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re\Documents\GT Bootcamp\Homework\excel-challenge\"/>
    </mc:Choice>
  </mc:AlternateContent>
  <xr:revisionPtr revIDLastSave="0" documentId="13_ncr:1_{668E16FE-12F3-4E90-95DC-8DC38FE41E8D}" xr6:coauthVersionLast="47" xr6:coauthVersionMax="47" xr10:uidLastSave="{00000000-0000-0000-0000-000000000000}"/>
  <bookViews>
    <workbookView xWindow="-120" yWindow="-120" windowWidth="29040" windowHeight="15720" activeTab="5" xr2:uid="{00000000-000D-0000-FFFF-FFFF00000000}"/>
  </bookViews>
  <sheets>
    <sheet name="Raw" sheetId="1" r:id="rId1"/>
    <sheet name="Category Pivot" sheetId="2" r:id="rId2"/>
    <sheet name="Sub-Category Pivot" sheetId="3" r:id="rId3"/>
    <sheet name="Date Created Pivot" sheetId="4" r:id="rId4"/>
    <sheet name="Bonus" sheetId="5" r:id="rId5"/>
    <sheet name="Bonus Statistical Analysis" sheetId="6" r:id="rId6"/>
  </sheets>
  <definedNames>
    <definedName name="_xlnm._FilterDatabase" localSheetId="0" hidden="1">Raw!$A$1:$T$4115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6" l="1"/>
  <c r="M4" i="6"/>
  <c r="L4" i="6"/>
  <c r="L3" i="6"/>
  <c r="K4" i="6"/>
  <c r="K3" i="6"/>
  <c r="J3" i="6"/>
  <c r="J4" i="6"/>
  <c r="I4" i="6"/>
  <c r="I3" i="6"/>
  <c r="H4" i="6"/>
  <c r="H3" i="6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E3" i="5" s="1"/>
  <c r="D2" i="5"/>
  <c r="C2" i="5"/>
  <c r="B2" i="5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5" l="1"/>
  <c r="G2" i="5" s="1"/>
  <c r="F2" i="5"/>
  <c r="G3" i="5"/>
  <c r="H3" i="5"/>
  <c r="F3" i="5"/>
  <c r="H2" i="5"/>
  <c r="E13" i="5"/>
  <c r="H13" i="5" s="1"/>
  <c r="E12" i="5"/>
  <c r="H12" i="5" s="1"/>
  <c r="E11" i="5"/>
  <c r="F11" i="5" s="1"/>
  <c r="G11" i="5"/>
  <c r="H11" i="5"/>
  <c r="E10" i="5"/>
  <c r="G10" i="5" s="1"/>
  <c r="E9" i="5"/>
  <c r="H9" i="5" s="1"/>
  <c r="E8" i="5"/>
  <c r="H8" i="5" s="1"/>
  <c r="E7" i="5"/>
  <c r="G7" i="5" s="1"/>
  <c r="E6" i="5"/>
  <c r="G6" i="5" s="1"/>
  <c r="F6" i="5"/>
  <c r="E5" i="5"/>
  <c r="G5" i="5" s="1"/>
  <c r="H5" i="5"/>
  <c r="F5" i="5"/>
  <c r="E4" i="5"/>
  <c r="F13" i="5" l="1"/>
  <c r="F10" i="5"/>
  <c r="H10" i="5"/>
  <c r="H6" i="5"/>
  <c r="F8" i="5"/>
  <c r="F9" i="5"/>
  <c r="G13" i="5"/>
  <c r="F12" i="5"/>
  <c r="G12" i="5"/>
  <c r="G9" i="5"/>
  <c r="G8" i="5"/>
  <c r="F7" i="5"/>
  <c r="H7" i="5"/>
  <c r="H4" i="5"/>
  <c r="G4" i="5"/>
  <c r="F4" i="5"/>
</calcChain>
</file>

<file path=xl/sharedStrings.xml><?xml version="1.0" encoding="utf-8"?>
<sst xmlns="http://schemas.openxmlformats.org/spreadsheetml/2006/main" count="28549" uniqueCount="8410">
  <si>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</si>
  <si>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</si>
  <si>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</si>
  <si>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</si>
  <si>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</si>
  <si>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</si>
  <si>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</si>
  <si>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</si>
  <si>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</si>
  <si>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</si>
  <si>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</si>
  <si>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</si>
  <si>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</si>
  <si>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</si>
  <si>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</si>
  <si>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</si>
  <si>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</si>
  <si>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</si>
  <si>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</si>
  <si>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</si>
  <si>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</si>
  <si>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</si>
  <si>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</si>
  <si>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</si>
  <si>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</si>
  <si>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</si>
  <si>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</si>
  <si>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</si>
  <si>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</si>
  <si>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</si>
  <si>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</si>
  <si>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</si>
  <si>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</si>
  <si>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</si>
  <si>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</si>
  <si>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</si>
  <si>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</si>
  <si>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</si>
  <si>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</si>
  <si>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</si>
  <si>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</si>
  <si>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</si>
  <si>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</si>
  <si>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</si>
  <si>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</si>
  <si>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</si>
  <si>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</si>
  <si>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</si>
  <si>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</si>
  <si>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</si>
  <si>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</si>
  <si>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</si>
  <si>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</si>
  <si>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</si>
  <si>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</si>
  <si>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</si>
  <si>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</si>
  <si>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</si>
  <si>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</si>
  <si>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</si>
  <si>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</si>
  <si>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</si>
  <si>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</si>
  <si>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</si>
  <si>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</si>
  <si>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</si>
  <si>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</si>
  <si>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</si>
  <si>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</si>
  <si>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</si>
  <si>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</si>
  <si>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</si>
  <si>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</si>
  <si>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</si>
  <si>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</si>
  <si>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</si>
  <si>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</si>
  <si>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</si>
  <si>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</si>
  <si>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</si>
  <si>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</si>
  <si>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</si>
  <si>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</si>
  <si>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</si>
  <si>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</si>
  <si>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</si>
  <si>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</si>
  <si>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</si>
  <si>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</si>
  <si>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</si>
  <si>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</si>
  <si>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</si>
  <si>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</si>
  <si>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</si>
  <si>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</si>
  <si>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</si>
  <si>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</si>
  <si>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</si>
  <si>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</si>
  <si>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</si>
  <si>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</si>
  <si>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</si>
  <si>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</si>
  <si>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</si>
  <si>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</si>
  <si>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</si>
  <si>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</si>
  <si>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</si>
  <si>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</si>
  <si>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</si>
  <si>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</si>
  <si>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</si>
  <si>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</si>
  <si>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</si>
  <si>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</si>
  <si>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</si>
  <si>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</si>
  <si>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</si>
  <si>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</si>
  <si>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</si>
  <si>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</si>
  <si>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</si>
  <si>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</si>
  <si>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</si>
  <si>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</si>
  <si>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</si>
  <si>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</si>
  <si>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</si>
  <si>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</si>
  <si>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</si>
  <si>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</si>
  <si>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</si>
  <si>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</si>
  <si>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</si>
  <si>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</si>
  <si>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</si>
  <si>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</si>
  <si>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</si>
  <si>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</si>
  <si>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</si>
  <si>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</si>
  <si>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</si>
  <si>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</si>
  <si>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</si>
  <si>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</si>
  <si>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</si>
  <si>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</si>
  <si>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</si>
  <si>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</si>
  <si>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</si>
  <si>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</si>
  <si>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</si>
  <si>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</si>
  <si>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</si>
  <si>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</si>
  <si>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</si>
  <si>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</si>
  <si>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</si>
  <si>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</si>
  <si>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</si>
  <si>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</si>
  <si>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</si>
  <si>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</si>
  <si>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</si>
  <si>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</si>
  <si>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</si>
  <si>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</si>
  <si>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</si>
  <si>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</si>
  <si>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</si>
  <si>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</si>
  <si>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</si>
  <si>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</si>
  <si>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</si>
  <si>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</si>
  <si>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</si>
  <si>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</si>
  <si>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</si>
  <si>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</si>
  <si>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</si>
  <si>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</si>
  <si>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</si>
  <si>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</si>
  <si>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</si>
  <si>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</si>
  <si>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</si>
  <si>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</si>
  <si>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</si>
  <si>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</si>
  <si>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</si>
  <si>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</si>
  <si>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</si>
  <si>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</si>
  <si>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</si>
  <si>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</si>
  <si>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</si>
  <si>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</si>
  <si>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</si>
  <si>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</si>
  <si>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</si>
  <si>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</si>
  <si>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</si>
  <si>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</si>
  <si>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</si>
  <si>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</si>
  <si>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</si>
  <si>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</si>
  <si>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</si>
  <si>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</si>
  <si>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</si>
  <si>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</si>
  <si>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</si>
  <si>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</si>
  <si>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</si>
  <si>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</si>
  <si>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</si>
  <si>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</si>
  <si>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</si>
  <si>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</si>
  <si>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</si>
  <si>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</si>
  <si>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</si>
  <si>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</si>
  <si>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</si>
  <si>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</si>
  <si>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</si>
  <si>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</si>
  <si>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</si>
  <si>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</si>
  <si>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</si>
  <si>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</si>
  <si>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</si>
  <si>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</si>
  <si>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</si>
  <si>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</si>
  <si>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</si>
  <si>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</si>
  <si>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</si>
  <si>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</si>
  <si>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</si>
  <si>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</si>
  <si>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</si>
  <si>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</si>
  <si>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</si>
  <si>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</si>
  <si>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</si>
  <si>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</si>
  <si>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</si>
  <si>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</si>
  <si>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</si>
  <si>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</si>
  <si>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</si>
  <si>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</si>
  <si>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</si>
  <si>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</si>
  <si>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</si>
  <si>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</si>
  <si>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</si>
  <si>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</si>
  <si>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</si>
  <si>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</si>
  <si>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</si>
  <si>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</si>
  <si>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</si>
  <si>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</si>
  <si>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</si>
  <si>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</si>
  <si>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</si>
  <si>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</si>
  <si>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</si>
  <si>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</si>
  <si>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</si>
  <si>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</si>
  <si>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</si>
  <si>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</si>
  <si>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</si>
  <si>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</si>
  <si>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</si>
  <si>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</si>
  <si>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</si>
  <si>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</si>
  <si>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</si>
  <si>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</si>
  <si>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</si>
  <si>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</si>
  <si>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</si>
  <si>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</si>
  <si>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</si>
  <si>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</si>
  <si>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</si>
  <si>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</si>
  <si>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</si>
  <si>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</si>
  <si>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</si>
  <si>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</si>
  <si>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</si>
  <si>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</si>
  <si>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</si>
  <si>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</si>
  <si>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</si>
  <si>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</si>
  <si>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</si>
  <si>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</si>
  <si>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</si>
  <si>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</si>
  <si>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</si>
  <si>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</si>
  <si>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</si>
  <si>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</si>
  <si>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</si>
  <si>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</si>
  <si>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</si>
  <si>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</si>
  <si>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</si>
  <si>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</si>
  <si>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</si>
  <si>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</si>
  <si>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</si>
  <si>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</si>
  <si>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</si>
  <si>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</si>
  <si>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</si>
  <si>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</si>
  <si>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</si>
  <si>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</si>
  <si>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</si>
  <si>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</si>
  <si>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</si>
  <si>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</si>
  <si>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</si>
  <si>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</si>
  <si>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</si>
  <si>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</si>
  <si>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</si>
  <si>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</si>
  <si>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</si>
  <si>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</si>
  <si>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</si>
  <si>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</si>
  <si>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</si>
  <si>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</si>
  <si>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</si>
  <si>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</si>
  <si>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</si>
  <si>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</si>
  <si>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</si>
  <si>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</si>
  <si>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</si>
  <si>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</si>
  <si>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</si>
  <si>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</si>
  <si>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</si>
  <si>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</si>
  <si>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</si>
  <si>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</si>
  <si>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</si>
  <si>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</si>
  <si>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</si>
  <si>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</si>
  <si>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</si>
  <si>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</si>
  <si>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</si>
  <si>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</si>
  <si>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</si>
  <si>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</si>
  <si>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</si>
  <si>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</si>
  <si>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</si>
  <si>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</si>
  <si>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</si>
  <si>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</si>
  <si>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</si>
  <si>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</si>
  <si>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</si>
  <si>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</si>
  <si>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</si>
  <si>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</si>
  <si>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</si>
  <si>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</si>
  <si>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</si>
  <si>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</si>
  <si>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</si>
  <si>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</si>
  <si>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</si>
  <si>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</si>
  <si>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</si>
  <si>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</si>
  <si>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</si>
  <si>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</si>
  <si>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</si>
  <si>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</si>
  <si>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</si>
  <si>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</si>
  <si>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</si>
  <si>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</si>
  <si>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</si>
  <si>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</si>
  <si>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</si>
  <si>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</si>
  <si>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</si>
  <si>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</si>
  <si>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</si>
  <si>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</si>
  <si>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</si>
  <si>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</si>
  <si>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</si>
  <si>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</si>
  <si>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</si>
  <si>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</si>
  <si>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</si>
  <si>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</si>
  <si>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</si>
  <si>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</si>
  <si>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</si>
  <si>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</si>
  <si>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</si>
  <si>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</si>
  <si>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</si>
  <si>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</si>
  <si>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</si>
  <si>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</si>
  <si>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</si>
  <si>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</si>
  <si>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</si>
  <si>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</si>
  <si>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</si>
  <si>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</si>
  <si>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</si>
  <si>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</si>
  <si>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</si>
  <si>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</si>
  <si>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</si>
  <si>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</si>
  <si>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</si>
  <si>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</si>
  <si>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</si>
  <si>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</si>
  <si>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</si>
  <si>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</si>
  <si>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</si>
  <si>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</si>
  <si>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</si>
  <si>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</si>
  <si>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</si>
  <si>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</si>
  <si>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</si>
  <si>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</si>
  <si>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</si>
  <si>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</si>
  <si>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</si>
  <si>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</si>
  <si>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</si>
  <si>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</si>
  <si>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</si>
  <si>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</si>
  <si>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</si>
  <si>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</si>
  <si>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</si>
  <si>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</si>
  <si>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</si>
  <si>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</si>
  <si>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</si>
  <si>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</si>
  <si>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</si>
  <si>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</si>
  <si>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</si>
  <si>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</si>
  <si>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</si>
  <si>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</si>
  <si>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</si>
  <si>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</si>
  <si>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</si>
  <si>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</si>
  <si>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</si>
  <si>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</si>
  <si>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</si>
  <si>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</si>
  <si>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</si>
  <si>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</si>
  <si>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</si>
  <si>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</si>
  <si>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</si>
  <si>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</si>
  <si>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</si>
  <si>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</si>
  <si>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</si>
  <si>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</si>
  <si>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</si>
  <si>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</si>
  <si>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</si>
  <si>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</si>
  <si>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</si>
  <si>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</si>
  <si>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</si>
  <si>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</si>
  <si>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</si>
  <si>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</si>
  <si>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</si>
  <si>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</si>
  <si>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</si>
  <si>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</si>
  <si>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</si>
  <si>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</si>
  <si>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</si>
  <si>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</si>
  <si>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</si>
  <si>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</si>
  <si>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</si>
  <si>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</si>
  <si>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</si>
  <si>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</si>
  <si>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</si>
  <si>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</si>
  <si>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</si>
  <si>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</si>
  <si>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</si>
  <si>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</si>
  <si>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</si>
  <si>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</si>
  <si>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</si>
  <si>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</si>
  <si>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</si>
  <si>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</si>
  <si>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</si>
  <si>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</si>
  <si>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</si>
  <si>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</si>
  <si>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</si>
  <si>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</si>
  <si>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</si>
  <si>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</si>
  <si>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</si>
  <si>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</si>
  <si>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</si>
  <si>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</si>
  <si>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</si>
  <si>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</si>
  <si>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</si>
  <si>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</si>
  <si>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</si>
  <si>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</si>
  <si>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</si>
  <si>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</si>
  <si>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</si>
  <si>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</si>
  <si>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</si>
  <si>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</si>
  <si>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</si>
  <si>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</si>
  <si>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</si>
  <si>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</si>
  <si>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</si>
  <si>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</si>
  <si>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</si>
  <si>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</si>
  <si>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</si>
  <si>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</si>
  <si>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</si>
  <si>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</si>
  <si>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</si>
  <si>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</si>
  <si>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</si>
  <si>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</si>
  <si>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</si>
  <si>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</si>
  <si>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</si>
  <si>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</si>
  <si>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</si>
  <si>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</si>
  <si>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</si>
  <si>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</si>
  <si>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</si>
  <si>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</si>
  <si>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</si>
  <si>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</si>
  <si>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</si>
  <si>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</si>
  <si>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</si>
  <si>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</si>
  <si>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</si>
  <si>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</si>
  <si>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</si>
  <si>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</si>
  <si>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</si>
  <si>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</si>
  <si>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</si>
  <si>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</si>
  <si>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</si>
  <si>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</si>
  <si>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</si>
  <si>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</si>
  <si>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</si>
  <si>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</si>
  <si>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</si>
  <si>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</si>
  <si>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</si>
  <si>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</si>
  <si>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</si>
  <si>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</si>
  <si>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</si>
  <si>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</si>
  <si>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</si>
  <si>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</si>
  <si>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</si>
  <si>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</si>
  <si>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</si>
  <si>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</si>
  <si>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</si>
  <si>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</si>
  <si>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</si>
  <si>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</si>
  <si>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</si>
  <si>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</si>
  <si>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</si>
  <si>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</si>
  <si>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</si>
  <si>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</si>
  <si>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</si>
  <si>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</si>
  <si>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</si>
  <si>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</si>
  <si>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</si>
  <si>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</si>
  <si>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</si>
  <si>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</si>
  <si>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</si>
  <si>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</si>
  <si>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</si>
  <si>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</si>
  <si>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</si>
  <si>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</si>
  <si>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</si>
  <si>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</si>
  <si>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</si>
  <si>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</si>
  <si>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</si>
  <si>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</si>
  <si>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</si>
  <si>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</si>
  <si>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</si>
  <si>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</si>
  <si>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</si>
  <si>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</si>
  <si>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</si>
  <si>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</si>
  <si>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</si>
  <si>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</si>
  <si>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</si>
  <si>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</si>
  <si>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</si>
  <si>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</si>
  <si>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</si>
  <si>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</si>
  <si>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</si>
  <si>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</si>
  <si>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</si>
  <si>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</si>
  <si>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</si>
  <si>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</si>
  <si>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</si>
  <si>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</si>
  <si>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</si>
  <si>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</si>
  <si>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</si>
  <si>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</si>
  <si>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</si>
  <si>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</si>
  <si>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</si>
  <si>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</si>
  <si>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</si>
  <si>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</si>
  <si>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</si>
  <si>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</si>
  <si>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</si>
  <si>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</si>
  <si>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</si>
  <si>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</si>
  <si>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</si>
  <si>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</si>
  <si>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</si>
  <si>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</si>
  <si>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</si>
  <si>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</si>
  <si>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</si>
  <si>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</si>
  <si>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</si>
  <si>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</si>
  <si>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</si>
  <si>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</si>
  <si>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</si>
  <si>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</si>
  <si>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</si>
  <si>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</si>
  <si>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</si>
  <si>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</si>
  <si>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</si>
  <si>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</si>
  <si>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</si>
  <si>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</si>
  <si>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</si>
  <si>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</si>
  <si>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</si>
  <si>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</si>
  <si>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</si>
  <si>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</si>
  <si>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</si>
  <si>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</si>
  <si>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</si>
  <si>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</si>
  <si>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</si>
  <si>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</si>
  <si>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</si>
  <si>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</si>
  <si>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</si>
  <si>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</si>
  <si>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</si>
  <si>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</si>
  <si>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</si>
  <si>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</si>
  <si>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</si>
  <si>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</si>
  <si>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</si>
  <si>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</si>
  <si>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</si>
  <si>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</si>
  <si>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</si>
  <si>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</si>
  <si>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</si>
  <si>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</si>
  <si>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</si>
  <si>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</si>
  <si>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</si>
  <si>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</si>
  <si>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</si>
  <si>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</si>
  <si>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</si>
  <si>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</si>
  <si>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</si>
  <si>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</si>
  <si>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</si>
  <si>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</si>
  <si>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</si>
  <si>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</si>
  <si>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</si>
  <si>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</si>
  <si>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</si>
  <si>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</si>
  <si>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</si>
  <si>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</si>
  <si>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</si>
  <si>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</si>
  <si>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</si>
  <si>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</si>
  <si>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</si>
  <si>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</si>
  <si>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</si>
  <si>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</si>
  <si>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</si>
  <si>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</si>
  <si>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</si>
  <si>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</si>
  <si>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</si>
  <si>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</si>
  <si>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</si>
  <si>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</si>
  <si>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</si>
  <si>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</si>
  <si>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</si>
  <si>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</si>
  <si>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</si>
  <si>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</si>
  <si>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</si>
  <si>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</si>
  <si>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</si>
  <si>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</si>
  <si>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</si>
  <si>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</si>
  <si>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</si>
  <si>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</si>
  <si>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</si>
  <si>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</si>
  <si>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</si>
  <si>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</si>
  <si>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</si>
  <si>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</si>
  <si>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</si>
  <si>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</si>
  <si>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</si>
  <si>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</si>
  <si>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</si>
  <si>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</si>
  <si>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</si>
  <si>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</si>
  <si>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</si>
  <si>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</si>
  <si>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</si>
  <si>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</si>
  <si>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</si>
  <si>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</si>
  <si>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</si>
  <si>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</si>
  <si>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</si>
  <si>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</si>
  <si>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</si>
  <si>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</si>
  <si>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</si>
  <si>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</si>
  <si>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</si>
  <si>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</si>
  <si>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</si>
  <si>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</si>
  <si>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</si>
  <si>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</si>
  <si>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</si>
  <si>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</si>
  <si>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</si>
  <si>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</si>
  <si>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</si>
  <si>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</si>
  <si>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</si>
  <si>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</si>
  <si>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</si>
  <si>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</si>
  <si>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</si>
  <si>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</si>
  <si>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</si>
  <si>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</si>
  <si>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</si>
  <si>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</si>
  <si>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</si>
  <si>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</si>
  <si>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</si>
  <si>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</si>
  <si>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</si>
  <si>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</si>
  <si>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</si>
  <si>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</si>
  <si>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</si>
  <si>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</si>
  <si>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</si>
  <si>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</si>
  <si>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</si>
  <si>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</si>
  <si>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</si>
  <si>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</si>
  <si>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</si>
  <si>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</si>
  <si>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</si>
  <si>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</si>
  <si>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</si>
  <si>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</si>
  <si>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</si>
  <si>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</si>
  <si>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</si>
  <si>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</si>
  <si>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</si>
  <si>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</si>
  <si>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</si>
  <si>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</si>
  <si>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</si>
  <si>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</si>
  <si>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</si>
  <si>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</si>
  <si>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</si>
  <si>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</si>
  <si>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</si>
  <si>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</si>
  <si>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</si>
  <si>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</si>
  <si>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</si>
  <si>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</si>
  <si>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</si>
  <si>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</si>
  <si>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</si>
  <si>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</si>
  <si>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</si>
  <si>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</si>
  <si>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</si>
  <si>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</si>
  <si>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</si>
  <si>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</si>
  <si>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</si>
  <si>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</si>
  <si>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</si>
  <si>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</si>
  <si>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</si>
  <si>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</si>
  <si>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</si>
  <si>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</si>
  <si>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</si>
  <si>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</si>
  <si>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</si>
  <si>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</si>
  <si>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</si>
  <si>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</si>
  <si>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</si>
  <si>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</si>
  <si>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</si>
  <si>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</si>
  <si>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</si>
  <si>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</si>
  <si>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</si>
  <si>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</si>
  <si>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</si>
  <si>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</si>
  <si>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</si>
  <si>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</si>
  <si>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</si>
  <si>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</si>
  <si>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</si>
  <si>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</si>
  <si>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</si>
  <si>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</si>
  <si>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</si>
  <si>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</si>
  <si>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</si>
  <si>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</si>
  <si>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</si>
  <si>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</si>
  <si>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</si>
  <si>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</si>
  <si>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</si>
  <si>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</si>
  <si>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</si>
  <si>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</si>
  <si>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</si>
  <si>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</si>
  <si>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</si>
  <si>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</si>
  <si>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</si>
  <si>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</si>
  <si>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</si>
  <si>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</si>
  <si>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</si>
  <si>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</si>
  <si>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</si>
  <si>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</si>
  <si>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</si>
  <si>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</si>
  <si>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</si>
  <si>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</si>
  <si>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</si>
  <si>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</si>
  <si>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</si>
  <si>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</si>
  <si>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</si>
  <si>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</si>
  <si>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</si>
  <si>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</si>
  <si>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</si>
  <si>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</si>
  <si>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</si>
  <si>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</si>
  <si>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</si>
  <si>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</si>
  <si>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</si>
  <si>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</si>
  <si>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</si>
  <si>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</si>
  <si>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</si>
  <si>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</si>
  <si>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</si>
  <si>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</si>
  <si>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</si>
  <si>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</si>
  <si>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</si>
  <si>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</si>
  <si>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</si>
  <si>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</si>
  <si>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</si>
  <si>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</si>
  <si>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</si>
  <si>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</si>
  <si>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</si>
  <si>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</si>
  <si>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</si>
  <si>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</si>
  <si>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</si>
  <si>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</si>
  <si>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</si>
  <si>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</si>
  <si>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</si>
  <si>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</si>
  <si>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</si>
  <si>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</si>
  <si>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</si>
  <si>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</si>
  <si>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</si>
  <si>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</si>
  <si>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</si>
  <si>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</si>
  <si>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</si>
  <si>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</si>
  <si>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</si>
  <si>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</si>
  <si>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</si>
  <si>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</si>
  <si>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</si>
  <si>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</si>
  <si>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</si>
  <si>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</si>
  <si>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</si>
  <si>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</si>
  <si>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</si>
  <si>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</si>
  <si>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</si>
  <si>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</si>
  <si>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</si>
  <si>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</si>
  <si>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</si>
  <si>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</si>
  <si>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</si>
  <si>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</si>
  <si>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</si>
  <si>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</si>
  <si>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</si>
  <si>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</si>
  <si>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</si>
  <si>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</si>
  <si>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</si>
  <si>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</si>
  <si>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</si>
  <si>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</si>
  <si>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</si>
  <si>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</si>
  <si>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</si>
  <si>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</si>
  <si>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</si>
  <si>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</si>
  <si>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</si>
  <si>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</si>
  <si>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</si>
  <si>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</si>
  <si>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</si>
  <si>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</si>
  <si>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</si>
  <si>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</si>
  <si>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</si>
  <si>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</si>
  <si>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</si>
  <si>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</si>
  <si>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</si>
  <si>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</si>
  <si>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</si>
  <si>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</si>
  <si>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</si>
  <si>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</si>
  <si>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</si>
  <si>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</si>
  <si>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</si>
  <si>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</si>
  <si>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</si>
  <si>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</si>
  <si>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</si>
  <si>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</si>
  <si>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</si>
  <si>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</si>
  <si>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</si>
  <si>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</si>
  <si>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</si>
  <si>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</si>
  <si>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</si>
  <si>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</si>
  <si>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</si>
  <si>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</si>
  <si>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</si>
  <si>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</si>
  <si>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</si>
  <si>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</si>
  <si>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</si>
  <si>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</si>
  <si>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</si>
  <si>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</si>
  <si>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</si>
  <si>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</si>
  <si>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</si>
  <si>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</si>
  <si>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</si>
  <si>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</si>
  <si>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</si>
  <si>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</si>
  <si>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</si>
  <si>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</si>
  <si>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</si>
  <si>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</si>
  <si>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</si>
  <si>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</si>
  <si>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</si>
  <si>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</si>
  <si>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</si>
  <si>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</si>
  <si>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</si>
  <si>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</si>
  <si>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</si>
  <si>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</si>
  <si>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</si>
  <si>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</si>
  <si>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</si>
  <si>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</si>
  <si>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</si>
  <si>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</si>
  <si>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</si>
  <si>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</si>
  <si>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</si>
  <si>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</si>
  <si>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</si>
  <si>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</si>
  <si>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</si>
  <si>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</si>
  <si>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</si>
  <si>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</si>
  <si>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</si>
  <si>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</si>
  <si>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</si>
  <si>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</si>
  <si>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</si>
  <si>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</si>
  <si>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</si>
  <si>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</si>
  <si>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</si>
  <si>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</si>
  <si>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</si>
  <si>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</si>
  <si>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</si>
  <si>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</si>
  <si>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</si>
  <si>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</si>
  <si>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</si>
  <si>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</si>
  <si>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</si>
  <si>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</si>
  <si>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</si>
  <si>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</si>
  <si>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</si>
  <si>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</si>
  <si>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</si>
  <si>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</si>
  <si>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</si>
  <si>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</si>
  <si>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</si>
  <si>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</si>
  <si>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</si>
  <si>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</si>
  <si>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</si>
  <si>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</si>
  <si>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</si>
  <si>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</si>
  <si>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</si>
  <si>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</si>
  <si>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</si>
  <si>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</si>
  <si>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</si>
  <si>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</si>
  <si>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</si>
  <si>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</si>
  <si>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</si>
  <si>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</si>
  <si>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</si>
  <si>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</si>
  <si>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</si>
  <si>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</si>
  <si>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</si>
  <si>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</si>
  <si>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</si>
  <si>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</si>
  <si>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</si>
  <si>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</si>
  <si>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</si>
  <si>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</si>
  <si>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</si>
  <si>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</si>
  <si>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</si>
  <si>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</si>
  <si>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</si>
  <si>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</si>
  <si>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</si>
  <si>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</si>
  <si>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</si>
  <si>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</si>
  <si>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</si>
  <si>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</si>
  <si>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</si>
  <si>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</si>
  <si>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</si>
  <si>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</si>
  <si>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</si>
  <si>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</si>
  <si>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</si>
  <si>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</si>
  <si>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</si>
  <si>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</si>
  <si>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</si>
  <si>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</si>
  <si>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</si>
  <si>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</si>
  <si>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</si>
  <si>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</si>
  <si>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</si>
  <si>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</si>
  <si>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</si>
  <si>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</si>
  <si>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</si>
  <si>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</si>
  <si>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</si>
  <si>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</si>
  <si>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</si>
  <si>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</si>
  <si>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</si>
  <si>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</si>
  <si>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</si>
  <si>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</si>
  <si>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</si>
  <si>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</si>
  <si>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</si>
  <si>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</si>
  <si>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</si>
  <si>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</si>
  <si>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</si>
  <si>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</si>
  <si>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</si>
  <si>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</si>
  <si>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</si>
  <si>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</si>
  <si>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</si>
  <si>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</si>
  <si>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</si>
  <si>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</si>
  <si>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</si>
  <si>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</si>
  <si>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</si>
  <si>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</si>
  <si>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</si>
  <si>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</si>
  <si>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</si>
  <si>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</si>
  <si>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</si>
  <si>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</si>
  <si>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</si>
  <si>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</si>
  <si>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</si>
  <si>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</si>
  <si>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</si>
  <si>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</si>
  <si>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</si>
  <si>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</si>
  <si>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</si>
  <si>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</si>
  <si>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</si>
  <si>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</si>
  <si>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</si>
  <si>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</si>
  <si>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</si>
  <si>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</si>
  <si>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</si>
  <si>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</si>
  <si>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</si>
  <si>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</si>
  <si>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</si>
  <si>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</si>
  <si>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</si>
  <si>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</si>
  <si>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</si>
  <si>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</si>
  <si>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</si>
  <si>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</si>
  <si>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</si>
  <si>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</si>
  <si>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</si>
  <si>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</si>
  <si>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</si>
  <si>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</si>
  <si>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</si>
  <si>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</si>
  <si>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</si>
  <si>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</si>
  <si>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</si>
  <si>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</si>
  <si>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</si>
  <si>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</si>
  <si>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</si>
  <si>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</si>
  <si>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</si>
  <si>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</si>
  <si>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</si>
  <si>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</si>
  <si>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</si>
  <si>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</si>
  <si>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</si>
  <si>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</si>
  <si>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</si>
  <si>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</si>
  <si>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</si>
  <si>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</si>
  <si>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</si>
  <si>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</si>
  <si>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</si>
  <si>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</si>
  <si>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</si>
  <si>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</si>
  <si>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</si>
  <si>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</si>
  <si>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</si>
  <si>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</si>
  <si>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</si>
  <si>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</si>
  <si>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</si>
  <si>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</si>
  <si>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</si>
  <si>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</si>
  <si>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</si>
  <si>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</si>
  <si>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</si>
  <si>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</si>
  <si>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</si>
  <si>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</si>
  <si>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</si>
  <si>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</si>
  <si>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</si>
  <si>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</si>
  <si>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</si>
  <si>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</si>
  <si>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</si>
  <si>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</si>
  <si>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</si>
  <si>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</si>
  <si>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</si>
  <si>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</si>
  <si>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</si>
  <si>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</si>
  <si>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</si>
  <si>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</si>
  <si>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</si>
  <si>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</si>
  <si>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</si>
  <si>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</si>
  <si>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</si>
  <si>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</si>
  <si>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</si>
  <si>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</si>
  <si>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</si>
  <si>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</si>
  <si>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</si>
  <si>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</si>
  <si>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</si>
  <si>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</si>
  <si>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</si>
  <si>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</si>
  <si>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</si>
  <si>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</si>
  <si>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</si>
  <si>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</si>
  <si>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</si>
  <si>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</si>
  <si>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</si>
  <si>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</si>
  <si>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</si>
  <si>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</si>
  <si>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</si>
  <si>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</si>
  <si>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</si>
  <si>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</si>
  <si>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</si>
  <si>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</si>
  <si>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</si>
  <si>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</si>
  <si>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</si>
  <si>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</si>
  <si>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</si>
  <si>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</si>
  <si>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</si>
  <si>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</si>
  <si>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</si>
  <si>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</si>
  <si>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</si>
  <si>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</si>
  <si>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</si>
  <si>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</si>
  <si>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</si>
  <si>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</si>
  <si>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</si>
  <si>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</si>
  <si>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</si>
  <si>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</si>
  <si>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</si>
  <si>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</si>
  <si>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</si>
  <si>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</si>
  <si>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</si>
  <si>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</si>
  <si>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</si>
  <si>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</si>
  <si>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</si>
  <si>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</si>
  <si>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</si>
  <si>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</si>
  <si>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</si>
  <si>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</si>
  <si>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</si>
  <si>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</si>
  <si>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</si>
  <si>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</si>
  <si>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</si>
  <si>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</si>
  <si>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</si>
  <si>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</si>
  <si>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</si>
  <si>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</si>
  <si>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</si>
  <si>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</si>
  <si>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</si>
  <si>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</si>
  <si>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</si>
  <si>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</si>
  <si>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</si>
  <si>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</si>
  <si>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</si>
  <si>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</si>
  <si>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</si>
  <si>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</si>
  <si>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</si>
  <si>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</si>
  <si>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</si>
  <si>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</si>
  <si>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</si>
  <si>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</si>
  <si>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</si>
  <si>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</si>
  <si>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</si>
  <si>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</si>
  <si>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</si>
  <si>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</si>
  <si>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</si>
  <si>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</si>
  <si>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</si>
  <si>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</si>
  <si>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</si>
  <si>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</si>
  <si>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</si>
  <si>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</si>
  <si>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</si>
  <si>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</si>
  <si>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</si>
  <si>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</si>
  <si>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</si>
  <si>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</si>
  <si>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</si>
  <si>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</si>
  <si>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</si>
  <si>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</si>
  <si>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</si>
  <si>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</si>
  <si>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</si>
  <si>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</si>
  <si>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</si>
  <si>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</si>
  <si>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</si>
  <si>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</si>
  <si>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</si>
  <si>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</si>
  <si>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</si>
  <si>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</si>
  <si>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</si>
  <si>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</si>
  <si>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</si>
  <si>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</si>
  <si>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</si>
  <si>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</si>
  <si>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</si>
  <si>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</si>
  <si>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</si>
  <si>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</si>
  <si>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</si>
  <si>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</si>
  <si>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</si>
  <si>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</si>
  <si>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</si>
  <si>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</si>
  <si>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</si>
  <si>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</si>
  <si>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</si>
  <si>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</si>
  <si>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</si>
  <si>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</si>
  <si>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</si>
  <si>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</si>
  <si>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</si>
  <si>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</si>
  <si>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</si>
  <si>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</si>
  <si>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</si>
  <si>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</si>
  <si>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</si>
  <si>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</si>
  <si>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</si>
  <si>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</si>
  <si>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</si>
  <si>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</si>
  <si>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</si>
  <si>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</si>
  <si>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</si>
  <si>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</si>
  <si>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</si>
  <si>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</si>
  <si>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</si>
  <si>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</si>
  <si>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</si>
  <si>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</si>
  <si>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</si>
  <si>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</si>
  <si>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</si>
  <si>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</si>
  <si>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</si>
  <si>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</si>
  <si>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</si>
  <si>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</si>
  <si>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</si>
  <si>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</si>
  <si>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</si>
  <si>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</si>
  <si>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</si>
  <si>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</si>
  <si>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</si>
  <si>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</si>
  <si>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</si>
  <si>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</si>
  <si>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</si>
  <si>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</si>
  <si>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</si>
  <si>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</si>
  <si>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</si>
  <si>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</si>
  <si>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</si>
  <si>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</si>
  <si>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</si>
  <si>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</si>
  <si>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</si>
  <si>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</si>
  <si>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</si>
  <si>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</si>
  <si>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</si>
  <si>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</si>
  <si>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</si>
  <si>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</si>
  <si>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</si>
  <si>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</si>
  <si>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</si>
  <si>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</si>
  <si>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</si>
  <si>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</si>
  <si>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</si>
  <si>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</si>
  <si>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</si>
  <si>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</si>
  <si>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</si>
  <si>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</si>
  <si>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</si>
  <si>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</si>
  <si>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</si>
  <si>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</si>
  <si>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</si>
  <si>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</si>
  <si>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</si>
  <si>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</si>
  <si>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</si>
  <si>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</si>
  <si>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</si>
  <si>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</si>
  <si>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</si>
  <si>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</si>
  <si>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</si>
  <si>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</si>
  <si>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</si>
  <si>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</si>
  <si>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</si>
  <si>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</si>
  <si>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</si>
  <si>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</si>
  <si>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</si>
  <si>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</si>
  <si>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</si>
  <si>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</si>
  <si>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</si>
  <si>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</si>
  <si>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</si>
  <si>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</si>
  <si>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</si>
  <si>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</si>
  <si>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</si>
  <si>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</si>
  <si>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</si>
  <si>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</si>
  <si>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</si>
  <si>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</si>
  <si>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</si>
  <si>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</si>
  <si>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</si>
  <si>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</si>
  <si>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</si>
  <si>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</si>
  <si>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</si>
  <si>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</si>
  <si>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</si>
  <si>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</si>
  <si>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</si>
  <si>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</si>
  <si>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</si>
  <si>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</si>
  <si>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</si>
  <si>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</si>
  <si>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</si>
  <si>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</si>
  <si>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</si>
  <si>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</si>
  <si>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</si>
  <si>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</si>
  <si>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</si>
  <si>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</si>
  <si>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</si>
  <si>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</si>
  <si>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</si>
  <si>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</si>
  <si>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</si>
  <si>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</si>
  <si>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</si>
  <si>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</si>
  <si>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</si>
  <si>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</si>
  <si>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</si>
  <si>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</si>
  <si>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</si>
  <si>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</si>
  <si>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</si>
  <si>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</si>
  <si>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</si>
  <si>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</si>
  <si>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</si>
  <si>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</si>
  <si>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</si>
  <si>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</si>
  <si>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</si>
  <si>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</si>
  <si>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</si>
  <si>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</si>
  <si>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</si>
  <si>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</si>
  <si>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</si>
  <si>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</si>
  <si>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</si>
  <si>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</si>
  <si>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</si>
  <si>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</si>
  <si>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</si>
  <si>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</si>
  <si>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</si>
  <si>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</si>
  <si>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</si>
  <si>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</si>
  <si>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</si>
  <si>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</si>
  <si>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</si>
  <si>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</si>
  <si>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</si>
  <si>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</si>
  <si>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</si>
  <si>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</si>
  <si>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</si>
  <si>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</si>
  <si>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</si>
  <si>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</si>
  <si>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</si>
  <si>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</si>
  <si>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</si>
  <si>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</si>
  <si>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</si>
  <si>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</si>
  <si>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</si>
  <si>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</si>
  <si>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</si>
  <si>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</si>
  <si>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</si>
  <si>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</si>
  <si>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</si>
  <si>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</si>
  <si>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</si>
  <si>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</si>
  <si>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</si>
  <si>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</si>
  <si>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</si>
  <si>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</si>
  <si>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</si>
  <si>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</si>
  <si>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</si>
  <si>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</si>
  <si>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</si>
  <si>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</si>
  <si>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</si>
  <si>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</si>
  <si>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</si>
  <si>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</si>
  <si>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</si>
  <si>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</si>
  <si>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</si>
  <si>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</si>
  <si>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</si>
  <si>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</si>
  <si>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</si>
  <si>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</si>
  <si>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</si>
  <si>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</si>
  <si>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</si>
  <si>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</si>
  <si>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</si>
  <si>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</si>
  <si>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</si>
  <si>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</si>
  <si>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</si>
  <si>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</si>
  <si>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</si>
  <si>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</si>
  <si>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</si>
  <si>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</si>
  <si>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</si>
  <si>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</si>
  <si>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</si>
  <si>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</si>
  <si>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</si>
  <si>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</si>
  <si>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</si>
  <si>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</si>
  <si>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</si>
  <si>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</si>
  <si>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</si>
  <si>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</si>
  <si>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</si>
  <si>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</si>
  <si>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</si>
  <si>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</si>
  <si>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</si>
  <si>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</si>
  <si>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</si>
  <si>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</si>
  <si>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</si>
  <si>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</si>
  <si>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</si>
  <si>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</si>
  <si>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</si>
  <si>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</si>
  <si>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</si>
  <si>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</si>
  <si>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</si>
  <si>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</si>
  <si>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</si>
  <si>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</si>
  <si>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</si>
  <si>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</si>
  <si>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</si>
  <si>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</si>
  <si>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</si>
  <si>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</si>
  <si>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</si>
  <si>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</si>
  <si>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</si>
  <si>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</si>
  <si>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</si>
  <si>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</si>
  <si>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</si>
  <si>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</si>
  <si>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</si>
  <si>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</si>
  <si>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</si>
  <si>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</si>
  <si>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</si>
  <si>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</si>
  <si>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</si>
  <si>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</si>
  <si>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</si>
  <si>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</si>
  <si>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</si>
  <si>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</si>
  <si>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</si>
  <si>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</si>
  <si>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</si>
  <si>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</si>
  <si>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</si>
  <si>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</si>
  <si>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</si>
  <si>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</si>
  <si>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</si>
  <si>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</si>
  <si>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</si>
  <si>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</si>
  <si>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</si>
  <si>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</si>
  <si>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</si>
  <si>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</si>
  <si>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</si>
  <si>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</si>
  <si>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</si>
  <si>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</si>
  <si>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</si>
  <si>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</si>
  <si>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</si>
  <si>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</si>
  <si>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</si>
  <si>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</si>
  <si>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</si>
  <si>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</si>
  <si>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</si>
  <si>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</si>
  <si>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</si>
  <si>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</si>
  <si>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</si>
  <si>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</si>
  <si>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</si>
  <si>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</si>
  <si>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</si>
  <si>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</si>
  <si>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</si>
  <si>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</si>
  <si>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</si>
  <si>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</si>
  <si>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</si>
  <si>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</si>
  <si>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</si>
  <si>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</si>
  <si>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</si>
  <si>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</si>
  <si>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</si>
  <si>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</si>
  <si>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</si>
  <si>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</si>
  <si>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</si>
  <si>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</si>
  <si>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</si>
  <si>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</si>
  <si>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</si>
  <si>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</si>
  <si>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</si>
  <si>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</si>
  <si>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</si>
  <si>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</si>
  <si>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</si>
  <si>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</si>
  <si>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</si>
  <si>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</si>
  <si>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</si>
  <si>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</si>
  <si>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</si>
  <si>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</si>
  <si>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</si>
  <si>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</si>
  <si>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</si>
  <si>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</si>
  <si>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</si>
  <si>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</si>
  <si>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</si>
  <si>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</si>
  <si>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</si>
  <si>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</si>
  <si>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</si>
  <si>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</si>
  <si>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</si>
  <si>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</si>
  <si>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</si>
  <si>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</si>
  <si>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</si>
  <si>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</si>
  <si>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</si>
  <si>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</si>
  <si>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</si>
  <si>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</si>
  <si>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</si>
  <si>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</si>
  <si>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</si>
  <si>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</si>
  <si>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</si>
  <si>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</si>
  <si>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</si>
  <si>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</si>
  <si>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</si>
  <si>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</si>
  <si>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</si>
  <si>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</si>
  <si>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</si>
  <si>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</si>
  <si>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</si>
  <si>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</si>
  <si>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</si>
  <si>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</si>
  <si>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</si>
  <si>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</si>
  <si>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</si>
  <si>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</si>
  <si>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</si>
  <si>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</si>
  <si>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</si>
  <si>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</si>
  <si>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</si>
  <si>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</si>
  <si>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</si>
  <si>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</si>
  <si>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</si>
  <si>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</si>
  <si>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</si>
  <si>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</si>
  <si>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</si>
  <si>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</si>
  <si>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</si>
  <si>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</si>
  <si>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</si>
  <si>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</si>
  <si>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</si>
  <si>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</si>
  <si>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</si>
  <si>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</si>
  <si>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</si>
  <si>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</si>
  <si>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</si>
  <si>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</si>
  <si>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</si>
  <si>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</si>
  <si>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</si>
  <si>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</si>
  <si>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</si>
  <si>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</si>
  <si>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</si>
  <si>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</si>
  <si>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</si>
  <si>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</si>
  <si>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</si>
  <si>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</si>
  <si>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</si>
  <si>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</si>
  <si>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</si>
  <si>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</si>
  <si>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</si>
  <si>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</si>
  <si>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</si>
  <si>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</si>
  <si>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</si>
  <si>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</si>
  <si>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</si>
  <si>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</si>
  <si>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</si>
  <si>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</si>
  <si>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</si>
  <si>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</si>
  <si>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</si>
  <si>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</si>
  <si>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</si>
  <si>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</si>
  <si>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</si>
  <si>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</si>
  <si>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</si>
  <si>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</si>
  <si>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</si>
  <si>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</si>
  <si>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</si>
  <si>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</si>
  <si>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</si>
  <si>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</si>
  <si>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</si>
  <si>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</si>
  <si>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</si>
  <si>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</si>
  <si>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</si>
  <si>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</si>
  <si>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</si>
  <si>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</si>
  <si>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</si>
  <si>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</si>
  <si>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</si>
  <si>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</si>
  <si>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</si>
  <si>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</si>
  <si>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</si>
  <si>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</si>
  <si>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</si>
  <si>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</si>
  <si>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</si>
  <si>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</si>
  <si>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</si>
  <si>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</si>
  <si>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</si>
  <si>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</si>
  <si>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</si>
  <si>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</si>
  <si>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</si>
  <si>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</si>
  <si>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</si>
  <si>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</si>
  <si>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</si>
  <si>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</si>
  <si>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</si>
  <si>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</si>
  <si>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</si>
  <si>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</si>
  <si>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</si>
  <si>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</si>
  <si>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</si>
  <si>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</si>
  <si>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</si>
  <si>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</si>
  <si>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</si>
  <si>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</si>
  <si>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</si>
  <si>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</si>
  <si>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</si>
  <si>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</si>
  <si>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</si>
  <si>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</si>
  <si>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</si>
  <si>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</si>
  <si>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</si>
  <si>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</si>
  <si>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</si>
  <si>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</si>
  <si>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</si>
  <si>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</si>
  <si>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</si>
  <si>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</si>
  <si>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</si>
  <si>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</si>
  <si>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</si>
  <si>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</si>
  <si>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</si>
  <si>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</si>
  <si>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</si>
  <si>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</si>
  <si>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</si>
  <si>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</si>
  <si>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</si>
  <si>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</si>
  <si>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</si>
  <si>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</si>
  <si>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</si>
  <si>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</si>
  <si>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</si>
  <si>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</si>
  <si>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</si>
  <si>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</si>
  <si>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</si>
  <si>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</si>
  <si>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</si>
  <si>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</si>
  <si>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</si>
  <si>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</si>
  <si>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</si>
  <si>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</si>
  <si>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</si>
  <si>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</si>
  <si>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</si>
  <si>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</si>
  <si>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</si>
  <si>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</si>
  <si>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</si>
  <si>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</si>
  <si>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</si>
  <si>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</si>
  <si>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</si>
  <si>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</si>
  <si>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</si>
  <si>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</si>
  <si>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</si>
  <si>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</si>
  <si>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</si>
  <si>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</si>
  <si>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</si>
  <si>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</si>
  <si>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</si>
  <si>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</si>
  <si>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</si>
  <si>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</si>
  <si>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</si>
  <si>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</si>
  <si>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</si>
  <si>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</si>
  <si>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</si>
  <si>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</si>
  <si>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</si>
  <si>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</si>
  <si>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</si>
  <si>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</si>
  <si>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</si>
  <si>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</si>
  <si>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</si>
  <si>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</si>
  <si>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</si>
  <si>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</si>
  <si>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</si>
  <si>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</si>
  <si>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</si>
  <si>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</si>
  <si>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</si>
  <si>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</si>
  <si>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</si>
  <si>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</si>
  <si>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</si>
  <si>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</si>
  <si>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</si>
  <si>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</si>
  <si>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</si>
  <si>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</si>
  <si>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</si>
  <si>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</si>
  <si>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</si>
  <si>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</si>
  <si>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</si>
  <si>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</si>
  <si>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</si>
  <si>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</si>
  <si>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</si>
  <si>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</si>
  <si>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</si>
  <si>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</si>
  <si>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</si>
  <si>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</si>
  <si>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</si>
  <si>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</si>
  <si>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</si>
  <si>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</si>
  <si>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</si>
  <si>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</si>
  <si>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</si>
  <si>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</si>
  <si>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</si>
  <si>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</si>
  <si>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</si>
  <si>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</si>
  <si>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</si>
  <si>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</si>
  <si>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</si>
  <si>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</si>
  <si>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</si>
  <si>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</si>
  <si>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</si>
  <si>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</si>
  <si>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</si>
  <si>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</si>
  <si>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</si>
  <si>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</si>
  <si>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</si>
  <si>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</si>
  <si>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</si>
  <si>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</si>
  <si>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</si>
  <si>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</si>
  <si>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</si>
  <si>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</si>
  <si>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</si>
  <si>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</si>
  <si>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</si>
  <si>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</si>
  <si>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</si>
  <si>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</si>
  <si>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</si>
  <si>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</si>
  <si>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</si>
  <si>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</si>
  <si>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</si>
  <si>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</si>
  <si>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</si>
  <si>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</si>
  <si>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</si>
  <si>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</si>
  <si>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</si>
  <si>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</si>
  <si>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</si>
  <si>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</si>
  <si>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</si>
  <si>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</si>
  <si>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</si>
  <si>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</si>
  <si>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</si>
  <si>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</si>
  <si>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</si>
  <si>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</si>
  <si>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</si>
  <si>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</si>
  <si>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</si>
  <si>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</si>
  <si>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</si>
  <si>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</si>
  <si>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</si>
  <si>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</si>
  <si>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</si>
  <si>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</si>
  <si>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</si>
  <si>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</si>
  <si>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</si>
  <si>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</si>
  <si>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</si>
  <si>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</si>
  <si>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</si>
  <si>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</si>
  <si>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</si>
  <si>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</si>
  <si>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</si>
  <si>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</si>
  <si>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</si>
  <si>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</si>
  <si>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</si>
  <si>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</si>
  <si>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</si>
  <si>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</si>
  <si>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</si>
  <si>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</si>
  <si>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</si>
  <si>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</si>
  <si>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</si>
  <si>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</si>
  <si>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</si>
  <si>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</si>
  <si>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</si>
  <si>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</si>
  <si>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</si>
  <si>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</si>
  <si>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</si>
  <si>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</si>
  <si>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</si>
  <si>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</si>
  <si>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</si>
  <si>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</si>
  <si>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</si>
  <si>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</si>
  <si>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</si>
  <si>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</si>
  <si>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</si>
  <si>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</si>
  <si>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</si>
  <si>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</si>
  <si>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</si>
  <si>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</si>
  <si>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</si>
  <si>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</si>
  <si>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</si>
  <si>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</si>
  <si>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</si>
  <si>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</si>
  <si>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</si>
  <si>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</si>
  <si>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</si>
  <si>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</si>
  <si>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</si>
  <si>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</si>
  <si>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</si>
  <si>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</si>
  <si>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</si>
  <si>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</si>
  <si>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</si>
  <si>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</si>
  <si>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</si>
  <si>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</si>
  <si>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</si>
  <si>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</si>
  <si>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</si>
  <si>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</si>
  <si>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</si>
  <si>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</si>
  <si>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</si>
  <si>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</si>
  <si>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</si>
  <si>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</si>
  <si>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</si>
  <si>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</si>
  <si>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</si>
  <si>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</si>
  <si>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</si>
  <si>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</si>
  <si>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</si>
  <si>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</si>
  <si>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</si>
  <si>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</si>
  <si>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</si>
  <si>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</si>
  <si>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</si>
  <si>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</si>
  <si>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</si>
  <si>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</si>
  <si>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</si>
  <si>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</si>
  <si>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</si>
  <si>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</si>
  <si>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</si>
  <si>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</si>
  <si>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</si>
  <si>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</si>
  <si>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</si>
  <si>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</si>
  <si>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</si>
  <si>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</si>
  <si>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</si>
  <si>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</si>
  <si>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</si>
  <si>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</si>
  <si>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</si>
  <si>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</si>
  <si>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</si>
  <si>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</si>
  <si>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</si>
  <si>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</si>
  <si>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</si>
  <si>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</si>
  <si>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</si>
  <si>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</si>
  <si>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</si>
  <si>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</si>
  <si>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</si>
  <si>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</si>
  <si>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</si>
  <si>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</si>
  <si>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</si>
  <si>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</si>
  <si>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</si>
  <si>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</si>
  <si>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</si>
  <si>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</si>
  <si>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</si>
  <si>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</si>
  <si>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</si>
  <si>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</si>
  <si>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</si>
  <si>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</si>
  <si>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</si>
  <si>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</si>
  <si>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</si>
  <si>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</si>
  <si>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</si>
  <si>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</si>
  <si>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</si>
  <si>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</si>
  <si>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</si>
  <si>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</si>
  <si>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</si>
  <si>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</si>
  <si>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</si>
  <si>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</si>
  <si>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</si>
  <si>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</si>
  <si>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</si>
  <si>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</si>
  <si>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</si>
  <si>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</si>
  <si>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</si>
  <si>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</si>
  <si>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</si>
  <si>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</si>
  <si>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</si>
  <si>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</si>
  <si>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</si>
  <si>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</si>
  <si>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</si>
  <si>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</si>
  <si>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</si>
  <si>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</si>
  <si>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</si>
  <si>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</si>
  <si>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</si>
  <si>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</si>
  <si>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</si>
  <si>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</si>
  <si>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</si>
  <si>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</si>
  <si>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</si>
  <si>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</si>
  <si>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</si>
  <si>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</si>
  <si>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</si>
  <si>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</si>
  <si>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</si>
  <si>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</si>
  <si>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</si>
  <si>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</si>
  <si>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</si>
  <si>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</si>
  <si>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</si>
  <si>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</si>
  <si>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</si>
  <si>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</si>
  <si>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</si>
  <si>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</si>
  <si>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</si>
  <si>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</si>
  <si>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</si>
  <si>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</si>
  <si>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</si>
  <si>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</si>
  <si>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</si>
  <si>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</si>
  <si>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</si>
  <si>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</si>
  <si>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</si>
  <si>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</si>
  <si>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</si>
  <si>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</si>
  <si>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</si>
  <si>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</si>
  <si>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</si>
  <si>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</si>
  <si>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</si>
  <si>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</si>
  <si>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</si>
  <si>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</si>
  <si>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</si>
  <si>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</si>
  <si>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</si>
  <si>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</si>
  <si>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</si>
  <si>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</si>
  <si>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</si>
  <si>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</si>
  <si>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</si>
  <si>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</si>
  <si>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</si>
  <si>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</si>
  <si>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</si>
  <si>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</si>
  <si>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</si>
  <si>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</si>
  <si>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</si>
  <si>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</si>
  <si>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</si>
  <si>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</si>
  <si>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</si>
  <si>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</si>
  <si>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</si>
  <si>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</si>
  <si>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</si>
  <si>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</si>
  <si>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</si>
  <si>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</si>
  <si>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</si>
  <si>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</si>
  <si>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</si>
  <si>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</si>
  <si>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</si>
  <si>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</si>
  <si>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</si>
  <si>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</si>
  <si>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</si>
  <si>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</si>
  <si>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</si>
  <si>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</si>
  <si>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</si>
  <si>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</si>
  <si>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</si>
  <si>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</si>
  <si>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</si>
  <si>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</si>
  <si>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</si>
  <si>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</si>
  <si>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</si>
  <si>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</si>
  <si>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</si>
  <si>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</si>
  <si>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</si>
  <si>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</si>
  <si>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</si>
  <si>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</si>
  <si>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</si>
  <si>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</si>
  <si>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</si>
  <si>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</si>
  <si>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</si>
  <si>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</si>
  <si>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</si>
  <si>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</si>
  <si>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</si>
  <si>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</si>
  <si>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</si>
  <si>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</si>
  <si>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</si>
  <si>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</si>
  <si>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</si>
  <si>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</si>
  <si>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</si>
  <si>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</si>
  <si>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</si>
  <si>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</si>
  <si>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</si>
  <si>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</si>
  <si>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</si>
  <si>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</si>
  <si>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</si>
  <si>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</si>
  <si>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</si>
  <si>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</si>
  <si>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</si>
  <si>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</si>
  <si>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</si>
  <si>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</si>
  <si>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</si>
  <si>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</si>
  <si>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</si>
  <si>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</si>
  <si>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</si>
  <si>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</si>
  <si>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</si>
  <si>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</si>
  <si>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</si>
  <si>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</si>
  <si>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</si>
  <si>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</si>
  <si>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</si>
  <si>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</si>
  <si>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</si>
  <si>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</si>
  <si>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</si>
  <si>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</si>
  <si>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</si>
  <si>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</si>
  <si>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</si>
  <si>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</si>
  <si>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</si>
  <si>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</si>
  <si>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</si>
  <si>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</si>
  <si>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</si>
  <si>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</si>
  <si>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</si>
  <si>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</si>
  <si>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</si>
  <si>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</si>
  <si>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</si>
  <si>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</si>
  <si>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</si>
  <si>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</si>
  <si>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</si>
  <si>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</si>
  <si>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</si>
  <si>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</si>
  <si>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</si>
  <si>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</si>
  <si>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</si>
  <si>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</si>
  <si>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</si>
  <si>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</si>
  <si>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</si>
  <si>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</si>
  <si>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</si>
  <si>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</si>
  <si>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</si>
  <si>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</si>
  <si>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</si>
  <si>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</si>
  <si>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</si>
  <si>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</si>
  <si>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</si>
  <si>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</si>
  <si>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</si>
  <si>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</si>
  <si>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</si>
  <si>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</si>
  <si>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</si>
  <si>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</si>
  <si>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</si>
  <si>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</si>
  <si>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</si>
  <si>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</si>
  <si>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</si>
  <si>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</si>
  <si>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</si>
  <si>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</si>
  <si>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</si>
  <si>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</si>
  <si>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</si>
  <si>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</si>
  <si>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</si>
  <si>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</si>
  <si>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</si>
  <si>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</si>
  <si>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</si>
  <si>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</si>
  <si>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</si>
  <si>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</si>
  <si>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</si>
  <si>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</si>
  <si>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</si>
  <si>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</si>
  <si>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</si>
  <si>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</si>
  <si>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</si>
  <si>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</si>
  <si>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</si>
  <si>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</si>
  <si>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</si>
  <si>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</si>
  <si>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</si>
  <si>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</si>
  <si>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</si>
  <si>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</si>
  <si>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</si>
  <si>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</si>
  <si>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</si>
  <si>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</si>
  <si>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</si>
  <si>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</si>
  <si>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</si>
  <si>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</si>
  <si>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</si>
  <si>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</si>
  <si>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</si>
  <si>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</si>
  <si>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</si>
  <si>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</si>
  <si>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</si>
  <si>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</si>
  <si>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</si>
  <si>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</si>
  <si>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</si>
  <si>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</si>
  <si>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</si>
  <si>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</si>
  <si>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</si>
  <si>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</si>
  <si>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</si>
  <si>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</si>
  <si>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</si>
  <si>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</si>
  <si>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</si>
  <si>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</si>
  <si>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</si>
  <si>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</si>
  <si>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</si>
  <si>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</si>
  <si>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</si>
  <si>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</si>
  <si>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</si>
  <si>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</si>
  <si>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</si>
  <si>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</si>
  <si>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</si>
  <si>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</si>
  <si>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</si>
  <si>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</si>
  <si>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</si>
  <si>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</si>
  <si>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</si>
  <si>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</si>
  <si>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</si>
  <si>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</si>
  <si>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</si>
  <si>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</si>
  <si>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</si>
  <si>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</si>
  <si>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</si>
  <si>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</si>
  <si>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</si>
  <si>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</si>
  <si>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</si>
  <si>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</si>
  <si>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</si>
  <si>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</si>
  <si>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</si>
  <si>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</si>
  <si>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</si>
  <si>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</si>
  <si>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</si>
  <si>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</si>
  <si>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</si>
  <si>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</si>
  <si>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</si>
  <si>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</si>
  <si>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</si>
  <si>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</si>
  <si>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</si>
  <si>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</si>
  <si>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</si>
  <si>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</si>
  <si>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</si>
  <si>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</si>
  <si>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</si>
  <si>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</si>
  <si>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</si>
  <si>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</si>
  <si>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</si>
  <si>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</si>
  <si>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</si>
  <si>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</si>
  <si>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</si>
  <si>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</si>
  <si>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</si>
  <si>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</si>
  <si>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</si>
  <si>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</si>
  <si>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</si>
  <si>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</si>
  <si>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</si>
  <si>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</si>
  <si>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</si>
  <si>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</si>
  <si>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</si>
  <si>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</si>
  <si>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</si>
  <si>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</si>
  <si>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</si>
  <si>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</si>
  <si>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</si>
  <si>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</si>
  <si>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</si>
  <si>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</si>
  <si>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</si>
  <si>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</si>
  <si>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</si>
  <si>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</si>
  <si>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</si>
  <si>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</si>
  <si>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</si>
  <si>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</si>
  <si>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</si>
  <si>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</si>
  <si>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</si>
  <si>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</si>
  <si>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</si>
  <si>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</si>
  <si>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</si>
  <si>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</si>
  <si>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</si>
  <si>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</si>
  <si>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</si>
  <si>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</si>
  <si>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</si>
  <si>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</si>
  <si>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</si>
  <si>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</si>
  <si>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</si>
  <si>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</si>
  <si>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</si>
  <si>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</si>
  <si>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</si>
  <si>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</si>
  <si>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</si>
  <si>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</si>
  <si>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</si>
  <si>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</si>
  <si>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</si>
  <si>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</si>
  <si>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</si>
  <si>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</si>
  <si>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</si>
  <si>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</si>
  <si>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</si>
  <si>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</si>
  <si>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</si>
  <si>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</si>
  <si>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</si>
  <si>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</si>
  <si>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</si>
  <si>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</si>
  <si>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</si>
  <si>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</si>
  <si>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</si>
  <si>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</si>
  <si>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</si>
  <si>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</si>
  <si>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</si>
  <si>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</si>
  <si>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</si>
  <si>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</si>
  <si>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</si>
  <si>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</si>
  <si>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</si>
  <si>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</si>
  <si>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</si>
  <si>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</si>
  <si>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</si>
  <si>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</si>
  <si>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</si>
  <si>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</si>
  <si>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</si>
  <si>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</si>
  <si>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</si>
  <si>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</si>
  <si>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</si>
  <si>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</si>
  <si>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</si>
  <si>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</si>
  <si>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</si>
  <si>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</si>
  <si>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</si>
  <si>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</si>
  <si>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</si>
  <si>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</si>
  <si>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</si>
  <si>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</si>
  <si>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</si>
  <si>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</si>
  <si>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</si>
  <si>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</si>
  <si>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</si>
  <si>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</si>
  <si>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</si>
  <si>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</si>
  <si>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</si>
  <si>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</si>
  <si>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</si>
  <si>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</si>
  <si>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</si>
  <si>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</si>
  <si>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</si>
  <si>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</si>
  <si>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</si>
  <si>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</si>
  <si>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</si>
  <si>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</si>
  <si>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</si>
  <si>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</si>
  <si>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</si>
  <si>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</si>
  <si>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</si>
  <si>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</si>
  <si>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</si>
  <si>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</si>
  <si>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</si>
  <si>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</si>
  <si>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</si>
  <si>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</si>
  <si>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</si>
  <si>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</si>
  <si>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</si>
  <si>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</si>
  <si>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</si>
  <si>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</si>
  <si>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</si>
  <si>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</si>
  <si>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</si>
  <si>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</si>
  <si>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</si>
  <si>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</si>
  <si>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</si>
  <si>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</si>
  <si>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</si>
  <si>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</si>
  <si>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</si>
  <si>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</si>
  <si>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</si>
  <si>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</si>
  <si>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</si>
  <si>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</si>
  <si>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</si>
  <si>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</si>
  <si>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</si>
  <si>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</si>
  <si>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</si>
  <si>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</si>
  <si>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</si>
  <si>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</si>
  <si>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</si>
  <si>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</si>
  <si>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</si>
  <si>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</si>
  <si>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</si>
  <si>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</si>
  <si>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</si>
  <si>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</si>
  <si>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</si>
  <si>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</si>
  <si>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</si>
  <si>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</si>
  <si>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</si>
  <si>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</si>
  <si>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</si>
  <si>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</si>
  <si>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</si>
  <si>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</si>
  <si>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</si>
  <si>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</si>
  <si>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</si>
  <si>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</si>
  <si>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</si>
  <si>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</si>
  <si>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</si>
  <si>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</si>
  <si>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</si>
  <si>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</si>
  <si>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</si>
  <si>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</si>
  <si>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</si>
  <si>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</si>
  <si>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</si>
  <si>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</si>
  <si>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</si>
  <si>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</si>
  <si>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</si>
  <si>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</si>
  <si>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</si>
  <si>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</si>
  <si>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</si>
  <si>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</si>
  <si>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</si>
  <si>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</si>
  <si>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</si>
  <si>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</si>
  <si>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</si>
  <si>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</si>
  <si>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</si>
  <si>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</si>
  <si>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</si>
  <si>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</si>
  <si>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</si>
  <si>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</si>
  <si>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</si>
  <si>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</si>
  <si>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</si>
  <si>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</si>
  <si>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</si>
  <si>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</si>
  <si>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</si>
  <si>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</si>
  <si>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</si>
  <si>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</si>
  <si>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</si>
  <si>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</si>
  <si>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</si>
  <si>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</si>
  <si>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</si>
  <si>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</si>
  <si>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</si>
  <si>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</si>
  <si>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</si>
  <si>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</si>
  <si>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</si>
  <si>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</si>
  <si>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</si>
  <si>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</si>
  <si>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</si>
  <si>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</si>
  <si>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</si>
  <si>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</si>
  <si>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</si>
  <si>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</si>
  <si>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</si>
  <si>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</si>
  <si>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</si>
  <si>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</si>
  <si>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</si>
  <si>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</si>
  <si>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</si>
  <si>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</si>
  <si>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</si>
  <si>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</si>
  <si>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</si>
  <si>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</si>
  <si>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</si>
  <si>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</si>
  <si>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</si>
  <si>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</si>
  <si>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</si>
  <si>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</si>
  <si>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</si>
  <si>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</si>
  <si>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</si>
  <si>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</si>
  <si>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</si>
  <si>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</si>
  <si>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</si>
  <si>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</si>
  <si>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</si>
  <si>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</si>
  <si>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</si>
  <si>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</si>
  <si>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</si>
  <si>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</si>
  <si>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</si>
  <si>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</si>
  <si>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</si>
  <si>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</si>
  <si>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</si>
  <si>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</si>
  <si>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</si>
  <si>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</si>
  <si>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</si>
  <si>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</si>
  <si>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</si>
  <si>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</si>
  <si>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</si>
  <si>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</si>
  <si>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</si>
  <si>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</si>
  <si>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</si>
  <si>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</si>
  <si>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</si>
  <si>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</si>
  <si>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</si>
  <si>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</si>
  <si>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</si>
  <si>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</si>
  <si>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</si>
  <si>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</si>
  <si>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</si>
  <si>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</si>
  <si>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</si>
  <si>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</si>
  <si>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</si>
  <si>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</si>
  <si>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</si>
  <si>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</si>
  <si>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</si>
  <si>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</si>
  <si>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</si>
  <si>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</si>
  <si>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</si>
  <si>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</si>
  <si>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</si>
  <si>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</si>
  <si>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</si>
  <si>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</si>
  <si>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</si>
  <si>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</si>
  <si>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</si>
  <si>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</si>
  <si>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</si>
  <si>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</si>
  <si>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</si>
  <si>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</si>
  <si>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</si>
  <si>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</si>
  <si>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</si>
  <si>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</si>
  <si>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</si>
  <si>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</si>
  <si>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</si>
  <si>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</si>
  <si>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</si>
  <si>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</si>
  <si>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</si>
  <si>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</si>
  <si>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</si>
  <si>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</si>
  <si>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</si>
  <si>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</si>
  <si>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</si>
  <si>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</si>
  <si>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</si>
  <si>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</si>
  <si>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</si>
  <si>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</si>
  <si>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</si>
  <si>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</si>
  <si>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</si>
  <si>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</si>
  <si>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</si>
  <si>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</si>
  <si>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</si>
  <si>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</si>
  <si>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</si>
  <si>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</si>
  <si>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</si>
  <si>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</si>
  <si>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</si>
  <si>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</si>
  <si>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</si>
  <si>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</si>
  <si>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</si>
  <si>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</si>
  <si>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</si>
  <si>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</si>
  <si>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</si>
  <si>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</si>
  <si>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</si>
  <si>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</si>
  <si>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</si>
  <si>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</si>
  <si>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</si>
  <si>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</si>
  <si>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</si>
  <si>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</si>
  <si>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</si>
  <si>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</si>
  <si>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</si>
  <si>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</si>
  <si>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</si>
  <si>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</si>
  <si>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</si>
  <si>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</si>
  <si>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</si>
  <si>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</si>
  <si>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</si>
  <si>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</si>
  <si>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</si>
  <si>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</si>
  <si>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</si>
  <si>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</si>
  <si>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</si>
  <si>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</si>
  <si>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</si>
  <si>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</si>
  <si>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</si>
  <si>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</si>
  <si>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</si>
  <si>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</si>
  <si>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</si>
  <si>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</si>
  <si>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</si>
  <si>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</si>
  <si>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</si>
  <si>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</si>
  <si>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</si>
  <si>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</si>
  <si>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</si>
  <si>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</si>
  <si>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</si>
  <si>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</si>
  <si>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</si>
  <si>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</si>
  <si>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</si>
  <si>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</si>
  <si>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</si>
  <si>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</si>
  <si>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</si>
  <si>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</si>
  <si>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</si>
  <si>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</si>
  <si>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</si>
  <si>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</si>
  <si>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</si>
  <si>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</si>
  <si>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</si>
  <si>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</si>
  <si>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</si>
  <si>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</si>
  <si>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</si>
  <si>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</si>
  <si>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</si>
  <si>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</si>
  <si>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</si>
  <si>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</si>
  <si>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</si>
  <si>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</si>
  <si>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</si>
  <si>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</si>
  <si>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</si>
  <si>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</si>
  <si>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</si>
  <si>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</si>
  <si>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</si>
  <si>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</si>
  <si>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</si>
  <si>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</si>
  <si>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</si>
  <si>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</si>
  <si>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</si>
  <si>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</si>
  <si>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</si>
  <si>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</si>
  <si>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</si>
  <si>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</si>
  <si>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</si>
  <si>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</si>
  <si>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</si>
  <si>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</si>
  <si>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</si>
  <si>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</si>
  <si>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</si>
  <si>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</si>
  <si>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</si>
  <si>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</si>
  <si>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</si>
  <si>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</si>
  <si>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</si>
  <si>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</si>
  <si>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</si>
  <si>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</si>
  <si>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</si>
  <si>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</si>
  <si>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</si>
  <si>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</si>
  <si>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</si>
  <si>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</si>
  <si>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</si>
  <si>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</si>
  <si>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</si>
  <si>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</si>
  <si>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</si>
  <si>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</si>
  <si>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</si>
  <si>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</si>
  <si>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</si>
  <si>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</si>
  <si>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</si>
  <si>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</si>
  <si>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</si>
  <si>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</si>
  <si>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</si>
  <si>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</si>
  <si>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</si>
  <si>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</si>
  <si>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</si>
  <si>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</si>
  <si>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</si>
  <si>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</si>
  <si>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</si>
  <si>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</si>
  <si>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</si>
  <si>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</si>
  <si>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</si>
  <si>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</si>
  <si>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</si>
  <si>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</si>
  <si>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</si>
  <si>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</si>
  <si>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</si>
  <si>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</si>
  <si>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</si>
  <si>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</si>
  <si>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</si>
  <si>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</si>
  <si>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</si>
  <si>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</si>
  <si>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</si>
  <si>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</si>
  <si>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</si>
  <si>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</si>
  <si>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</si>
  <si>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</si>
  <si>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</si>
  <si>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</si>
  <si>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</si>
  <si>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</si>
  <si>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</si>
  <si>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</si>
  <si>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</si>
  <si>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</si>
  <si>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</si>
  <si>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</si>
  <si>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</si>
  <si>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</si>
  <si>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</si>
  <si>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</si>
  <si>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</si>
  <si>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</si>
  <si>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</si>
  <si>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</si>
  <si>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</si>
  <si>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</si>
  <si>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</si>
  <si>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</si>
  <si>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</si>
  <si>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</si>
  <si>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</si>
  <si>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</si>
  <si>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</si>
  <si>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</si>
  <si>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</si>
  <si>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</si>
  <si>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</si>
  <si>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</si>
  <si>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</si>
  <si>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</si>
  <si>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</si>
  <si>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</si>
  <si>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</si>
  <si>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</si>
  <si>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</si>
  <si>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</si>
  <si>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</si>
  <si>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</si>
  <si>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</si>
  <si>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</si>
  <si>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</si>
  <si>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</si>
  <si>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</si>
  <si>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</si>
  <si>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</si>
  <si>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</si>
  <si>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</si>
  <si>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</si>
  <si>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</si>
  <si>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</si>
  <si>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</si>
  <si>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</si>
  <si>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</si>
  <si>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</si>
  <si>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</si>
  <si>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</si>
  <si>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</si>
  <si>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</si>
  <si>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</si>
  <si>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</si>
  <si>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</si>
  <si>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</si>
  <si>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</si>
  <si>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</si>
  <si>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</si>
  <si>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</si>
  <si>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</si>
  <si>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</si>
  <si>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</si>
  <si>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</si>
  <si>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</si>
  <si>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</si>
  <si>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</si>
  <si>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</si>
  <si>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</si>
  <si>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</si>
  <si>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</si>
  <si>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</si>
  <si>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</si>
  <si>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</si>
  <si>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</si>
  <si>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</si>
  <si>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</si>
  <si>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</si>
  <si>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</si>
  <si>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</si>
  <si>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</si>
  <si>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</si>
  <si>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</si>
  <si>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</si>
  <si>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</si>
  <si>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</si>
  <si>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</si>
  <si>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</si>
  <si>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</si>
  <si>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</si>
  <si>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</si>
  <si>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</si>
  <si>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</si>
  <si>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</si>
  <si>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</si>
  <si>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</si>
  <si>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</si>
  <si>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</si>
  <si>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</si>
  <si>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</si>
  <si>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</si>
  <si>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</si>
  <si>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</si>
  <si>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</si>
  <si>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</si>
  <si>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</si>
  <si>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</si>
  <si>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</si>
  <si>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</si>
  <si>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</si>
  <si>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</si>
  <si>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</si>
  <si>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</si>
  <si>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</si>
  <si>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</si>
  <si>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</si>
  <si>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</si>
  <si>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</si>
  <si>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</si>
  <si>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</si>
  <si>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</si>
  <si>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</si>
  <si>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</si>
  <si>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</si>
  <si>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</si>
  <si>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</si>
  <si>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</si>
  <si>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</si>
  <si>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</si>
  <si>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</si>
  <si>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</si>
  <si>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</si>
  <si>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</si>
  <si>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</si>
  <si>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</si>
  <si>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</si>
  <si>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</si>
  <si>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</si>
  <si>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</si>
  <si>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</si>
  <si>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</si>
  <si>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</si>
  <si>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</si>
  <si>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</si>
  <si>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</si>
  <si>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</si>
  <si>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</si>
  <si>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</si>
  <si>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</si>
  <si>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</si>
  <si>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</si>
  <si>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</si>
  <si>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</si>
  <si>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</si>
  <si>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</si>
  <si>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</si>
  <si>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</si>
  <si>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</si>
  <si>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</si>
  <si>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</si>
  <si>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</si>
  <si>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</si>
  <si>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</si>
  <si>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</si>
  <si>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</si>
  <si>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</si>
  <si>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</si>
  <si>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</si>
  <si>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</si>
  <si>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</si>
  <si>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</si>
  <si>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</si>
  <si>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</si>
  <si>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</si>
  <si>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</si>
  <si>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</si>
  <si>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</si>
  <si>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</si>
  <si>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</si>
  <si>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</si>
  <si>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</si>
  <si>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</si>
  <si>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</si>
  <si>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</si>
  <si>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</si>
  <si>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</si>
  <si>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</si>
  <si>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</si>
  <si>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</si>
  <si>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</si>
  <si>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</si>
  <si>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</si>
  <si>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</si>
  <si>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</si>
  <si>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</si>
  <si>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</si>
  <si>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</si>
  <si>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</si>
  <si>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</si>
  <si>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</si>
  <si>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</si>
  <si>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</si>
  <si>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</si>
  <si>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</si>
  <si>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</si>
  <si>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</si>
  <si>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</si>
  <si>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</si>
  <si>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</si>
  <si>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</si>
  <si>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</si>
  <si>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</si>
  <si>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</si>
  <si>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</si>
  <si>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</si>
  <si>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</si>
  <si>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</si>
  <si>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</si>
  <si>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</si>
  <si>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</si>
  <si>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</si>
  <si>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</si>
  <si>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</si>
  <si>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</si>
  <si>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</si>
  <si>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</si>
  <si>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</si>
  <si>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</si>
  <si>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</si>
  <si>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</si>
  <si>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</si>
  <si>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</si>
  <si>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</si>
  <si>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</si>
  <si>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</si>
  <si>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</si>
  <si>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</si>
  <si>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</si>
  <si>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</si>
  <si>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</si>
  <si>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</si>
  <si>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</si>
  <si>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</si>
  <si>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</si>
  <si>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</si>
  <si>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</si>
  <si>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</si>
  <si>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</si>
  <si>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</si>
  <si>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</si>
  <si>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</si>
  <si>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</si>
  <si>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</si>
  <si>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</si>
  <si>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</si>
  <si>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</si>
  <si>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</si>
  <si>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</si>
  <si>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</si>
  <si>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</si>
  <si>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</si>
  <si>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</si>
  <si>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</si>
  <si>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</si>
  <si>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</si>
  <si>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</si>
  <si>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</si>
  <si>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</si>
  <si>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</si>
  <si>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</si>
  <si>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</si>
  <si>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</si>
  <si>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</si>
  <si>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</si>
  <si>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</si>
  <si>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</si>
  <si>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</si>
  <si>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</si>
  <si>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</si>
  <si>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</si>
  <si>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</si>
  <si>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</si>
  <si>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</si>
  <si>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</si>
  <si>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</si>
  <si>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</si>
  <si>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</si>
  <si>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</si>
  <si>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</si>
  <si>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</si>
  <si>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</si>
  <si>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</si>
  <si>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</si>
  <si>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</si>
  <si>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</si>
  <si>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</si>
  <si>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</si>
  <si>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</si>
  <si>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</si>
  <si>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</si>
  <si>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</si>
  <si>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</si>
  <si>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</si>
  <si>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</si>
  <si>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</si>
  <si>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</si>
  <si>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</si>
  <si>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</si>
  <si>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</si>
  <si>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</si>
  <si>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</si>
  <si>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</si>
  <si>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</si>
  <si>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</si>
  <si>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</si>
  <si>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</si>
  <si>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</si>
  <si>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</si>
  <si>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</si>
  <si>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</si>
  <si>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</si>
  <si>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</si>
  <si>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</si>
  <si>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</si>
  <si>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</si>
  <si>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</si>
  <si>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</si>
  <si>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</si>
  <si>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</si>
  <si>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</si>
  <si>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</si>
  <si>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</si>
  <si>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</si>
  <si>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</si>
  <si>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</si>
  <si>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</si>
  <si>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</si>
  <si>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</si>
  <si>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</si>
  <si>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</si>
  <si>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</si>
  <si>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</si>
  <si>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</si>
  <si>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</si>
  <si>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</si>
  <si>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</si>
  <si>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</si>
  <si>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</si>
  <si>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</si>
  <si>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</si>
  <si>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</si>
  <si>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</si>
  <si>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</si>
  <si>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</si>
  <si>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</si>
  <si>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</si>
  <si>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</si>
  <si>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</si>
  <si>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</si>
  <si>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</si>
  <si>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</si>
  <si>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</si>
  <si>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</si>
  <si>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</si>
  <si>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</si>
  <si>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</si>
  <si>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</si>
  <si>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</si>
  <si>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</si>
  <si>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</si>
  <si>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</si>
  <si>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</si>
  <si>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</si>
  <si>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</si>
  <si>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</si>
  <si>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</si>
  <si>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</si>
  <si>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</si>
  <si>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</si>
  <si>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</si>
  <si>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</si>
  <si>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</si>
  <si>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</si>
  <si>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</si>
  <si>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</si>
  <si>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</si>
  <si>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</si>
  <si>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</si>
  <si>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</si>
  <si>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</si>
  <si>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</si>
  <si>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</si>
  <si>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</si>
  <si>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</si>
  <si>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</si>
  <si>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</si>
  <si>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</si>
  <si>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</si>
  <si>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</si>
  <si>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</si>
  <si>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</si>
  <si>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</si>
  <si>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</si>
  <si>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</si>
  <si>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</si>
  <si>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</si>
  <si>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</si>
  <si>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</si>
  <si>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</si>
  <si>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</si>
  <si>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</si>
  <si>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</si>
  <si>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</si>
  <si>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</si>
  <si>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</si>
  <si>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</si>
  <si>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</si>
  <si>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</si>
  <si>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</si>
  <si>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</si>
  <si>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</si>
  <si>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</si>
  <si>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</si>
  <si>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</si>
  <si>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</si>
  <si>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</si>
  <si>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</si>
  <si>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</si>
  <si>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</si>
  <si>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</si>
  <si>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</si>
  <si>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</si>
  <si>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</si>
  <si>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</si>
  <si>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</si>
  <si>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</si>
  <si>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</si>
  <si>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</si>
  <si>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</si>
  <si>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</si>
  <si>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</si>
  <si>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</si>
  <si>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</si>
  <si>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</si>
  <si>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</si>
  <si>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</si>
  <si>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</si>
  <si>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</si>
  <si>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</si>
  <si>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</si>
  <si>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</si>
  <si>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</si>
  <si>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</si>
  <si>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</si>
  <si>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</si>
  <si>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</si>
  <si>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</si>
  <si>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</si>
  <si>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</si>
  <si>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</si>
  <si>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</si>
  <si>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</si>
  <si>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</si>
  <si>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</si>
  <si>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</si>
  <si>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</si>
  <si>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</si>
  <si>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</si>
  <si>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</si>
  <si>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</si>
  <si>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</si>
  <si>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</si>
  <si>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</si>
  <si>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</si>
  <si>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</si>
  <si>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</si>
  <si>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</si>
  <si>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</si>
  <si>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</si>
  <si>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</si>
  <si>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</si>
  <si>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</si>
  <si>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</si>
  <si>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</si>
  <si>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</si>
  <si>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</si>
  <si>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</si>
  <si>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</si>
  <si>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</si>
  <si>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</si>
  <si>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</si>
  <si>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</si>
  <si>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</si>
  <si>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</si>
  <si>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</si>
  <si>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</si>
  <si>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</si>
  <si>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</si>
  <si>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</si>
  <si>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</si>
  <si>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</si>
  <si>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</si>
  <si>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</si>
  <si>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</si>
  <si>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</si>
  <si>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</si>
  <si>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</si>
  <si>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</si>
  <si>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</si>
  <si>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</si>
  <si>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</si>
  <si>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</si>
  <si>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</si>
  <si>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</si>
  <si>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</si>
  <si>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</si>
  <si>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</si>
  <si>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</si>
  <si>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</si>
  <si>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</si>
  <si>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</si>
  <si>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</si>
  <si>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</si>
  <si>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</si>
  <si>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</si>
  <si>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</si>
  <si>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</si>
  <si>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</si>
  <si>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</si>
  <si>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</si>
  <si>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</si>
  <si>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</si>
  <si>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</si>
  <si>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</si>
  <si>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</si>
  <si>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</si>
  <si>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</si>
  <si>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</si>
  <si>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</si>
  <si>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</si>
  <si>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</si>
  <si>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</si>
  <si>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</si>
  <si>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</si>
  <si>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</si>
  <si>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</si>
  <si>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</si>
  <si>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</si>
  <si>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</si>
  <si>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</si>
  <si>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</si>
  <si>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</si>
  <si>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</si>
  <si>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</si>
  <si>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</si>
  <si>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</si>
  <si>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</si>
  <si>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</si>
  <si>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</si>
  <si>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</si>
  <si>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</si>
  <si>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</si>
  <si>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</si>
  <si>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</si>
  <si>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</si>
  <si>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</si>
  <si>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</si>
  <si>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</si>
  <si>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</si>
  <si>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</si>
  <si>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</si>
  <si>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</si>
  <si>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</si>
  <si>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</si>
  <si>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</si>
  <si>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</si>
  <si>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</si>
  <si>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</si>
  <si>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</si>
  <si>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</si>
  <si>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</si>
  <si>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</si>
  <si>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</si>
  <si>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</si>
  <si>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</si>
  <si>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</si>
  <si>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</si>
  <si>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</si>
  <si>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</si>
  <si>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</si>
  <si>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</si>
  <si>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</si>
  <si>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</si>
  <si>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</si>
  <si>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</si>
  <si>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</si>
  <si>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</si>
  <si>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</si>
  <si>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</si>
  <si>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</si>
  <si>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</si>
  <si>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</si>
  <si>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</si>
  <si>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</si>
  <si>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</si>
  <si>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</si>
  <si>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</si>
  <si>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</si>
  <si>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</si>
  <si>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</si>
  <si>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</si>
  <si>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</si>
  <si>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</si>
  <si>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</si>
  <si>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</si>
  <si>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</si>
  <si>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</si>
  <si>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</si>
  <si>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</si>
  <si>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</si>
  <si>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</si>
  <si>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</si>
  <si>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</si>
  <si>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</si>
  <si>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</si>
  <si>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</si>
  <si>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</si>
  <si>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</si>
  <si>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</si>
  <si>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</si>
  <si>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</si>
  <si>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</si>
  <si>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</si>
  <si>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</si>
  <si>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</si>
  <si>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</si>
  <si>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</si>
  <si>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</si>
  <si>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</si>
  <si>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</si>
  <si>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</si>
  <si>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</si>
  <si>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</si>
  <si>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</si>
  <si>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</si>
  <si>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</si>
  <si>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</si>
  <si>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</si>
  <si>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</si>
  <si>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</si>
  <si>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</si>
  <si>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</si>
  <si>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</si>
  <si>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</si>
  <si>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</si>
  <si>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</si>
  <si>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</si>
  <si>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</si>
  <si>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</si>
  <si>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</si>
  <si>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</si>
  <si>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</si>
  <si>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</si>
  <si>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</si>
  <si>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</si>
  <si>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</si>
  <si>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</si>
  <si>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</si>
  <si>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</si>
  <si>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</si>
  <si>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</si>
  <si>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</si>
  <si>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</si>
  <si>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</si>
  <si>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</si>
  <si>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</si>
  <si>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</si>
  <si>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</si>
  <si>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</si>
  <si>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</si>
  <si>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</si>
  <si>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</si>
  <si>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</si>
  <si>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</si>
  <si>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</si>
  <si>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</si>
  <si>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</si>
  <si>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</si>
  <si>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</si>
  <si>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</si>
  <si>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</si>
  <si>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</si>
  <si>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</si>
  <si>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</si>
  <si>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</si>
  <si>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</si>
  <si>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</si>
  <si>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</si>
  <si>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</si>
  <si>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</si>
  <si>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</si>
  <si>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</si>
  <si>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</si>
  <si>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</si>
  <si>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</si>
  <si>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</si>
  <si>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</si>
  <si>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</si>
  <si>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</si>
  <si>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</si>
  <si>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</si>
  <si>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</si>
  <si>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</si>
  <si>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</si>
  <si>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</si>
  <si>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</si>
  <si>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</si>
  <si>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</si>
  <si>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</si>
  <si>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</si>
  <si>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</si>
  <si>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</si>
  <si>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</si>
  <si>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</si>
  <si>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</si>
  <si>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</si>
  <si>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</si>
  <si>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</si>
  <si>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</si>
  <si>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</si>
  <si>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</si>
  <si>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</si>
  <si>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</si>
  <si>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</si>
  <si>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</si>
  <si>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</si>
  <si>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</si>
  <si>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</si>
  <si>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</si>
  <si>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</si>
  <si>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</si>
  <si>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</si>
  <si>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</si>
  <si>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</si>
  <si>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</si>
  <si>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</si>
  <si>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</si>
  <si>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</si>
  <si>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</si>
  <si>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</si>
  <si>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</si>
  <si>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</si>
  <si>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</si>
  <si>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</si>
  <si>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</si>
  <si>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</si>
  <si>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</si>
  <si>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</si>
  <si>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</si>
  <si>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</si>
  <si>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</si>
  <si>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</si>
  <si>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</si>
  <si>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</si>
  <si>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</si>
  <si>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</si>
  <si>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</si>
  <si>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</si>
  <si>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</si>
  <si>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</si>
  <si>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</si>
  <si>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</si>
  <si>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</si>
  <si>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</si>
  <si>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</si>
  <si>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</si>
  <si>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</si>
  <si>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</si>
  <si>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</si>
  <si>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</si>
  <si>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</si>
  <si>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</si>
  <si>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</si>
  <si>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</si>
  <si>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</si>
  <si>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</si>
  <si>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</si>
  <si>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</si>
  <si>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</si>
  <si>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</si>
  <si>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</si>
  <si>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</si>
  <si>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</si>
  <si>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</si>
  <si>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</si>
  <si>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</si>
  <si>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</si>
  <si>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</si>
  <si>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</si>
  <si>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</si>
  <si>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</si>
  <si>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</si>
  <si>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</si>
  <si>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</si>
  <si>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</si>
  <si>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</si>
  <si>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</si>
  <si>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</si>
  <si>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</si>
  <si>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</si>
  <si>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</si>
  <si>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</si>
  <si>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</si>
  <si>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</si>
  <si>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</si>
  <si>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</si>
  <si>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</si>
  <si>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</si>
  <si>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</si>
  <si>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</si>
  <si>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</si>
  <si>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</si>
  <si>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</si>
  <si>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</si>
  <si>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</si>
  <si>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</si>
  <si>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</si>
  <si>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</si>
  <si>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</si>
  <si>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</si>
  <si>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</si>
  <si>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</si>
  <si>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</si>
  <si>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</si>
  <si>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</si>
  <si>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</si>
  <si>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</si>
  <si>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</si>
  <si>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</si>
  <si>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</si>
  <si>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</si>
  <si>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</si>
  <si>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</si>
  <si>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</si>
  <si>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</si>
  <si>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</si>
  <si>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</si>
  <si>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</si>
  <si>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</si>
  <si>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</si>
  <si>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</si>
  <si>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</si>
  <si>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</si>
  <si>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</si>
  <si>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</si>
  <si>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</si>
  <si>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</si>
  <si>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</si>
  <si>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</si>
  <si>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</si>
  <si>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</si>
  <si>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</si>
  <si>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</si>
  <si>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</si>
  <si>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</si>
  <si>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</si>
  <si>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</si>
  <si>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</si>
  <si>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</si>
  <si>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</si>
  <si>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</si>
  <si>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</si>
  <si>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</si>
  <si>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</si>
  <si>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</si>
  <si>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</si>
  <si>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</si>
  <si>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</si>
  <si>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</si>
  <si>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</si>
  <si>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</si>
  <si>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</si>
  <si>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</si>
  <si>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</si>
  <si>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</si>
  <si>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</si>
  <si>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</si>
  <si>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</si>
  <si>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</si>
  <si>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</si>
  <si>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</si>
  <si>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</si>
  <si>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</si>
  <si>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</si>
  <si>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</si>
  <si>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</si>
  <si>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</si>
  <si>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</si>
  <si>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</si>
  <si>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</si>
  <si>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</si>
  <si>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</si>
  <si>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</si>
  <si>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</si>
  <si>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</si>
  <si>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</si>
  <si>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</si>
  <si>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</si>
  <si>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</si>
  <si>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</si>
  <si>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</si>
  <si>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</si>
  <si>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</si>
  <si>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</si>
  <si>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</si>
  <si>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</si>
  <si>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</si>
  <si>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</si>
  <si>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</si>
  <si>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</si>
  <si>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</si>
  <si>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</si>
  <si>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</si>
  <si>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</si>
  <si>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</si>
  <si>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</si>
  <si>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</si>
  <si>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</si>
  <si>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</si>
  <si>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</si>
  <si>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</si>
  <si>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</si>
  <si>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</si>
  <si>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</si>
  <si>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</si>
  <si>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</si>
  <si>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</si>
  <si>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</si>
  <si>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</si>
  <si>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</si>
  <si>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</si>
  <si>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</si>
  <si>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</si>
  <si>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</si>
  <si>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</si>
  <si>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</si>
  <si>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</si>
  <si>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</si>
  <si>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</si>
  <si>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</si>
  <si>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</si>
  <si>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</si>
  <si>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</si>
  <si>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</si>
  <si>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</si>
  <si>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</si>
  <si>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</si>
  <si>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</si>
  <si>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</si>
  <si>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</si>
  <si>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</si>
  <si>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</si>
  <si>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</si>
  <si>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</si>
  <si>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</si>
  <si>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</si>
  <si>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</si>
  <si>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</si>
  <si>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</si>
  <si>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</si>
  <si>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</si>
  <si>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</si>
  <si>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</si>
  <si>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</si>
  <si>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</si>
  <si>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</si>
  <si>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</si>
  <si>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</si>
  <si>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</si>
  <si>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</si>
  <si>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</si>
  <si>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</si>
  <si>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</si>
  <si>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</si>
  <si>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</si>
  <si>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</si>
  <si>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</si>
  <si>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</si>
  <si>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</si>
  <si>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</si>
  <si>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</si>
  <si>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</si>
  <si>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</si>
  <si>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</si>
  <si>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</si>
  <si>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</si>
  <si>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</si>
  <si>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</si>
  <si>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</si>
  <si>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</si>
  <si>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</si>
  <si>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</si>
  <si>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</si>
  <si>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</si>
  <si>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</si>
  <si>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</si>
  <si>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</si>
  <si>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</si>
  <si>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</si>
  <si>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</si>
  <si>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</si>
  <si>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</si>
  <si>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</si>
  <si>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</si>
  <si>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</si>
  <si>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</si>
  <si>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</si>
  <si>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</si>
  <si>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</si>
  <si>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</si>
  <si>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</si>
  <si>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</si>
  <si>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</si>
  <si>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</si>
  <si>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</si>
  <si>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</si>
  <si>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</si>
  <si>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</si>
  <si>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</si>
  <si>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</si>
  <si>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</si>
  <si>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</si>
  <si>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</si>
  <si>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</si>
  <si>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</si>
  <si>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</si>
  <si>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</si>
  <si>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</si>
  <si>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</si>
  <si>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</si>
  <si>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</si>
  <si>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</si>
  <si>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</si>
  <si>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</si>
  <si>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</si>
  <si>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</si>
  <si>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</si>
  <si>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</si>
  <si>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</si>
  <si>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</si>
  <si>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</si>
  <si>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</si>
  <si>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</si>
  <si>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</si>
  <si>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</si>
  <si>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</si>
  <si>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</si>
  <si>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</si>
  <si>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</si>
  <si>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</si>
  <si>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</si>
  <si>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</si>
  <si>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</si>
  <si>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</si>
  <si>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</si>
  <si>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</si>
  <si>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</si>
  <si>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</si>
  <si>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</si>
  <si>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</si>
  <si>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</si>
  <si>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</si>
  <si>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</si>
  <si>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</si>
  <si>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</si>
  <si>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</si>
  <si>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</si>
  <si>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</si>
  <si>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</si>
  <si>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</si>
  <si>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</si>
  <si>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</si>
  <si>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</si>
  <si>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</si>
  <si>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</si>
  <si>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</si>
  <si>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</si>
  <si>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</si>
  <si>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</si>
  <si>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</si>
  <si>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</si>
  <si>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</si>
  <si>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</si>
  <si>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</si>
  <si>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</si>
  <si>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</si>
  <si>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</si>
  <si>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</si>
  <si>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</si>
  <si>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</si>
  <si>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</si>
  <si>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</si>
  <si>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</si>
  <si>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</si>
  <si>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</si>
  <si>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</si>
  <si>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</si>
  <si>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</si>
  <si>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</si>
  <si>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</si>
  <si>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</si>
  <si>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</si>
  <si>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</si>
  <si>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</si>
  <si>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</si>
  <si>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</si>
  <si>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</si>
  <si>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</si>
  <si>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</si>
  <si>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</si>
  <si>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</si>
  <si>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</si>
  <si>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</si>
  <si>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</si>
  <si>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</si>
  <si>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</si>
  <si>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</si>
  <si>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</si>
  <si>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</si>
  <si>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</si>
  <si>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</si>
  <si>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</si>
  <si>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</si>
  <si>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</si>
  <si>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</si>
  <si>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</si>
  <si>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</si>
  <si>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</si>
  <si>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</si>
  <si>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</si>
  <si>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</si>
  <si>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</si>
  <si>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</si>
  <si>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</si>
  <si>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</si>
  <si>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</si>
  <si>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</si>
  <si>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</si>
  <si>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</si>
  <si>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</si>
  <si>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</si>
  <si>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</si>
  <si>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</si>
  <si>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</si>
  <si>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</si>
  <si>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</si>
  <si>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</si>
  <si>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</si>
  <si>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</si>
  <si>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</si>
  <si>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</si>
  <si>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</si>
  <si>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</si>
  <si>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</si>
  <si>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</si>
  <si>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</si>
  <si>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</si>
  <si>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</si>
  <si>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</si>
  <si>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</si>
  <si>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</si>
  <si>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</si>
  <si>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</si>
  <si>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</si>
  <si>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</si>
  <si>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</si>
  <si>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</si>
  <si>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</si>
  <si>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</si>
  <si>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</si>
  <si>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</si>
  <si>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</si>
  <si>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</si>
  <si>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</si>
  <si>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</si>
  <si>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</si>
  <si>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</si>
  <si>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</si>
  <si>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</si>
  <si>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</si>
  <si>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</si>
  <si>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</si>
  <si>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</si>
  <si>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</si>
  <si>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</si>
  <si>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</si>
  <si>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</si>
  <si>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</si>
  <si>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</si>
  <si>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</si>
  <si>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</si>
  <si>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</si>
  <si>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</si>
  <si>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</si>
  <si>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</si>
  <si>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</si>
  <si>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</si>
  <si>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</si>
  <si>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</si>
  <si>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</si>
  <si>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</si>
  <si>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</si>
  <si>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</si>
  <si>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</si>
  <si>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</si>
  <si>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</si>
  <si>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</si>
  <si>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</si>
  <si>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</si>
  <si>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</si>
  <si>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</si>
  <si>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</si>
  <si>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</si>
  <si>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</si>
  <si>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</si>
  <si>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</si>
  <si>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</si>
  <si>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</si>
  <si>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</si>
  <si>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</si>
  <si>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</si>
  <si>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</si>
  <si>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</si>
  <si>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</si>
  <si>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</si>
  <si>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</si>
  <si>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</si>
  <si>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</si>
  <si>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</si>
  <si>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</si>
  <si>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</si>
  <si>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</si>
  <si>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</si>
  <si>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</si>
  <si>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</si>
  <si>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</si>
  <si>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</si>
  <si>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</si>
  <si>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</si>
  <si>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</si>
  <si>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</si>
  <si>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</si>
  <si>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</si>
  <si>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</si>
  <si>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</si>
  <si>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</si>
  <si>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</si>
  <si>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</si>
  <si>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</si>
  <si>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</si>
  <si>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</si>
  <si>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</si>
  <si>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</si>
  <si>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</si>
  <si>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</si>
  <si>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</si>
  <si>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</si>
  <si>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</si>
  <si>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</si>
  <si>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</si>
  <si>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</si>
  <si>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</si>
  <si>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</si>
  <si>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</si>
  <si>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</si>
  <si>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</si>
  <si>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</si>
  <si>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</si>
  <si>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</si>
  <si>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</si>
  <si>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</si>
  <si>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</si>
  <si>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</si>
  <si>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</si>
  <si>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</si>
  <si>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</si>
  <si>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</si>
  <si>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</si>
  <si>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</si>
  <si>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</si>
  <si>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</si>
  <si>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</si>
  <si>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</si>
  <si>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</si>
  <si>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</si>
  <si>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</si>
  <si>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</si>
  <si>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</si>
  <si>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</si>
  <si>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</si>
  <si>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</si>
  <si>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</si>
  <si>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</si>
  <si>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</si>
  <si>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</si>
  <si>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</si>
  <si>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</si>
  <si>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</si>
  <si>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</si>
  <si>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</si>
  <si>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</si>
  <si>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</si>
  <si>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</si>
  <si>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</si>
  <si>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</si>
  <si>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</si>
  <si>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</si>
  <si>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</si>
  <si>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</si>
  <si>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</si>
  <si>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</si>
  <si>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</si>
  <si>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</si>
  <si>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</si>
  <si>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</si>
  <si>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</si>
  <si>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</si>
  <si>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</si>
  <si>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</si>
  <si>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</si>
  <si>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</si>
  <si>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</si>
  <si>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</si>
  <si>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</si>
  <si>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</si>
  <si>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</si>
  <si>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</si>
  <si>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</si>
  <si>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</si>
  <si>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</si>
  <si>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</si>
  <si>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</si>
  <si>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</si>
  <si>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</si>
  <si>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</si>
  <si>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</si>
  <si>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</si>
  <si>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</si>
  <si>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</si>
  <si>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</si>
  <si>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</si>
  <si>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</si>
  <si>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</si>
  <si>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</si>
  <si>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</si>
  <si>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</si>
  <si>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</si>
  <si>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</si>
  <si>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</si>
  <si>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</si>
  <si>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</si>
  <si>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</si>
  <si>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</si>
  <si>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</si>
  <si>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</si>
  <si>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</si>
  <si>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</si>
  <si>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</si>
  <si>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</si>
  <si>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</si>
  <si>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</si>
  <si>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</si>
  <si>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</si>
  <si>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</si>
  <si>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</si>
  <si>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</si>
  <si>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</si>
  <si>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</si>
  <si>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</si>
  <si>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</si>
  <si>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</si>
  <si>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</si>
  <si>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</si>
  <si>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</si>
  <si>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</si>
  <si>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</si>
  <si>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</si>
  <si>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</si>
  <si>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</si>
  <si>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</si>
  <si>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</si>
  <si>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</si>
  <si>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</si>
  <si>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</si>
  <si>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</si>
  <si>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</si>
  <si>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</si>
  <si>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</si>
  <si>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</si>
  <si>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</si>
  <si>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</si>
  <si>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</si>
  <si>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</si>
  <si>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</si>
  <si>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</si>
  <si>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</si>
  <si>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</si>
  <si>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</si>
  <si>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</si>
  <si>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</si>
  <si>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</si>
  <si>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</si>
  <si>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</si>
  <si>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</si>
  <si>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</si>
  <si>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</si>
  <si>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</si>
  <si>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</si>
  <si>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</si>
  <si>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</si>
  <si>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</si>
  <si>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</si>
  <si>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</si>
  <si>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</si>
  <si>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</si>
  <si>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</si>
  <si>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</si>
  <si>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</si>
  <si>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</si>
  <si>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</si>
  <si>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</si>
  <si>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</si>
  <si>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</si>
  <si>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</si>
  <si>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</si>
  <si>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</si>
  <si>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</si>
  <si>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</si>
  <si>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</si>
  <si>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</si>
  <si>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</si>
  <si>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</si>
  <si>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</si>
  <si>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</si>
  <si>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</si>
  <si>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</si>
  <si>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</si>
  <si>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</si>
  <si>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</si>
  <si>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</si>
  <si>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</si>
  <si>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</si>
  <si>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</si>
  <si>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</si>
  <si>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</si>
  <si>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</si>
  <si>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</si>
  <si>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</si>
  <si>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</si>
  <si>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</si>
  <si>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</si>
  <si>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</si>
  <si>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</si>
  <si>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</si>
  <si>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</si>
  <si>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</si>
  <si>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</si>
  <si>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</si>
  <si>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</si>
  <si>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</si>
  <si>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</si>
  <si>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</si>
  <si>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</si>
  <si>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</si>
  <si>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</si>
  <si>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</si>
  <si>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</si>
  <si>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</si>
  <si>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</si>
  <si>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</si>
  <si>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</si>
  <si>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</si>
  <si>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</si>
  <si>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</si>
  <si>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</si>
  <si>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</si>
  <si>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</si>
  <si>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</si>
  <si>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</si>
  <si>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</si>
  <si>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</si>
  <si>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</si>
  <si>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</si>
  <si>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</si>
  <si>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</si>
  <si>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</si>
  <si>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</si>
  <si>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</si>
  <si>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</si>
  <si>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</si>
  <si>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</si>
  <si>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</si>
  <si>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</si>
  <si>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</si>
  <si>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</si>
  <si>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</si>
  <si>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</si>
  <si>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</si>
  <si>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</si>
  <si>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</si>
  <si>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</si>
  <si>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</si>
  <si>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</si>
  <si>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</si>
  <si>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</si>
  <si>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</si>
  <si>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</si>
  <si>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</si>
  <si>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</si>
  <si>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</si>
  <si>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</si>
  <si>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</si>
  <si>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</si>
  <si>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</si>
  <si>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</si>
  <si>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</si>
  <si>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</si>
  <si>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</si>
  <si>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</si>
  <si>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</si>
  <si>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</si>
  <si>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</si>
  <si>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</si>
  <si>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</si>
  <si>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</si>
  <si>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</si>
  <si>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</si>
  <si>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</si>
  <si>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</si>
  <si>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</si>
  <si>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</si>
  <si>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</si>
  <si>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</si>
  <si>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</si>
  <si>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</si>
  <si>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</si>
  <si>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</si>
  <si>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</si>
  <si>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</si>
  <si>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</si>
  <si>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</si>
  <si>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</si>
  <si>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</si>
  <si>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</si>
  <si>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</si>
  <si>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</si>
  <si>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</si>
  <si>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</si>
  <si>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</si>
  <si>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</si>
  <si>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</si>
  <si>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</si>
  <si>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</si>
  <si>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</si>
  <si>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</si>
  <si>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</si>
  <si>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</si>
  <si>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</si>
  <si>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</si>
  <si>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</si>
  <si>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</si>
  <si>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</si>
  <si>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</si>
  <si>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</si>
  <si>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</si>
  <si>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</si>
  <si>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</si>
  <si>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</si>
  <si>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</si>
  <si>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</si>
  <si>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</si>
  <si>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</si>
  <si>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</si>
  <si>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</si>
  <si>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</si>
  <si>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</si>
  <si>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</si>
  <si>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</si>
  <si>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</si>
  <si>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</si>
  <si>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</si>
  <si>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</si>
  <si>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</si>
  <si>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</si>
  <si>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</si>
  <si>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</si>
  <si>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</si>
  <si>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</si>
  <si>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</si>
  <si>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</si>
  <si>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</si>
  <si>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</si>
  <si>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</si>
  <si>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</si>
  <si>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</si>
  <si>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</si>
  <si>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</si>
  <si>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</si>
  <si>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</si>
  <si>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</si>
  <si>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</si>
  <si>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</si>
  <si>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</si>
  <si>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</si>
  <si>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</si>
  <si>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</si>
  <si>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</si>
  <si>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</si>
  <si>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</si>
  <si>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</si>
  <si>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</si>
  <si>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</si>
  <si>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</si>
  <si>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</si>
  <si>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</si>
  <si>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</si>
  <si>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</si>
  <si>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</si>
  <si>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</si>
  <si>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</si>
  <si>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</si>
  <si>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</si>
  <si>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</si>
  <si>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</si>
  <si>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</si>
  <si>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</si>
  <si>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</si>
  <si>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</si>
  <si>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</si>
  <si>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</si>
  <si>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</si>
  <si>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</si>
  <si>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</si>
  <si>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</si>
  <si>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</si>
  <si>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</si>
  <si>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</si>
  <si>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</si>
  <si>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</si>
  <si>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</si>
  <si>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</si>
  <si>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</si>
  <si>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</si>
  <si>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</si>
  <si>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</si>
  <si>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</si>
  <si>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</si>
  <si>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</si>
  <si>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</si>
  <si>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</si>
  <si>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</si>
  <si>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</si>
  <si>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</si>
  <si>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</si>
  <si>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</si>
  <si>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</si>
  <si>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</si>
  <si>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</si>
  <si>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</si>
  <si>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</si>
  <si>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</si>
  <si>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</si>
  <si>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</si>
  <si>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</si>
  <si>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</si>
  <si>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</si>
  <si>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</si>
  <si>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</si>
  <si>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</si>
  <si>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</si>
  <si>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</si>
  <si>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</si>
  <si>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</si>
  <si>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</si>
  <si>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</si>
  <si>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</si>
  <si>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</si>
  <si>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</si>
  <si>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</si>
  <si>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</si>
  <si>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</si>
  <si>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</si>
  <si>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</si>
  <si>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</si>
  <si>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</si>
  <si>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</si>
  <si>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</si>
  <si>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</si>
  <si>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</si>
  <si>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</si>
  <si>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</si>
  <si>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</si>
  <si>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</si>
  <si>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</si>
  <si>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</si>
  <si>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</si>
  <si>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</si>
  <si>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</si>
  <si>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</si>
  <si>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</si>
  <si>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</si>
  <si>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</si>
  <si>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</si>
  <si>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</si>
  <si>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</si>
  <si>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</si>
  <si>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</si>
  <si>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</si>
  <si>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</si>
  <si>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</si>
  <si>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</si>
  <si>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</si>
  <si>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</si>
  <si>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</si>
  <si>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</si>
  <si>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</si>
  <si>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</si>
  <si>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</si>
  <si>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</si>
  <si>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</si>
  <si>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</si>
  <si>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</si>
  <si>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</si>
  <si>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</si>
  <si>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</si>
  <si>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</si>
  <si>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</si>
  <si>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</si>
  <si>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</si>
  <si>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</si>
  <si>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</si>
  <si>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</si>
  <si>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</si>
  <si>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</si>
  <si>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</si>
  <si>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</si>
  <si>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</si>
  <si>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</si>
  <si>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</si>
  <si>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</si>
  <si>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</si>
  <si>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</si>
  <si>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</si>
  <si>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</si>
  <si>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</si>
  <si>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</si>
  <si>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</si>
  <si>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</si>
  <si>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</si>
  <si>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</si>
  <si>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</si>
  <si>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</si>
  <si>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</si>
  <si>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</si>
  <si>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</si>
  <si>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</si>
  <si>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</si>
  <si>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</si>
  <si>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</si>
  <si>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</si>
  <si>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</si>
  <si>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</si>
  <si>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</si>
  <si>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</si>
  <si>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</si>
  <si>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</si>
  <si>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</si>
  <si>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</si>
  <si>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</si>
  <si>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</si>
  <si>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</si>
  <si>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</si>
  <si>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</si>
  <si>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</si>
  <si>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</si>
  <si>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</si>
  <si>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</si>
  <si>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</si>
  <si>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</si>
  <si>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</si>
  <si>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</si>
  <si>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</si>
  <si>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</si>
  <si>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</si>
  <si>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</si>
  <si>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</si>
  <si>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</si>
  <si>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</si>
  <si>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</si>
  <si>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</si>
  <si>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</si>
  <si>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</si>
  <si>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</si>
  <si>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</si>
  <si>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</si>
  <si>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</si>
  <si>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</si>
  <si>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</si>
  <si>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</si>
  <si>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</si>
  <si>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</si>
  <si>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</si>
  <si>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</si>
  <si>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</si>
  <si>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</si>
  <si>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</si>
  <si>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</si>
  <si>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</si>
  <si>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</si>
  <si>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</si>
  <si>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</si>
  <si>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</si>
  <si>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</si>
  <si>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</si>
  <si>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</si>
  <si>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</si>
  <si>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</si>
  <si>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</si>
  <si>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</si>
  <si>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</si>
  <si>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</si>
  <si>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</si>
  <si>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</si>
  <si>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</si>
  <si>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</si>
  <si>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</si>
  <si>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</si>
  <si>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</si>
  <si>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</si>
  <si>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</si>
  <si>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</si>
  <si>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</si>
  <si>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</si>
  <si>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</si>
  <si>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</si>
  <si>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</si>
  <si>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</si>
  <si>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</si>
  <si>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</si>
  <si>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</si>
  <si>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</si>
  <si>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</si>
  <si>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</si>
  <si>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</si>
  <si>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</si>
  <si>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</si>
  <si>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</si>
  <si>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</si>
  <si>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</si>
  <si>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</si>
  <si>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</si>
  <si>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</si>
  <si>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</si>
  <si>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</si>
  <si>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</si>
  <si>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</si>
  <si>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</si>
  <si>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</si>
  <si>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</si>
  <si>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</si>
  <si>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</si>
  <si>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</si>
  <si>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</si>
  <si>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</si>
  <si>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</si>
  <si>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</si>
  <si>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</si>
  <si>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</si>
  <si>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</si>
  <si>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</si>
  <si>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</si>
  <si>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</si>
  <si>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</si>
  <si>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</si>
  <si>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</si>
  <si>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</si>
  <si>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</si>
  <si>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</si>
  <si>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</si>
  <si>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</si>
  <si>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</si>
  <si>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</si>
  <si>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</si>
  <si>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</si>
  <si>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</si>
  <si>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</si>
  <si>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</si>
  <si>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</si>
  <si>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</si>
  <si>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</si>
  <si>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</si>
  <si>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</si>
  <si>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</si>
  <si>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</si>
  <si>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</si>
  <si>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</si>
  <si>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</si>
  <si>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</si>
  <si>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</si>
  <si>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</si>
  <si>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</si>
  <si>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</si>
  <si>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</si>
  <si>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</si>
  <si>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</si>
  <si>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</si>
  <si>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</si>
  <si>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</si>
  <si>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</si>
  <si>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</si>
  <si>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</si>
  <si>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</si>
  <si>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</si>
  <si>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</si>
  <si>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</si>
  <si>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</si>
  <si>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</si>
  <si>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</si>
  <si>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</si>
  <si>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</si>
  <si>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</si>
  <si>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</si>
  <si>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</si>
  <si>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</si>
  <si>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</si>
  <si>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</si>
  <si>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</si>
  <si>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</si>
  <si>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</si>
  <si>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</si>
  <si>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</si>
  <si>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</si>
  <si>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</si>
  <si>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</si>
  <si>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</si>
  <si>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</si>
  <si>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</si>
  <si>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</si>
  <si>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</si>
  <si>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</si>
  <si>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</si>
  <si>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</si>
  <si>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</si>
  <si>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</si>
  <si>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</si>
  <si>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</si>
  <si>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</si>
  <si>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</si>
  <si>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</si>
  <si>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</si>
  <si>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</si>
  <si>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</si>
  <si>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</si>
  <si>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</si>
  <si>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</si>
  <si>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</si>
  <si>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</si>
  <si>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</si>
  <si>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</si>
  <si>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</si>
  <si>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</si>
  <si>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</si>
  <si>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</si>
  <si>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</si>
  <si>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</si>
  <si>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</si>
  <si>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</si>
  <si>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</si>
  <si>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</si>
  <si>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</si>
  <si>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</si>
  <si>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</si>
  <si>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</si>
  <si>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</si>
  <si>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</si>
  <si>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</si>
  <si>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</si>
  <si>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</si>
  <si>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</si>
  <si>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</si>
  <si>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</si>
  <si>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</si>
  <si>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</si>
  <si>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</si>
  <si>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</si>
  <si>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</si>
  <si>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</si>
  <si>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</si>
  <si>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</si>
  <si>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</si>
  <si>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</si>
  <si>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</si>
  <si>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</si>
  <si>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</si>
  <si>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</si>
  <si>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</si>
  <si>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</si>
  <si>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</si>
  <si>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</si>
  <si>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</si>
  <si>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</si>
  <si>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</si>
  <si>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</si>
  <si>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</si>
  <si>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</si>
  <si>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</si>
  <si>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</si>
  <si>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</si>
  <si>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</si>
  <si>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</si>
  <si>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</si>
  <si>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</si>
  <si>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</si>
  <si>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</si>
  <si>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</si>
  <si>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</si>
  <si>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</si>
  <si>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</si>
  <si>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</si>
  <si>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</si>
  <si>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</si>
  <si>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</si>
  <si>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</si>
  <si>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</si>
  <si>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</si>
  <si>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</si>
  <si>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</si>
  <si>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</si>
  <si>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</si>
  <si>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</si>
  <si>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</si>
  <si>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</si>
  <si>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</si>
  <si>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</si>
  <si>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</si>
  <si>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</si>
  <si>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</si>
  <si>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</si>
  <si>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</si>
  <si>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</si>
  <si>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</si>
  <si>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</si>
  <si>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</si>
  <si>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</si>
  <si>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</si>
  <si>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</si>
  <si>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</si>
  <si>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</si>
  <si>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</si>
  <si>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</si>
  <si>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</si>
  <si>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</si>
  <si>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</si>
  <si>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</si>
  <si>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</si>
  <si>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</si>
  <si>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</si>
  <si>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</si>
  <si>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</si>
  <si>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</si>
  <si>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</si>
  <si>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</si>
  <si>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</si>
  <si>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</si>
  <si>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</si>
  <si>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</si>
  <si>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</si>
  <si>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</si>
  <si>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</si>
  <si>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</si>
  <si>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</si>
  <si>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</si>
  <si>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</si>
  <si>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</si>
  <si>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</si>
  <si>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</si>
  <si>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</si>
  <si>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</si>
  <si>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</si>
  <si>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</si>
  <si>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</si>
  <si>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</si>
  <si>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</si>
  <si>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</si>
  <si>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</si>
  <si>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</si>
  <si>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</si>
  <si>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</si>
  <si>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</si>
  <si>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</si>
  <si>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</si>
  <si>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</si>
  <si>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</si>
  <si>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</si>
  <si>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</si>
  <si>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</si>
  <si>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</si>
  <si>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</si>
  <si>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</si>
  <si>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</si>
  <si>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</si>
  <si>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</si>
  <si>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</si>
  <si>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</si>
  <si>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</si>
  <si>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</si>
  <si>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</si>
  <si>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</si>
  <si>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</si>
  <si>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</si>
  <si>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</si>
  <si>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</si>
  <si>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</si>
  <si>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</si>
  <si>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</si>
  <si>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</si>
  <si>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</si>
  <si>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</si>
  <si>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</si>
  <si>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</si>
  <si>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</si>
  <si>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</si>
  <si>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</si>
  <si>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</si>
  <si>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</si>
  <si>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</si>
  <si>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</si>
  <si>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</si>
  <si>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</si>
  <si>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</si>
  <si>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</si>
  <si>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</si>
  <si>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</si>
  <si>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</si>
  <si>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</si>
  <si>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</si>
  <si>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</si>
  <si>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</si>
  <si>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</si>
  <si>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</si>
  <si>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</si>
  <si>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</si>
  <si>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</si>
  <si>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</si>
  <si>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</si>
  <si>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</si>
  <si>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</si>
  <si>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</si>
  <si>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</si>
  <si>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</si>
  <si>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</si>
  <si>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</si>
  <si>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</si>
  <si>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</si>
  <si>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</si>
  <si>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</si>
  <si>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</si>
  <si>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</si>
  <si>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</si>
  <si>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</si>
  <si>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</si>
  <si>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</si>
  <si>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</si>
  <si>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</si>
  <si>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</si>
  <si>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</si>
  <si>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</si>
  <si>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</si>
  <si>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</si>
  <si>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</si>
  <si>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</si>
  <si>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</si>
  <si>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</si>
  <si>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</si>
  <si>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</si>
  <si>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</si>
  <si>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</si>
  <si>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</si>
  <si>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</si>
  <si>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</si>
  <si>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</si>
  <si>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</si>
  <si>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</si>
  <si>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</si>
  <si>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</si>
  <si>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</si>
  <si>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</si>
  <si>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</si>
  <si>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</si>
  <si>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</si>
  <si>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</si>
  <si>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</si>
  <si>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</si>
  <si>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</si>
  <si>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</si>
  <si>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</si>
  <si>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</si>
  <si>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</si>
  <si>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</si>
  <si>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</si>
  <si>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</si>
  <si>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</si>
  <si>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</si>
  <si>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</si>
  <si>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</si>
  <si>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</si>
  <si>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</si>
  <si>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</si>
  <si>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</si>
  <si>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</si>
  <si>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</si>
  <si>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</si>
  <si>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</si>
  <si>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</si>
  <si>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</si>
  <si>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</si>
  <si>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</si>
  <si>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</si>
  <si>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</si>
  <si>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</si>
  <si>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</si>
  <si>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</si>
  <si>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</si>
  <si>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</si>
  <si>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</si>
  <si>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</si>
  <si>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</si>
  <si>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</si>
  <si>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</si>
  <si>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</si>
  <si>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</si>
  <si>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</si>
  <si>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</si>
  <si>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</si>
  <si>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</si>
  <si>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</si>
  <si>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</si>
  <si>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</si>
  <si>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</si>
  <si>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</si>
  <si>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</si>
  <si>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</si>
  <si>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</si>
  <si>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</si>
  <si>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</si>
  <si>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</si>
  <si>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</si>
  <si>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</si>
  <si>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</si>
  <si>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</si>
  <si>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</si>
  <si>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</si>
  <si>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</si>
  <si>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</si>
  <si>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</si>
  <si>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</si>
  <si>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</si>
  <si>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</si>
  <si>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</si>
  <si>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</si>
  <si>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</si>
  <si>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</si>
  <si>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</si>
  <si>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</si>
  <si>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</si>
  <si>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</si>
  <si>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</si>
  <si>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</si>
  <si>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</si>
  <si>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</si>
  <si>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</si>
  <si>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</si>
  <si>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</si>
  <si>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</si>
  <si>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</si>
  <si>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</si>
  <si>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</si>
  <si>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</si>
  <si>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</si>
  <si>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</si>
  <si>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</si>
  <si>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</si>
  <si>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</si>
  <si>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</si>
  <si>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</si>
  <si>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</si>
  <si>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</si>
  <si>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</si>
  <si>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</si>
  <si>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</si>
  <si>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</si>
  <si>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</si>
  <si>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</si>
  <si>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</si>
  <si>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</si>
  <si>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</si>
  <si>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</si>
  <si>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</si>
  <si>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</si>
  <si>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</si>
  <si>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</si>
  <si>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</si>
  <si>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</si>
  <si>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</si>
  <si>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</si>
  <si>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</si>
  <si>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</si>
  <si>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</si>
  <si>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</si>
  <si>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</si>
  <si>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</si>
  <si>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</si>
  <si>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</si>
  <si>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</si>
  <si>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</si>
  <si>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</si>
  <si>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</si>
  <si>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</si>
  <si>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</si>
  <si>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</si>
  <si>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</si>
  <si>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</si>
  <si>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</si>
  <si>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</si>
  <si>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</si>
  <si>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</si>
  <si>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</si>
  <si>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</si>
  <si>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</si>
  <si>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</si>
  <si>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</si>
  <si>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</si>
  <si>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</si>
  <si>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</si>
  <si>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</si>
  <si>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</si>
  <si>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</si>
  <si>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</si>
  <si>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</si>
  <si>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</si>
  <si>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</si>
  <si>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</si>
  <si>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</si>
  <si>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</si>
  <si>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</si>
  <si>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</si>
  <si>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</si>
  <si>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</si>
  <si>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</si>
  <si>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</si>
  <si>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</si>
  <si>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</si>
  <si>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</si>
  <si>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</si>
  <si>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</si>
  <si>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</si>
  <si>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</si>
  <si>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</si>
  <si>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</si>
  <si>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</si>
  <si>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</si>
  <si>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</si>
  <si>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</si>
  <si>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</si>
  <si>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</si>
  <si>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</si>
  <si>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</si>
  <si>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</si>
  <si>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</si>
  <si>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</si>
  <si>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</si>
  <si>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</si>
  <si>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</si>
  <si>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</si>
  <si>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</si>
  <si>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</si>
  <si>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</si>
  <si>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</si>
  <si>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</si>
  <si>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</si>
  <si>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</si>
  <si>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</si>
  <si>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</si>
  <si>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</si>
  <si>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</si>
  <si>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</si>
  <si>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</si>
  <si>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</si>
  <si>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</si>
  <si>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</si>
  <si>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</si>
  <si>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</si>
  <si>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</si>
  <si>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</si>
  <si>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</si>
  <si>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</si>
  <si>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</si>
  <si>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</si>
  <si>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</si>
  <si>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</si>
  <si>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</si>
  <si>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</si>
  <si>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</si>
  <si>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</si>
  <si>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</si>
  <si>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</si>
  <si>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</si>
  <si>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</si>
  <si>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</si>
  <si>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</si>
  <si>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</si>
  <si>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</si>
  <si>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</si>
  <si>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</si>
  <si>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</si>
  <si>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</si>
  <si>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</si>
  <si>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</si>
  <si>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</si>
  <si>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</si>
  <si>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</si>
  <si>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</si>
  <si>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</si>
  <si>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</si>
  <si>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</si>
  <si>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</si>
  <si>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</si>
  <si>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</si>
  <si>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</si>
  <si>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</si>
  <si>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</si>
  <si>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</si>
  <si>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</si>
  <si>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</si>
  <si>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</si>
  <si>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</si>
  <si>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</si>
  <si>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</si>
  <si>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</si>
  <si>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</si>
  <si>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</si>
  <si>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</si>
  <si>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</si>
  <si>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</si>
  <si>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</si>
  <si>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</si>
  <si>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</si>
  <si>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</si>
  <si>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</si>
  <si>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</si>
  <si>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</si>
  <si>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</si>
  <si>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</si>
  <si>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</si>
  <si>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</si>
  <si>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</si>
  <si>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</si>
  <si>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</si>
  <si>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</si>
  <si>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</si>
  <si>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</si>
  <si>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</si>
  <si>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</si>
  <si>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</si>
  <si>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</si>
  <si>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</si>
  <si>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</si>
  <si>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</si>
  <si>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</si>
  <si>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</si>
  <si>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</si>
  <si>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</si>
  <si>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</si>
  <si>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</si>
  <si>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</si>
  <si>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</si>
  <si>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</si>
  <si>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</si>
  <si>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</si>
  <si>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</si>
  <si>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</si>
  <si>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</si>
  <si>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</si>
  <si>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</si>
  <si>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</si>
  <si>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</si>
  <si>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</si>
  <si>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</si>
  <si>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</si>
  <si>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</si>
  <si>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</si>
  <si>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</si>
  <si>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</si>
  <si>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</si>
  <si>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</si>
  <si>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</si>
  <si>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</si>
  <si>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</si>
  <si>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</si>
  <si>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</si>
  <si>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</si>
  <si>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</si>
  <si>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</si>
  <si>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</si>
  <si>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</si>
  <si>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</si>
  <si>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</si>
  <si>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</si>
  <si>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</si>
  <si>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</si>
  <si>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</si>
  <si>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</si>
  <si>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</si>
  <si>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</si>
  <si>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</si>
  <si>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</si>
  <si>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</si>
  <si>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</si>
  <si>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</si>
  <si>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</si>
  <si>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</si>
  <si>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</si>
  <si>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</si>
  <si>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</si>
  <si>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</si>
  <si>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</si>
  <si>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</si>
  <si>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</si>
  <si>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</si>
  <si>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</si>
  <si>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</si>
  <si>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</si>
  <si>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</si>
  <si>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</si>
  <si>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</si>
  <si>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</si>
  <si>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</si>
  <si>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</si>
  <si>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</si>
  <si>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</si>
  <si>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</si>
  <si>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</si>
  <si>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</si>
  <si>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</si>
  <si>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</si>
  <si>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</si>
  <si>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</si>
  <si>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</si>
  <si>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</si>
  <si>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</si>
  <si>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</si>
  <si>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</si>
  <si>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</si>
  <si>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</si>
  <si>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</si>
  <si>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</si>
  <si>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</si>
  <si>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</si>
  <si>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</si>
  <si>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</si>
  <si>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</si>
  <si>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</si>
  <si>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</si>
  <si>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</si>
  <si>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</si>
  <si>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</si>
  <si>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</si>
  <si>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</si>
  <si>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</si>
  <si>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</si>
  <si>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</si>
  <si>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</si>
  <si>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</si>
  <si>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</si>
  <si>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</si>
  <si>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</si>
  <si>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</si>
  <si>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</si>
  <si>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</si>
  <si>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</si>
  <si>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</si>
  <si>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</si>
  <si>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</si>
  <si>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</si>
  <si>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</si>
  <si>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</si>
  <si>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</si>
  <si>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</si>
  <si>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</si>
  <si>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</si>
  <si>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</si>
  <si>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</si>
  <si>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</si>
  <si>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</si>
  <si>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</si>
  <si>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</si>
  <si>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</si>
  <si>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</si>
  <si>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</si>
  <si>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</si>
  <si>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</si>
  <si>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</si>
  <si>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</si>
  <si>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</si>
  <si>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</si>
  <si>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</si>
  <si>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</si>
  <si>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</si>
  <si>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</si>
  <si>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</si>
  <si>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</si>
  <si>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</si>
  <si>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</si>
  <si>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</si>
  <si>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</si>
  <si>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</si>
  <si>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</si>
  <si>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</si>
  <si>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</si>
  <si>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</si>
  <si>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</si>
  <si>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</si>
  <si>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</si>
  <si>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</si>
  <si>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</si>
  <si>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</si>
  <si>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</si>
  <si>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</si>
  <si>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</si>
  <si>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</si>
  <si>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</si>
  <si>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</si>
  <si>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</si>
  <si>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</si>
  <si>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</si>
  <si>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</si>
  <si>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</si>
  <si>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</si>
  <si>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</si>
  <si>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</si>
  <si>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</si>
  <si>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</si>
  <si>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</si>
  <si>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</si>
  <si>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</si>
  <si>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</si>
  <si>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</si>
  <si>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</si>
  <si>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</si>
  <si>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</si>
  <si>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</si>
  <si>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</si>
  <si>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</si>
  <si>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</si>
  <si>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</si>
  <si>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</si>
  <si>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</si>
  <si>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</si>
  <si>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</si>
  <si>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</si>
  <si>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</si>
  <si>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</si>
  <si>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</si>
  <si>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</si>
  <si>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</si>
  <si>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</si>
  <si>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</si>
  <si>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</si>
  <si>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</si>
  <si>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</si>
  <si>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</si>
  <si>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</si>
  <si>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</si>
  <si>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</si>
  <si>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</si>
  <si>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</si>
  <si>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</si>
  <si>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</si>
  <si>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</si>
  <si>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</si>
  <si>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</si>
  <si>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</si>
  <si>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</si>
  <si>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</si>
  <si>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</si>
  <si>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</si>
  <si>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</si>
  <si>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</si>
  <si>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</si>
  <si>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</si>
  <si>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</si>
  <si>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</si>
  <si>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</si>
  <si>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</si>
  <si>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</si>
  <si>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</si>
  <si>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</si>
  <si>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</si>
  <si>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</si>
  <si>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</si>
  <si>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</si>
  <si>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</si>
  <si>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</si>
  <si>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</si>
  <si>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</si>
  <si>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</si>
  <si>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</si>
  <si>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</si>
  <si>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</si>
  <si>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</si>
  <si>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</si>
  <si>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</si>
  <si>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</si>
  <si>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</si>
  <si>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</si>
  <si>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</si>
  <si>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</si>
  <si>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</si>
  <si>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</si>
  <si>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</si>
  <si>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</si>
  <si>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</si>
  <si>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</si>
  <si>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</si>
  <si>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</si>
  <si>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</si>
  <si>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</si>
  <si>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</si>
  <si>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</si>
  <si>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</si>
  <si>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</si>
  <si>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</si>
  <si>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</si>
  <si>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</si>
  <si>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</si>
  <si>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</si>
  <si>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</si>
  <si>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</si>
  <si>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</si>
  <si>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</si>
  <si>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</si>
  <si>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</si>
  <si>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</si>
  <si>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</si>
  <si>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</si>
  <si>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</si>
  <si>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</si>
  <si>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</si>
  <si>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</si>
  <si>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</si>
  <si>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</si>
  <si>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</si>
  <si>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</si>
  <si>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</si>
  <si>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</si>
  <si>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</si>
  <si>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</si>
  <si>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</si>
  <si>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</si>
  <si>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</si>
  <si>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</si>
  <si>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</si>
  <si>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</si>
  <si>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</si>
  <si>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</si>
  <si>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</si>
  <si>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</si>
  <si>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</si>
  <si>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</si>
  <si>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</si>
  <si>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</si>
  <si>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</si>
  <si>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</si>
  <si>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</si>
  <si>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</si>
  <si>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</si>
  <si>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</si>
  <si>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</si>
  <si>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</si>
  <si>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</si>
  <si>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</si>
  <si>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</si>
  <si>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</si>
  <si>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</si>
  <si>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</si>
  <si>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</si>
  <si>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</si>
  <si>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</si>
  <si>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</si>
  <si>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</si>
  <si>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</si>
  <si>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</si>
  <si>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</si>
  <si>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</si>
  <si>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</si>
  <si>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</si>
  <si>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</si>
  <si>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</si>
  <si>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</si>
  <si>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</si>
  <si>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</si>
  <si>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</si>
  <si>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</si>
  <si>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</si>
  <si>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</si>
  <si>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</si>
  <si>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</si>
  <si>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</si>
  <si>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</si>
  <si>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</si>
  <si>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</si>
  <si>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</si>
  <si>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</si>
  <si>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</si>
  <si>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</si>
  <si>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</si>
  <si>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</si>
  <si>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</si>
  <si>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</si>
  <si>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</si>
  <si>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</si>
  <si>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</si>
  <si>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</si>
  <si>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</si>
  <si>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</si>
  <si>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</si>
  <si>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</si>
  <si>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</si>
  <si>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</si>
  <si>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</si>
  <si>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</si>
  <si>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</si>
  <si>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</si>
  <si>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</si>
  <si>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</si>
  <si>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</si>
  <si>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</si>
  <si>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</si>
  <si>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</si>
  <si>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</si>
  <si>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</si>
  <si>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</si>
  <si>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</si>
  <si>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</si>
  <si>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</si>
  <si>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</si>
  <si>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</si>
  <si>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</si>
  <si>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</si>
  <si>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</si>
  <si>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</si>
  <si>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</si>
  <si>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</si>
  <si>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</si>
  <si>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</si>
  <si>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</si>
  <si>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</si>
  <si>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</si>
  <si>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</si>
  <si>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</si>
  <si>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</si>
  <si>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</si>
  <si>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</si>
  <si>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</si>
  <si>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</si>
  <si>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</si>
  <si>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</si>
  <si>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</si>
  <si>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</si>
  <si>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</si>
  <si>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</si>
  <si>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</si>
  <si>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</si>
  <si>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</si>
  <si>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</si>
  <si>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</si>
  <si>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</si>
  <si>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</si>
  <si>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</si>
  <si>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</si>
  <si>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</si>
  <si>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</si>
  <si>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</si>
  <si>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</si>
  <si>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</si>
  <si>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</si>
  <si>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</si>
  <si>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</si>
  <si>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</si>
  <si>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</si>
  <si>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</si>
  <si>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</si>
  <si>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</si>
  <si>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</si>
  <si>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</si>
  <si>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</si>
  <si>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</si>
  <si>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</si>
  <si>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</si>
  <si>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</si>
  <si>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</si>
  <si>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</si>
  <si>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</si>
  <si>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</si>
  <si>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</si>
  <si>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</si>
  <si>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</si>
  <si>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</si>
  <si>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</si>
  <si>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</si>
  <si>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</si>
  <si>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</si>
  <si>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</si>
  <si>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</si>
  <si>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</si>
  <si>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</si>
  <si>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</si>
  <si>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</si>
  <si>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</si>
  <si>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</si>
  <si>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</si>
  <si>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</si>
  <si>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</si>
  <si>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</si>
  <si>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</si>
  <si>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</si>
  <si>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</si>
  <si>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</si>
  <si>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</si>
  <si>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</si>
  <si>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</si>
  <si>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</si>
  <si>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</si>
  <si>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</si>
  <si>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</si>
  <si>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</si>
  <si>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</si>
  <si>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</si>
  <si>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</si>
  <si>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</si>
  <si>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</si>
  <si>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</si>
  <si>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</si>
  <si>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</si>
  <si>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</si>
  <si>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</si>
  <si>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</si>
  <si>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</si>
  <si>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</si>
  <si>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</si>
  <si>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</si>
  <si>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</si>
  <si>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</si>
  <si>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</si>
  <si>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</si>
  <si>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</si>
  <si>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</si>
  <si>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</si>
  <si>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</si>
  <si>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</si>
  <si>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</si>
  <si>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</si>
  <si>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</si>
  <si>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</si>
  <si>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</si>
  <si>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</si>
  <si>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</si>
  <si>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</si>
  <si>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</si>
  <si>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</si>
  <si>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</si>
  <si>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</si>
  <si>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</si>
  <si>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</si>
  <si>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</si>
  <si>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</si>
  <si>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</si>
  <si>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</si>
  <si>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</si>
  <si>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</si>
  <si>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</si>
  <si>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</si>
  <si>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</si>
  <si>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</si>
  <si>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</si>
  <si>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</si>
  <si>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</si>
  <si>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</si>
  <si>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</si>
  <si>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</si>
  <si>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</si>
  <si>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</si>
  <si>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</si>
  <si>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</si>
  <si>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</si>
  <si>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</si>
  <si>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</si>
  <si>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</si>
  <si>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</si>
  <si>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</si>
  <si>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</si>
  <si>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</si>
  <si>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</si>
  <si>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</si>
  <si>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</si>
  <si>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</si>
  <si>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</si>
  <si>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</si>
  <si>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</si>
  <si>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</si>
  <si>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</si>
  <si>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</si>
  <si>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</si>
  <si>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</si>
  <si>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</si>
  <si>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</si>
  <si>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</si>
  <si>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</si>
  <si>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</si>
  <si>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</si>
  <si>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</si>
  <si>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</si>
  <si>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</si>
  <si>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</si>
  <si>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</si>
  <si>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</si>
  <si>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</si>
  <si>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</si>
  <si>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</si>
  <si>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</si>
  <si>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</si>
  <si>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</si>
  <si>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</si>
  <si>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</si>
  <si>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</si>
  <si>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</si>
  <si>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</si>
  <si>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</si>
  <si>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</si>
  <si>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</si>
  <si>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</si>
  <si>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</si>
  <si>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</si>
  <si>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</si>
  <si>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</si>
  <si>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</si>
  <si>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</si>
  <si>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</si>
  <si>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</si>
  <si>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</si>
  <si>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</si>
  <si>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</si>
  <si>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</si>
  <si>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</si>
  <si>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</si>
  <si>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</si>
  <si>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</si>
  <si>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</si>
  <si>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</si>
  <si>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</si>
  <si>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</si>
  <si>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</si>
  <si>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</si>
  <si>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</si>
  <si>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</si>
  <si>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</si>
  <si>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</si>
  <si>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</si>
  <si>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</si>
  <si>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</si>
  <si>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</si>
  <si>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</si>
  <si>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</si>
  <si>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</si>
  <si>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</si>
  <si>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</si>
  <si>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</si>
  <si>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</si>
  <si>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</si>
  <si>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</si>
  <si>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</si>
  <si>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</si>
  <si>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</si>
  <si>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</si>
  <si>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</si>
  <si>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</si>
  <si>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</si>
  <si>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</si>
  <si>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</si>
  <si>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</si>
  <si>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</si>
  <si>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</si>
  <si>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</si>
  <si>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</si>
  <si>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</si>
  <si>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</si>
  <si>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</si>
  <si>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</si>
  <si>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</si>
  <si>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</si>
  <si>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</si>
  <si>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</si>
  <si>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</si>
  <si>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</si>
  <si>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</si>
  <si>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</si>
  <si>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</si>
  <si>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</si>
  <si>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</si>
  <si>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</si>
  <si>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</si>
  <si>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</si>
  <si>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</si>
  <si>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</si>
  <si>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</si>
  <si>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</si>
  <si>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</si>
  <si>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</si>
  <si>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</si>
  <si>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</si>
  <si>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</si>
  <si>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</si>
  <si>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</si>
  <si>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</si>
  <si>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</si>
  <si>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</si>
  <si>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</si>
  <si>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</si>
  <si>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</si>
  <si>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</si>
  <si>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</si>
  <si>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</si>
  <si>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</si>
  <si>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</si>
  <si>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</si>
  <si>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</si>
  <si>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</si>
  <si>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</si>
  <si>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</si>
  <si>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</si>
  <si>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</si>
  <si>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</si>
  <si>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</si>
  <si>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</si>
  <si>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</si>
  <si>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</si>
  <si>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</si>
  <si>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</si>
  <si>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</si>
  <si>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</si>
  <si>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</si>
  <si>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</si>
  <si>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</si>
  <si>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</si>
  <si>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</si>
  <si>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</si>
  <si>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</si>
  <si>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</si>
  <si>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</si>
  <si>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</si>
  <si>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</si>
  <si>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</si>
  <si>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</si>
  <si>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</si>
  <si>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</si>
  <si>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</si>
  <si>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</si>
  <si>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</si>
  <si>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</si>
  <si>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</si>
  <si>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</si>
  <si>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</si>
  <si>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</si>
  <si>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</si>
  <si>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</si>
  <si>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</si>
  <si>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</si>
  <si>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</si>
  <si>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</si>
  <si>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</si>
  <si>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</si>
  <si>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</si>
  <si>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</si>
  <si>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</si>
  <si>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</si>
  <si>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</si>
  <si>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</si>
  <si>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</si>
  <si>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</si>
  <si>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</si>
  <si>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</si>
  <si>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</si>
  <si>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</si>
  <si>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</si>
  <si>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</si>
  <si>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</si>
  <si>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</si>
  <si>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</si>
  <si>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</si>
  <si>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</si>
  <si>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</si>
  <si>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</si>
  <si>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</si>
  <si>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</si>
  <si>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</si>
  <si>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</si>
  <si>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</si>
  <si>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</si>
  <si>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</si>
  <si>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</si>
  <si>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</si>
  <si>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</si>
  <si>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</si>
  <si>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</si>
  <si>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</si>
  <si>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</si>
  <si>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</si>
  <si>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</si>
  <si>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</si>
  <si>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</si>
  <si>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</si>
  <si>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</si>
  <si>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</si>
  <si>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</si>
  <si>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</si>
  <si>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</si>
  <si>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</si>
  <si>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</si>
  <si>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</si>
  <si>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</si>
  <si>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</si>
  <si>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</si>
  <si>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</si>
  <si>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</si>
  <si>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</si>
  <si>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</si>
  <si>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</si>
  <si>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</si>
  <si>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</si>
  <si>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</si>
  <si>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</si>
  <si>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</si>
  <si>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</si>
  <si>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</si>
  <si>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</si>
  <si>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</si>
  <si>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</si>
  <si>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</si>
  <si>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</si>
  <si>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</si>
  <si>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</si>
  <si>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</si>
  <si>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</si>
  <si>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</si>
  <si>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</si>
  <si>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</si>
  <si>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</si>
  <si>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</si>
  <si>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</si>
  <si>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</si>
  <si>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</si>
  <si>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</si>
  <si>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</si>
  <si>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</si>
  <si>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</si>
  <si>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</si>
  <si>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</si>
  <si>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</si>
  <si>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</si>
  <si>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</si>
  <si>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</si>
  <si>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</si>
  <si>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</si>
  <si>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</si>
  <si>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</si>
  <si>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</si>
  <si>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</si>
  <si>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</si>
  <si>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</si>
  <si>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</si>
  <si>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</si>
  <si>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</si>
  <si>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</si>
  <si>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</si>
  <si>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</si>
  <si>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</si>
  <si>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</si>
  <si>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</si>
  <si>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</si>
  <si>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</si>
  <si>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</si>
  <si>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</si>
  <si>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</si>
  <si>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</si>
  <si>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</si>
  <si>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</si>
  <si>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</si>
  <si>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</si>
  <si>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</si>
  <si>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</si>
  <si>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</si>
  <si>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</si>
  <si>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</si>
  <si>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</si>
  <si>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</si>
  <si>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</si>
  <si>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</si>
  <si>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</si>
  <si>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</si>
  <si>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</si>
  <si>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</si>
  <si>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</si>
  <si>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</si>
  <si>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</si>
  <si>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</si>
  <si>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</si>
  <si>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</si>
  <si>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</si>
  <si>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</si>
  <si>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</si>
  <si>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</si>
  <si>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</si>
  <si>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</si>
  <si>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</si>
  <si>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</si>
  <si>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</si>
  <si>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</si>
  <si>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</si>
  <si>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</si>
  <si>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</si>
  <si>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</si>
  <si>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</si>
  <si>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</si>
  <si>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</si>
  <si>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</si>
  <si>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</si>
  <si>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</si>
  <si>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</si>
  <si>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</si>
  <si>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</si>
  <si>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</si>
  <si>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</si>
  <si>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</si>
  <si>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</si>
  <si>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</si>
  <si>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</si>
  <si>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</si>
  <si>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</si>
  <si>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</si>
  <si>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</si>
  <si>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</si>
  <si>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</si>
  <si>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</si>
  <si>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</si>
  <si>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</si>
  <si>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</si>
  <si>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</si>
  <si>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</si>
  <si>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</si>
  <si>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</si>
  <si>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</si>
  <si>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</si>
  <si>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</si>
  <si>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</si>
  <si>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</si>
  <si>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</si>
  <si>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</si>
  <si>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</si>
  <si>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</si>
  <si>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</si>
  <si>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</si>
  <si>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</si>
  <si>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</si>
  <si>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</si>
  <si>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</si>
  <si>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</si>
  <si>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</si>
  <si>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</si>
  <si>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</si>
  <si>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</si>
  <si>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</si>
  <si>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</si>
  <si>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</si>
  <si>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</si>
  <si>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</si>
  <si>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</si>
  <si>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</si>
  <si>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</si>
  <si>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</si>
  <si>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</si>
  <si>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</si>
  <si>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</si>
  <si>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</si>
  <si>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</si>
  <si>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</si>
  <si>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</si>
  <si>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</si>
  <si>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</si>
  <si>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</si>
  <si>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</si>
  <si>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</si>
  <si>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</si>
  <si>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</si>
  <si>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</si>
  <si>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</si>
  <si>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</si>
  <si>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</si>
  <si>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</si>
  <si>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</si>
  <si>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</si>
  <si>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</si>
  <si>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</si>
  <si>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</si>
  <si>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</si>
  <si>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</si>
  <si>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</si>
  <si>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</si>
  <si>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</si>
  <si>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</si>
  <si>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</si>
  <si>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</si>
  <si>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</si>
  <si>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</si>
  <si>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</si>
  <si>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</si>
  <si>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</si>
  <si>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</si>
  <si>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</si>
  <si>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</si>
  <si>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</si>
  <si>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</si>
  <si>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</si>
  <si>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</si>
  <si>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</si>
  <si>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</si>
  <si>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</si>
  <si>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</si>
  <si>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</si>
  <si>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</si>
  <si>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</si>
  <si>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</si>
  <si>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</si>
  <si>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</si>
  <si>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</si>
  <si>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</si>
  <si>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</si>
  <si>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</si>
  <si>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</si>
  <si>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</si>
  <si>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</si>
  <si>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</si>
  <si>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</si>
  <si>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</si>
  <si>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</si>
  <si>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</si>
  <si>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</si>
  <si>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</si>
  <si>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</si>
  <si>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</si>
  <si>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</si>
  <si>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</si>
  <si>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</si>
  <si>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</si>
  <si>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</si>
  <si>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</si>
  <si>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</si>
  <si>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</si>
  <si>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</si>
  <si>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</si>
  <si>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</si>
  <si>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</si>
  <si>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</si>
  <si>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</si>
  <si>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</si>
  <si>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</si>
  <si>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</si>
  <si>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</si>
  <si>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</si>
  <si>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</si>
  <si>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</si>
  <si>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</si>
  <si>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</si>
  <si>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</si>
  <si>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</si>
  <si>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</si>
  <si>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</si>
  <si>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</si>
  <si>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</si>
  <si>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</si>
  <si>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</si>
  <si>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</si>
  <si>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</si>
  <si>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</si>
  <si>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</si>
  <si>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</si>
  <si>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</si>
  <si>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</si>
  <si>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</si>
  <si>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</si>
  <si>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</si>
  <si>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</si>
  <si>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</si>
  <si>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</si>
  <si>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</si>
  <si>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</si>
  <si>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</si>
  <si>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</si>
  <si>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</si>
  <si>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</si>
  <si>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</si>
  <si>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</si>
  <si>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</si>
  <si>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</si>
  <si>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</si>
  <si>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</si>
  <si>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</si>
  <si>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</si>
  <si>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</si>
  <si>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</si>
  <si>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</si>
  <si>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</si>
  <si>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</si>
  <si>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</si>
  <si>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</si>
  <si>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</si>
  <si>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</si>
  <si>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</si>
  <si>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</si>
  <si>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</si>
  <si>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</si>
  <si>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</si>
  <si>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</si>
  <si>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</si>
  <si>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</si>
  <si>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</si>
  <si>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</si>
  <si>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</si>
  <si>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</si>
  <si>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</si>
  <si>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</si>
  <si>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</si>
  <si>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</si>
  <si>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</si>
  <si>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</si>
  <si>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</si>
  <si>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</si>
  <si>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</si>
  <si>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</si>
  <si>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</si>
  <si>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</si>
  <si>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</si>
  <si>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</si>
  <si>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</si>
  <si>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</si>
  <si>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</si>
  <si>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</si>
  <si>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</si>
  <si>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</si>
  <si>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</si>
  <si>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</si>
  <si>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</si>
  <si>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</si>
  <si>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</si>
  <si>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</si>
  <si>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</si>
  <si>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</si>
  <si>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</si>
  <si>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</si>
  <si>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</si>
  <si>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</si>
  <si>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</si>
  <si>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</si>
  <si>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</si>
  <si>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</si>
  <si>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</si>
  <si>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</si>
  <si>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</si>
  <si>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</si>
  <si>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</si>
  <si>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</si>
  <si>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</si>
  <si>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</si>
  <si>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</si>
  <si>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</si>
  <si>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</si>
  <si>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</si>
  <si>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</si>
  <si>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</si>
  <si>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</si>
  <si>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</si>
  <si>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</si>
  <si>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</si>
  <si>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</si>
  <si>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</si>
  <si>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</si>
  <si>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</si>
  <si>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</si>
  <si>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</si>
  <si>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</si>
  <si>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</si>
  <si>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</si>
  <si>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</si>
  <si>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</si>
  <si>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</si>
  <si>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</si>
  <si>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</si>
  <si>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</si>
  <si>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</si>
  <si>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</si>
  <si>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</si>
  <si>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</si>
  <si>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</si>
  <si>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</si>
  <si>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</si>
  <si>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</si>
  <si>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</si>
  <si>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</si>
  <si>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</si>
  <si>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</si>
  <si>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</si>
  <si>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</si>
  <si>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</si>
  <si>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</si>
  <si>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</si>
  <si>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</si>
  <si>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</si>
  <si>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</si>
  <si>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</si>
  <si>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</si>
  <si>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</si>
  <si>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</si>
  <si>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</si>
  <si>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</si>
  <si>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</si>
  <si>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</si>
  <si>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</si>
  <si>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</si>
  <si>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</si>
  <si>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</si>
  <si>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</si>
  <si>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</si>
  <si>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</si>
  <si>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</si>
  <si>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</si>
  <si>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</si>
  <si>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</si>
  <si>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</si>
  <si>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</si>
  <si>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</si>
  <si>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</si>
  <si>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</si>
  <si>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</si>
  <si>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</si>
  <si>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</si>
  <si>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</si>
  <si>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</si>
  <si>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</si>
  <si>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</si>
  <si>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</si>
  <si>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</si>
  <si>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</si>
  <si>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</si>
  <si>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</si>
  <si>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</si>
  <si>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</si>
  <si>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</si>
  <si>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</si>
  <si>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</si>
  <si>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</si>
  <si>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</si>
  <si>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</si>
  <si>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</si>
  <si>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</si>
  <si>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</si>
  <si>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</si>
  <si>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</si>
  <si>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</si>
  <si>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</si>
  <si>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</si>
  <si>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</si>
  <si>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</si>
  <si>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</si>
  <si>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</si>
  <si>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</si>
  <si>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</si>
  <si>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</si>
  <si>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</si>
  <si>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</si>
  <si>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</si>
  <si>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</si>
  <si>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</si>
  <si>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</si>
  <si>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</si>
  <si>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</si>
  <si>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</si>
  <si>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</si>
  <si>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</si>
  <si>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</si>
  <si>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</si>
  <si>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</si>
  <si>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</si>
  <si>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</si>
  <si>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</si>
  <si>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</si>
  <si>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</si>
  <si>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</si>
  <si>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</si>
  <si>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</si>
  <si>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</si>
  <si>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</si>
  <si>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</si>
  <si>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</si>
  <si>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</si>
  <si>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</si>
  <si>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</si>
  <si>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</si>
  <si>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</si>
  <si>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</si>
  <si>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</si>
  <si>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</si>
  <si>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</si>
  <si>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</si>
  <si>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</si>
  <si>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</si>
  <si>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</si>
  <si>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</si>
  <si>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</si>
  <si>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</si>
  <si>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</si>
  <si>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</si>
  <si>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</si>
  <si>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</si>
  <si>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</si>
  <si>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</si>
  <si>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</si>
  <si>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</si>
  <si>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</si>
  <si>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</si>
  <si>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</si>
  <si>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</si>
  <si>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</si>
  <si>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</si>
  <si>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</si>
  <si>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</si>
  <si>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</si>
  <si>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</si>
  <si>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</si>
  <si>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</si>
  <si>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</si>
  <si>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</si>
  <si>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</si>
  <si>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</si>
  <si>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</si>
  <si>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</si>
  <si>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</si>
  <si>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</si>
  <si>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</si>
  <si>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</si>
  <si>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</si>
  <si>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</si>
  <si>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</si>
  <si>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</si>
  <si>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</si>
  <si>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</si>
  <si>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</si>
  <si>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</si>
  <si>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</si>
  <si>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</si>
  <si>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</si>
  <si>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</si>
  <si>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</si>
  <si>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</si>
  <si>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</si>
  <si>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</si>
  <si>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</si>
  <si>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</si>
  <si>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</si>
  <si>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</si>
  <si>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</si>
  <si>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</si>
  <si>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</si>
  <si>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</si>
  <si>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</si>
  <si>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</si>
  <si>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</si>
  <si>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</si>
  <si>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</si>
  <si>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</si>
  <si>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</si>
  <si>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</si>
  <si>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</si>
  <si>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</si>
  <si>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</si>
  <si>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</si>
  <si>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</si>
  <si>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</si>
  <si>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</si>
  <si>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</si>
  <si>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</si>
  <si>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</si>
  <si>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</si>
  <si>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</si>
  <si>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</si>
  <si>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</si>
  <si>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</si>
  <si>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</si>
  <si>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</si>
  <si>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</si>
  <si>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</si>
  <si>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</si>
  <si>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</si>
  <si>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</si>
  <si>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</si>
  <si>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</si>
  <si>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</si>
  <si>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</si>
  <si>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</si>
  <si>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</si>
  <si>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</si>
  <si>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</si>
  <si>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</si>
  <si>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</si>
  <si>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</si>
  <si>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</si>
  <si>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</si>
  <si>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</si>
  <si>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</si>
  <si>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</si>
  <si>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</si>
  <si>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</si>
  <si>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</si>
  <si>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</si>
  <si>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</si>
  <si>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</si>
  <si>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</si>
  <si>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</si>
  <si>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</si>
  <si>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</si>
  <si>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</si>
  <si>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</si>
  <si>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</si>
  <si>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</si>
  <si>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</si>
  <si>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</si>
  <si>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</si>
  <si>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</si>
  <si>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</si>
  <si>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</si>
  <si>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</si>
  <si>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</si>
  <si>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</si>
  <si>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</si>
  <si>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</si>
  <si>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</si>
  <si>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</si>
  <si>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</si>
  <si>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</si>
  <si>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</si>
  <si>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</si>
  <si>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</si>
  <si>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</si>
  <si>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</si>
  <si>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</si>
  <si>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</si>
  <si>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</si>
  <si>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</si>
  <si>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</si>
  <si>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</si>
  <si>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</si>
  <si>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</si>
  <si>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</si>
  <si>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</si>
  <si>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</si>
  <si>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</si>
  <si>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</si>
  <si>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</si>
  <si>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</si>
  <si>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</si>
  <si>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</si>
  <si>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</si>
  <si>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</si>
  <si>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</si>
  <si>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</si>
  <si>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</si>
  <si>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</si>
  <si>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</si>
  <si>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</si>
  <si>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</si>
  <si>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</si>
  <si>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</si>
  <si>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</si>
  <si>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</si>
  <si>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</si>
  <si>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</si>
  <si>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</si>
  <si>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</si>
  <si>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</si>
  <si>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</si>
  <si>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</si>
  <si>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</si>
  <si>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</si>
  <si>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</si>
  <si>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</si>
  <si>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</si>
  <si>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</si>
  <si>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</si>
  <si>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</si>
  <si>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</si>
  <si>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</si>
  <si>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</si>
  <si>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</si>
  <si>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</si>
  <si>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</si>
  <si>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</si>
  <si>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</si>
  <si>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</si>
  <si>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</si>
  <si>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</si>
  <si>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</si>
  <si>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</si>
  <si>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</si>
  <si>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</si>
  <si>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</si>
  <si>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</si>
  <si>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</si>
  <si>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</si>
  <si>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</si>
  <si>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</si>
  <si>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</si>
  <si>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</si>
  <si>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</si>
  <si>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</si>
  <si>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</si>
  <si>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</si>
  <si>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</si>
  <si>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</si>
  <si>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</si>
  <si>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</si>
  <si>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</si>
  <si>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</si>
  <si>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</si>
  <si>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</si>
  <si>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</si>
  <si>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</si>
  <si>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</si>
  <si>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</si>
  <si>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</si>
  <si>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</si>
  <si>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</si>
  <si>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</si>
  <si>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</si>
  <si>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</si>
  <si>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</si>
  <si>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</si>
  <si>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</si>
  <si>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</si>
  <si>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</si>
  <si>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</si>
  <si>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</si>
  <si>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</si>
  <si>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</si>
  <si>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</si>
  <si>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</si>
  <si>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</si>
  <si>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</si>
  <si>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</si>
  <si>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</si>
  <si>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</si>
  <si>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</si>
  <si>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</si>
  <si>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</si>
  <si>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</si>
  <si>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</si>
  <si>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</si>
  <si>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</si>
  <si>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</si>
  <si>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</si>
  <si>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</si>
  <si>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</si>
  <si>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</si>
  <si>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</si>
  <si>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</si>
  <si>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</si>
  <si>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</si>
  <si>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</si>
  <si>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</si>
  <si>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</si>
  <si>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</si>
  <si>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</si>
  <si>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</si>
  <si>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</si>
  <si>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</si>
  <si>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</si>
  <si>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</si>
  <si>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</si>
  <si>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</si>
  <si>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</si>
  <si>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</si>
  <si>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</si>
  <si>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</si>
  <si>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</si>
  <si>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</si>
  <si>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</si>
  <si>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</si>
  <si>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</si>
  <si>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</si>
  <si>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</si>
  <si>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</si>
  <si>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</si>
  <si>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</si>
  <si>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</si>
  <si>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</si>
  <si>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</si>
  <si>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</si>
  <si>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</si>
  <si>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</si>
  <si>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</si>
  <si>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</si>
  <si>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</si>
  <si>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</si>
  <si>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</si>
  <si>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</si>
  <si>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</si>
  <si>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</si>
  <si>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</si>
  <si>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</si>
  <si>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</si>
  <si>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</si>
  <si>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</si>
  <si>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</si>
  <si>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</si>
  <si>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</si>
  <si>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</si>
  <si>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</si>
  <si>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</si>
  <si>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</si>
  <si>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</si>
  <si>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</si>
  <si>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</si>
  <si>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</si>
  <si>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</si>
  <si>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</si>
  <si>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</si>
  <si>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</si>
  <si>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</si>
  <si>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</si>
  <si>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</si>
  <si>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</si>
  <si>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</si>
  <si>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</si>
  <si>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</si>
  <si>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</si>
  <si>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</si>
  <si>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</si>
  <si>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</si>
  <si>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</si>
  <si>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</si>
  <si>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</si>
  <si>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</si>
  <si>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</si>
  <si>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</si>
  <si>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</si>
  <si>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</si>
  <si>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</si>
  <si>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</si>
  <si>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</si>
  <si>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</si>
  <si>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</si>
  <si>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</si>
  <si>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</si>
  <si>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</si>
  <si>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</si>
  <si>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</si>
  <si>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</si>
  <si>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</si>
  <si>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</si>
  <si>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</si>
  <si>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</si>
  <si>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</si>
  <si>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</si>
  <si>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</si>
  <si>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</si>
  <si>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</si>
  <si>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</si>
  <si>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</si>
  <si>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</si>
  <si>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</si>
  <si>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</si>
  <si>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</si>
  <si>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</si>
  <si>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</si>
  <si>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</si>
  <si>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</si>
  <si>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</si>
  <si>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</si>
  <si>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</si>
  <si>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</si>
  <si>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</si>
  <si>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</si>
  <si>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</si>
  <si>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</si>
  <si>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</si>
  <si>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</si>
  <si>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</si>
  <si>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</si>
  <si>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</si>
  <si>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</si>
  <si>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</si>
  <si>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</si>
  <si>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</si>
  <si>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</si>
  <si>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</si>
  <si>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</si>
  <si>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</si>
  <si>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</si>
  <si>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</si>
  <si>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</si>
  <si>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</si>
  <si>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</si>
  <si>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</si>
  <si>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</si>
  <si>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</si>
  <si>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</si>
  <si>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</si>
  <si>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</si>
  <si>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</si>
  <si>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</si>
  <si>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</si>
  <si>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</si>
  <si>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</si>
  <si>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</si>
  <si>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</si>
  <si>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</si>
  <si>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</si>
  <si>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</si>
  <si>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</si>
  <si>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</si>
  <si>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</si>
  <si>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</si>
  <si>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</si>
  <si>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</si>
  <si>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</si>
  <si>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</si>
  <si>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</si>
  <si>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</si>
  <si>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</si>
  <si>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</si>
  <si>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</si>
  <si>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</si>
  <si>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</si>
  <si>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</si>
  <si>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</si>
  <si>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</si>
  <si>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</si>
  <si>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</si>
  <si>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</si>
  <si>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</si>
  <si>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</si>
  <si>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</si>
  <si>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</si>
  <si>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</si>
  <si>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</si>
  <si>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</si>
  <si>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</si>
  <si>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</si>
  <si>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</si>
  <si>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</si>
  <si>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</si>
  <si>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</si>
  <si>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</si>
  <si>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</si>
  <si>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</si>
  <si>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</si>
  <si>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</si>
  <si>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</si>
  <si>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</si>
  <si>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</si>
  <si>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</si>
  <si>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</si>
  <si>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</si>
  <si>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</si>
  <si>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</si>
  <si>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</si>
  <si>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</si>
  <si>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</si>
  <si>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</si>
  <si>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</si>
  <si>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</si>
  <si>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</si>
  <si>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</si>
  <si>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</si>
  <si>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</si>
  <si>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</si>
  <si>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</si>
  <si>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</si>
  <si>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</si>
  <si>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</si>
  <si>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</si>
  <si>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</si>
  <si>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</si>
  <si>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</si>
  <si>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</si>
  <si>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</si>
  <si>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</si>
  <si>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</si>
  <si>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</si>
  <si>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</si>
  <si>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</si>
  <si>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</si>
  <si>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</si>
  <si>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</si>
  <si>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</si>
  <si>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</si>
  <si>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</si>
  <si>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</si>
  <si>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</si>
  <si>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</si>
  <si>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</si>
  <si>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</si>
  <si>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</si>
  <si>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</si>
  <si>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</si>
  <si>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</si>
  <si>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</si>
  <si>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</si>
  <si>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</si>
  <si>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</si>
  <si>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</si>
  <si>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</si>
  <si>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</si>
  <si>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</si>
  <si>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</si>
  <si>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</si>
  <si>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</si>
  <si>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</si>
  <si>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</si>
  <si>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</si>
  <si>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</si>
  <si>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</si>
  <si>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</si>
  <si>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</si>
  <si>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</si>
  <si>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</si>
  <si>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</si>
  <si>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</si>
  <si>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</si>
  <si>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</si>
  <si>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</si>
  <si>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</si>
  <si>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</si>
  <si>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</si>
  <si>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</si>
  <si>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</si>
  <si>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</si>
  <si>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</si>
  <si>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</si>
  <si>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</si>
  <si>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</si>
  <si>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</si>
  <si>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</si>
  <si>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</si>
  <si>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</si>
  <si>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</si>
  <si>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</si>
  <si>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</si>
  <si>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</si>
  <si>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</si>
  <si>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</si>
  <si>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</si>
  <si>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</si>
  <si>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</si>
  <si>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</si>
  <si>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</si>
  <si>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</si>
  <si>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</si>
  <si>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</si>
  <si>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</si>
  <si>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</si>
  <si>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</si>
  <si>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</si>
  <si>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</si>
  <si>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</si>
  <si>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</si>
  <si>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</si>
  <si>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</si>
  <si>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</si>
  <si>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</si>
  <si>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</si>
  <si>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</si>
  <si>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</si>
  <si>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</si>
  <si>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</si>
  <si>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</si>
  <si>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</si>
  <si>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</si>
  <si>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</si>
  <si>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</si>
  <si>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</si>
  <si>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</si>
  <si>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</si>
  <si>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</si>
  <si>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</si>
  <si>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</si>
  <si>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</si>
  <si>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</si>
  <si>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</si>
  <si>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</si>
  <si>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</si>
  <si>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</si>
  <si>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</si>
  <si>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</si>
  <si>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</si>
  <si>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</si>
  <si>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</si>
  <si>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</si>
  <si>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</si>
  <si>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</si>
  <si>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</si>
  <si>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</si>
  <si>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</si>
  <si>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</si>
  <si>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</si>
  <si>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</si>
  <si>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</si>
  <si>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</si>
  <si>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</si>
  <si>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</si>
  <si>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</si>
  <si>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</si>
  <si>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</si>
  <si>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</si>
  <si>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</si>
  <si>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</si>
  <si>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</si>
  <si>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</si>
  <si>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</si>
  <si>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</si>
  <si>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</si>
  <si>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</si>
  <si>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</si>
  <si>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</si>
  <si>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</si>
  <si>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</si>
  <si>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</si>
  <si>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</si>
  <si>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</si>
  <si>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</si>
  <si>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</si>
  <si>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</si>
  <si>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</si>
  <si>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</si>
  <si>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</si>
  <si>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</si>
  <si>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</si>
  <si>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</si>
  <si>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</si>
  <si>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</si>
  <si>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</si>
  <si>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</si>
  <si>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</si>
  <si>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</si>
  <si>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</si>
  <si>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</si>
  <si>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</si>
  <si>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</si>
  <si>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</si>
  <si>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</si>
  <si>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</si>
  <si>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</si>
  <si>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</si>
  <si>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</si>
  <si>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</si>
  <si>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</si>
  <si>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</si>
  <si>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</si>
  <si>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</si>
  <si>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</si>
  <si>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</si>
  <si>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</si>
  <si>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</si>
  <si>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</si>
  <si>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</si>
  <si>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</si>
  <si>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</si>
  <si>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</si>
  <si>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</si>
  <si>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</si>
  <si>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</si>
  <si>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</si>
  <si>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</si>
  <si>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</si>
  <si>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</si>
  <si>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</si>
  <si>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</si>
  <si>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</si>
  <si>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</si>
  <si>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</si>
  <si>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</si>
  <si>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</si>
  <si>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</si>
  <si>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</si>
  <si>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</si>
  <si>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</si>
  <si>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</si>
  <si>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</si>
  <si>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</si>
  <si>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</si>
  <si>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</si>
  <si>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</si>
  <si>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</si>
  <si>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</si>
  <si>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</si>
  <si>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</si>
  <si>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</si>
  <si>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</si>
  <si>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</si>
  <si>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</si>
  <si>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</si>
  <si>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</si>
  <si>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</si>
  <si>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</si>
  <si>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</si>
  <si>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</si>
  <si>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</si>
  <si>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</si>
  <si>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</si>
  <si>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</si>
  <si>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</si>
  <si>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</si>
  <si>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</si>
  <si>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</si>
  <si>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</si>
  <si>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</si>
  <si>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</si>
  <si>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</si>
  <si>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</si>
  <si>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</si>
  <si>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</si>
  <si>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</si>
  <si>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</si>
  <si>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</si>
  <si>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</si>
  <si>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</si>
  <si>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</si>
  <si>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</si>
  <si>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</si>
  <si>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</si>
  <si>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</si>
  <si>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</si>
  <si>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</si>
  <si>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</si>
  <si>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</si>
  <si>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</si>
  <si>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</si>
  <si>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</si>
  <si>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</si>
  <si>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</si>
  <si>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</si>
  <si>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</si>
  <si>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</si>
  <si>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</si>
  <si>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</si>
  <si>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</si>
  <si>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</si>
  <si>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</si>
  <si>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</si>
  <si>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</si>
  <si>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</si>
  <si>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</si>
  <si>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</si>
  <si>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</si>
  <si>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</si>
  <si>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</si>
  <si>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</si>
  <si>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</si>
  <si>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</si>
  <si>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</si>
  <si>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</si>
  <si>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</si>
  <si>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</si>
  <si>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</si>
  <si>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</si>
  <si>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</si>
  <si>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</si>
  <si>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</si>
  <si>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</si>
  <si>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</si>
  <si>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</si>
  <si>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</si>
  <si>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</si>
  <si>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</si>
  <si>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</si>
  <si>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</si>
  <si>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</si>
  <si>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</si>
  <si>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</si>
  <si>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</si>
  <si>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</si>
  <si>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</si>
  <si>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</si>
  <si>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</si>
  <si>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</si>
  <si>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</si>
  <si>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</si>
  <si>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</si>
  <si>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</si>
  <si>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</si>
  <si>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</si>
  <si>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</si>
  <si>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</si>
  <si>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</si>
  <si>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</si>
  <si>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</si>
  <si>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</si>
  <si>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</si>
  <si>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</si>
  <si>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</si>
  <si>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</si>
  <si>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</si>
  <si>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</si>
  <si>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</si>
  <si>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</si>
  <si>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</si>
  <si>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</si>
  <si>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</si>
  <si>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</si>
  <si>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</si>
  <si>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</si>
  <si>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</si>
  <si>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</si>
  <si>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</si>
  <si>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</si>
  <si>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</si>
  <si>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</si>
  <si>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</si>
  <si>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</si>
  <si>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</si>
  <si>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</si>
  <si>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</si>
  <si>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</si>
  <si>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</si>
  <si>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</si>
  <si>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</si>
  <si>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</si>
  <si>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</si>
  <si>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</si>
  <si>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</si>
  <si>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</si>
  <si>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</si>
  <si>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</si>
  <si>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</si>
  <si>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</si>
  <si>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</si>
  <si>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</si>
  <si>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</si>
  <si>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</si>
  <si>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</si>
  <si>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</si>
  <si>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</si>
  <si>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</si>
  <si>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</si>
  <si>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</si>
  <si>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</si>
  <si>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</si>
  <si>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</si>
  <si>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</si>
  <si>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</si>
  <si>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</si>
  <si>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</si>
  <si>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</si>
  <si>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</si>
  <si>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</si>
  <si>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</si>
  <si>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</si>
  <si>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</si>
  <si>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</si>
  <si>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</si>
  <si>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</si>
  <si>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</si>
  <si>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</si>
  <si>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</si>
  <si>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</si>
  <si>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</si>
  <si>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</si>
  <si>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</si>
  <si>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</si>
  <si>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</si>
  <si>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</si>
  <si>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</si>
  <si>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</si>
  <si>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</si>
  <si>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</si>
  <si>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</si>
  <si>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</si>
  <si>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</si>
  <si>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</si>
  <si>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</si>
  <si>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</si>
  <si>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</si>
  <si>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</si>
  <si>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</si>
  <si>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</si>
  <si>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</si>
  <si>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</si>
  <si>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</si>
  <si>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</si>
  <si>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</si>
  <si>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</si>
  <si>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</si>
  <si>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</si>
  <si>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</si>
  <si>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</si>
  <si>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</si>
  <si>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</si>
  <si>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</si>
  <si>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</si>
  <si>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</si>
  <si>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</si>
  <si>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</si>
  <si>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</si>
  <si>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</si>
  <si>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</si>
  <si>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</si>
  <si>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</si>
  <si>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</si>
  <si>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</si>
  <si>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</si>
  <si>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</si>
  <si>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</si>
  <si>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</si>
  <si>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</si>
  <si>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</si>
  <si>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</si>
  <si>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</si>
  <si>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</si>
  <si>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</si>
  <si>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</si>
  <si>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</si>
  <si>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</si>
  <si>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</si>
  <si>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</si>
  <si>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</si>
  <si>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</si>
  <si>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</si>
  <si>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</si>
  <si>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</si>
  <si>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</si>
  <si>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</si>
  <si>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</si>
  <si>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</si>
  <si>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</si>
  <si>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</si>
  <si>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</si>
  <si>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</si>
  <si>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</si>
  <si>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</si>
  <si>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</si>
  <si>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</si>
  <si>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</si>
  <si>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</si>
  <si>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</si>
  <si>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</si>
  <si>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</si>
  <si>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</si>
  <si>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</si>
  <si>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</si>
  <si>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</si>
  <si>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</si>
  <si>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</si>
  <si>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</si>
  <si>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</si>
  <si>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</si>
  <si>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</si>
  <si>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</si>
  <si>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</si>
  <si>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</si>
  <si>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</si>
  <si>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</si>
  <si>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</si>
  <si>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</si>
  <si>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</si>
  <si>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</si>
  <si>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</si>
  <si>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</si>
  <si>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</si>
  <si>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</si>
  <si>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</si>
  <si>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</si>
  <si>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</si>
  <si>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</si>
  <si>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</si>
  <si>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</si>
  <si>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</si>
  <si>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</si>
  <si>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</si>
  <si>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</si>
  <si>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</si>
  <si>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</si>
  <si>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</si>
  <si>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</si>
  <si>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</si>
  <si>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</si>
  <si>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</si>
  <si>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</si>
  <si>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</si>
  <si>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</si>
  <si>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</si>
  <si>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</si>
  <si>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</si>
  <si>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</si>
  <si>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</si>
  <si>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</si>
  <si>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</si>
  <si>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</si>
  <si>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</si>
  <si>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</si>
  <si>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</si>
  <si>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</si>
  <si>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</si>
  <si>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</si>
  <si>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</si>
  <si>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</si>
  <si>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</si>
  <si>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</si>
  <si>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</si>
  <si>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</si>
  <si>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</si>
  <si>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</si>
  <si>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</si>
  <si>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</si>
  <si>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</si>
  <si>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</si>
  <si>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</si>
  <si>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</si>
  <si>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</si>
  <si>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</si>
  <si>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</si>
  <si>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</si>
  <si>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</si>
  <si>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</si>
  <si>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</si>
  <si>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</si>
  <si>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</si>
  <si>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</si>
  <si>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</si>
  <si>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</si>
  <si>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</si>
  <si>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</si>
  <si>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</si>
  <si>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</si>
  <si>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</si>
  <si>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</si>
  <si>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</si>
  <si>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</si>
  <si>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</si>
  <si>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</si>
  <si>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</si>
  <si>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</si>
  <si>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</si>
  <si>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</si>
  <si>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</si>
  <si>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</si>
  <si>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</si>
  <si>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</si>
  <si>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</si>
  <si>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</si>
  <si>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</si>
  <si>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</si>
  <si>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</si>
  <si>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</si>
  <si>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</si>
  <si>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</si>
  <si>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</si>
  <si>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</si>
  <si>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</si>
  <si>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</si>
  <si>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</si>
  <si>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</si>
  <si>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</si>
  <si>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</si>
  <si>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</si>
  <si>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</si>
  <si>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</si>
  <si>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</si>
  <si>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</si>
  <si>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</si>
  <si>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</si>
  <si>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</si>
  <si>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</si>
  <si>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</si>
  <si>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</si>
  <si>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</si>
  <si>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</si>
  <si>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</si>
  <si>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</si>
  <si>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</si>
  <si>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</si>
  <si>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</si>
  <si>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</si>
  <si>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</si>
  <si>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</si>
  <si>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</si>
  <si>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</si>
  <si>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</si>
  <si>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</si>
  <si>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</si>
  <si>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</si>
  <si>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</si>
  <si>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</si>
  <si>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</si>
  <si>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</si>
  <si>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</si>
  <si>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</si>
  <si>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</si>
  <si>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</si>
  <si>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</si>
  <si>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</si>
  <si>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</si>
  <si>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</si>
  <si>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</si>
  <si>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</si>
  <si>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</si>
  <si>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</si>
  <si>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</si>
  <si>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</si>
  <si>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</si>
  <si>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</si>
  <si>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</si>
  <si>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</si>
  <si>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</si>
  <si>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</si>
  <si>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</si>
  <si>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</si>
  <si>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</si>
  <si>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</si>
  <si>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</si>
  <si>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</si>
  <si>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</si>
  <si>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</si>
  <si>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</si>
  <si>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</si>
  <si>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</si>
  <si>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</si>
  <si>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</si>
  <si>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</si>
  <si>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</si>
  <si>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</si>
  <si>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</si>
  <si>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</si>
  <si>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</si>
  <si>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</si>
  <si>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</si>
  <si>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</si>
  <si>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</si>
  <si>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</si>
  <si>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</si>
  <si>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</si>
  <si>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</si>
  <si>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</si>
  <si>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</si>
  <si>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</si>
  <si>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</si>
  <si>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</si>
  <si>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</si>
  <si>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</si>
  <si>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</si>
  <si>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</si>
  <si>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</si>
  <si>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</si>
  <si>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</si>
  <si>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</si>
  <si>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</si>
  <si>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</si>
  <si>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</si>
  <si>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</si>
  <si>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</si>
  <si>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</si>
  <si>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</si>
  <si>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</si>
  <si>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</si>
  <si>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</si>
  <si>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</si>
  <si>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</si>
  <si>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</si>
  <si>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</si>
  <si>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</si>
  <si>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</si>
  <si>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</si>
  <si>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</si>
  <si>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</si>
  <si>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</si>
  <si>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</si>
  <si>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</si>
  <si>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</si>
  <si>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</si>
  <si>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</si>
  <si>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</si>
  <si>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</si>
  <si>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</si>
  <si>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</si>
  <si>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</si>
  <si>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</si>
  <si>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</si>
  <si>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</si>
  <si>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</si>
  <si>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</si>
  <si>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</si>
  <si>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</si>
  <si>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</si>
  <si>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</si>
  <si>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</si>
  <si>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</si>
  <si>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</si>
  <si>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</si>
  <si>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</si>
  <si>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</si>
  <si>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</si>
  <si>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</si>
  <si>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</si>
  <si>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</si>
  <si>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</si>
  <si>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</si>
  <si>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</si>
  <si>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</si>
  <si>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</si>
  <si>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</si>
  <si>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</si>
  <si>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</si>
  <si>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</si>
  <si>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</si>
  <si>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</si>
  <si>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</si>
  <si>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</si>
  <si>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</si>
  <si>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</si>
  <si>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</si>
  <si>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</si>
  <si>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</si>
  <si>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</si>
  <si>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</si>
  <si>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</si>
  <si>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</si>
  <si>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</si>
  <si>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</si>
  <si>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</si>
  <si>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</si>
  <si>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</si>
  <si>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</si>
  <si>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</si>
  <si>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</si>
  <si>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</si>
  <si>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</si>
  <si>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</si>
  <si>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</si>
  <si>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</si>
  <si>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</si>
  <si>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</si>
  <si>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</si>
  <si>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</si>
  <si>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</si>
  <si>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</si>
  <si>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</si>
  <si>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</si>
  <si>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</si>
  <si>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</si>
  <si>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</si>
  <si>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</si>
  <si>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</si>
  <si>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</si>
  <si>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</si>
  <si>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</si>
  <si>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</si>
  <si>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</si>
  <si>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</si>
  <si>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</si>
  <si>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</si>
  <si>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</si>
  <si>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</si>
  <si>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</si>
  <si>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</si>
  <si>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</si>
  <si>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</si>
  <si>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</si>
  <si>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</si>
  <si>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</si>
  <si>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</si>
  <si>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</si>
  <si>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</si>
  <si>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</si>
  <si>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</si>
  <si>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</si>
  <si>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</si>
  <si>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</si>
  <si>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</si>
  <si>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</si>
  <si>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</si>
  <si>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</si>
  <si>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</si>
  <si>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</si>
  <si>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</si>
  <si>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</si>
  <si>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</si>
  <si>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</si>
  <si>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</si>
  <si>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</si>
  <si>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</si>
  <si>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</si>
  <si>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</si>
  <si>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</si>
  <si>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</si>
  <si>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</si>
  <si>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</si>
  <si>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</si>
  <si>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</si>
  <si>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</si>
  <si>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</si>
  <si>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</si>
  <si>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</si>
  <si>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</si>
  <si>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</si>
  <si>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</si>
  <si>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</si>
  <si>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</si>
  <si>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</si>
  <si>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</si>
  <si>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</si>
  <si>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</si>
  <si>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</si>
  <si>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</si>
  <si>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</si>
  <si>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</si>
  <si>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</si>
  <si>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</si>
  <si>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</si>
  <si>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</si>
  <si>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</si>
  <si>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</si>
  <si>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</si>
  <si>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</si>
  <si>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</si>
  <si>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</si>
  <si>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</si>
  <si>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</si>
  <si>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</si>
  <si>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</si>
  <si>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</si>
  <si>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</si>
  <si>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</si>
  <si>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</si>
  <si>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</si>
  <si>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</si>
  <si>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</si>
  <si>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</si>
  <si>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</si>
  <si>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</si>
  <si>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</si>
  <si>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</si>
  <si>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</si>
  <si>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</si>
  <si>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</si>
  <si>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</si>
  <si>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</si>
  <si>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</si>
  <si>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</si>
  <si>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</si>
  <si>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</si>
  <si>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</si>
  <si>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</si>
  <si>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</si>
  <si>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</si>
  <si>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</si>
  <si>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</si>
  <si>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</si>
  <si>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</si>
  <si>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</si>
  <si>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</si>
  <si>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</si>
  <si>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</si>
  <si>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</si>
  <si>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</si>
  <si>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</si>
  <si>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</si>
  <si>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</si>
  <si>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</si>
  <si>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</si>
  <si>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</si>
  <si>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</si>
  <si>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</si>
  <si>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</si>
  <si>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</si>
  <si>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</si>
  <si>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</si>
  <si>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</si>
  <si>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</si>
  <si>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</si>
  <si>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</si>
  <si>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</si>
  <si>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</si>
  <si>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</si>
  <si>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</si>
  <si>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</si>
  <si>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</si>
  <si>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</si>
  <si>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</si>
  <si>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</si>
  <si>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</si>
  <si>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</si>
  <si>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</si>
  <si>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</si>
  <si>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</si>
  <si>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</si>
  <si>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</si>
  <si>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</si>
  <si>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</si>
  <si>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</si>
  <si>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</si>
  <si>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</si>
  <si>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</si>
  <si>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</si>
  <si>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</si>
  <si>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</si>
  <si>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</si>
  <si>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</si>
  <si>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</si>
  <si>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</si>
  <si>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</si>
  <si>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</si>
  <si>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</si>
  <si>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</si>
  <si>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</si>
  <si>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</si>
  <si>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</si>
  <si>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</si>
  <si>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</si>
  <si>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</si>
  <si>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</si>
  <si>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</si>
  <si>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</si>
  <si>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</si>
  <si>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</si>
  <si>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</si>
  <si>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</si>
  <si>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</si>
  <si>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</si>
  <si>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</si>
  <si>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</si>
  <si>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</si>
  <si>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</si>
  <si>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</si>
  <si>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</si>
  <si>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</si>
  <si>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</si>
  <si>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</si>
  <si>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</si>
  <si>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</si>
  <si>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</si>
  <si>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</si>
  <si>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</si>
  <si>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</si>
  <si>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</si>
  <si>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</si>
  <si>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</si>
  <si>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</si>
  <si>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</si>
  <si>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</si>
  <si>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</si>
  <si>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</t>
  </si>
  <si>
    <t>Unsuccesful</t>
  </si>
  <si>
    <t>Outcome</t>
  </si>
  <si>
    <t>Mean</t>
  </si>
  <si>
    <t>Minimum</t>
  </si>
  <si>
    <t>Maximum</t>
  </si>
  <si>
    <t>Variance</t>
  </si>
  <si>
    <t>Std Dev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</si>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</sst>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1" fontId="1" fillId="0" borderId="0" xfId="2" applyNumberFormat="1" applyFont="1" applyAlignment="1">
      <alignment horizontal="center"/>
    </xf>
    <xf numFmtId="1" fontId="0" fillId="0" borderId="0" xfId="2" applyNumberFormat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3">
    <dxf>
      <font>
        <b/>
      </font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Pivot!PivotTable2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89-49FE-962A-D0E763784203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89-49FE-962A-D0E763784203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89-49FE-962A-D0E763784203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89-49FE-962A-D0E763784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5612607"/>
        <c:axId val="1535611775"/>
      </c:barChart>
      <c:catAx>
        <c:axId val="153561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611775"/>
        <c:crosses val="autoZero"/>
        <c:auto val="1"/>
        <c:lblAlgn val="ctr"/>
        <c:lblOffset val="100"/>
        <c:noMultiLvlLbl val="0"/>
      </c:catAx>
      <c:valAx>
        <c:axId val="153561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61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3C-4D51-ABE7-4F99F1F854E8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3C-4D51-ABE7-4F99F1F854E8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3C-4D51-ABE7-4F99F1F854E8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3C-4D51-ABE7-4F99F1F85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8066623"/>
        <c:axId val="1538067455"/>
      </c:barChart>
      <c:catAx>
        <c:axId val="153806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067455"/>
        <c:crosses val="autoZero"/>
        <c:auto val="1"/>
        <c:lblAlgn val="ctr"/>
        <c:lblOffset val="100"/>
        <c:noMultiLvlLbl val="0"/>
      </c:catAx>
      <c:valAx>
        <c:axId val="153806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06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Pivot!PivotTable4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EC-4A33-AA6F-5E46853AECB5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EC-4A33-AA6F-5E46853AECB5}"/>
            </c:ext>
          </c:extLst>
        </c:ser>
        <c:ser>
          <c:idx val="2"/>
          <c:order val="2"/>
          <c:tx>
            <c:strRef>
              <c:f>'Date Created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EC-4A33-AA6F-5E46853AECB5}"/>
            </c:ext>
          </c:extLst>
        </c:ser>
        <c:ser>
          <c:idx val="3"/>
          <c:order val="3"/>
          <c:tx>
            <c:strRef>
              <c:f>'Date Created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EC-4A33-AA6F-5E46853AE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0210287"/>
        <c:axId val="1540211119"/>
      </c:lineChart>
      <c:catAx>
        <c:axId val="154021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211119"/>
        <c:crosses val="autoZero"/>
        <c:auto val="1"/>
        <c:lblAlgn val="ctr"/>
        <c:lblOffset val="100"/>
        <c:noMultiLvlLbl val="0"/>
      </c:catAx>
      <c:valAx>
        <c:axId val="154021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21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2D-4321-ACA4-0488FE6828D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2D-4321-ACA4-0488FE6828D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2D-4321-ACA4-0488FE682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6205872"/>
        <c:axId val="826209616"/>
      </c:lineChart>
      <c:catAx>
        <c:axId val="826205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209616"/>
        <c:crosses val="autoZero"/>
        <c:auto val="1"/>
        <c:lblAlgn val="ctr"/>
        <c:lblOffset val="100"/>
        <c:noMultiLvlLbl val="0"/>
      </c:catAx>
      <c:valAx>
        <c:axId val="82620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 Total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20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180973</xdr:colOff>
      <xdr:row>1</xdr:row>
      <xdr:rowOff>19050</xdr:rowOff>
    </xdr:from>
    <xdr:to>
      <xdr:col>19</xdr:col>
      <xdr:colOff>180975</xdr:colOff>
      <xdr:row>26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F5652D-1285-4C29-BF6C-A7AF01FF19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238124</xdr:colOff>
      <xdr:row>1</xdr:row>
      <xdr:rowOff>47625</xdr:rowOff>
    </xdr:from>
    <xdr:to>
      <xdr:col>18</xdr:col>
      <xdr:colOff>552449</xdr:colOff>
      <xdr:row>23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527E8C-8E4D-435E-B237-1E505C060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247649</xdr:colOff>
      <xdr:row>2</xdr:row>
      <xdr:rowOff>114300</xdr:rowOff>
    </xdr:from>
    <xdr:to>
      <xdr:col>16</xdr:col>
      <xdr:colOff>200024</xdr:colOff>
      <xdr:row>21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C62137-DDCC-431A-9685-E8E9720F7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552450</xdr:colOff>
      <xdr:row>14</xdr:row>
      <xdr:rowOff>104776</xdr:rowOff>
    </xdr:from>
    <xdr:to>
      <xdr:col>7</xdr:col>
      <xdr:colOff>1228725</xdr:colOff>
      <xdr:row>35</xdr:row>
      <xdr:rowOff>147638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3E4804-96DF-4F1A-B718-821A128E1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re" refreshedDate="44539.944715740741" createdVersion="7" refreshedVersion="7" minRefreshableVersion="3" recordCount="4115" xr:uid="{2491899E-3C4F-4F42-B0A0-E939F79B43D3}">
  <cacheSource type="worksheet">
    <worksheetSource ref="A1:R1048576" sheet="Raw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re" refreshedDate="44539.977965046295" createdVersion="7" refreshedVersion="7" minRefreshableVersion="3" recordCount="4115" xr:uid="{C336C5B8-DFEE-45E1-90E7-DB1B794820B0}">
  <cacheSource type="worksheet">
    <worksheetSource ref="A1:T1048576" sheet="Raw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NonDate="0" containsDate="1" containsString="0" containsBlank="1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3018D-10FC-422E-A154-AF49E95C511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4F333C-D1ED-4553-869B-32CA391DB2DC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FFA2FC-2E6F-4EA6-8C23-1C69C04A4FAA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A02F5E4-2F17-4A17-ADB0-FC2CED25583F}" name="Table4" displayName="Table4" ref="G2:M4" totalsRowShown="0">
  <autoFilter ref="G2:M4" xr:uid="{6A02F5E4-2F17-4A17-ADB0-FC2CED25583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2E397FCF-124E-4B8C-ABD6-55741CB8F55E}" name="Outcome" dataDxfId="0"/>
    <tableColumn id="2" xr3:uid="{B846C89A-52DF-46E7-9D09-368274B06803}" name="Mean">
      <calculatedColumnFormula>AVERAGE(E1:E1530)</calculatedColumnFormula>
    </tableColumn>
    <tableColumn id="3" xr3:uid="{7C52586C-1C5D-4B76-818F-B35A6BE1F186}" name="Median">
      <calculatedColumnFormula>MEDIAN(E1:E1530)</calculatedColumnFormula>
    </tableColumn>
    <tableColumn id="4" xr3:uid="{ED27B214-D779-4357-A1CF-66E23C9C97FD}" name="Minimum">
      <calculatedColumnFormula>MIN(E1:E1530)</calculatedColumnFormula>
    </tableColumn>
    <tableColumn id="5" xr3:uid="{CC985190-93F1-4B59-9EBB-51D33EADD90C}" name="Maximum">
      <calculatedColumnFormula>MAX(E1:E1530)</calculatedColumnFormula>
    </tableColumn>
    <tableColumn id="6" xr3:uid="{4E0973F0-1471-40B0-BE41-552AB63E9DDA}" name="Variance">
      <calculatedColumnFormula>_xlfn.VAR.P(E1:E1530)</calculatedColumnFormula>
    </tableColumn>
    <tableColumn id="7" xr3:uid="{CB0E2FA7-5488-49D4-8C0B-7A3AE4FAFD54}" name="Std Dev">
      <calculatedColumnFormula>_xlfn.STDEV.P(E1:E1530)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selection activeCell="L1" activeCellId="1" sqref="F1:F1048576 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8" bestFit="1" customWidth="1"/>
    <col min="16" max="16" width="22.42578125" bestFit="1" customWidth="1"/>
    <col min="17" max="17" width="12" bestFit="1" customWidth="1"/>
    <col min="18" max="18" width="17.85546875" bestFit="1" customWidth="1"/>
    <col min="19" max="19" width="42.7109375" style="14" bestFit="1" customWidth="1"/>
    <col min="20" max="20" width="40.140625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3" t="s">
        <v>8365</v>
      </c>
      <c r="T1" s="13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 t="shared" ref="O2:O65" si="0">E2/D2*100</f>
        <v>136.85882352941178</v>
      </c>
      <c r="P2" s="9">
        <f>IF(L2&gt;0,E2/L2,"N/A")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si="0"/>
        <v>142.60827250608273</v>
      </c>
      <c r="P3" s="9">
        <f t="shared" ref="P3:P66" si="1">IF(L3&gt;0,E3/L3,"N/A")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ref="O66:O129" si="6">E66/D66*100</f>
        <v>173.33333333333334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6"/>
        <v>107.52857142857141</v>
      </c>
      <c r="P67" s="9">
        <f t="shared" ref="P67:P130" si="7">IF(L67&gt;0,E67/L67,"N/A")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118.6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116.25000000000001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127.16666666666667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110.9423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127.2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123.94444444444443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108.40909090909091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112.93199999999999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115.42857142857143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153.33333333333334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392.5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107.25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100.01249999999999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102.49999999999999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125.49999999999999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106.46666666666667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104.60000000000001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102.85714285714285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115.06666666666668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100.4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105.2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110.60000000000001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131.42857142857142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114.66666666666667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106.25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106.25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106.01933333333334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127.75000000000001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105.15384615384616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107.40909090909089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100.49999999999999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102.46666666666667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246.66666666666669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219.49999999999997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130.76923076923077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154.57142857142858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103.33333333333334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140.44444444444443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113.65714285714286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100.49377777777779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113.03159999999998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104.55692307692308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1.4285714285714287E-2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3.3333333333333333E-2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9" t="str">
        <f t="shared" si="7"/>
        <v>N/A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0.27454545454545454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9" t="str">
        <f t="shared" si="7"/>
        <v>N/A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14.000000000000002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ref="O130:O193" si="12">E130/D130*100</f>
        <v>1.867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12"/>
        <v>0</v>
      </c>
      <c r="P131" s="9" t="str">
        <f t="shared" ref="P131:P194" si="13">IF(L131&gt;0,E131/L131,"N/A")</f>
        <v>N/A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9" t="str">
        <f t="shared" si="13"/>
        <v>N/A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9" t="str">
        <f t="shared" si="13"/>
        <v>N/A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9.5687499999999996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9" t="str">
        <f t="shared" si="13"/>
        <v>N/A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9" t="str">
        <f t="shared" si="13"/>
        <v>N/A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13.433333333333334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9" t="str">
        <f t="shared" si="13"/>
        <v>N/A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9" t="str">
        <f t="shared" si="13"/>
        <v>N/A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3.1413333333333333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9" t="str">
        <f t="shared" si="13"/>
        <v>N/A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10.775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0.33333333333333337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9" t="str">
        <f t="shared" si="13"/>
        <v>N/A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27.6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7.5111111111111111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0.57499999999999996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9" t="str">
        <f t="shared" si="13"/>
        <v>N/A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0.08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0.91999999999999993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23.163076923076922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5.5999999999999994E-2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7.8947368421052634E-3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0.71799999999999997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2.666666666666667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6.0000000000000001E-3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5.0999999999999996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0.26711185308848079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9" t="str">
        <f t="shared" si="13"/>
        <v>N/A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2E-3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9" t="str">
        <f t="shared" si="13"/>
        <v>N/A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0.01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15.535714285714286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9" t="str">
        <f t="shared" si="13"/>
        <v>N/A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0.53333333333333333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9" t="str">
        <f t="shared" si="13"/>
        <v>N/A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60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0.01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22.400000000000002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2E-3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9" t="str">
        <f t="shared" si="13"/>
        <v>N/A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9" t="str">
        <f t="shared" si="13"/>
        <v>N/A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9" t="str">
        <f t="shared" si="13"/>
        <v>N/A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6.4850000000000003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9" t="str">
        <f t="shared" si="13"/>
        <v>N/A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40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9" t="str">
        <f t="shared" si="13"/>
        <v>N/A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20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33.416666666666664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21.092608822670172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9" t="str">
        <f t="shared" si="13"/>
        <v>N/A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35.856000000000002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3.4000000000000004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9" t="str">
        <f t="shared" si="13"/>
        <v>N/A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9" t="str">
        <f t="shared" si="13"/>
        <v>N/A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6.8999999999999992E-2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0.41666666666666669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ref="O194:O257" si="18">E194/D194*100</f>
        <v>1.6999999999999999E-3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8"/>
        <v>0</v>
      </c>
      <c r="P195" s="9" t="str">
        <f t="shared" ref="P195:P258" si="19">IF(L195&gt;0,E195/L195,"N/A")</f>
        <v>N/A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0.12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9" t="str">
        <f t="shared" si="19"/>
        <v>N/A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41.857142857142861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10.48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1.1159999999999999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9" t="str">
        <f t="shared" si="19"/>
        <v>N/A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26.192500000000003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58.461538461538467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9" t="str">
        <f t="shared" si="19"/>
        <v>N/A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29.84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50.721666666666664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16.25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9" t="str">
        <f t="shared" si="19"/>
        <v>N/A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15.214285714285714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9" t="str">
        <f t="shared" si="19"/>
        <v>N/A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9" t="str">
        <f t="shared" si="19"/>
        <v>N/A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25.25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44.6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1.5873015873015872E-2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0.04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8.0000000000000002E-3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0.22727272727272727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55.698440000000005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11.943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17.630000000000003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0.72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9" t="str">
        <f t="shared" si="19"/>
        <v>N/A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9" t="str">
        <f t="shared" si="19"/>
        <v>N/A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9" t="str">
        <f t="shared" si="19"/>
        <v>N/A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9" t="str">
        <f t="shared" si="19"/>
        <v>N/A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0.86206896551724133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9" t="str">
        <f t="shared" si="19"/>
        <v>N/A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9" t="str">
        <f t="shared" si="19"/>
        <v>N/A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9" t="str">
        <f t="shared" si="19"/>
        <v>N/A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0.4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9" t="str">
        <f t="shared" si="19"/>
        <v>N/A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9" t="str">
        <f t="shared" si="19"/>
        <v>N/A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40.1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9" t="str">
        <f t="shared" si="19"/>
        <v>N/A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9" t="str">
        <f t="shared" si="19"/>
        <v>N/A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0.33333333333333337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9" t="str">
        <f t="shared" si="19"/>
        <v>N/A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107.63413333333334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112.63736263736264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113.46153846153845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102.592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113.75714285714287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103.71999999999998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305.46000000000004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134.1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101.33294117647058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112.92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105.58333333333334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125.57142857142858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184.56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100.73333333333335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116.94725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106.73325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ref="O258:O321" si="24">E258/D258*100</f>
        <v>139.1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24"/>
        <v>106.72648571428572</v>
      </c>
      <c r="P259" s="9">
        <f t="shared" ref="P259:P322" si="25">IF(L259&gt;0,E259/L259,"N/A")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191.14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131.93789333333334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106.4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107.4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118.08108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118.19999999999999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111.1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145.5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131.62883248730967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111.4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147.23376999999999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152.60869565217391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104.67999999999999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177.43366666666668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107.7758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108.395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147.6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110.38153846153847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150.34814814814814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157.31829411764707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156.14400000000001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120.58763636363636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101.18888888888888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114.27249999999999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104.62615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228.82507142857142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109.15333333333332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176.29999999999998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103.21061999999999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104.82000000000001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106.68444444444445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120.02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101.50693333333334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101.38461538461539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133.10911999999999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118.72620000000001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100.64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108.93241269841269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178.95250000000001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101.72264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118.73499999999999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100.46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137.46666666666667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231.64705882352939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130.33333333333331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292.89999999999998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111.31818181818183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105.56666666666668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118.94444444444446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104.129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104.10165000000001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111.87499999999999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104.73529411764706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385.15000000000003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101.248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113.77333333333333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100.80333333333333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283.32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112.68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ref="O322:O385" si="30">E322/D322*100</f>
        <v>106.58000000000001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30"/>
        <v>102.66285714285715</v>
      </c>
      <c r="P323" s="9">
        <f t="shared" ref="P323:P386" si="31">IF(L323&gt;0,E323/L323,"N/A")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107.91200000000001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123.07407407407408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101.6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104.396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112.92973333333333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136.4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103.61439999999999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105.5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101.82857142857142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106.60499999999999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113.015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125.22750000000001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101.19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102.76470588235294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116.83911999999998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101.16833333333335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110.13360000000002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108.08333333333333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125.02285714285715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106.71428571428572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100.36639999999998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102.02863333333335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102.08358208955224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123.27586206896552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170.28880000000001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111.59049999999999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106.63570159857905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114.75999999999999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127.34117647058822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116.56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108.61819426615318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103.94285714285714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116.25714285714285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102.69239999999999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103.08800000000001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104.85537190082646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101.375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111.07699999999998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124.15933781686496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101.33333333333334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110.16142857142856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103.97333333333334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101.31578947368421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103.3501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104.11200000000001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110.15569230769231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122.02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114.16866666666667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125.33333333333334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106.66666666666667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130.65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105.9591836734694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114.39999999999999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111.76666666666665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116.08000000000001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141.5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104.72999999999999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255.83333333333331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206.70670670670671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ref="O386:O449" si="36">E386/D386*100</f>
        <v>112.105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36"/>
        <v>105.982</v>
      </c>
      <c r="P387" s="9">
        <f t="shared" ref="P387:P450" si="37">IF(L387&gt;0,E387/L387,"N/A")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100.16666666666667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213.98947368421051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126.16000000000001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181.53547058823528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100.61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100.9027027027027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110.446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111.8936170212766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108.04450000000001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106.66666666666667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103.90027322404372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125.16000000000001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106.80499999999999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112.30249999999999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103.812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141.65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105.25999999999999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103.09142857142857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107.65957446808511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107.70464285714286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101.55000000000001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101.43766666666667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136.80000000000001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128.29999999999998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101.05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126.84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105.0859375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102.85405405405406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102.14714285714285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120.21700000000001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100.24761904761905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100.63392857142857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100.4375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0.43939393939393934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2.0066666666666668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1.075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0.76500000000000001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6.7966666666666677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1.2E-2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1.3299999999999998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9" t="str">
        <f t="shared" si="37"/>
        <v>N/A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5.6333333333333329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9" t="str">
        <f t="shared" si="37"/>
        <v>N/A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13.833333333333334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9" t="str">
        <f t="shared" si="37"/>
        <v>N/A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2.7272727272727275E-3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9" t="str">
        <f t="shared" si="37"/>
        <v>N/A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9" t="str">
        <f t="shared" si="37"/>
        <v>N/A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9" t="str">
        <f t="shared" si="37"/>
        <v>N/A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0.1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9" t="str">
        <f t="shared" si="37"/>
        <v>N/A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39.358823529411765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0.1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3.3333333333333335E-3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7.2952380952380951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1.6666666666666666E-2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ref="O450:O513" si="42">E450/D450*100</f>
        <v>3.2804000000000002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42"/>
        <v>2.25</v>
      </c>
      <c r="P451" s="9">
        <f t="shared" ref="P451:P514" si="43">IF(L451&gt;0,E451/L451,"N/A")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0.79200000000000004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9" t="str">
        <f t="shared" si="43"/>
        <v>N/A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2.7404479578392621E-2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0.82000000000000006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6.9230769230769221E-2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0.68631863186318631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9" t="str">
        <f t="shared" si="43"/>
        <v>N/A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8.2100000000000009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6.4102564102564097E-2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0.29411764705882354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9" t="str">
        <f t="shared" si="43"/>
        <v>N/A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9" t="str">
        <f t="shared" si="43"/>
        <v>N/A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2.2727272727272729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9.9009900990099015E-2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26.953125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0.76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21.574999999999999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9" t="str">
        <f t="shared" si="43"/>
        <v>N/A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9" t="str">
        <f t="shared" si="43"/>
        <v>N/A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11.892727272727273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17.625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3.0303030303030304E-2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9" t="str">
        <f t="shared" si="43"/>
        <v>N/A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9" t="str">
        <f t="shared" si="43"/>
        <v>N/A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9" t="str">
        <f t="shared" si="43"/>
        <v>N/A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32.56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19.41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6.1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0.1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50.2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0.18625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21.906971229845084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9.0909090909090905E-3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9" t="str">
        <f t="shared" si="43"/>
        <v>N/A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9" t="str">
        <f t="shared" si="43"/>
        <v>N/A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0.28667813379201834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9" t="str">
        <f t="shared" si="43"/>
        <v>N/A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9" t="str">
        <f t="shared" si="43"/>
        <v>N/A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9" t="str">
        <f t="shared" si="43"/>
        <v>N/A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9" t="str">
        <f t="shared" si="43"/>
        <v>N/A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0.155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9" t="str">
        <f t="shared" si="43"/>
        <v>N/A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1.6666666666666668E-3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0.6696428571428571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4.5985132395404564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9.5500000000000007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3.3076923076923079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9" t="str">
        <f t="shared" si="43"/>
        <v>N/A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1.1499999999999999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1.7538461538461538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0.43333333333333329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0.125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0.8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0.2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9" t="str">
        <f t="shared" si="43"/>
        <v>N/A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ref="O514:O577" si="48">E514/D514*100</f>
        <v>0.13749999999999998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48"/>
        <v>13.923999999999999</v>
      </c>
      <c r="P515" s="9">
        <f t="shared" ref="P515:P578" si="49">IF(L515&gt;0,E515/L515,"N/A")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3.3333333333333335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25.41340206185567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9" t="str">
        <f t="shared" si="49"/>
        <v>N/A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9" t="str">
        <f t="shared" si="49"/>
        <v>N/A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22.881426547787683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102.1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104.64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114.66666666666667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120.6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108.67285714285715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113.99999999999999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100.85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115.65217391304347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130.41666666666666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107.78267254038178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123.25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100.2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104.66666666666666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102.49999999999999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118.25757575757576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120.5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302.42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100.64400000000001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6.6666666666666671E-3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0.55555555555555558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3.9999999999999996E-4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0.31818181818181818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27.383999999999997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8.666666666666667E-2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9" t="str">
        <f t="shared" si="49"/>
        <v>N/A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0.09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0.70000000000000007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9" t="str">
        <f t="shared" si="49"/>
        <v>N/A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0.49199999999999999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36.589147286821706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9" t="str">
        <f t="shared" si="49"/>
        <v>N/A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0.91066666666666674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9" t="str">
        <f t="shared" si="49"/>
        <v>N/A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2.0833333333333336E-2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1.2E-2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0.36666666666666664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9" t="str">
        <f t="shared" si="49"/>
        <v>N/A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9.0666666666666659E-2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5.5555555555555558E-3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9" t="str">
        <f t="shared" si="49"/>
        <v>N/A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0.02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9" t="str">
        <f t="shared" si="49"/>
        <v>N/A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0.8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0.16705882352941176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0.42399999999999999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9" t="str">
        <f t="shared" si="49"/>
        <v>N/A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0.38925389253892539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0.7155635062611807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0.43166666666666664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ref="O578:O641" si="54">E578/D578*100</f>
        <v>1.25E-3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54"/>
        <v>0.2</v>
      </c>
      <c r="P579" s="9">
        <f t="shared" ref="P579:P642" si="55">IF(L579&gt;0,E579/L579,"N/A")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1.12E-2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1.4583333333333333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3.3333333333333333E-2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9" t="str">
        <f t="shared" si="55"/>
        <v>N/A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9" t="str">
        <f t="shared" si="55"/>
        <v>N/A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1.1111111111111112E-2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9" t="str">
        <f t="shared" si="55"/>
        <v>N/A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0.55999999999999994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9.0833333333333339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3.3444444444444441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1.3333333333333334E-2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6.0999999999999999E-2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3.3333333333333335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0.104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0.42599999999999999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0.03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0.26666666666666666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6.2E-2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1.4000000000000001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9" t="str">
        <f t="shared" si="55"/>
        <v>N/A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9" t="str">
        <f t="shared" si="55"/>
        <v>N/A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0.2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9" t="str">
        <f t="shared" si="55"/>
        <v>N/A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0.97400000000000009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0.64102564102564097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9" t="str">
        <f t="shared" si="55"/>
        <v>N/A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9" t="str">
        <f t="shared" si="55"/>
        <v>N/A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9" t="str">
        <f t="shared" si="55"/>
        <v>N/A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21.363333333333333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9" t="str">
        <f t="shared" si="55"/>
        <v>N/A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9" t="str">
        <f t="shared" si="55"/>
        <v>N/A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9" t="str">
        <f t="shared" si="55"/>
        <v>N/A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9" t="str">
        <f t="shared" si="55"/>
        <v>N/A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3.9999999999999996E-5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5.6833333333333336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9" t="str">
        <f t="shared" si="55"/>
        <v>N/A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9" t="str">
        <f t="shared" si="55"/>
        <v>N/A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9" t="str">
        <f t="shared" si="55"/>
        <v>N/A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17.380000000000003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0.02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9" t="str">
        <f t="shared" si="55"/>
        <v>N/A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0.17500000000000002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8.3340278356529712E-2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9" t="str">
        <f t="shared" si="55"/>
        <v>N/A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12.45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0.02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8.0000000000000002E-3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0.2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9" t="str">
        <f t="shared" si="55"/>
        <v>N/A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9.0000000000000011E-3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9.9999999999999991E-5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ref="O642:O705" si="60">E642/D642*100</f>
        <v>144.28571428571428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60"/>
        <v>119.16249999999999</v>
      </c>
      <c r="P643" s="9">
        <f t="shared" ref="P643:P706" si="61">IF(L643&gt;0,E643/L643,"N/A")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1460.4850000000001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105.80799999999999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300.11791999999997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278.7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131.87625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107.05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126.82285714285715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139.96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112.4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100.52799999999999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100.46666666666665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141.446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267.29166666666669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146.88749999999999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213.56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125.69999999999999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104.46206037108834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100.56666666666668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3.0579999999999998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0.95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0.4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0.35000000000000003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18.64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4.0000000000000001E-3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10.02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4.5600000000000005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21.5075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29.276666666666667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39.426666666666662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21.628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0.20500000000000002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0.03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14.85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25.584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3.8206896551724134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15.485964912280703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25.912000000000003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0.04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0.106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0.85142857142857142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7.4837500000000006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27.650000000000002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9" t="str">
        <f t="shared" si="61"/>
        <v>N/A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3.55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72.989999999999995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57.648750000000007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12.34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0.52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6.5299999999999994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35.338000000000001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0.39333333333333331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5.7142857142857147E-4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46.379999999999995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15.39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82.422107692307705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2.6866666666666665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26.6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30.813400000000001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ref="O706:O769" si="66">E706/D706*100</f>
        <v>0.87454545454545463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66"/>
        <v>0.97699999999999987</v>
      </c>
      <c r="P707" s="9">
        <f t="shared" ref="P707:P770" si="67">IF(L707&gt;0,E707/L707,"N/A")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9" t="str">
        <f t="shared" si="67"/>
        <v>N/A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78.927352941176466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22.092500000000001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0.40666666666666662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9" t="str">
        <f t="shared" si="67"/>
        <v>N/A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33.790999999999997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0.21649484536082475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0.79600000000000004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14.993333333333334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5.0509090909090908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10.214285714285715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0.30499999999999999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0.75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143.94736842105263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122.10975609756099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132.024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109.38000000000001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105.47157142857144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100.35000000000001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101.4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155.51428571428571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105.566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130.65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132.19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120.48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125.52941176470588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114.40638297872341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315.13888888888891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122.39999999999999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106.73333333333332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158.33333333333331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107.4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102.25999999999999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110.71428571428572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102.32000000000001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179.09909909909908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111.08135252761969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100.04285714285714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100.25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105.56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102.58775877587757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118.5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111.7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103.75000000000001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101.9076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117.71428571428571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101.92000000000002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9" t="str">
        <f t="shared" si="67"/>
        <v>N/A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9" t="str">
        <f t="shared" si="67"/>
        <v>N/A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0.11655011655011654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9" t="str">
        <f t="shared" si="67"/>
        <v>N/A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36.014285714285712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9" t="str">
        <f t="shared" si="67"/>
        <v>N/A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ref="O770:O833" si="72">E770/D770*100</f>
        <v>0</v>
      </c>
      <c r="P770" s="9" t="str">
        <f t="shared" si="67"/>
        <v>N/A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72"/>
        <v>41.4</v>
      </c>
      <c r="P771" s="9">
        <f t="shared" ref="P771:P834" si="73">IF(L771&gt;0,E771/L771,"N/A")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9" t="str">
        <f t="shared" si="73"/>
        <v>N/A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2.6315789473684209E-2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3.3333333333333335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0.85129023676509719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70.199999999999989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51.4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0.70000000000000007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0.4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2.666666666666667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133.15375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148.13333333333333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102.49999999999999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180.62799999999999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142.79999999999998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114.16666666666666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203.505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109.41176470588236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144.37459999999999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103.86666666666666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100.44440000000002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102.77927272727271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105.31250000000001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111.78571428571429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101.35000000000001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107.53333333333333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114.88571428571429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100.02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152.13333333333335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111.52149999999999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101.33333333333334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123.2608695652174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104.4375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105.125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103.77499999999999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151.83333333333334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159.99600000000001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127.3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115.12214285714286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137.11066666666665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155.71428571428572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108.74999999999999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134.05000000000001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119.16666666666667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179.5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134.38124999999999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100.43200000000002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101.45454545454547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103.33333333333334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107.83333333333334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233.33333333333334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ref="O834:O897" si="78">E834/D834*100</f>
        <v>100.60706666666665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78"/>
        <v>101.66666666666666</v>
      </c>
      <c r="P835" s="9">
        <f t="shared" ref="P835:P898" si="79">IF(L835&gt;0,E835/L835,"N/A")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131.0181818181818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117.25000000000001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100.93039999999999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121.8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145.4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116.61660000000001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120.4166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101.32000000000001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104.32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267.13333333333333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194.13333333333333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120.3802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122.00090909090908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119.9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155.17499999999998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130.44999999999999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104.97142857142859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118.2205035971223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103.44827586206897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218.00000000000003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144.00583333333333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104.67500000000001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18.142857142857142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2.2444444444444445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0.33999999999999997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4.5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41.53846153846154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18.285714285714285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24.02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0.1111111111111111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11.818181818181818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0.31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5.416666666666667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0.8125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1.2857142857142856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24.333333333333336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9" t="str">
        <f t="shared" si="79"/>
        <v>N/A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40.799492385786799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67.55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1.3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30.666666666666664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0.8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20.133333333333333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40.020000000000003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9" t="str">
        <f t="shared" si="79"/>
        <v>N/A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7.1999999999999993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9.4412800000000008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4.1666666666666661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40.75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10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39.17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ref="O898:O961" si="84">E898/D898*100</f>
        <v>40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84"/>
        <v>0</v>
      </c>
      <c r="P899" s="9" t="str">
        <f t="shared" ref="P899:P962" si="85">IF(L899&gt;0,E899/L899,"N/A")</f>
        <v>N/A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2.8000000000000003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37.333333333333336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0.42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9" t="str">
        <f t="shared" si="85"/>
        <v>N/A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0.3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0.30199999999999999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9" t="str">
        <f t="shared" si="85"/>
        <v>N/A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9" t="str">
        <f t="shared" si="85"/>
        <v>N/A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9" t="str">
        <f t="shared" si="85"/>
        <v>N/A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22.363636363636363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9" t="str">
        <f t="shared" si="85"/>
        <v>N/A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0.85714285714285721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6.6066666666666665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9" t="str">
        <f t="shared" si="85"/>
        <v>N/A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9" t="str">
        <f t="shared" si="85"/>
        <v>N/A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0.6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0.5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9" t="str">
        <f t="shared" si="85"/>
        <v>N/A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30.9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21.037037037037038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2.1999999999999997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10.9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2.666666666666667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9" t="str">
        <f t="shared" si="85"/>
        <v>N/A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9" t="str">
        <f t="shared" si="85"/>
        <v>N/A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10.86206896551724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9" t="str">
        <f t="shared" si="85"/>
        <v>N/A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38.333333333333336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6.5500000000000007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14.536842105263158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30.4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1.4285714285714286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9" t="str">
        <f t="shared" si="85"/>
        <v>N/A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1.1428571428571428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0.35714285714285715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1.4545454545454546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17.155555555555555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8.9066666666666663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9.6333333333333346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13.325999999999999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1.9066666666666665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9" t="str">
        <f t="shared" si="85"/>
        <v>N/A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28.04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38.39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39.942857142857143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0.84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43.406666666666666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5.6613333333333333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1.9416666666666664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11.328275684711327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38.86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ref="O962:O1025" si="90">E962/D962*100</f>
        <v>46.100628930817614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90"/>
        <v>42.188421052631583</v>
      </c>
      <c r="P963" s="9">
        <f t="shared" ref="P963:P1026" si="91">IF(L963&gt;0,E963/L963,"N/A")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28.48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0.79909090909090907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1.1919999999999999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14.799999999999999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17.810000000000002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46.666666666666664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45.92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0.22599999999999998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34.625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2.0549999999999997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0.55999999999999994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2.6069999999999998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33.666666666666664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56.263267182990241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82.817599999999999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14.860000000000001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1.2375123751237513E-2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1.7142857142857144E-2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29.506136117214709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6.293333333333333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12.75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13.22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9" t="str">
        <f t="shared" si="91"/>
        <v>N/A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16.77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0.104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0.46699999999999997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25.087142857142858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7.26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1.3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58.558333333333337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7.7886666666666677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2.2157147647256061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29.6029602960296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16.055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82.207999999999998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75.051000000000002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5.8500000000000005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44.32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0.26737967914438499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13.13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0.19088937093275488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0.375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21535.021000000001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34.527999999999999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30.599999999999998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2.666666666666667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22.878799999999998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47.333333333333336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205.54838709677421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351.80366666666669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114.9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237.15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ref="O1026:O1089" si="96">E1026/D1026*100</f>
        <v>118.63774999999998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96"/>
        <v>109.92831428571431</v>
      </c>
      <c r="P1027" s="9">
        <f t="shared" ref="P1027:P1090" si="97">IF(L1027&gt;0,E1027/L1027,"N/A")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100.00828571428571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103.09292094387415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117.27000000000001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111.75999999999999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342.09999999999997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107.4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108.49703703703703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102.86144578313252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130.0018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107.65217391304347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112.36044444444444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102.1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145.33333333333334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128.19999999999999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0.29411764705882354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9" t="str">
        <f t="shared" si="97"/>
        <v>N/A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8.5370000000000008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8.5714285714285715E-2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2.6599999999999997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9" t="str">
        <f t="shared" si="97"/>
        <v>N/A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0.05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9" t="str">
        <f t="shared" si="97"/>
        <v>N/A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9" t="str">
        <f t="shared" si="97"/>
        <v>N/A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9" t="str">
        <f t="shared" si="97"/>
        <v>N/A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9" t="str">
        <f t="shared" si="97"/>
        <v>N/A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9" t="str">
        <f t="shared" si="97"/>
        <v>N/A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9" t="str">
        <f t="shared" si="97"/>
        <v>N/A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9" t="str">
        <f t="shared" si="97"/>
        <v>N/A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9" t="str">
        <f t="shared" si="97"/>
        <v>N/A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9" t="str">
        <f t="shared" si="97"/>
        <v>N/A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9" t="str">
        <f t="shared" si="97"/>
        <v>N/A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9" t="str">
        <f t="shared" si="97"/>
        <v>N/A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95.477386934673376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9" t="str">
        <f t="shared" si="97"/>
        <v>N/A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0.15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38.636363636363633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0.70000000000000007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9" t="str">
        <f t="shared" si="97"/>
        <v>N/A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6.8000000000000005E-2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1.3333333333333335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6.3092592592592585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4.5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62.765333333333331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29.376000000000001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7.5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2.6076923076923078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9.1050000000000004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1.7647058823529412E-2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0.55999999999999994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0.82000000000000006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9" t="str">
        <f t="shared" si="97"/>
        <v>N/A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8.3333333333333343E-2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9" t="str">
        <f t="shared" si="97"/>
        <v>N/A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ref="O1090:O1153" si="102">E1090/D1090*100</f>
        <v>14.182977777777777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102"/>
        <v>7.8266666666666662</v>
      </c>
      <c r="P1091" s="9">
        <f t="shared" ref="P1091:P1154" si="103">IF(L1091&gt;0,E1091/L1091,"N/A")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3.8464497269020695E-2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12.5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14.083333333333334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18.300055555555556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17.933333333333334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4.7E-2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7.2120000000000006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0.5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4.1000000000000002E-2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5.3125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4.9516666666666671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0.159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41.25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9" t="str">
        <f t="shared" si="103"/>
        <v>N/A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0.44999999999999996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0.51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0.04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35.537409090909087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0.5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0.16666666666666669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0.13250000000000001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3.5704000000000007E-2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8.3000000000000007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0.23809523809523811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9" t="str">
        <f t="shared" si="103"/>
        <v>N/A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1.1599999999999999E-2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9" t="str">
        <f t="shared" si="103"/>
        <v>N/A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0.22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0.47222222222222221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9" t="str">
        <f t="shared" si="103"/>
        <v>N/A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0.5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0.1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0.105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0.22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9" t="str">
        <f t="shared" si="103"/>
        <v>N/A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14.38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0.66666666666666674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4.0000000000000001E-3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6.4439140811455857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39.5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0.35714285714285715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6.25E-2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9" t="str">
        <f t="shared" si="103"/>
        <v>N/A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9" t="str">
        <f t="shared" si="103"/>
        <v>N/A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9" t="str">
        <f t="shared" si="103"/>
        <v>N/A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0.41333333333333333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9" t="str">
        <f t="shared" si="103"/>
        <v>N/A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0.125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8.8333333333333339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9" t="str">
        <f t="shared" si="103"/>
        <v>N/A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0.48666666666666669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0.15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10.08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9" t="str">
        <f t="shared" si="103"/>
        <v>N/A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ref="O1154:O1217" si="108">E1154/D1154*100</f>
        <v>5.6937500000000005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108"/>
        <v>0.625</v>
      </c>
      <c r="P1155" s="9">
        <f t="shared" ref="P1155:P1218" si="109">IF(L1155&gt;0,E1155/L1155,"N/A")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0.752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9" t="str">
        <f t="shared" si="109"/>
        <v>N/A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0.46666666666666673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9" t="str">
        <f t="shared" si="109"/>
        <v>N/A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9" t="str">
        <f t="shared" si="109"/>
        <v>N/A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5.8333333333333341E-2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9" t="str">
        <f t="shared" si="109"/>
        <v>N/A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9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20.705000000000002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19.139999999999997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1.6316666666666666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5.6666666666666661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0.16999999999999998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0.4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0.1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9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2.4E-2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2.9250000000000003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5.7142857142857143E-3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9" t="str">
        <f t="shared" si="109"/>
        <v>N/A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6.6666666666666671E-3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5.3333333333333339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11.75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8.0000000000000002E-3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104.93636363636362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105.44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106.73333333333332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104.12571428571428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160.54999999999998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107.77777777777777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109.07407407407408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103.95714285714286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322.24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269.91034482758624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253.29333333333332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260.59999999999997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101.31677953348381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125.60416666666667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102.43783333333334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199.244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102.45398773006136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102.94615384615385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100.86153846153847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114.99999999999999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104.16766467065868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155.29999999999998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254.31499999999997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101.1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129.04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102.23076923076924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131.80000000000001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786.0802000000001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ref="O1218:O1281" si="114">E1218/D1218*100</f>
        <v>145.70000000000002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114"/>
        <v>102.60000000000001</v>
      </c>
      <c r="P1219" s="9">
        <f t="shared" ref="P1219:P1282" si="115">IF(L1219&gt;0,E1219/L1219,"N/A")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172.27777777777777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159.16819571865443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103.76666666666668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111.40954545454547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280.375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112.10606060606061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7.0666666666666673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4.3999999999999995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9" t="str">
        <f t="shared" si="115"/>
        <v>N/A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29.299999999999997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0.90909090909090906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9" t="str">
        <f t="shared" si="115"/>
        <v>N/A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9" t="str">
        <f t="shared" si="115"/>
        <v>N/A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0.8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11.600000000000001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9" t="str">
        <f t="shared" si="115"/>
        <v>N/A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2.7873639500929119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9" t="str">
        <f t="shared" si="115"/>
        <v>N/A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9" t="str">
        <f t="shared" si="115"/>
        <v>N/A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17.8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9" t="str">
        <f t="shared" si="115"/>
        <v>N/A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3.0124999999999997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50.739999999999995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0.54884742041712409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14.091666666666667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103.8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120.24999999999999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122.14285714285715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151.63999999999999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104.44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200.15333333333331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101.8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137.65714285714284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303833.2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198.85074626865671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202.36666666666667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117.96376666666666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294.72727272727275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213.14633333333336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104.24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113.66666666666667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101.25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125.41538461538462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166.46153846153845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119.14771428571429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100.47368421052632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101.8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116.66666666666667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108.64893617021276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114.72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101.8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103.49999999999999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154.97535999999999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162.14066666666668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104.42100000000001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106.12433333333333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154.93846153846152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110.77157238734421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ref="O1282:O1345" si="120">E1282/D1282*100</f>
        <v>110.91186666666665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120"/>
        <v>110.71428571428572</v>
      </c>
      <c r="P1283" s="9">
        <f t="shared" ref="P1283:P1346" si="121">IF(L1283&gt;0,E1283/L1283,"N/A")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123.61333333333333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211.05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101.64999999999999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108.33333333333333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100.44999999999999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125.06666666666666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108.57142857142857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145.70000000000002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110.00000000000001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102.23333333333333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101.96000000000001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141.1764705882353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109.52500000000001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104.65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102.75000000000001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130.26085714285716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39.627499999999998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25.976666666666663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65.24636363636364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11.514000000000001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11.360000000000001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111.99130434782609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15.5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32.027999999999999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0.60869565217391308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31.114999999999998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1.1266666666666667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40.404000000000003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1.3333333333333333E-3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5.7334999999999994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15.324999999999999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15.103448275862069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0.503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1.3028138528138529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0.30285714285714288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8.8800000000000008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2.4299999999999997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0.81600000000000006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22.494285714285713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9" t="str">
        <f t="shared" si="121"/>
        <v>N/A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9" t="str">
        <f t="shared" si="121"/>
        <v>N/A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10.754135338345865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19.759999999999998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84.946999999999989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49.381999999999998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6.6339999999999995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9" t="str">
        <f t="shared" si="121"/>
        <v>N/A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70.36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0.2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102.298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ref="O1346:O1409" si="126">E1346/D1346*100</f>
        <v>377.73333333333335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126"/>
        <v>125</v>
      </c>
      <c r="P1347" s="9">
        <f t="shared" ref="P1347:P1410" si="127">IF(L1347&gt;0,E1347/L1347,"N/A")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147.32653061224491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102.2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101.8723404255319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204.2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104.05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101.265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136.13999999999999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133.6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130.25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122.67999999999999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182.81058823529412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125.29999999999998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111.66666666666667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115.75757575757575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173.2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125.98333333333333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109.1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118.64285714285714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100.26666666666667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126.48920000000001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114.26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110.7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105.34805315203954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103.66666666666666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107.08672667523933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105.01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189.46666666666667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171.32499999999999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252.48648648648651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116.15384615384616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203.35000000000002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111.60000000000001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107.1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104.3625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212.40909090909091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124.08571428571429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110.406125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218.75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136.625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134.8074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145.4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109.10714285714285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110.2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113.64000000000001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102.35000000000001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122.13333333333334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111.88571428571427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107.3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113.85000000000001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109.68181818181819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126.14444444444443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167.42857142857144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496.52000000000004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109.16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102.57499999999999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0.42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0.125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0.5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ref="O1410:O1473" si="132">E1410/D1410*100</f>
        <v>7.1999999999999993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132"/>
        <v>0</v>
      </c>
      <c r="P1411" s="9" t="str">
        <f t="shared" ref="P1411:P1474" si="133">IF(L1411&gt;0,E1411/L1411,"N/A")</f>
        <v>N/A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1.6666666666666666E-2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0.23333333333333336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0.2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18.181818181818183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9" t="str">
        <f t="shared" si="133"/>
        <v>N/A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0.2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7.0634920634920633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0.1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0.104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0.33333333333333337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20.36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9" t="str">
        <f t="shared" si="133"/>
        <v>N/A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9" t="str">
        <f t="shared" si="133"/>
        <v>N/A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8.3800000000000008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4.5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9" t="str">
        <f t="shared" si="133"/>
        <v>N/A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31.94705882352941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9" t="str">
        <f t="shared" si="133"/>
        <v>N/A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6.708333333333333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9.9878048780487809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0.1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0.77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26.900000000000002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7.6923076923076927E-3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9" t="str">
        <f t="shared" si="133"/>
        <v>N/A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9" t="str">
        <f t="shared" si="133"/>
        <v>N/A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9" t="str">
        <f t="shared" si="133"/>
        <v>N/A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9" t="str">
        <f t="shared" si="133"/>
        <v>N/A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9" t="str">
        <f t="shared" si="133"/>
        <v>N/A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1.4999999999999999E-2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9" t="str">
        <f t="shared" si="133"/>
        <v>N/A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9" t="str">
        <f t="shared" si="133"/>
        <v>N/A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1E-3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1.0554089709762533E-2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9" t="str">
        <f t="shared" si="133"/>
        <v>N/A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9" t="str">
        <f t="shared" si="133"/>
        <v>N/A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0.85714285714285721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10.5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2.9000000000000004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9" t="str">
        <f t="shared" si="133"/>
        <v>N/A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9" t="str">
        <f t="shared" si="133"/>
        <v>N/A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9" t="str">
        <f t="shared" si="133"/>
        <v>N/A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9" t="str">
        <f t="shared" si="133"/>
        <v>N/A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101.24459999999999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108.5175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147.66666666666666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163.19999999999999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456.41449999999998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107.87731249999999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115.08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102.36842105263158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108.42485875706214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125.13333333333334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103.840625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ref="O1474:O1537" si="138">E1474/D1474*100</f>
        <v>138.70400000000001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138"/>
        <v>120.51600000000001</v>
      </c>
      <c r="P1475" s="9">
        <f t="shared" ref="P1475:P1538" si="139">IF(L1475&gt;0,E1475/L1475,"N/A")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112.26666666666667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188.66966666666667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661.55466666666666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111.31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1181.6142199999999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137.375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117.04040000000001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0.1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0.7142857142857143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9" t="str">
        <f t="shared" si="139"/>
        <v>N/A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2.2388059701492535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0.24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9" t="str">
        <f t="shared" si="139"/>
        <v>N/A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9" t="str">
        <f t="shared" si="139"/>
        <v>N/A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30.862068965517242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8.3333333333333321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0.75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9" t="str">
        <f t="shared" si="139"/>
        <v>N/A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8.9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9" t="str">
        <f t="shared" si="139"/>
        <v>N/A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9" t="str">
        <f t="shared" si="139"/>
        <v>N/A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6.6666666666666671E-3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0.25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25.035714285714285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166.33076923076925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101.44545454545455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107.89146666666667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277.93846153846158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103.58125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111.4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110.76216216216217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123.64125714285714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101.03500000000001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111.79285714285714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558.7714285714286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150.01875000000001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106.476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157.18899999999999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108.65882352941176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161.97999999999999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205.36666666666665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103.36388888888889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103.47222222222223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106.81333333333333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138.96574712643678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124.84324324324325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206.99999999999997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174.00576923076923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120.32608695652173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110.44428571428573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281.56666666666666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100.67894736842105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134.82571428571427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175.95744680851064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484.02000000000004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145.14000000000001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417.73333333333335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132.42499999999998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ref="O1538:O1601" si="144">E1538/D1538*100</f>
        <v>250.30841666666666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144"/>
        <v>179.9</v>
      </c>
      <c r="P1539" s="9">
        <f t="shared" ref="P1539:P1602" si="145">IF(L1539&gt;0,E1539/L1539,"N/A")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102.62857142857142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135.98609999999999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117.86666666666667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3.3333333333333333E-2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0.44444444444444442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9" t="str">
        <f t="shared" si="145"/>
        <v>N/A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3.3333333333333333E-2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28.9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9" t="str">
        <f t="shared" si="145"/>
        <v>N/A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13.466666666666665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9" t="str">
        <f t="shared" si="145"/>
        <v>N/A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49.186046511627907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9" t="str">
        <f t="shared" si="145"/>
        <v>N/A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9" t="str">
        <f t="shared" si="145"/>
        <v>N/A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9" t="str">
        <f t="shared" si="145"/>
        <v>N/A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45.133333333333333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4.666666666666667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0.33333333333333337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0.67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9" t="str">
        <f t="shared" si="145"/>
        <v>N/A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1.4166666666666665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0.1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21.25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13.639999999999999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9" t="str">
        <f t="shared" si="145"/>
        <v>N/A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41.4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0.66115702479338845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2.4777777777777779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5.0599999999999996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22.91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0.54999999999999993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10.806536636794938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0.84008400840084008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9" t="str">
        <f t="shared" si="145"/>
        <v>N/A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0.5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9.3000000000000007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7.4999999999999997E-2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9" t="str">
        <f t="shared" si="145"/>
        <v>N/A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9" t="str">
        <f t="shared" si="145"/>
        <v>N/A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1.3333333333333334E-2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9" t="str">
        <f t="shared" si="145"/>
        <v>N/A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9" t="str">
        <f t="shared" si="145"/>
        <v>N/A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29.228571428571428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9" t="str">
        <f t="shared" si="145"/>
        <v>N/A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1.3636363636363637E-2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20.5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0.27999999999999997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2.3076923076923079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9" t="str">
        <f t="shared" si="145"/>
        <v>N/A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0.125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9" t="str">
        <f t="shared" si="145"/>
        <v>N/A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ref="O1602:O1665" si="150">E1602/D1602*100</f>
        <v>7.3400000000000007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150"/>
        <v>108.2492</v>
      </c>
      <c r="P1603" s="9">
        <f t="shared" ref="P1603:P1666" si="151">IF(L1603&gt;0,E1603/L1603,"N/A")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100.16666666666667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100.03299999999999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122.10714285714286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100.69333333333334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101.004125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145.11000000000001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101.25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118.33333333333333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271.85000000000002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125.125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110.00000000000001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101.49999999999999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102.69999999999999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114.12500000000001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104.2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145.85714285714286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105.06666666666666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133.33333333333331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112.99999999999999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121.2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101.72463768115942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101.06666666666666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155.33333333333331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101.18750000000001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100.925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103.66666666666666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265.25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155.91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101.62500000000001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100.49999999999999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125.29999999999998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103.55555555555556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103.8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169.86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101.4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124.70000000000002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109.5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110.80000000000001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110.2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104.71999999999998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125.26086956521738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100.58763157894737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141.55000000000001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100.75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100.66666666666666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174.2304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119.90909090909089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142.86666666666667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100.33493333333334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104.93380000000001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132.23333333333335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112.79999999999998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1253.75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102.50632911392405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102.6375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ref="O1666:O1729" si="156">E1666/D1666*100</f>
        <v>122.40879999999999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56"/>
        <v>119.45714285714286</v>
      </c>
      <c r="P1667" s="9">
        <f t="shared" ref="P1667:P1730" si="157">IF(L1667&gt;0,E1667/L1667,"N/A")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160.88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126.85294117647059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102.6375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139.75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102.60000000000001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100.67349999999999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112.94117647058823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128.09523809523807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201.7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137.416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115.33333333333333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111.66666666666667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118.39999999999999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117.5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101.42212307692309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9" t="str">
        <f t="shared" si="157"/>
        <v>N/A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21.714285714285715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109.125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102.85714285714285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0.36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31.25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44.3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25.4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33.473333333333329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47.8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9.3333333333333339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0.05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11.708333333333334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9" t="str">
        <f t="shared" si="157"/>
        <v>N/A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20.208000000000002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9" t="str">
        <f t="shared" si="157"/>
        <v>N/A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4.2311459353574925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26.06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0.19801980198019803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6.0606060606060606E-3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65.100000000000009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9" t="str">
        <f t="shared" si="157"/>
        <v>N/A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9" t="str">
        <f t="shared" si="157"/>
        <v>N/A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9" t="str">
        <f t="shared" si="157"/>
        <v>N/A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4.8571428571428568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0.67999999999999994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10.5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9" t="str">
        <f t="shared" si="157"/>
        <v>N/A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1.6666666666666667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7.8680000000000003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0.22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7.5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42.725880551301685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0.2142857142857143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0.87500000000000011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9" t="str">
        <f t="shared" si="157"/>
        <v>N/A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3.4722222222222224E-2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0.58333333333333337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10.181818181818182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33.784615384615385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3.3333333333333333E-2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ref="O1730:O1793" si="162">E1730/D1730*100</f>
        <v>68.400000000000006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62"/>
        <v>0</v>
      </c>
      <c r="P1731" s="9" t="str">
        <f t="shared" ref="P1731:P1794" si="163">IF(L1731&gt;0,E1731/L1731,"N/A")</f>
        <v>N/A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9" t="str">
        <f t="shared" si="163"/>
        <v>N/A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9" t="str">
        <f t="shared" si="163"/>
        <v>N/A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9" t="str">
        <f t="shared" si="163"/>
        <v>N/A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9" t="str">
        <f t="shared" si="163"/>
        <v>N/A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2.2222222222222223E-2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0.73333333333333328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21.25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0.4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0.1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9" t="str">
        <f t="shared" si="163"/>
        <v>N/A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110.83333333333334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108.74999999999999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100.41666666666667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118.45454545454545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114.01428571428571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148.10000000000002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104.95555555555556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129.94800000000001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123.48756218905473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201.62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102.89999999999999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260.16666666666663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110.52941176470587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102.82909090909091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115.99999999999999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114.7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106.60000000000001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165.44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101.90833333333333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19.600000000000001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59.467839999999995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9" t="str">
        <f t="shared" si="163"/>
        <v>N/A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45.72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2.7025000000000001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56.51428571428572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21.30952380952381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15.6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6.2566666666666677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45.92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65.101538461538468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13.5625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36.236363636363642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39.743333333333339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25.763636363636365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15.491428571428573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23.692499999999999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39.76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20.220833333333331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47.631578947368418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15.329999999999998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0.5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4.957575757575758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3.5666666666666664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ref="O1794:O1857" si="168">E1794/D1794*100</f>
        <v>61.124000000000002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68"/>
        <v>1.3333333333333335</v>
      </c>
      <c r="P1795" s="9">
        <f t="shared" ref="P1795:P1858" si="169">IF(L1795&gt;0,E1795/L1795,"N/A")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11.077777777777778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38.735714285714288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22.05263157894737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67.55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13.637499999999999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20.44963251188932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13.852941176470587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48.485714285714288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30.8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35.174193548387095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36.404444444444444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2.9550000000000001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11.06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41.407142857142858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10.857142857142858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3.3333333333333335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7.407407407407407E-2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13.307692307692307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9" t="str">
        <f t="shared" si="169"/>
        <v>N/A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49.183333333333337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9" t="str">
        <f t="shared" si="169"/>
        <v>N/A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52.327777777777776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9" t="str">
        <f t="shared" si="169"/>
        <v>N/A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134.88999999999999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115.85714285714286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100.06666666666666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105.05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100.66250000000001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100.16000000000001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166.68333333333334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101.53333333333335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142.85714285714286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262.5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118.05000000000001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200.34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306.83333333333331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100.149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205.29999999999998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108.88888888888889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101.75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125.25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124.0061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101.4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137.92666666666668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120.88000000000001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107.36666666666667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100.33333333333334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101.52222222222223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100.07692307692308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116.96666666666667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101.875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102.12366666666665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154.05897142857143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ref="O1858:O1921" si="174">E1858/D1858*100</f>
        <v>101.25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74"/>
        <v>100</v>
      </c>
      <c r="P1859" s="9">
        <f t="shared" ref="P1859:P1922" si="175">IF(L1859&gt;0,E1859/L1859,"N/A")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108.74800874800874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131.83333333333334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133.46666666666667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9" t="str">
        <f t="shared" si="175"/>
        <v>N/A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8.0833333333333321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0.4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42.892307692307689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3.6363636363636364E-3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0.5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0.05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4.8680000000000003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9" t="str">
        <f t="shared" si="175"/>
        <v>N/A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10.314285714285715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71.784615384615378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0.44999999999999996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1.6250000000000001E-2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0.51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9" t="str">
        <f t="shared" si="175"/>
        <v>N/A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9" t="str">
        <f t="shared" si="175"/>
        <v>N/A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9" t="str">
        <f t="shared" si="175"/>
        <v>N/A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0.12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20.080000000000002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172.68449999999999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100.8955223880597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104.8048048048048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135.1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116.32786885245903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102.08333333333333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111.16666666666666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166.08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106.60000000000001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144.58441666666667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105.55000000000001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136.60000000000002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114.5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101.71957671957672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123.94678492239468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102.45669291338582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144.5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133.33333333333331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109.3644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2.6969696969696968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46.6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0.1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0.16800000000000001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42.76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0.28333333333333333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1.7319999999999998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14.111428571428572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39.395294117647055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2.3529411764705882E-2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59.3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9.0090090090090094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0.51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52.570512820512818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47.4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ref="O1922:O1985" si="180">E1922/D1922*100</f>
        <v>43.03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80"/>
        <v>136.80000000000001</v>
      </c>
      <c r="P1923" s="9">
        <f t="shared" ref="P1923:P1986" si="181">IF(L1923&gt;0,E1923/L1923,"N/A")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115.55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240.79999999999998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114.39999999999999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110.33333333333333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195.37933333333334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103.33333333333334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103.1372549019608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100.3125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120.601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106.99047619047619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172.43333333333334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123.61999999999999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108.4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116.52013333333333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187.245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115.93333333333334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110.7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170.92307692307693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126.11835600000001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138.44033333333334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1705.2499999999998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788.05550000000005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348.01799999999997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149.74666666666667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100.63375000000001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800.21100000000001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106.00260000000002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200.51866666666669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212.44399999999999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198.47237142857145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225.94666666666666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698.94800000000009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398.59528571428569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294.0333333333333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167.50470000000001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1435.5717142857143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156.73439999999999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117.90285714285716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1105.3811999999998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192.92499999999998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126.8842105263158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259.57748878923763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262.27999999999997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206.74309000000002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370.13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284.96600000000001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579.08000000000004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1131.8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263.02771750000005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674.48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256.83081313131316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375.49599999999998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208.70837499999996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346.6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402.33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1026.8451399999999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114.901155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354.82402000000002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5.08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9" t="str">
        <f t="shared" si="181"/>
        <v>N/A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4.3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ref="O1986:O2049" si="186">E1986/D1986*100</f>
        <v>21.146666666666665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86"/>
        <v>3.1875</v>
      </c>
      <c r="P1987" s="9">
        <f t="shared" ref="P1987:P2050" si="187">IF(L1987&gt;0,E1987/L1987,"N/A")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0.05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42.472727272727276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0.41666666666666669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16.966666666666665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7.0000000000000009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0.13333333333333333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9" t="str">
        <f t="shared" si="187"/>
        <v>N/A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9" t="str">
        <f t="shared" si="187"/>
        <v>N/A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9" t="str">
        <f t="shared" si="187"/>
        <v>N/A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9" t="str">
        <f t="shared" si="187"/>
        <v>N/A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26.200000000000003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0.76129032258064511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12.5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382.12909090909091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216.79422000000002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234.42048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123.68010000000001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247.84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115.7092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117.07484768810599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305.15800000000002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320.05299999999994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819.56399999999996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234.90000000000003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494.91374999999999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7813.7822333333334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113.00013888888888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921.54219999999998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125.10239999999999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102.24343076923077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484.90975000000003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192.33333333333334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281.10000000000002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125.13700000000001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161.459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585.35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201.14999999999998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133.48307999999997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120.24900000000001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126.16666666666667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361.2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226.239013671875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120.35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304.18799999999999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178.67599999999999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386.81998717948721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211.03642500000004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131.66833333333335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300.47639999999996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420.51249999999999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136.21680000000001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248.17133333333334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181.86315789473684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123.53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506.20938628158842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108.21333333333334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819.18387755102037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121.10000000000001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102.99897959183673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ref="O2050:O2113" si="192">E2050/D2050*100</f>
        <v>148.33229411764705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92"/>
        <v>120.19070000000001</v>
      </c>
      <c r="P2051" s="9">
        <f t="shared" ref="P2051:P2114" si="193">IF(L2051&gt;0,E2051/L2051,"N/A")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473.27000000000004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130.36250000000001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353.048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101.02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113.59142857142857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167.41666666666666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153.452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202.23220000000001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168.28125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143.45666666666668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196.4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107.91999999999999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114.97699999999999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148.04999999999998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191.16676082790633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199.215125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218.6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126.86868686868686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105.22388000000001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128.40666000000002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317.3272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280.73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110.73146853146854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152.60429999999999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102.49999999999999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1678.3738373837384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543.349156424581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115.50800000000001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131.20499999999998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288.17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507.8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114.57142857142857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110.73333333333333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113.33333333333333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108.33333333333333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123.53333333333335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100.69999999999999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103.53333333333335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115.51066666666668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120.4004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115.040375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120.46777777777777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101.28333333333333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102.46666666666667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120.54285714285714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101.66666666666666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100.33333333333334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132.36666666666667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136.66666666666666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113.25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146.12318374694613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129.5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107.04545454545456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107.73299999999999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107.31250000000001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106.52500000000001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100.35000000000001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106.5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ref="O2114:O2177" si="198">E2114/D2114*100</f>
        <v>100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98"/>
        <v>104.85714285714285</v>
      </c>
      <c r="P2115" s="9">
        <f t="shared" ref="P2115:P2178" si="199">IF(L2115&gt;0,E2115/L2115,"N/A")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104.69999999999999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225.66666666666669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100.90416666666667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147.75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134.61099999999999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100.75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100.880375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0.56800000000000006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0.38750000000000001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10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10.454545454545453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0.05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28.842857142857142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0.16666666666666669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11.799999999999999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0.20238095238095236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2.1129899999999995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5.9612499999999999E-2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28.405999999999999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12.8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0.11199999999999999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9" t="str">
        <f t="shared" si="199"/>
        <v>N/A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5.7238095238095239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11.25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1.7098591549295776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30.433333333333334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0.02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0.69641025641025645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9" t="str">
        <f t="shared" si="199"/>
        <v>N/A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0.80999999999999994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0.26222222222222225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0.16666666666666669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9.124454880912446E-3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0.8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2.2999999999999998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28.192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6.5900366666666672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0.72222222222222221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0.85000000000000009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115.75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112.26666666666667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132.20000000000002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102.63636363636364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138.64000000000001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146.6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121.5816111111111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180.85714285714286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106.075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126.92857142857143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102.97499999999999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ref="O2178:O2241" si="204">E2178/D2178*100</f>
        <v>126.02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204"/>
        <v>100.12</v>
      </c>
      <c r="P2179" s="9">
        <f t="shared" ref="P2179:P2242" si="205">IF(L2179&gt;0,E2179/L2179,"N/A")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138.64000000000001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161.4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107.18419999999999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153.1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524.16666666666663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489.27777777777777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284.74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1856.97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109.67499999999998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1014.6425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412.17692027666544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503.25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184.61052631578946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119.73333333333333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1081.2401666666667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452.37333333333333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537.37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120.32608695652173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113.83571428571429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951.03109999999992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132.89249999999998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146.97777777777779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542.15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382.71818181818185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704.18124999999998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109.55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132.86666666666667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102.72727272727273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101.6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150.80000000000001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111.425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195.6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114.38333333333333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292.50166666666667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156.36363636363637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105.66666666666666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101.19047619047619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122.833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101.49999999999999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101.14285714285714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108.11999999999999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162.6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105.80000000000001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243.15000000000003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944.83338095238094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108.46283333333334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157.37692307692308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1174.49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171.04755366949576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125.95294117647057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1212.1296000000002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495.8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332.03999999999996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153.3153846153846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537.10714285714289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352.92777777777775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137.4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128.02668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ref="O2242:O2305" si="210">E2242/D2242*100</f>
        <v>270.68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210"/>
        <v>806.4</v>
      </c>
      <c r="P2243" s="9">
        <f t="shared" ref="P2243:P2306" si="211">IF(L2243&gt;0,E2243/L2243,"N/A")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1360.0976000000001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377.02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2647.0250000000001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100.12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104.45405405405405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107.21428571428571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168.77142857142857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975.11200000000008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134.44929411764704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272.27777777777777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112.6875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459.8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286.65822784810126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222.70833333333334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636.14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146.5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1867.1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326.92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779.5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154.15151515151516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115.54666666666667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180.03333333333333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298.5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320.26666666666665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380.52499999999998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102.60000000000001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1801.64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720.24800000000005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283.09000000000003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1356.6000000000001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220.35999999999999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119.6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407.76923076923077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105.81826105905425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141.08235294117648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270.7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153.80000000000001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403.57653061224488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185.33333333333331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100.85533333333332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106.22116666666668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121.36666666666667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100.06666666666666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119.97755555555555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100.1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107.4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104.06666666666666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172.8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107.2505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108.23529411764706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146.08079999999998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125.25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149.07142857142856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100.6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105.07333333333332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350.16666666666663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101.25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133.6044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170.65217391304347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109.35829457364341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ref="O2306:O2369" si="216">E2306/D2306*100</f>
        <v>100.70033333333335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216"/>
        <v>101.22777777777779</v>
      </c>
      <c r="P2307" s="9">
        <f t="shared" ref="P2307:P2370" si="217">IF(L2307&gt;0,E2307/L2307,"N/A")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106.75857142857143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106.65777537961894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101.30622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106.67450000000001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428.83978378378379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104.11111111111111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107.86666666666666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175.84040000000002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156.97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102.60000000000001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104.04266666666666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121.05999999999999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107.69999999999999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108.66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39.120962394619681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3.1481481481481479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20.733333333333334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0.72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526.09431428571429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254.45000000000002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105.91999999999999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102.42285714285715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144.31375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106.30800000000001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212.16666666666666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101.95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102.27200000000001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520.73254999999995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110.65833333333333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101.14333333333335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294.20799999999997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105.77749999999999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9" t="str">
        <f t="shared" si="217"/>
        <v>N/A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9" t="str">
        <f t="shared" si="217"/>
        <v>N/A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0.1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9" t="str">
        <f t="shared" si="217"/>
        <v>N/A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6.5000000000000002E-2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1.5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0.38571428571428573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9" t="str">
        <f t="shared" si="217"/>
        <v>N/A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9" t="str">
        <f t="shared" si="217"/>
        <v>N/A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0.5714285714285714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9" t="str">
        <f t="shared" si="217"/>
        <v>N/A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9" t="str">
        <f t="shared" si="217"/>
        <v>N/A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7.1428571428571425E-2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0.6875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9" t="str">
        <f t="shared" si="217"/>
        <v>N/A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9" t="str">
        <f t="shared" si="217"/>
        <v>N/A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9" t="str">
        <f t="shared" si="217"/>
        <v>N/A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14.680000000000001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0.04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9" t="str">
        <f t="shared" si="217"/>
        <v>N/A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28.571428571428569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9" t="str">
        <f t="shared" si="217"/>
        <v>N/A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9" t="str">
        <f t="shared" si="217"/>
        <v>N/A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9" t="str">
        <f t="shared" si="217"/>
        <v>N/A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10.52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ref="O2370:O2433" si="222">E2370/D2370*100</f>
        <v>0.25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222"/>
        <v>0</v>
      </c>
      <c r="P2371" s="9" t="str">
        <f t="shared" ref="P2371:P2434" si="223">IF(L2371&gt;0,E2371/L2371,"N/A")</f>
        <v>N/A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0.32800000000000001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9" t="str">
        <f t="shared" si="223"/>
        <v>N/A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3.2727272727272729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5.8823529411764705E-3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4.5454545454545456E-2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9" t="str">
        <f t="shared" si="223"/>
        <v>N/A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10.877666666666666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9" t="str">
        <f t="shared" si="223"/>
        <v>N/A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9" t="str">
        <f t="shared" si="223"/>
        <v>N/A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9" t="str">
        <f t="shared" si="223"/>
        <v>N/A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0.36666666666666664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4.3499999999999996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0.8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1.2123076923076923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9" t="str">
        <f t="shared" si="223"/>
        <v>N/A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0.68399999999999994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0.1875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9" t="str">
        <f t="shared" si="223"/>
        <v>N/A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0.125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9" t="str">
        <f t="shared" si="223"/>
        <v>N/A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0.05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0.06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9" t="str">
        <f t="shared" si="223"/>
        <v>N/A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0.2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9" t="str">
        <f t="shared" si="223"/>
        <v>N/A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9" t="str">
        <f t="shared" si="223"/>
        <v>N/A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9" t="str">
        <f t="shared" si="223"/>
        <v>N/A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9" t="str">
        <f t="shared" si="223"/>
        <v>N/A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0.71785714285714286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0.43333333333333329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16.833333333333332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9" t="str">
        <f t="shared" si="223"/>
        <v>N/A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22.52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41.384615384615387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25.259090909090908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0.2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1.8399999999999999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9" t="str">
        <f t="shared" si="223"/>
        <v>N/A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0.60399999999999998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9" t="str">
        <f t="shared" si="223"/>
        <v>N/A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0.83333333333333337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3.0666666666666664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0.55833333333333335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2.5000000000000001E-2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9" t="str">
        <f t="shared" si="223"/>
        <v>N/A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0.02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9" t="str">
        <f t="shared" si="223"/>
        <v>N/A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14.825133372851216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1.6666666666666666E-2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0.2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1.3333333333333334E-2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2.8571428571428574E-2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9" t="str">
        <f t="shared" si="223"/>
        <v>N/A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2E-3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2.8571428571428571E-3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0.70000000000000007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2E-3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ref="O2434:O2497" si="228">E2434/D2434*100</f>
        <v>1.4285714285714287E-2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228"/>
        <v>0</v>
      </c>
      <c r="P2435" s="9" t="str">
        <f t="shared" ref="P2435:P2498" si="229">IF(L2435&gt;0,E2435/L2435,"N/A")</f>
        <v>N/A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0.13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0.48960000000000004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3.8461538461538464E-2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9" t="str">
        <f t="shared" si="229"/>
        <v>N/A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0.33333333333333337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9" t="str">
        <f t="shared" si="229"/>
        <v>N/A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0.2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107.88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125.94166666666666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202.51495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108.60000000000001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172.8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167.98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427.20000000000005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107.5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101.53353333333335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115.45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133.5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154.69999999999999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100.84571428571429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180.86666666666667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102.30434782608695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110.17999999999999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102.25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100.78823529411764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103.8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110.70833333333334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116.25000000000001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111.1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180.14285714285714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118.5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107.21700000000001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113.66666666666667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103.16400000000002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135.76026666666667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100.00360000000002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104.71999999999998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105.02249999999999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171.33333333333334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127.49999999999999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133.44333333333333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112.91099999999999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100.1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113.72727272727272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119.31742857142855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103.25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265.66666666666669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100.05066666666667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106.69999999999999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133.67142857142858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121.39999999999999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103.2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128.69999999999999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101.00533333333333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127.53666666666665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ref="O2498:O2561" si="234">E2498/D2498*100</f>
        <v>100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234"/>
        <v>112.7715</v>
      </c>
      <c r="P2499" s="9">
        <f t="shared" ref="P2499:P2562" si="235">IF(L2499&gt;0,E2499/L2499,"N/A")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105.60000000000001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202.625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113.33333333333333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2.5545454545454547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7.8181818181818186E-2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9" t="str">
        <f t="shared" si="235"/>
        <v>N/A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9" t="str">
        <f t="shared" si="235"/>
        <v>N/A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9" t="str">
        <f t="shared" si="235"/>
        <v>N/A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0.6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9" t="str">
        <f t="shared" si="235"/>
        <v>N/A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9" t="str">
        <f t="shared" si="235"/>
        <v>N/A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0.15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9" t="str">
        <f t="shared" si="235"/>
        <v>N/A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9" t="str">
        <f t="shared" si="235"/>
        <v>N/A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9" t="str">
        <f t="shared" si="235"/>
        <v>N/A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18.600000000000001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9" t="str">
        <f t="shared" si="235"/>
        <v>N/A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9.8166666666666664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9" t="str">
        <f t="shared" si="235"/>
        <v>N/A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4.3333333333333335E-2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9" t="str">
        <f t="shared" si="235"/>
        <v>N/A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109.48792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156.44444444444446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101.6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100.325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112.94999999999999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102.125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107.24974999999999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104.28333333333333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100.4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126.125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110.66666666666667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103.77499999999999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115.99999999999999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110.00000000000001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113.01761111111111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100.25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103.4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107.02857142857142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103.57142857142858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156.4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100.82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195.3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111.71428571428572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119.85454545454546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101.85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102.80254777070064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100.84615384615385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102.73469387755102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106.5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155.53333333333333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122.8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107.35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105.50335570469798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118.44444444444444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108.88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111.25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ref="O2562:O2625" si="240">E2562/D2562*100</f>
        <v>100.1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240"/>
        <v>0</v>
      </c>
      <c r="P2563" s="9" t="str">
        <f t="shared" ref="P2563:P2626" si="241">IF(L2563&gt;0,E2563/L2563,"N/A")</f>
        <v>N/A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0.75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9" t="str">
        <f t="shared" si="241"/>
        <v>N/A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9" t="str">
        <f t="shared" si="241"/>
        <v>N/A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9" t="str">
        <f t="shared" si="241"/>
        <v>N/A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0.26666666666666666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0.5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2.2307692307692308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0.84285714285714297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0.25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9" t="str">
        <f t="shared" si="241"/>
        <v>N/A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9" t="str">
        <f t="shared" si="241"/>
        <v>N/A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9" t="str">
        <f t="shared" si="241"/>
        <v>N/A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9" t="str">
        <f t="shared" si="241"/>
        <v>N/A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9" t="str">
        <f t="shared" si="241"/>
        <v>N/A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9" t="str">
        <f t="shared" si="241"/>
        <v>N/A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9" t="str">
        <f t="shared" si="241"/>
        <v>N/A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0.13849999999999998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0.6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10.6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1.1111111111111111E-3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0.5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9" t="str">
        <f t="shared" si="241"/>
        <v>N/A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0.16666666666666669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0.16666666666666669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3.8833333333333329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0.01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9" t="str">
        <f t="shared" si="241"/>
        <v>N/A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0.16666666666666669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9" t="str">
        <f t="shared" si="241"/>
        <v>N/A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1.25E-3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12.166666666666668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23.588571428571427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5.6666666666666661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0.99546510341776351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6.9320000000000004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661.4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326.0916666666667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101.48571428571429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104.21799999999999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107.42157000000002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110.05454545454545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407.7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223.92500000000001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303.80111428571428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141.3251043268175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2790.6363636363635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171.76130000000001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101.01333333333334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169.76511744127936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114.53400000000001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877.6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105.38666666666667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188.39999999999998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143.65230769230772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145.88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131.184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113.99999999999999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ref="O2626:O2689" si="246">E2626/D2626*100</f>
        <v>1379.4206249999997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246"/>
        <v>956</v>
      </c>
      <c r="P2627" s="9">
        <f t="shared" ref="P2627:P2690" si="247">IF(L2627&gt;0,E2627/L2627,"N/A")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112.00000000000001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646.66666666666663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110.36948748510132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127.74000000000001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157.9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114.66525000000001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137.00934579439252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354.62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106.02150537634409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187.3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166.2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101.72910662824208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105.66666666666666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9" t="str">
        <f t="shared" si="247"/>
        <v>N/A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33.559730999999999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2.0529999999999999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10.5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8.4172840000000004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0.88333333333333341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9.920000000000001E-2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0.59666666666666668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1.8689285714285715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0.88500000000000001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11.52156862745098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5.1000000000000004E-2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21.033333333333335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11.436666666666667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18.737933333333334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9.285714285714286E-2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2.7204081632653061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9.5000000000000001E-2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102.89999999999999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106.80000000000001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104.59625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103.42857142857143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123.14285714285715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159.29509999999999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110.66666666666667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170.70000000000002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125.125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6.4158609339642041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11.343999999999999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33.19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27.58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62.839999999999996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7.5880000000000001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50.38095238095238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17.512820512820511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1.375E-2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0.33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0.86250000000000004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0.6875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28.299999999999997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0.24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1.1428571428571428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0.02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9" t="str">
        <f t="shared" si="247"/>
        <v>N/A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9" t="str">
        <f t="shared" si="247"/>
        <v>N/A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ref="O2690:O2753" si="252">E2690/D2690*100</f>
        <v>0.14799999999999999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252"/>
        <v>2.8571428571428571E-3</v>
      </c>
      <c r="P2691" s="9">
        <f t="shared" ref="P2691:P2754" si="253">IF(L2691&gt;0,E2691/L2691,"N/A")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10.7325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5.3846153846153842E-2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0.7142857142857143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0.8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3.3333333333333335E-3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0.47333333333333333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26.35217391304348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0.325125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9" t="str">
        <f t="shared" si="253"/>
        <v>N/A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0.7000700070007001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46.176470588235297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34.410000000000004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103.75000000000001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6.0263157894736841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10.539393939393939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112.29714285714284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350.84462500000001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233.21535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101.60599999999999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153.90035000000003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100.7161125319693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131.38181818181818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102.24133333333334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116.35599999999999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264.62241666666665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119.98010000000001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120.10400000000001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103.58333333333334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108.83333333333334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118.12400000000001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252.54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140.05000000000001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296.87520259319291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144.54249999999999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105.745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493.21000000000004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201.82666666666668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104.44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170.29262962962963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104.30333333333333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118.25000000000001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107.538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978.13466666666682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122.9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246.0608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147.94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384.09090909090907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103.33333333333334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0.43750000000000006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29.24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9" t="str">
        <f t="shared" si="253"/>
        <v>N/A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5.21875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21.887499999999999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26.700000000000003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28.000000000000004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9" t="str">
        <f t="shared" si="253"/>
        <v>N/A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9" t="str">
        <f t="shared" si="253"/>
        <v>N/A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ref="O2754:O2817" si="258">E2754/D2754*100</f>
        <v>11.458333333333332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258"/>
        <v>19</v>
      </c>
      <c r="P2755" s="9">
        <f t="shared" ref="P2755:P2818" si="259">IF(L2755&gt;0,E2755/L2755,"N/A")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9" t="str">
        <f t="shared" si="259"/>
        <v>N/A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10.48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0.66666666666666674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11.700000000000001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10.5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9" t="str">
        <f t="shared" si="259"/>
        <v>N/A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0.72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0.76923076923076927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0.22842639593908631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9" t="str">
        <f t="shared" si="259"/>
        <v>N/A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0.85000000000000009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14.314285714285715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0.25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10.411249999999999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9" t="str">
        <f t="shared" si="259"/>
        <v>N/A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9" t="str">
        <f t="shared" si="259"/>
        <v>N/A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0.18867924528301888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14.249999999999998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7.8809523809523814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0.33333333333333337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25.545454545454543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9" t="str">
        <f t="shared" si="259"/>
        <v>N/A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105.28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114.5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104.67999999999999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117.83999999999999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119.7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102.49999999999999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101.16666666666667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105.33333333333333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102.49999999999999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107.60000000000001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110.5675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104.28571428571429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115.5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102.64512500000001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101.4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116.6348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133.20000000000002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101.83333333333333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127.95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114.99999999999999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110.00000000000001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112.1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100.24444444444444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102.4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108.2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100.27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113.3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127.57571428571428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107.73333333333332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ref="O2818:O2881" si="264">E2818/D2818*100</f>
        <v>141.56666666666666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264"/>
        <v>130</v>
      </c>
      <c r="P2819" s="9">
        <f t="shared" ref="P2819:P2882" si="265">IF(L2819&gt;0,E2819/L2819,"N/A")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106.03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104.80000000000001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116.92307692307693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103.33333333333334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107.74999999999999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120.24999999999999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100.37894736842105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106.52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110.66666666666667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114.71959999999999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108.25925925925925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187.09899999999999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107.77777777777777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120.24999999999999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111.42857142857143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9" t="str">
        <f t="shared" si="265"/>
        <v>N/A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9" t="str">
        <f t="shared" si="265"/>
        <v>N/A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5.4545454545454541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31.546666666666667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9" t="str">
        <f t="shared" si="265"/>
        <v>N/A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9" t="str">
        <f t="shared" si="265"/>
        <v>N/A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0.2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3.8875000000000002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9" t="str">
        <f t="shared" si="265"/>
        <v>N/A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9" t="str">
        <f t="shared" si="265"/>
        <v>N/A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41.699999999999996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50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4.8666666666666663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19.736842105263158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9" t="str">
        <f t="shared" si="265"/>
        <v>N/A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0.43307086614173229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0.04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9" t="str">
        <f t="shared" si="265"/>
        <v>N/A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0.89999999999999991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20.16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42.011733333333332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0.88500000000000001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4.67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9" t="str">
        <f t="shared" si="265"/>
        <v>N/A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38.119999999999997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3.4999999999999996E-2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9" t="str">
        <f t="shared" si="265"/>
        <v>N/A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10.833333333333334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0.2589285714285714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ref="O2882:O2945" si="270">E2882/D2882*100</f>
        <v>23.333333333333332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270"/>
        <v>0</v>
      </c>
      <c r="P2883" s="9" t="str">
        <f t="shared" ref="P2883:P2946" si="271">IF(L2883&gt;0,E2883/L2883,"N/A")</f>
        <v>N/A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33.6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19.079999999999998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0.41111111111111115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32.5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0.16666666666666669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9" t="str">
        <f t="shared" si="271"/>
        <v>N/A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38.066666666666663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9.0909090909090917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0.5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9" t="str">
        <f t="shared" si="271"/>
        <v>N/A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4.5999999999999996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20.833333333333336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4.2133333333333338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9" t="str">
        <f t="shared" si="271"/>
        <v>N/A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61.909090909090914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0.8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1.6666666666666666E-2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0.77999999999999992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17.771428571428572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9.4166666666666661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0.08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1.1111111111111112E-2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3.3333333333333335E-3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36.5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14.058171745152354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0.02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4.0000000000000001E-3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61.1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7.8378378378378386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21.85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27.24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26.840000000000003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103.2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102.44597777777777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130.83333333333334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102.06937499999999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100.92000000000002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105.0967741935484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102.76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100.88571428571429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133.33333333333331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101.375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102.875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107.24000000000001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4.0000000000000001E-3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20.424999999999997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9" t="str">
        <f t="shared" si="271"/>
        <v>N/A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ref="O2946:O3009" si="276">E2946/D2946*100</f>
        <v>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276"/>
        <v>0</v>
      </c>
      <c r="P2947" s="9" t="str">
        <f t="shared" ref="P2947:P3010" si="277">IF(L2947&gt;0,E2947/L2947,"N/A")</f>
        <v>N/A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0.1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4.2880000000000003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4.8000000000000004E-3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9" t="str">
        <f t="shared" si="277"/>
        <v>N/A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2.1919999999999997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8.0250000000000004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0.15125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9" t="str">
        <f t="shared" si="277"/>
        <v>N/A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59.583333333333336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16.734177215189874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1.8666666666666669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9" t="str">
        <f t="shared" si="277"/>
        <v>N/A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9" t="str">
        <f t="shared" si="277"/>
        <v>N/A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9" t="str">
        <f t="shared" si="277"/>
        <v>N/A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109.62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121.8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106.85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100.71379999999999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109.00000000000001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113.63000000000001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113.92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162.5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100.15624999999999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105.35000000000001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174.8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100.125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171.42857142857142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113.56666666666666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129.46666666666667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101.4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109.16666666666666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128.92500000000001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102.06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146.53957758620692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100.352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121.64999999999999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105.5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110.4008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176.535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103.29411764705883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104.5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100.29999999999998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457.74666666666673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104.96000000000001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171.94285714285715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103.73000000000002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103.029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118.88888888888889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318.69988910451895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108.50614285714286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101.16666666666667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112.815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120.49622641509434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107.74999999999999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ref="O3010:O3073" si="282">E3010/D3010*100</f>
        <v>101.16666666666667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282"/>
        <v>119.756</v>
      </c>
      <c r="P3011" s="9">
        <f t="shared" ref="P3011:P3074" si="283">IF(L3011&gt;0,E3011/L3011,"N/A")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123.66666666666666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117.12499999999999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156.96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113.104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103.17647058823529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102.61176470588236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105.84090909090908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100.71428571428571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121.23333333333332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100.57142857142858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116.02222222222223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100.88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246.42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302.2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143.33333333333334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131.44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168.01999999999998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109.67666666666666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106.6857142857143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127.2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146.53333333333333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112.53599999999999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108.78684000000001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126.732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213.20000000000002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100.49999999999999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108.71389999999998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107.5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110.48192771084338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110.00666666666667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109.34166666666667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132.70650000000001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190.84810126582278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166.4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106.66666666666667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23.62857142857143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0.15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0.4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9" t="str">
        <f t="shared" si="283"/>
        <v>N/A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5.0000000000000001E-3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9" t="str">
        <f t="shared" si="283"/>
        <v>N/A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9" t="str">
        <f t="shared" si="283"/>
        <v>N/A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1.6666666666666666E-2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3.0066666666666664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0.15227272727272728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9" t="str">
        <f t="shared" si="283"/>
        <v>N/A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66.84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19.566666666666666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11.294666666666666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0.04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11.985714285714286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6.9999999999999993E-2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14.099999999999998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3.34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59.774999999999999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ref="O3074:O3137" si="288">E3074/D3074*100</f>
        <v>1.6666666666666666E-2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288"/>
        <v>2.3035714285714284E-2</v>
      </c>
      <c r="P3075" s="9">
        <f t="shared" ref="P3075:P3138" si="289">IF(L3075&gt;0,E3075/L3075,"N/A")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8.8000000000000009E-2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15.06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0.47727272727272729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0.11833333333333333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0.8417399858735245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1.8799999999999997E-2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0.21029999999999999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9" t="str">
        <f t="shared" si="289"/>
        <v>N/A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0.27999999999999997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11.57920670115792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0.25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0.625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0.19384615384615383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23.416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5.0808888888888886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15.920000000000002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22.75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2.5000000000000001E-2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0.33512064343163539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17.150000000000002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13.900000000000002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15.225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39.112499999999997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0.26829268292682928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29.625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42.360992301112063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4.1000000000000005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19.762499999999999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5.1999999999999998E-2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25.030188679245285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0.04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26.640000000000004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4.7363636363636363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4.2435339894712749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9" t="str">
        <f t="shared" si="289"/>
        <v>N/A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57.333333333333336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0.1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0.31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0.05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9.8461538461538465E-3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0.66666666666666674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58.291457286432156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68.153599999999997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3.2499999999999999E-3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9" t="str">
        <f t="shared" si="289"/>
        <v>N/A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4.16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9" t="str">
        <f t="shared" si="289"/>
        <v>N/A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108.60666666666667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0.8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3.75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15.731707317073171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3.3333333333333333E-2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22.5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20.849420849420849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ref="O3138:O3201" si="294">E3138/D3138*100</f>
        <v>127.8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294"/>
        <v>3.3333333333333335</v>
      </c>
      <c r="P3139" s="9">
        <f t="shared" ref="P3139:P3202" si="295">IF(L3139&gt;0,E3139/L3139,"N/A")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9" t="str">
        <f t="shared" si="295"/>
        <v>N/A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5.4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0.96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51.6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9" t="str">
        <f t="shared" si="295"/>
        <v>N/A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75.400000000000006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9" t="str">
        <f t="shared" si="295"/>
        <v>N/A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10.5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117.52499999999999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131.16666666666669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100.4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105.95454545454545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335.58333333333337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112.92857142857142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188.50460000000001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101.81818181818181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113.99999999999999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133.48133333333334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101.53333333333335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105.1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127.15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111.15384615384616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106.76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162.66666666666666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160.22808571428573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116.16666666666666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124.2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103.01249999999999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112.25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108.8142857142857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114.99999999999999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101.13333333333334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109.55999999999999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114.8421052631579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117.39999999999999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171.73333333333335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114.16238095238094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119.75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109.00000000000001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100.88571428571429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109.00000000000001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107.20930232558139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102.18750000000001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116.29333333333334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12.327272727272726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9" t="str">
        <f t="shared" si="295"/>
        <v>N/A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4.0266666666666664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11.74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9" t="str">
        <f t="shared" si="295"/>
        <v>N/A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59.142857142857139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0.06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11.450000000000001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0.36666666666666664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52.16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ref="O3202:O3265" si="300">E3202/D3202*100</f>
        <v>2E-3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300"/>
        <v>1.25</v>
      </c>
      <c r="P3203" s="9">
        <f t="shared" ref="P3203:P3266" si="301">IF(L3203&gt;0,E3203/L3203,"N/A")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54.52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9" t="str">
        <f t="shared" si="301"/>
        <v>N/A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3.4125000000000001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9" t="str">
        <f t="shared" si="301"/>
        <v>N/A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46.36363636363636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103.49999999999999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119.32315789473684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125.76666666666667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119.74347826086958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126.25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100.11666666666667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102.13333333333334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100.35142857142858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100.05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116.02222222222223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102.1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100.11000000000001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100.84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103.42499999999998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124.8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109.51612903225806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102.03333333333333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102.35000000000001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104.16666666666667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102.34285714285714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107.86500000000001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109.88461538461539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131.20000000000002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118.8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100.39275000000001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103.20666666666666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100.6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100.78754285714287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112.32142857142857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105.91914022517912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100.56666666666668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115.30588235294117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127.30419999999999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102.83750000000001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102.9375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104.3047619047619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111.22000000000001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105.86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100.79166666666666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104.92727272727274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101.55199999999999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110.73333333333333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127.82222222222221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101.82500000000002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101.25769230769231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128.06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106.29949999999999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105.21428571428571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106.16782608695652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109.24000000000001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100.45454545454547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103.04098360655738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112.1664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ref="O3266:O3329" si="306">E3266/D3266*100</f>
        <v>103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306"/>
        <v>164</v>
      </c>
      <c r="P3267" s="9">
        <f t="shared" ref="P3267:P3330" si="307">IF(L3267&gt;0,E3267/L3267,"N/A")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131.28333333333333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102.1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101.49999999999999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101.66666666666666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154.43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107.4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101.32258064516128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100.27777777777777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116.84444444444443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108.60000000000001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103.4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114.27586206896552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121.6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102.6467741935484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104.75000000000001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101.6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112.10242048409683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101.76666666666667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100.26489999999998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133.04200000000003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121.2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113.99999999999999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286.13861386138615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170.44444444444446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118.33333333333333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102.85857142857142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144.06666666666666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100.07272727272726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101.73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116.19999999999999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136.16666666666666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133.46666666666667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103.39285714285715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115.88888888888889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104.51666666666665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102.02500000000001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175.33333333333334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106.67999999999999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122.28571428571429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159.42857142857144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100.07692307692308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109.84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100.03999999999999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116.05000000000001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210.75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110.00000000000001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100.08673425918037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106.19047619047619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125.6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107.4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101.51515151515152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125.89999999999999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101.66666666666666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112.5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101.375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101.25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ref="O3330:O3393" si="312">E3330/D3330*100</f>
        <v>146.38888888888889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312"/>
        <v>116.8</v>
      </c>
      <c r="P3331" s="9">
        <f t="shared" ref="P3331:P3394" si="313">IF(L3331&gt;0,E3331/L3331,"N/A")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106.26666666666667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104.52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104.57142857142858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138.62051149573753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100.32000000000001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110.2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102.18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104.35000000000001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138.16666666666666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101.66666666666666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171.42857142857142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101.44444444444444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110.00000000000001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119.44999999999999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100.2909090909091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153.4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104.42857142857143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101.1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107.52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101.93333333333334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126.28571428571429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101.4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102.99000000000001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106.25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101.37777777777779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113.46000000000001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218.00000000000003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101.41935483870968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105.93333333333332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118.66666666666667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104.60000000000001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103.89999999999999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117.73333333333333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138.5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103.49999999999999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100.25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106.57142857142856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100.01249999999999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101.05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107.63636363636364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103.64999999999999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104.43333333333334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102.25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100.74285714285713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111.71428571428572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100.01100000000001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116.86666666666667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103.8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114.5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102.4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ref="O3394:O3457" si="318">E3394/D3394*100</f>
        <v>100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318"/>
        <v>105.80000000000001</v>
      </c>
      <c r="P3395" s="9">
        <f t="shared" ref="P3395:P3458" si="319">IF(L3395&gt;0,E3395/L3395,"N/A")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142.36363636363635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104.33333333333333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112.00000000000001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111.07499999999999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103.75000000000001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100.41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101.86206896551724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109.76666666666665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137.57142857142856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100.31000000000002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107.1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123.6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108.5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103.56666666666668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103.49999999999999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119.6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100.00058823529412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100.875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106.54545454545455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101.15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109.1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103.58333333333334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102.97033333333331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108.13333333333333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102.75000000000001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108.54949999999999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109.65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100.26315789473684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105.55000000000001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112.00000000000001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105.89999999999999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104.2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134.67833333333334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105.2184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102.60000000000001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185.5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108.2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107.80000000000001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109.76190476190477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170.625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101.23076923076924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153.19999999999999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128.33333333333334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100.71428571428571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100.64999999999999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ref="O3458:O3521" si="324">E3458/D3458*100</f>
        <v>191.3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324"/>
        <v>140.19999999999999</v>
      </c>
      <c r="P3459" s="9">
        <f t="shared" ref="P3459:P3522" si="325">IF(L3459&gt;0,E3459/L3459,"N/A")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124.33537832310839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126.2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103.38000000000001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102.3236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127.14285714285714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121.78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113.39285714285714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214.6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102.05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113.33333333333333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115.33333333333333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112.85000000000001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127.86666666666666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142.66666666666669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118.8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138.33333333333334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159.9402985074627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114.24000000000001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100.60606060606061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155.20000000000002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127.75000000000001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121.2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112.7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127.49999999999999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158.20000000000002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105.26894736842105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106.86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124.4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108.70406189555126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102.42424242424242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105.5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106.3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100.66666666666666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105.4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107.55999999999999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103.76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101.49999999999999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104.4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106.33333333333333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100.55555555555556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101.2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118.39285714285714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110.00000000000001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102.66666666666666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110.04599999999999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101.35000000000001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ref="O3522:O3585" si="330">E3522/D3522*100</f>
        <v>100.75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330"/>
        <v>169.42857142857144</v>
      </c>
      <c r="P3523" s="9">
        <f t="shared" ref="P3523:P3586" si="331">IF(L3523&gt;0,E3523/L3523,"N/A")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113.65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101.56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116.91666666666667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101.15151515151514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118.95833333333334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126.2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156.20000000000002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103.15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153.33333333333334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180.44444444444446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128.44999999999999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119.66666666666667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102.23636363636363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104.66666666666666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100.4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102.27272727272727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114.40928571428573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101.9047619047619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104.80000000000001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101.83333333333333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106.27272727272728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113.42219999999999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100.45454545454547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100.03599999999999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103.49999999999999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108.43750000000001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102.4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148.88888888888889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105.49000000000002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100.49999999999999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130.55555555555557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104.75000000000001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108.80000000000001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111.00000000000001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100.47999999999999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114.35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122.06666666666666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102.8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106.12068965517241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101.33000000000001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100.01333333333334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113.88888888888889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108.5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ref="O3586:O3649" si="336">E3586/D3586*100</f>
        <v>115.5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336"/>
        <v>119.11764705882352</v>
      </c>
      <c r="P3587" s="9">
        <f t="shared" ref="P3587:P3650" si="337">IF(L3587&gt;0,E3587/L3587,"N/A")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109.42666666666668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126.6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100.49999999999999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127.49999999999999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100.05999999999999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127.25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110.63333333333334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125.93749999999999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118.5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107.72727272727273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102.60000000000001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110.1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104.35000000000001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100.05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170.66666666666669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112.83333333333334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130.26666666666665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105.45454545454544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153.31632653061226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162.30000000000001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144.4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100.8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106.80000000000001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124.8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118.91891891891892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112.99999999999999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105.19047619047619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109.73333333333332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100.099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104.93333333333332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102.66666666666666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101.82500000000002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9" t="str">
        <f t="shared" si="337"/>
        <v>N/A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1.9999999999999998E-4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3.3333333333333333E-2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51.023391812865491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20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35.24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4.246666666666667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36.457142857142856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9" t="str">
        <f t="shared" si="337"/>
        <v>N/A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30.866666666666664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6.5454545454545459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4.0000000000000001E-3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9" t="str">
        <f t="shared" si="337"/>
        <v>N/A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2.1428571428571428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9" t="str">
        <f t="shared" si="337"/>
        <v>N/A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16.420000000000002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0.1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4.8099999999999996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ref="O3650:O3713" si="342">E3650/D3650*100</f>
        <v>100.38249999999999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342"/>
        <v>104</v>
      </c>
      <c r="P3651" s="9">
        <f t="shared" ref="P3651:P3714" si="343">IF(L3651&gt;0,E3651/L3651,"N/A")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250.66666666666669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100.49999999999999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174.4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116.26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105.82000000000001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110.75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100.66666666666666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102.03333333333333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111.00000000000001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101.42500000000001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109.375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115.16129032258064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103.17033333333335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103.49999999999999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138.19999999999999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109.54545454545455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100.85714285714286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101.53333333333335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113.625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128.75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102.90416666666667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102.49999999999999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110.1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112.76666666666667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111.9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139.19999999999999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110.85714285714286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139.06666666666666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105.69999999999999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101.42857142857142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100.245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109.16666666666666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118.33333333333333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127.96000000000001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129.12912912912913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107.42857142857143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100.125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110.52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100.8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121.2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100.33333333333334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109.16666666666666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123.42857142857142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136.33666666666667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103.46657233816768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121.33333333333334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108.25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141.15384615384616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113.99999999999999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ref="O3714:O3777" si="348">E3714/D3714*100</f>
        <v>153.73333333333335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348"/>
        <v>101.49999999999999</v>
      </c>
      <c r="P3715" s="9">
        <f t="shared" ref="P3715:P3778" si="349">IF(L3715&gt;0,E3715/L3715,"N/A")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102.35000000000001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102.57142857142858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155.75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100.75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239.4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104.51515151515152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100.8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111.20000000000002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102.04444444444445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102.54767441860466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338.70588235294122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100.75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10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11.272727272727273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15.411764705882353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9" t="str">
        <f t="shared" si="349"/>
        <v>N/A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28.466666666666669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13.333333333333334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0.66666666666666674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21.428571428571427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20.125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17.899999999999999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9" t="str">
        <f t="shared" si="349"/>
        <v>N/A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9" t="str">
        <f t="shared" si="349"/>
        <v>N/A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9" t="str">
        <f t="shared" si="349"/>
        <v>N/A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10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103.52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100.44999999999999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132.6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112.99999999999999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103.34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129.63636363636363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101.11111111111111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108.51428571428572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102.33333333333334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110.24425000000002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101.0154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106.24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113.45714285714286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102.65010000000001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116.75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107.65274999999998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110.2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108.2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100.25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ref="O3778:O3841" si="354">E3778/D3778*100</f>
        <v>106.71250000000001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354"/>
        <v>143.19999999999999</v>
      </c>
      <c r="P3779" s="9">
        <f t="shared" ref="P3779:P3842" si="355">IF(L3779&gt;0,E3779/L3779,"N/A")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105.04166666666667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103.98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109.66666666666667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101.75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128.91666666666666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114.99999999999999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150.75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110.96666666666665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100.28571428571429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0.66666666666666674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9" t="str">
        <f t="shared" si="355"/>
        <v>N/A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9" t="str">
        <f t="shared" si="355"/>
        <v>N/A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0.27999999999999997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59.657142857142851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1.6666666666666667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4.4444444444444444E-3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89.666666666666657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1.4642857142857144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4.0199999999999996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9" t="str">
        <f t="shared" si="355"/>
        <v>N/A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19.650000000000002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9" t="str">
        <f t="shared" si="355"/>
        <v>N/A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2E-3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6.6666666666666666E-2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30.333333333333336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101.25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121.73333333333333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109.55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100.95190476190474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140.13333333333333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100.001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119.238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107.25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227.99999999999997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106.4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143.33333333333334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104.54285714285714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110.02000000000001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105.42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119.16666666666667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152.66666666666666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100.2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106.02199999999999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104.66666666666666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116.66666666666667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109.03333333333333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112.5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102.1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100.824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101.25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ref="O3842:O3905" si="360">E3842/D3842*100</f>
        <v>6500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360"/>
        <v>8.7200000000000006</v>
      </c>
      <c r="P3843" s="9">
        <f t="shared" ref="P3843:P3906" si="361">IF(L3843&gt;0,E3843/L3843,"N/A")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21.94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21.3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41.489795918367342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2.105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16.161904761904761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16.376923076923077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3.8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34.08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0.2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2.5999999999999999E-2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16.254545454545454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0.02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0.04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17.666666666666668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1.3333333333333334E-2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9" t="str">
        <f t="shared" si="361"/>
        <v>N/A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26.937422295897225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0.54999999999999993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12.55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0.2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3.4474868431088401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2.666666666666667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9" t="str">
        <f t="shared" si="361"/>
        <v>N/A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9" t="str">
        <f t="shared" si="361"/>
        <v>N/A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9" t="str">
        <f t="shared" si="361"/>
        <v>N/A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9" t="str">
        <f t="shared" si="361"/>
        <v>N/A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52.794871794871788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4.9639999999999995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5.5555555555555552E-2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9" t="str">
        <f t="shared" si="361"/>
        <v>N/A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13.066666666666665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9" t="str">
        <f t="shared" si="361"/>
        <v>N/A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9" t="str">
        <f t="shared" si="361"/>
        <v>N/A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9" t="str">
        <f t="shared" si="361"/>
        <v>N/A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9" t="str">
        <f t="shared" si="361"/>
        <v>N/A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9" t="str">
        <f t="shared" si="361"/>
        <v>N/A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27.1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16.826666666666668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32.5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9" t="str">
        <f t="shared" si="361"/>
        <v>N/A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21.55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3.4666666666666663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10.625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17.599999999999998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32.56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5.4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0.83333333333333337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48.833333333333336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9" t="str">
        <f t="shared" si="361"/>
        <v>N/A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ref="O3906:O3969" si="366">E3906/D3906*100</f>
        <v>0.03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366"/>
        <v>11.533333333333333</v>
      </c>
      <c r="P3907" s="9">
        <f t="shared" ref="P3907:P3970" si="367">IF(L3907&gt;0,E3907/L3907,"N/A")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67.333333333333329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15.299999999999999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8.6666666666666679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0.22499999999999998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3.0833333333333335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37.412500000000001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6.6666666666666671E-3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10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36.36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0.33333333333333337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9" t="str">
        <f t="shared" si="367"/>
        <v>N/A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0.2857142857142857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0.2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1.7999999999999998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5.4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9" t="str">
        <f t="shared" si="367"/>
        <v>N/A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8.1333333333333329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12.034782608695652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15.266666666666667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10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0.3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13.020000000000001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2.2650000000000001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9" t="str">
        <f t="shared" si="367"/>
        <v>N/A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9" t="str">
        <f t="shared" si="367"/>
        <v>N/A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8.3333333333333332E-3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15.742857142857142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43.833333333333336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9" t="str">
        <f t="shared" si="367"/>
        <v>N/A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86.135181975736558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12.196620583717358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0.1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0.22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0.90909090909090906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9" t="str">
        <f t="shared" si="367"/>
        <v>N/A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35.64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9" t="str">
        <f t="shared" si="367"/>
        <v>N/A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0.25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3.3666666666666663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9" t="str">
        <f t="shared" si="367"/>
        <v>N/A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15.770000000000001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0.625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5.0000000000000001E-4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9.6153846153846159E-2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9" t="str">
        <f t="shared" si="367"/>
        <v>N/A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9" t="str">
        <f t="shared" si="367"/>
        <v>N/A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24.285714285714285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9" t="str">
        <f t="shared" si="367"/>
        <v>N/A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2.5000000000000001E-2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32.049999999999997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24.333333333333336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1.5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0.42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9" t="str">
        <f t="shared" si="367"/>
        <v>N/A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14.249999999999998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0.6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24.117647058823529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ref="O3970:O4033" si="372">E3970/D3970*100</f>
        <v>10.54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372"/>
        <v>7.4690265486725664</v>
      </c>
      <c r="P3971" s="9">
        <f t="shared" ref="P3971:P4034" si="373">IF(L3971&gt;0,E3971/L3971,"N/A")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7.3333333333333334E-2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0.97142857142857131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21.099999999999998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78.100000000000009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9" t="str">
        <f t="shared" si="373"/>
        <v>N/A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47.692307692307693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10.7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20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34.802513464991023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32.049999999999997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37.75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9" t="str">
        <f t="shared" si="373"/>
        <v>N/A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20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6.0000000000000001E-3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0.25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16.566666666666666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9" t="str">
        <f t="shared" si="373"/>
        <v>N/A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57.199999999999996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16.514285714285716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0.125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37.75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1.8399999999999999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10.050000000000001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0.2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1.3333333333333335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6.6666666666666671E-3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0.25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3.8860103626943006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24.194444444444443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7.6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9" t="str">
        <f t="shared" si="373"/>
        <v>N/A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1.3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9" t="str">
        <f t="shared" si="373"/>
        <v>N/A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1.4285714285714287E-2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14.000000000000002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8.6666666666666679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0.82857142857142851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16.666666666666664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0.83333333333333337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69.561111111111103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9" t="str">
        <f t="shared" si="373"/>
        <v>N/A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9" t="str">
        <f t="shared" si="373"/>
        <v>N/A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28.050000000000004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9" t="str">
        <f t="shared" si="373"/>
        <v>N/A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9" t="str">
        <f t="shared" si="373"/>
        <v>N/A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ref="O4034:O4097" si="378">E4034/D4034*100</f>
        <v>6.8287037037037033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378"/>
        <v>25.698702928870294</v>
      </c>
      <c r="P4035" s="9">
        <f t="shared" ref="P4035:P4098" si="379">IF(L4035&gt;0,E4035/L4035,"N/A")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1.4814814814814816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36.85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47.05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11.428571428571429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12.04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60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31.25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0.42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0.21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9" t="str">
        <f t="shared" si="379"/>
        <v>N/A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37.5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0.02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8.2142857142857135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2.1999999999999997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17.652941176470588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0.08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6.6666666666666666E-2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9" t="str">
        <f t="shared" si="379"/>
        <v>N/A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37.533333333333339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9" t="str">
        <f t="shared" si="379"/>
        <v>N/A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17.62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22.142857142857142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9" t="str">
        <f t="shared" si="379"/>
        <v>N/A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1.4210526315789473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19.25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0.67500000000000004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0.16666666666666669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60.9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34.4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16.5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9" t="str">
        <f t="shared" si="379"/>
        <v>N/A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0.4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26.727272727272727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28.799999999999997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9" t="str">
        <f t="shared" si="379"/>
        <v>N/A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8.9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9" t="str">
        <f t="shared" si="379"/>
        <v>N/A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0.16666666666666669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9" t="str">
        <f t="shared" si="379"/>
        <v>N/A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15.737410071942445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21.685714285714287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0.33333333333333337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0.2857142857142857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9" t="str">
        <f t="shared" si="379"/>
        <v>N/A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10.8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12.75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1.8181818181818181E-2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36.5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2.666666666666667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ref="O4098:O4115" si="384">E4098/D4098*100</f>
        <v>11.428571428571429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384"/>
        <v>0</v>
      </c>
      <c r="P4099" s="9" t="str">
        <f t="shared" ref="P4099:P4115" si="385">IF(L4099&gt;0,E4099/L4099,"N/A")</f>
        <v>N/A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9" t="str">
        <f t="shared" si="385"/>
        <v>N/A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9" t="str">
        <f t="shared" si="385"/>
        <v>N/A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9" t="str">
        <f t="shared" si="385"/>
        <v>N/A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27.400000000000002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10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21.366666666666667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6.9696969696969706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70.599999999999994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2.0500000000000003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9" t="str">
        <f t="shared" si="385"/>
        <v>N/A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28.666666666666668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3.1333333333333333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0.04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0.2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autoFilter ref="A1:T4115" xr:uid="{00000000-0001-0000-0000-000000000000}">
    <filterColumn colId="5">
      <filters>
        <filter val="failed"/>
      </filters>
    </filterColumn>
  </autoFilter>
  <conditionalFormatting sqref="F1:F1048576">
    <cfRule type="cellIs" dxfId="12" priority="5" operator="equal">
      <formula>"canceled"</formula>
    </cfRule>
    <cfRule type="cellIs" dxfId="11" priority="6" operator="equal">
      <formula>"live"</formula>
    </cfRule>
    <cfRule type="cellIs" dxfId="10" priority="7" operator="equal">
      <formula>"failed"</formula>
    </cfRule>
    <cfRule type="cellIs" dxfId="9" priority="8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001AC-FBB2-4355-B4CF-3521F1A5F755}">
  <dimension ref="A1:F14"/>
  <sheetViews>
    <sheetView workbookViewId="0">
      <selection activeCell="A17" sqref="A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0" t="s">
        <v>8223</v>
      </c>
      <c r="B1" t="s">
        <v>8323</v>
      </c>
    </row>
    <row r="3" spans="1:6" x14ac:dyDescent="0.25">
      <c r="A3" s="10" t="s">
        <v>8321</v>
      </c>
      <c r="B3" s="10" t="s">
        <v>8322</v>
      </c>
    </row>
    <row r="4" spans="1:6" x14ac:dyDescent="0.25">
      <c r="A4" s="10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11" t="s">
        <v>8311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5">
      <c r="A6" s="11" t="s">
        <v>8312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5">
      <c r="A7" s="11" t="s">
        <v>8313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5">
      <c r="A8" s="11" t="s">
        <v>8314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8315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5">
      <c r="A10" s="11" t="s">
        <v>8316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5">
      <c r="A11" s="11" t="s">
        <v>8317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5">
      <c r="A12" s="11" t="s">
        <v>8318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5">
      <c r="A13" s="11" t="s">
        <v>8319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5">
      <c r="A14" s="11" t="s">
        <v>8320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92BF4-1E14-4B65-8BAD-3874DE9B0E55}">
  <dimension ref="A1:F47"/>
  <sheetViews>
    <sheetView workbookViewId="0">
      <selection activeCell="V16" sqref="V1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0" t="s">
        <v>8223</v>
      </c>
      <c r="B1" t="s">
        <v>8323</v>
      </c>
    </row>
    <row r="2" spans="1:6" x14ac:dyDescent="0.25">
      <c r="A2" s="10" t="s">
        <v>8308</v>
      </c>
      <c r="B2" t="s">
        <v>8323</v>
      </c>
    </row>
    <row r="4" spans="1:6" x14ac:dyDescent="0.25">
      <c r="A4" s="10" t="s">
        <v>8321</v>
      </c>
      <c r="B4" s="10" t="s">
        <v>8322</v>
      </c>
    </row>
    <row r="5" spans="1:6" x14ac:dyDescent="0.25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8325</v>
      </c>
      <c r="B7" s="12"/>
      <c r="C7" s="12"/>
      <c r="D7" s="12">
        <v>20</v>
      </c>
      <c r="E7" s="12"/>
      <c r="F7" s="12">
        <v>20</v>
      </c>
    </row>
    <row r="8" spans="1:6" x14ac:dyDescent="0.25">
      <c r="A8" s="11" t="s">
        <v>8326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8328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8329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8331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8332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5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8334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5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8336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8337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5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8339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5">
      <c r="A22" s="11" t="s">
        <v>8340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8342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8344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8346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5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8348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5">
      <c r="A31" s="11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8350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8352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8353</v>
      </c>
      <c r="B35" s="12"/>
      <c r="C35" s="12"/>
      <c r="D35" s="12">
        <v>40</v>
      </c>
      <c r="E35" s="12"/>
      <c r="F35" s="12">
        <v>40</v>
      </c>
    </row>
    <row r="36" spans="1:6" x14ac:dyDescent="0.25">
      <c r="A36" s="11" t="s">
        <v>8354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8355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5">
      <c r="A38" s="11" t="s">
        <v>8356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5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5">
      <c r="A40" s="11" t="s">
        <v>8358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8359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8360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5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8362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5">
      <c r="A45" s="11" t="s">
        <v>8363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5">
      <c r="A46" s="11" t="s">
        <v>8364</v>
      </c>
      <c r="B46" s="12"/>
      <c r="C46" s="12"/>
      <c r="D46" s="12">
        <v>20</v>
      </c>
      <c r="E46" s="12"/>
      <c r="F46" s="12">
        <v>20</v>
      </c>
    </row>
    <row r="47" spans="1:6" x14ac:dyDescent="0.25">
      <c r="A47" s="11" t="s">
        <v>8320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8DDF4-0EAA-41F0-9A77-8F431F780C78}">
  <dimension ref="A1:F18"/>
  <sheetViews>
    <sheetView workbookViewId="0">
      <selection activeCell="S11" sqref="S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0" t="s">
        <v>8308</v>
      </c>
      <c r="B1" t="s">
        <v>8323</v>
      </c>
    </row>
    <row r="2" spans="1:6" x14ac:dyDescent="0.25">
      <c r="A2" s="10" t="s">
        <v>8379</v>
      </c>
      <c r="B2" t="s">
        <v>8323</v>
      </c>
    </row>
    <row r="4" spans="1:6" x14ac:dyDescent="0.25">
      <c r="A4" s="10" t="s">
        <v>8321</v>
      </c>
      <c r="B4" s="10" t="s">
        <v>8322</v>
      </c>
    </row>
    <row r="5" spans="1:6" x14ac:dyDescent="0.25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1" t="s">
        <v>8373</v>
      </c>
      <c r="B6" s="12">
        <v>182</v>
      </c>
      <c r="C6" s="12">
        <v>149</v>
      </c>
      <c r="D6" s="12">
        <v>34</v>
      </c>
      <c r="E6" s="12">
        <v>2</v>
      </c>
      <c r="F6" s="12">
        <v>367</v>
      </c>
    </row>
    <row r="7" spans="1:6" x14ac:dyDescent="0.25">
      <c r="A7" s="11" t="s">
        <v>8374</v>
      </c>
      <c r="B7" s="12">
        <v>202</v>
      </c>
      <c r="C7" s="12">
        <v>106</v>
      </c>
      <c r="D7" s="12">
        <v>27</v>
      </c>
      <c r="E7" s="12">
        <v>18</v>
      </c>
      <c r="F7" s="12">
        <v>353</v>
      </c>
    </row>
    <row r="8" spans="1:6" x14ac:dyDescent="0.25">
      <c r="A8" s="11" t="s">
        <v>8375</v>
      </c>
      <c r="B8" s="12">
        <v>180</v>
      </c>
      <c r="C8" s="12">
        <v>108</v>
      </c>
      <c r="D8" s="12">
        <v>28</v>
      </c>
      <c r="E8" s="12">
        <v>30</v>
      </c>
      <c r="F8" s="12">
        <v>346</v>
      </c>
    </row>
    <row r="9" spans="1:6" x14ac:dyDescent="0.25">
      <c r="A9" s="11" t="s">
        <v>8376</v>
      </c>
      <c r="B9" s="12">
        <v>192</v>
      </c>
      <c r="C9" s="12">
        <v>102</v>
      </c>
      <c r="D9" s="12">
        <v>27</v>
      </c>
      <c r="E9" s="12"/>
      <c r="F9" s="12">
        <v>321</v>
      </c>
    </row>
    <row r="10" spans="1:6" x14ac:dyDescent="0.25">
      <c r="A10" s="11" t="s">
        <v>8367</v>
      </c>
      <c r="B10" s="12">
        <v>234</v>
      </c>
      <c r="C10" s="12">
        <v>126</v>
      </c>
      <c r="D10" s="12">
        <v>26</v>
      </c>
      <c r="E10" s="12"/>
      <c r="F10" s="12">
        <v>386</v>
      </c>
    </row>
    <row r="11" spans="1:6" x14ac:dyDescent="0.25">
      <c r="A11" s="11" t="s">
        <v>8377</v>
      </c>
      <c r="B11" s="12">
        <v>211</v>
      </c>
      <c r="C11" s="12">
        <v>147</v>
      </c>
      <c r="D11" s="12">
        <v>27</v>
      </c>
      <c r="E11" s="12"/>
      <c r="F11" s="12">
        <v>385</v>
      </c>
    </row>
    <row r="12" spans="1:6" x14ac:dyDescent="0.25">
      <c r="A12" s="11" t="s">
        <v>8368</v>
      </c>
      <c r="B12" s="12">
        <v>194</v>
      </c>
      <c r="C12" s="12">
        <v>150</v>
      </c>
      <c r="D12" s="12">
        <v>43</v>
      </c>
      <c r="E12" s="12"/>
      <c r="F12" s="12">
        <v>387</v>
      </c>
    </row>
    <row r="13" spans="1:6" x14ac:dyDescent="0.25">
      <c r="A13" s="11" t="s">
        <v>8369</v>
      </c>
      <c r="B13" s="12">
        <v>166</v>
      </c>
      <c r="C13" s="12">
        <v>134</v>
      </c>
      <c r="D13" s="12">
        <v>33</v>
      </c>
      <c r="E13" s="12"/>
      <c r="F13" s="12">
        <v>333</v>
      </c>
    </row>
    <row r="14" spans="1:6" x14ac:dyDescent="0.25">
      <c r="A14" s="11" t="s">
        <v>8370</v>
      </c>
      <c r="B14" s="12">
        <v>147</v>
      </c>
      <c r="C14" s="12">
        <v>127</v>
      </c>
      <c r="D14" s="12">
        <v>24</v>
      </c>
      <c r="E14" s="12"/>
      <c r="F14" s="12">
        <v>298</v>
      </c>
    </row>
    <row r="15" spans="1:6" x14ac:dyDescent="0.25">
      <c r="A15" s="11" t="s">
        <v>8371</v>
      </c>
      <c r="B15" s="12">
        <v>183</v>
      </c>
      <c r="C15" s="12">
        <v>149</v>
      </c>
      <c r="D15" s="12">
        <v>20</v>
      </c>
      <c r="E15" s="12"/>
      <c r="F15" s="12">
        <v>352</v>
      </c>
    </row>
    <row r="16" spans="1:6" x14ac:dyDescent="0.25">
      <c r="A16" s="11" t="s">
        <v>8372</v>
      </c>
      <c r="B16" s="12">
        <v>183</v>
      </c>
      <c r="C16" s="12">
        <v>114</v>
      </c>
      <c r="D16" s="12">
        <v>37</v>
      </c>
      <c r="E16" s="12"/>
      <c r="F16" s="12">
        <v>334</v>
      </c>
    </row>
    <row r="17" spans="1:6" x14ac:dyDescent="0.25">
      <c r="A17" s="11" t="s">
        <v>8378</v>
      </c>
      <c r="B17" s="12">
        <v>111</v>
      </c>
      <c r="C17" s="12">
        <v>118</v>
      </c>
      <c r="D17" s="12">
        <v>23</v>
      </c>
      <c r="E17" s="12"/>
      <c r="F17" s="12">
        <v>252</v>
      </c>
    </row>
    <row r="18" spans="1:6" x14ac:dyDescent="0.25">
      <c r="A18" s="11" t="s">
        <v>8320</v>
      </c>
      <c r="B18" s="12">
        <v>2185</v>
      </c>
      <c r="C18" s="12">
        <v>1530</v>
      </c>
      <c r="D18" s="12">
        <v>349</v>
      </c>
      <c r="E18" s="12">
        <v>50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11961-CE54-414B-B741-2688FD04E59A}">
  <dimension ref="A1:H13"/>
  <sheetViews>
    <sheetView workbookViewId="0">
      <selection activeCell="L14" sqref="L14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5">
      <c r="A2" t="s">
        <v>8388</v>
      </c>
      <c r="B2">
        <f>COUNTIFS(Raw!D:D,"&lt;1000",Raw!F:F,"successful")</f>
        <v>322</v>
      </c>
      <c r="C2">
        <f>COUNTIFS(Raw!D:D,"&lt;1000",Raw!F:F,"failed")</f>
        <v>113</v>
      </c>
      <c r="D2">
        <f>COUNTIFS(Raw!D:D,"&lt;1000",Raw!F:F,"canceled")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t="s">
        <v>8389</v>
      </c>
      <c r="B3">
        <f>COUNTIFS(Raw!D:D,"&lt;5000",Raw!D:D,"&gt;=1000",Raw!F:F,"successful")</f>
        <v>932</v>
      </c>
      <c r="C3">
        <f>COUNTIFS(Raw!D:D,"&lt;5000",Raw!D:D,"&gt;=1000",Raw!F:F,"failed")</f>
        <v>420</v>
      </c>
      <c r="D3">
        <f>COUNTIFS(Raw!D:D,"&lt;5000",Raw!D:D,"&gt;=1000",Raw!F:F,"canceled")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t="s">
        <v>8390</v>
      </c>
      <c r="B4">
        <f>COUNTIFS(Raw!D:D,"&lt;10000",Raw!D:D,"&gt;=5000",Raw!F:F,"successful")</f>
        <v>381</v>
      </c>
      <c r="C4">
        <f>COUNTIFS(Raw!D:D,"&lt;10000",Raw!D:D,"&gt;=5000",Raw!F:F,"failed")</f>
        <v>283</v>
      </c>
      <c r="D4">
        <f>COUNTIFS(Raw!D:D,"&lt;10000",Raw!D:D,"&gt;=5000",Raw!F:F,"canceled")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t="s">
        <v>8391</v>
      </c>
      <c r="B5">
        <f>COUNTIFS(Raw!D:D,"&lt;15000",Raw!D:D,"&gt;=10000",Raw!F:F,"successful")</f>
        <v>168</v>
      </c>
      <c r="C5">
        <f>COUNTIFS(Raw!D:D,"&lt;15000",Raw!D:D,"&gt;=10000",Raw!F:F,"failed")</f>
        <v>144</v>
      </c>
      <c r="D5">
        <f>COUNTIFS(Raw!D:D,"&lt;15000",Raw!D:D,"&gt;=10000",Raw!F:F,"canceled")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t="s">
        <v>8392</v>
      </c>
      <c r="B6">
        <f>COUNTIFS(Raw!D:D,"&lt;20000",Raw!D:D,"&gt;=15000",Raw!F:F,"successful")</f>
        <v>94</v>
      </c>
      <c r="C6">
        <f>COUNTIFS(Raw!D:D,"&lt;20000",Raw!D:D,"&gt;=15000",Raw!F:F,"failed")</f>
        <v>90</v>
      </c>
      <c r="D6">
        <f>COUNTIFS(Raw!D:D,"&lt;20000",Raw!D:D,"&gt;=15000",Raw!F:F,"canceled")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t="s">
        <v>8393</v>
      </c>
      <c r="B7">
        <f>COUNTIFS(Raw!D:D,"&lt;25000",Raw!D:D,"&gt;=20000",Raw!F:F,"successful")</f>
        <v>62</v>
      </c>
      <c r="C7">
        <f>COUNTIFS(Raw!D:D,"&lt;25000",Raw!D:D,"&gt;=20000",Raw!F:F,"failed")</f>
        <v>72</v>
      </c>
      <c r="D7">
        <f>COUNTIFS(Raw!D:D,"&lt;25000",Raw!D:D,"&gt;=20000",Raw!F:F,"canceled")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t="s">
        <v>8394</v>
      </c>
      <c r="B8">
        <f>COUNTIFS(Raw!D:D,"&lt;30000",Raw!D:D,"&gt;=25000",Raw!F:F,"successful")</f>
        <v>55</v>
      </c>
      <c r="C8">
        <f>COUNTIFS(Raw!D:D,"&lt;30000",Raw!D:D,"&gt;=25000",Raw!F:F,"failed")</f>
        <v>64</v>
      </c>
      <c r="D8">
        <f>COUNTIFS(Raw!D:D,"&lt;30000",Raw!D:D,"&gt;=25000",Raw!F:F,"canceled")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t="s">
        <v>8395</v>
      </c>
      <c r="B9">
        <f>COUNTIFS(Raw!D:D,"&lt;35000",Raw!D:D,"&gt;=30000",Raw!F:F,"successful")</f>
        <v>32</v>
      </c>
      <c r="C9">
        <f>COUNTIFS(Raw!D:D,"&lt;35000",Raw!D:D,"&gt;=30000",Raw!F:F,"failed")</f>
        <v>37</v>
      </c>
      <c r="D9">
        <f>COUNTIFS(Raw!D:D,"&lt;35000",Raw!D:D,"&gt;=30000",Raw!F:F,"canceled")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t="s">
        <v>8396</v>
      </c>
      <c r="B10">
        <f>COUNTIFS(Raw!D:D,"&lt;40000",Raw!D:D,"&gt;=35000",Raw!F:F,"successful")</f>
        <v>26</v>
      </c>
      <c r="C10">
        <f>COUNTIFS(Raw!D:D,"&lt;40000",Raw!D:D,"&gt;=35000",Raw!F:F,"failed")</f>
        <v>22</v>
      </c>
      <c r="D10">
        <f>COUNTIFS(Raw!D:D,"&lt;40000",Raw!D:D,"&gt;=35000",Raw!F:F,"canceled")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t="s">
        <v>8397</v>
      </c>
      <c r="B11">
        <f>COUNTIFS(Raw!D:D,"&lt;45000",Raw!D:D,"&gt;=40000",Raw!F:F,"successful")</f>
        <v>21</v>
      </c>
      <c r="C11">
        <f>COUNTIFS(Raw!D:D,"&lt;45000",Raw!D:D,"&gt;=40000",Raw!F:F,"failed")</f>
        <v>16</v>
      </c>
      <c r="D11">
        <f>COUNTIFS(Raw!D:D,"&lt;45000",Raw!D:D,"&gt;=40000",Raw!F:F,"canceled")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t="s">
        <v>8398</v>
      </c>
      <c r="B12">
        <f>COUNTIFS(Raw!D:D,"&lt;50000",Raw!D:D,"&gt;=45000",Raw!F:F,"successful")</f>
        <v>6</v>
      </c>
      <c r="C12">
        <f>COUNTIFS(Raw!D:D,"&lt;50000",Raw!D:D,"&gt;=45000",Raw!F:F,"failed")</f>
        <v>11</v>
      </c>
      <c r="D12">
        <f>COUNTIFS(Raw!D:D,"&lt;50000",Raw!D:D,"&gt;=45000",Raw!F:F,"canceled")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t="s">
        <v>8399</v>
      </c>
      <c r="B13">
        <f>COUNTIFS(Raw!D:D,"&gt;=50000",Raw!F:F,"successful")</f>
        <v>86</v>
      </c>
      <c r="C13">
        <f>COUNTIFS(Raw!D:D,"&gt;=50000",Raw!F:F,"failed")</f>
        <v>258</v>
      </c>
      <c r="D13">
        <f>COUNTIFS(Raw!D:D,"&gt;=50000",Raw!F:F,"canceled")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442D1-88F3-4F02-A2FA-3D16D0FD0DBE}">
  <dimension ref="A1:M2186"/>
  <sheetViews>
    <sheetView tabSelected="1" workbookViewId="0">
      <selection activeCell="K9" sqref="K9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8.85546875" bestFit="1" customWidth="1"/>
    <col min="5" max="5" width="13.85546875" bestFit="1" customWidth="1"/>
    <col min="7" max="7" width="11.5703125" bestFit="1" customWidth="1"/>
    <col min="8" max="9" width="11" customWidth="1"/>
    <col min="10" max="10" width="11.85546875" customWidth="1"/>
    <col min="11" max="11" width="12.140625" customWidth="1"/>
    <col min="12" max="13" width="11" customWidth="1"/>
  </cols>
  <sheetData>
    <row r="1" spans="1:13" x14ac:dyDescent="0.25">
      <c r="A1" s="1" t="s">
        <v>8400</v>
      </c>
      <c r="B1" s="1" t="s">
        <v>8262</v>
      </c>
      <c r="D1" s="1" t="s">
        <v>8400</v>
      </c>
      <c r="E1" s="1" t="s">
        <v>8262</v>
      </c>
    </row>
    <row r="2" spans="1:13" x14ac:dyDescent="0.25">
      <c r="A2" t="s">
        <v>8219</v>
      </c>
      <c r="B2">
        <v>182</v>
      </c>
      <c r="D2" t="s">
        <v>8221</v>
      </c>
      <c r="E2">
        <v>0</v>
      </c>
      <c r="G2" t="s">
        <v>8403</v>
      </c>
      <c r="H2" t="s">
        <v>8404</v>
      </c>
      <c r="I2" t="s">
        <v>8409</v>
      </c>
      <c r="J2" t="s">
        <v>8405</v>
      </c>
      <c r="K2" t="s">
        <v>8406</v>
      </c>
      <c r="L2" t="s">
        <v>8407</v>
      </c>
      <c r="M2" t="s">
        <v>8408</v>
      </c>
    </row>
    <row r="3" spans="1:13" x14ac:dyDescent="0.25">
      <c r="A3" t="s">
        <v>8219</v>
      </c>
      <c r="B3">
        <v>79</v>
      </c>
      <c r="D3" t="s">
        <v>8221</v>
      </c>
      <c r="E3">
        <v>1</v>
      </c>
      <c r="G3" s="15" t="s">
        <v>8401</v>
      </c>
      <c r="H3">
        <f>AVERAGE(B2:B2186)</f>
        <v>194.42517162471395</v>
      </c>
      <c r="I3">
        <f>MEDIAN(B2:B2186)</f>
        <v>62</v>
      </c>
      <c r="J3">
        <f>MIN(B2:B2186)</f>
        <v>1</v>
      </c>
      <c r="K3">
        <f>MAX(B2:B2186)</f>
        <v>26457</v>
      </c>
      <c r="L3">
        <f>_xlfn.VAR.P(B2:B2186)</f>
        <v>712840.9867348104</v>
      </c>
      <c r="M3">
        <f>_xlfn.STDEV.P(B2:B2186)</f>
        <v>844.29910975602149</v>
      </c>
    </row>
    <row r="4" spans="1:13" x14ac:dyDescent="0.25">
      <c r="A4" t="s">
        <v>8219</v>
      </c>
      <c r="B4">
        <v>35</v>
      </c>
      <c r="D4" t="s">
        <v>8221</v>
      </c>
      <c r="E4">
        <v>10</v>
      </c>
      <c r="G4" s="15" t="s">
        <v>8402</v>
      </c>
      <c r="H4">
        <f>AVERAGE(E2:E1531)</f>
        <v>17.709803921568628</v>
      </c>
      <c r="I4">
        <f>MEDIAN(E2:E1531)</f>
        <v>4</v>
      </c>
      <c r="J4">
        <f>MIN(E2:E1531)</f>
        <v>0</v>
      </c>
      <c r="K4">
        <f>MAX(E2:E1531)</f>
        <v>1293</v>
      </c>
      <c r="L4">
        <f>_xlfn.VAR.P(E2:E1531)</f>
        <v>3773.2216685890044</v>
      </c>
      <c r="M4">
        <f>_xlfn.STDEV.P(E2:E1531)</f>
        <v>61.426555076684906</v>
      </c>
    </row>
    <row r="5" spans="1:13" x14ac:dyDescent="0.25">
      <c r="A5" t="s">
        <v>8219</v>
      </c>
      <c r="B5">
        <v>150</v>
      </c>
      <c r="D5" t="s">
        <v>8221</v>
      </c>
      <c r="E5">
        <v>0</v>
      </c>
    </row>
    <row r="6" spans="1:13" x14ac:dyDescent="0.25">
      <c r="A6" t="s">
        <v>8219</v>
      </c>
      <c r="B6">
        <v>284</v>
      </c>
      <c r="D6" t="s">
        <v>8221</v>
      </c>
      <c r="E6">
        <v>7</v>
      </c>
      <c r="G6" s="15"/>
    </row>
    <row r="7" spans="1:13" x14ac:dyDescent="0.25">
      <c r="A7" t="s">
        <v>8219</v>
      </c>
      <c r="B7">
        <v>47</v>
      </c>
      <c r="D7" t="s">
        <v>8221</v>
      </c>
      <c r="E7">
        <v>0</v>
      </c>
      <c r="G7" s="15"/>
    </row>
    <row r="8" spans="1:13" x14ac:dyDescent="0.25">
      <c r="A8" t="s">
        <v>8219</v>
      </c>
      <c r="B8">
        <v>58</v>
      </c>
      <c r="D8" t="s">
        <v>8221</v>
      </c>
      <c r="E8">
        <v>1</v>
      </c>
    </row>
    <row r="9" spans="1:13" x14ac:dyDescent="0.25">
      <c r="A9" t="s">
        <v>8219</v>
      </c>
      <c r="B9">
        <v>57</v>
      </c>
      <c r="D9" t="s">
        <v>8221</v>
      </c>
      <c r="E9">
        <v>2</v>
      </c>
    </row>
    <row r="10" spans="1:13" x14ac:dyDescent="0.25">
      <c r="A10" t="s">
        <v>8219</v>
      </c>
      <c r="B10">
        <v>12</v>
      </c>
      <c r="D10" t="s">
        <v>8221</v>
      </c>
      <c r="E10">
        <v>3</v>
      </c>
    </row>
    <row r="11" spans="1:13" x14ac:dyDescent="0.25">
      <c r="A11" t="s">
        <v>8219</v>
      </c>
      <c r="B11">
        <v>20</v>
      </c>
      <c r="D11" t="s">
        <v>8221</v>
      </c>
      <c r="E11">
        <v>10</v>
      </c>
    </row>
    <row r="12" spans="1:13" x14ac:dyDescent="0.25">
      <c r="A12" t="s">
        <v>8219</v>
      </c>
      <c r="B12">
        <v>19</v>
      </c>
      <c r="D12" t="s">
        <v>8221</v>
      </c>
      <c r="E12">
        <v>10</v>
      </c>
    </row>
    <row r="13" spans="1:13" x14ac:dyDescent="0.25">
      <c r="A13" t="s">
        <v>8219</v>
      </c>
      <c r="B13">
        <v>75</v>
      </c>
      <c r="D13" t="s">
        <v>8221</v>
      </c>
      <c r="E13">
        <v>1</v>
      </c>
    </row>
    <row r="14" spans="1:13" x14ac:dyDescent="0.25">
      <c r="A14" t="s">
        <v>8219</v>
      </c>
      <c r="B14">
        <v>827</v>
      </c>
      <c r="D14" t="s">
        <v>8221</v>
      </c>
      <c r="E14">
        <v>0</v>
      </c>
    </row>
    <row r="15" spans="1:13" x14ac:dyDescent="0.25">
      <c r="A15" t="s">
        <v>8219</v>
      </c>
      <c r="B15">
        <v>51</v>
      </c>
      <c r="D15" t="s">
        <v>8221</v>
      </c>
      <c r="E15">
        <v>0</v>
      </c>
    </row>
    <row r="16" spans="1:13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1046647">
    <cfRule type="cellIs" dxfId="8" priority="5" operator="equal">
      <formula>"canceled"</formula>
    </cfRule>
    <cfRule type="cellIs" dxfId="7" priority="6" operator="equal">
      <formula>"live"</formula>
    </cfRule>
    <cfRule type="cellIs" dxfId="6" priority="7" operator="equal">
      <formula>"failed"</formula>
    </cfRule>
    <cfRule type="cellIs" dxfId="5" priority="8" operator="equal">
      <formula>"successful"</formula>
    </cfRule>
  </conditionalFormatting>
  <conditionalFormatting sqref="D1:D1045992">
    <cfRule type="cellIs" dxfId="4" priority="1" operator="equal">
      <formula>"canceled"</formula>
    </cfRule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"successful"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</vt:lpstr>
      <vt:lpstr>Category Pivot</vt:lpstr>
      <vt:lpstr>Sub-Category Pivot</vt:lpstr>
      <vt:lpstr>Date Created Pivot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Clare</cp:lastModifiedBy>
  <dcterms:created xsi:type="dcterms:W3CDTF">2017-04-20T15:17:24Z</dcterms:created>
  <dcterms:modified xsi:type="dcterms:W3CDTF">2021-12-12T05:26:16Z</dcterms:modified>
</cp:coreProperties>
</file>