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OneDrive\Documents\SUTD1\Term 7\ASCM\"/>
    </mc:Choice>
  </mc:AlternateContent>
  <xr:revisionPtr revIDLastSave="0" documentId="13_ncr:1_{1DDE28E0-26C8-4F9A-890B-BEEB735B9D4D}" xr6:coauthVersionLast="44" xr6:coauthVersionMax="44" xr10:uidLastSave="{00000000-0000-0000-0000-000000000000}"/>
  <bookViews>
    <workbookView xWindow="3732" yWindow="1092" windowWidth="17280" windowHeight="11268" firstSheet="1" activeTab="4" xr2:uid="{9FA0D1C3-F029-448A-8976-D1E9C829FAD6}"/>
  </bookViews>
  <sheets>
    <sheet name="Car Models" sheetId="1" r:id="rId1"/>
    <sheet name="Current order flow" sheetId="9" r:id="rId2"/>
    <sheet name="MFS data " sheetId="8" r:id="rId3"/>
    <sheet name="GOB data" sheetId="2" r:id="rId4"/>
    <sheet name="Sample forecast data" sheetId="10" r:id="rId5"/>
  </sheets>
  <definedNames>
    <definedName name="_xlnm._FilterDatabase" localSheetId="3" hidden="1">'GOB data'!$C$2:$I$30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9" i="2" l="1"/>
  <c r="D32" i="2"/>
  <c r="D34" i="2"/>
  <c r="D33" i="2"/>
  <c r="J32" i="2"/>
  <c r="K33" i="2"/>
  <c r="K32" i="2"/>
  <c r="J33" i="2"/>
  <c r="F3" i="10" l="1"/>
  <c r="E3" i="10"/>
  <c r="D18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3" i="10"/>
</calcChain>
</file>

<file path=xl/sharedStrings.xml><?xml version="1.0" encoding="utf-8"?>
<sst xmlns="http://schemas.openxmlformats.org/spreadsheetml/2006/main" count="224" uniqueCount="96">
  <si>
    <t xml:space="preserve">A350 </t>
  </si>
  <si>
    <t>Sedan</t>
  </si>
  <si>
    <t>SUV</t>
  </si>
  <si>
    <t>Hatchback</t>
  </si>
  <si>
    <t>A351</t>
  </si>
  <si>
    <t>A519</t>
  </si>
  <si>
    <t>Body Styles</t>
  </si>
  <si>
    <t>Paint colors</t>
  </si>
  <si>
    <t>Warsaw White</t>
  </si>
  <si>
    <t>Model</t>
  </si>
  <si>
    <t>A350</t>
  </si>
  <si>
    <t>Body Style</t>
  </si>
  <si>
    <t>Mars Red</t>
  </si>
  <si>
    <t>Kinetic Blue</t>
  </si>
  <si>
    <t>Brooklyn Black</t>
  </si>
  <si>
    <t>Gremlin Green</t>
  </si>
  <si>
    <t>Car Model</t>
  </si>
  <si>
    <t>Body style</t>
  </si>
  <si>
    <t>SE</t>
  </si>
  <si>
    <t>SU</t>
  </si>
  <si>
    <t>HA</t>
  </si>
  <si>
    <t>Paint Color</t>
  </si>
  <si>
    <t>KB</t>
  </si>
  <si>
    <t>MR</t>
  </si>
  <si>
    <t>BB</t>
  </si>
  <si>
    <t>GG</t>
  </si>
  <si>
    <t>WW</t>
  </si>
  <si>
    <t>SKU Code</t>
  </si>
  <si>
    <t>Sample Sales input for first week of October 2019</t>
  </si>
  <si>
    <t>350SEKB</t>
  </si>
  <si>
    <t>351SEWW</t>
  </si>
  <si>
    <t>519HAGG</t>
  </si>
  <si>
    <t>519HAMR</t>
  </si>
  <si>
    <t>351SEKB</t>
  </si>
  <si>
    <t>351HAKB</t>
  </si>
  <si>
    <t>350SUMR</t>
  </si>
  <si>
    <t>350SUBB</t>
  </si>
  <si>
    <t>350SEMR</t>
  </si>
  <si>
    <t>351HAWW</t>
  </si>
  <si>
    <t>Customer Name</t>
  </si>
  <si>
    <t>Insurance purchased</t>
  </si>
  <si>
    <t>Ravi Mukherjee</t>
  </si>
  <si>
    <t>Olena Dyatlov</t>
  </si>
  <si>
    <t>Matt Brown</t>
  </si>
  <si>
    <t>Chloe Mattis</t>
  </si>
  <si>
    <t>Bob Bobinson</t>
  </si>
  <si>
    <t>Chin Shi Huang</t>
  </si>
  <si>
    <t>Petra Agiakastikas</t>
  </si>
  <si>
    <t>Hajnalka Hekmatiar</t>
  </si>
  <si>
    <t>Jinsung Ha</t>
  </si>
  <si>
    <t>Arie Hon</t>
  </si>
  <si>
    <t>Terence Teabing</t>
  </si>
  <si>
    <t>Arvind Natarajan</t>
  </si>
  <si>
    <t>Ithaca Morrinson</t>
  </si>
  <si>
    <t>EMI duration (months)</t>
  </si>
  <si>
    <t>NA</t>
  </si>
  <si>
    <t>Yes</t>
  </si>
  <si>
    <t>No</t>
  </si>
  <si>
    <t>Units</t>
  </si>
  <si>
    <t>SKU Coding Index</t>
  </si>
  <si>
    <t>Discounting</t>
  </si>
  <si>
    <t>Express Delivery</t>
  </si>
  <si>
    <t>Down Payment ($)</t>
  </si>
  <si>
    <t xml:space="preserve">Gremlin Green </t>
  </si>
  <si>
    <t>Requested Delivery Date</t>
  </si>
  <si>
    <t>Sample Marketing forecast for 27th October 2019 to 1st November 2019</t>
  </si>
  <si>
    <t>Sedan,
Hatchback</t>
  </si>
  <si>
    <t>Kinetic Blue,
Mars Red</t>
  </si>
  <si>
    <t>Mars Red,
Brooklyn Black</t>
  </si>
  <si>
    <t>Gremlin Green,
Mars Red</t>
  </si>
  <si>
    <t>Warsaw White,
Kinetic Blue</t>
  </si>
  <si>
    <t>GOB Serial no.</t>
  </si>
  <si>
    <t>Dealer code</t>
  </si>
  <si>
    <t>Felicity Jones</t>
  </si>
  <si>
    <t>Burkhan Khaldun</t>
  </si>
  <si>
    <t>Chagtai Khan</t>
  </si>
  <si>
    <t>Bernhard Fjuck</t>
  </si>
  <si>
    <t>Heimul Pajeon</t>
  </si>
  <si>
    <t>Konohagakure No Jiraiya</t>
  </si>
  <si>
    <t>Shisui Senju</t>
  </si>
  <si>
    <t>Mohammed Ladiwalla</t>
  </si>
  <si>
    <t>Rishav Chamaria</t>
  </si>
  <si>
    <t>Kovai Sarala</t>
  </si>
  <si>
    <t>Gwydion Odinson</t>
  </si>
  <si>
    <t>Incontinentia Attocks</t>
  </si>
  <si>
    <t>Lavanya Piramal</t>
  </si>
  <si>
    <t>Babur Mughlaiwala</t>
  </si>
  <si>
    <t>Mastan Shaikh</t>
  </si>
  <si>
    <t>Forecast        (in units)</t>
  </si>
  <si>
    <t>Actual demand (in units)</t>
  </si>
  <si>
    <t>Calendar Week</t>
  </si>
  <si>
    <t>Sample Forecast</t>
  </si>
  <si>
    <t>Car models</t>
  </si>
  <si>
    <t>Current Order Flow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</si>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</sst>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-409]d\-mmm;@"/>
  </numFmts>
  <fonts count="8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sz val="10"/>
      <color rgb="FF0A010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0"/>
      </right>
      <top style="thin">
        <color theme="4"/>
      </top>
      <bottom/>
      <diagonal/>
    </border>
    <border>
      <left style="thin">
        <color theme="0"/>
      </left>
      <right style="thin">
        <color theme="0"/>
      </right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0"/>
      </left>
      <right/>
      <top style="thin">
        <color theme="4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9"/>
      </bottom>
      <diagonal/>
    </border>
    <border>
      <left/>
      <right style="thin">
        <color theme="4"/>
      </right>
      <top style="thin">
        <color theme="4"/>
      </top>
      <bottom style="thin">
        <color theme="9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/>
    <xf numFmtId="0" fontId="4" fillId="4" borderId="6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0" borderId="7" xfId="0" applyFont="1" applyBorder="1" applyAlignment="1"/>
    <xf numFmtId="165" fontId="0" fillId="0" borderId="4" xfId="0" applyNumberFormat="1" applyFill="1" applyBorder="1" applyAlignment="1">
      <alignment horizontal="center" vertical="center"/>
    </xf>
    <xf numFmtId="164" fontId="0" fillId="0" borderId="4" xfId="1" applyFont="1" applyFill="1" applyBorder="1" applyAlignment="1">
      <alignment horizontal="center" vertical="center"/>
    </xf>
    <xf numFmtId="9" fontId="0" fillId="0" borderId="4" xfId="2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5" fontId="0" fillId="0" borderId="4" xfId="0" applyNumberFormat="1" applyFont="1" applyFill="1" applyBorder="1" applyAlignment="1">
      <alignment horizontal="center" vertical="center"/>
    </xf>
    <xf numFmtId="0" fontId="0" fillId="0" borderId="4" xfId="2" applyNumberFormat="1" applyFont="1" applyFill="1" applyBorder="1" applyAlignment="1">
      <alignment horizontal="center" vertical="center"/>
    </xf>
    <xf numFmtId="0" fontId="4" fillId="3" borderId="4" xfId="2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6" fillId="0" borderId="0" xfId="0" applyFont="1"/>
    <xf numFmtId="0" fontId="1" fillId="2" borderId="10" xfId="0" applyFont="1" applyFill="1" applyBorder="1" applyAlignment="1">
      <alignment horizontal="center" vertical="center" wrapText="1"/>
    </xf>
    <xf numFmtId="0" fontId="6" fillId="0" borderId="7" xfId="0" applyFont="1" applyBorder="1" applyAlignme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7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13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 style="thin">
          <color theme="9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 style="thin">
          <color theme="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 style="thin">
          <color theme="9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 style="thin">
          <color theme="9"/>
        </horizontal>
      </border>
    </dxf>
    <dxf>
      <numFmt numFmtId="165" formatCode="[$-409]d\-mmm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 style="thin">
          <color theme="9"/>
        </horizontal>
      </border>
    </dxf>
    <dxf>
      <numFmt numFmtId="165" formatCode="[$-409]d\-mmm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 style="thin">
          <color theme="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 style="thin">
          <color theme="9"/>
        </horizontal>
      </border>
    </dxf>
    <dxf>
      <font>
        <b/>
        <i val="0"/>
        <strike val="0"/>
        <outline val="0"/>
        <shadow val="0"/>
        <u val="none"/>
        <vertAlign val="baseline"/>
      </font>
      <numFmt numFmtId="165" formatCode="[$-409]d\-mmm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9"/>
        </top>
        <bottom style="thin">
          <color theme="9"/>
        </bottom>
        <vertical/>
        <horizontal style="thin">
          <color theme="9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>
        <bottom style="thin">
          <color theme="4"/>
        </bottom>
      </border>
    </dxf>
    <dxf>
      <font>
        <b/>
        <i val="0"/>
        <strike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ill>
        <patternFill>
          <fgColor indexed="64"/>
          <bgColor theme="7" tint="0.79995117038483843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Excess</a:t>
            </a:r>
            <a:r>
              <a:rPr lang="en-SG" baseline="0"/>
              <a:t> Production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'Sample forecast data'!$D$3:$D$17</c:f>
              <c:numCache>
                <c:formatCode>General</c:formatCode>
                <c:ptCount val="15"/>
                <c:pt idx="0">
                  <c:v>-2319</c:v>
                </c:pt>
                <c:pt idx="1">
                  <c:v>958</c:v>
                </c:pt>
                <c:pt idx="2">
                  <c:v>-1040</c:v>
                </c:pt>
                <c:pt idx="3">
                  <c:v>773</c:v>
                </c:pt>
                <c:pt idx="4">
                  <c:v>358</c:v>
                </c:pt>
                <c:pt idx="5">
                  <c:v>668</c:v>
                </c:pt>
                <c:pt idx="6">
                  <c:v>2212</c:v>
                </c:pt>
                <c:pt idx="7">
                  <c:v>2276</c:v>
                </c:pt>
                <c:pt idx="8">
                  <c:v>155</c:v>
                </c:pt>
                <c:pt idx="9">
                  <c:v>2446</c:v>
                </c:pt>
                <c:pt idx="10">
                  <c:v>-2897</c:v>
                </c:pt>
                <c:pt idx="11">
                  <c:v>2144</c:v>
                </c:pt>
                <c:pt idx="12">
                  <c:v>-1228</c:v>
                </c:pt>
                <c:pt idx="13">
                  <c:v>-2550</c:v>
                </c:pt>
                <c:pt idx="14">
                  <c:v>-2270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89-48AB-91A1-B5BBB26D6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776616"/>
        <c:axId val="595785800"/>
      </c:lineChart>
      <c:catAx>
        <c:axId val="595776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85800"/>
        <c:crosses val="autoZero"/>
        <c:auto val="1"/>
        <c:lblAlgn val="ctr"/>
        <c:lblOffset val="100"/>
        <c:noMultiLvlLbl val="0"/>
      </c:catAx>
      <c:valAx>
        <c:axId val="595785800"/>
        <c:scaling>
          <c:orientation val="minMax"/>
          <c:min val="-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7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Demand Forecasting Against Actual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'Sample forecast data'!$B$2</c:f>
              <c:strCache>
                <c:ptCount val="1"/>
                <c:pt idx="0">
                  <c:v>Actual demand (in units)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'Sample forecast data'!$A$3:$A$17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'Sample forecast data'!$B$3:$B$17</c:f>
              <c:numCache>
                <c:formatCode>General</c:formatCode>
                <c:ptCount val="15"/>
                <c:pt idx="0">
                  <c:v>8161</c:v>
                </c:pt>
                <c:pt idx="1">
                  <c:v>6110</c:v>
                </c:pt>
                <c:pt idx="2">
                  <c:v>7100</c:v>
                </c:pt>
                <c:pt idx="3">
                  <c:v>5400</c:v>
                </c:pt>
                <c:pt idx="4">
                  <c:v>8803</c:v>
                </c:pt>
                <c:pt idx="5">
                  <c:v>9260</c:v>
                </c:pt>
                <c:pt idx="6">
                  <c:v>5392</c:v>
                </c:pt>
                <c:pt idx="7">
                  <c:v>7191</c:v>
                </c:pt>
                <c:pt idx="8">
                  <c:v>9580</c:v>
                </c:pt>
                <c:pt idx="9">
                  <c:v>6239</c:v>
                </c:pt>
                <c:pt idx="10">
                  <c:v>8199</c:v>
                </c:pt>
                <c:pt idx="11">
                  <c:v>5278</c:v>
                </c:pt>
                <c:pt idx="12">
                  <c:v>6899</c:v>
                </c:pt>
                <c:pt idx="13">
                  <c:v>7634</c:v>
                </c:pt>
                <c:pt idx="14">
                  <c:v>8973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91-4202-A75C-3C78F8485031}"/>
            </c:ext>
          </c:extLst>
        </c:ser>
        <c:ser>
          <c:idx val="1"/>
          <c:order val="1"/>
          <c:tx>
            <c:strRef>
              <c:f>'Sample forecast data'!$C$2</c:f>
              <c:strCache>
                <c:ptCount val="1"/>
                <c:pt idx="0">
                  <c:v>Forecast        (in units)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'Sample forecast data'!$A$3:$A$17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'Sample forecast data'!$C$3:$C$17</c:f>
              <c:numCache>
                <c:formatCode>General</c:formatCode>
                <c:ptCount val="15"/>
                <c:pt idx="0">
                  <c:v>5842</c:v>
                </c:pt>
                <c:pt idx="1">
                  <c:v>7068</c:v>
                </c:pt>
                <c:pt idx="2">
                  <c:v>6060</c:v>
                </c:pt>
                <c:pt idx="3">
                  <c:v>6173</c:v>
                </c:pt>
                <c:pt idx="4">
                  <c:v>9161</c:v>
                </c:pt>
                <c:pt idx="5">
                  <c:v>9928</c:v>
                </c:pt>
                <c:pt idx="6">
                  <c:v>7604</c:v>
                </c:pt>
                <c:pt idx="7">
                  <c:v>9467</c:v>
                </c:pt>
                <c:pt idx="8">
                  <c:v>9735</c:v>
                </c:pt>
                <c:pt idx="9">
                  <c:v>8685</c:v>
                </c:pt>
                <c:pt idx="10">
                  <c:v>5302</c:v>
                </c:pt>
                <c:pt idx="11">
                  <c:v>7422</c:v>
                </c:pt>
                <c:pt idx="12">
                  <c:v>5671</c:v>
                </c:pt>
                <c:pt idx="13">
                  <c:v>5084</c:v>
                </c:pt>
                <c:pt idx="14">
                  <c:v>6703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91-4202-A75C-3C78F8485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794656"/>
        <c:axId val="595787768"/>
      </c:lineChart>
      <c:catAx>
        <c:axId val="59579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87768"/>
        <c:crosses val="autoZero"/>
        <c:auto val="1"/>
        <c:lblAlgn val="ctr"/>
        <c:lblOffset val="100"/>
        <c:noMultiLvlLbl val="0"/>
      </c:catAx>
      <c:valAx>
        <c:axId val="595787768"/>
        <c:scaling>
          <c:orientation val="minMax"/>
          <c:max val="10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9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596348</xdr:colOff>
      <xdr:row>3</xdr:row>
      <xdr:rowOff>0</xdr:rowOff>
    </xdr:from>
    <xdr:to>
      <xdr:col>7</xdr:col>
      <xdr:colOff>437322</xdr:colOff>
      <xdr:row>7</xdr:row>
      <xdr:rowOff>18772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72E7964-472B-4AF7-98EA-836256A41753}"/>
            </a:ext>
          </a:extLst>
        </xdr:cNvPr>
        <xdr:cNvSpPr/>
      </xdr:nvSpPr>
      <xdr:spPr>
        <a:xfrm>
          <a:off x="3034748" y="920750"/>
          <a:ext cx="1669774" cy="7553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09585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19170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828754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438339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047924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657509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4267093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876678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/>
            <a:t>Marketing</a:t>
          </a:r>
        </a:p>
      </xdr:txBody>
    </xdr:sp>
    <xdr:clientData/>
  </xdr:twoCellAnchor>
  <xdr:twoCellAnchor>
    <xdr:from>
      <xdr:col>9</xdr:col>
      <xdr:colOff>62948</xdr:colOff>
      <xdr:row>3</xdr:row>
      <xdr:rowOff>0</xdr:rowOff>
    </xdr:from>
    <xdr:to>
      <xdr:col>11</xdr:col>
      <xdr:colOff>513522</xdr:colOff>
      <xdr:row>7</xdr:row>
      <xdr:rowOff>18772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754397-1BB9-4C7B-B3DA-8B7330C99696}"/>
            </a:ext>
          </a:extLst>
        </xdr:cNvPr>
        <xdr:cNvSpPr/>
      </xdr:nvSpPr>
      <xdr:spPr>
        <a:xfrm>
          <a:off x="5549348" y="920750"/>
          <a:ext cx="1669774" cy="7553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09585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19170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828754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438339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047924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657509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4267093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876678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/>
            <a:t>Dealerships</a:t>
          </a:r>
        </a:p>
      </xdr:txBody>
    </xdr:sp>
    <xdr:clientData/>
  </xdr:twoCellAnchor>
  <xdr:twoCellAnchor>
    <xdr:from>
      <xdr:col>4</xdr:col>
      <xdr:colOff>596348</xdr:colOff>
      <xdr:row>8</xdr:row>
      <xdr:rowOff>38377</xdr:rowOff>
    </xdr:from>
    <xdr:to>
      <xdr:col>7</xdr:col>
      <xdr:colOff>437322</xdr:colOff>
      <xdr:row>10</xdr:row>
      <xdr:rowOff>62671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979F732-B942-45D6-BC64-F3207E578545}"/>
            </a:ext>
          </a:extLst>
        </xdr:cNvPr>
        <xdr:cNvSpPr/>
      </xdr:nvSpPr>
      <xdr:spPr>
        <a:xfrm>
          <a:off x="3034748" y="1879877"/>
          <a:ext cx="1669774" cy="392594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09585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19170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828754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438339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047924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657509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4267093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876678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Forecast data (MFS)</a:t>
          </a:r>
        </a:p>
      </xdr:txBody>
    </xdr:sp>
    <xdr:clientData/>
  </xdr:twoCellAnchor>
  <xdr:twoCellAnchor>
    <xdr:from>
      <xdr:col>9</xdr:col>
      <xdr:colOff>62948</xdr:colOff>
      <xdr:row>8</xdr:row>
      <xdr:rowOff>38377</xdr:rowOff>
    </xdr:from>
    <xdr:to>
      <xdr:col>11</xdr:col>
      <xdr:colOff>513522</xdr:colOff>
      <xdr:row>10</xdr:row>
      <xdr:rowOff>62671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1B643B2-A72C-450C-9233-435FC63906FF}"/>
            </a:ext>
          </a:extLst>
        </xdr:cNvPr>
        <xdr:cNvSpPr/>
      </xdr:nvSpPr>
      <xdr:spPr>
        <a:xfrm>
          <a:off x="5549348" y="1879877"/>
          <a:ext cx="1669774" cy="392594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09585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19170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828754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438339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047924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657509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4267093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876678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Order data (GOB)</a:t>
          </a:r>
        </a:p>
      </xdr:txBody>
    </xdr:sp>
    <xdr:clientData/>
  </xdr:twoCellAnchor>
  <xdr:twoCellAnchor>
    <xdr:from>
      <xdr:col>9</xdr:col>
      <xdr:colOff>70719</xdr:colOff>
      <xdr:row>18</xdr:row>
      <xdr:rowOff>34376</xdr:rowOff>
    </xdr:from>
    <xdr:to>
      <xdr:col>11</xdr:col>
      <xdr:colOff>521294</xdr:colOff>
      <xdr:row>22</xdr:row>
      <xdr:rowOff>53148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8BD6CBE-52EF-480C-94E5-91E889AB993F}"/>
            </a:ext>
          </a:extLst>
        </xdr:cNvPr>
        <xdr:cNvSpPr/>
      </xdr:nvSpPr>
      <xdr:spPr>
        <a:xfrm>
          <a:off x="5560127" y="3710692"/>
          <a:ext cx="1670443" cy="754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09585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19170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828754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438339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047924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657509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4267093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876678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Manufacturing</a:t>
          </a:r>
        </a:p>
      </xdr:txBody>
    </xdr:sp>
    <xdr:clientData/>
  </xdr:twoCellAnchor>
  <xdr:twoCellAnchor>
    <xdr:from>
      <xdr:col>9</xdr:col>
      <xdr:colOff>70719</xdr:colOff>
      <xdr:row>23</xdr:row>
      <xdr:rowOff>50387</xdr:rowOff>
    </xdr:from>
    <xdr:to>
      <xdr:col>11</xdr:col>
      <xdr:colOff>521294</xdr:colOff>
      <xdr:row>25</xdr:row>
      <xdr:rowOff>74681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AE43C7D-286B-486A-AAA1-0C0A439B0A6B}"/>
            </a:ext>
          </a:extLst>
        </xdr:cNvPr>
        <xdr:cNvSpPr/>
      </xdr:nvSpPr>
      <xdr:spPr>
        <a:xfrm>
          <a:off x="5560127" y="4645782"/>
          <a:ext cx="1670443" cy="3919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09585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19170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828754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438339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047924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657509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4267093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876678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Capacity and prod. schedule</a:t>
          </a:r>
        </a:p>
      </xdr:txBody>
    </xdr:sp>
    <xdr:clientData/>
  </xdr:twoCellAnchor>
  <xdr:twoCellAnchor>
    <xdr:from>
      <xdr:col>6</xdr:col>
      <xdr:colOff>212033</xdr:colOff>
      <xdr:row>10</xdr:row>
      <xdr:rowOff>94473</xdr:rowOff>
    </xdr:from>
    <xdr:to>
      <xdr:col>9</xdr:col>
      <xdr:colOff>70719</xdr:colOff>
      <xdr:row>20</xdr:row>
      <xdr:rowOff>43762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B21FA647-FCE9-4769-B00E-47738F1642B3}"/>
            </a:ext>
          </a:extLst>
        </xdr:cNvPr>
        <xdr:cNvCxnSpPr>
          <a:cxnSpLocks/>
          <a:endCxn id="6" idx="1"/>
        </xdr:cNvCxnSpPr>
      </xdr:nvCxnSpPr>
      <xdr:spPr>
        <a:xfrm rot="16200000" flipH="1">
          <a:off x="3822159" y="2349741"/>
          <a:ext cx="1787447" cy="1688489"/>
        </a:xfrm>
        <a:prstGeom prst="bentConnector2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280185</xdr:colOff>
      <xdr:row>3</xdr:row>
      <xdr:rowOff>0</xdr:rowOff>
    </xdr:from>
    <xdr:to>
      <xdr:col>17</xdr:col>
      <xdr:colOff>120824</xdr:colOff>
      <xdr:row>7</xdr:row>
      <xdr:rowOff>18772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728D74B-BF62-46CD-BABC-910D8D8896CC}"/>
            </a:ext>
          </a:extLst>
        </xdr:cNvPr>
        <xdr:cNvSpPr/>
      </xdr:nvSpPr>
      <xdr:spPr>
        <a:xfrm>
          <a:off x="8819264" y="919079"/>
          <a:ext cx="1670442" cy="754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09585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19170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828754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438339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047924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657509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4267093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876678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000"/>
            <a:t>Warehouse</a:t>
          </a:r>
          <a:r>
            <a:rPr lang="en-US" sz="2000" baseline="0"/>
            <a:t> </a:t>
          </a:r>
          <a:endParaRPr lang="en-US" sz="2000"/>
        </a:p>
      </xdr:txBody>
    </xdr:sp>
    <xdr:clientData/>
  </xdr:twoCellAnchor>
  <xdr:twoCellAnchor>
    <xdr:from>
      <xdr:col>14</xdr:col>
      <xdr:colOff>280185</xdr:colOff>
      <xdr:row>8</xdr:row>
      <xdr:rowOff>38377</xdr:rowOff>
    </xdr:from>
    <xdr:to>
      <xdr:col>17</xdr:col>
      <xdr:colOff>120824</xdr:colOff>
      <xdr:row>10</xdr:row>
      <xdr:rowOff>62671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BCFDC25-998F-4A19-BB52-6E4ED2D1016B}"/>
            </a:ext>
          </a:extLst>
        </xdr:cNvPr>
        <xdr:cNvSpPr/>
      </xdr:nvSpPr>
      <xdr:spPr>
        <a:xfrm>
          <a:off x="8819264" y="1876535"/>
          <a:ext cx="1670442" cy="39192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609585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219170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828754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438339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3047924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657509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4267093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876678" algn="l" defTabSz="1219170" rtl="0" eaLnBrk="1" latinLnBrk="0" hangingPunct="1">
            <a:defRPr sz="2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Inventory</a:t>
          </a:r>
          <a:r>
            <a:rPr lang="en-US" sz="1400" baseline="0">
              <a:solidFill>
                <a:schemeClr val="tx1"/>
              </a:solidFill>
            </a:rPr>
            <a:t> data (WHS)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125329</xdr:colOff>
      <xdr:row>18</xdr:row>
      <xdr:rowOff>158750</xdr:rowOff>
    </xdr:from>
    <xdr:to>
      <xdr:col>16</xdr:col>
      <xdr:colOff>259014</xdr:colOff>
      <xdr:row>19</xdr:row>
      <xdr:rowOff>108618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B2DE7A60-5A51-47CD-A5DF-7734135D6E72}"/>
            </a:ext>
          </a:extLst>
        </xdr:cNvPr>
        <xdr:cNvSpPr/>
      </xdr:nvSpPr>
      <xdr:spPr>
        <a:xfrm>
          <a:off x="9884276" y="3835066"/>
          <a:ext cx="133685" cy="13368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127335</xdr:colOff>
      <xdr:row>20</xdr:row>
      <xdr:rowOff>2006</xdr:rowOff>
    </xdr:from>
    <xdr:to>
      <xdr:col>16</xdr:col>
      <xdr:colOff>261020</xdr:colOff>
      <xdr:row>20</xdr:row>
      <xdr:rowOff>135690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8DA43C6C-77AB-4A9D-91CD-CDD53A75E6F6}"/>
            </a:ext>
          </a:extLst>
        </xdr:cNvPr>
        <xdr:cNvSpPr/>
      </xdr:nvSpPr>
      <xdr:spPr>
        <a:xfrm>
          <a:off x="9886282" y="4045953"/>
          <a:ext cx="133685" cy="133684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41777</xdr:colOff>
      <xdr:row>21</xdr:row>
      <xdr:rowOff>91908</xdr:rowOff>
    </xdr:from>
    <xdr:to>
      <xdr:col>16</xdr:col>
      <xdr:colOff>309145</xdr:colOff>
      <xdr:row>21</xdr:row>
      <xdr:rowOff>91908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7EA79176-ADF5-4261-9760-99CE63DC50E9}"/>
            </a:ext>
          </a:extLst>
        </xdr:cNvPr>
        <xdr:cNvCxnSpPr/>
      </xdr:nvCxnSpPr>
      <xdr:spPr>
        <a:xfrm>
          <a:off x="9800724" y="4319671"/>
          <a:ext cx="267368" cy="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401051</xdr:colOff>
      <xdr:row>18</xdr:row>
      <xdr:rowOff>142040</xdr:rowOff>
    </xdr:from>
    <xdr:to>
      <xdr:col>18</xdr:col>
      <xdr:colOff>116972</xdr:colOff>
      <xdr:row>19</xdr:row>
      <xdr:rowOff>125329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1E288C7-8C36-4EE7-90DB-20B017706BC1}"/>
            </a:ext>
          </a:extLst>
        </xdr:cNvPr>
        <xdr:cNvSpPr txBox="1"/>
      </xdr:nvSpPr>
      <xdr:spPr>
        <a:xfrm>
          <a:off x="10159998" y="3818356"/>
          <a:ext cx="935790" cy="1671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Department</a:t>
          </a:r>
        </a:p>
      </xdr:txBody>
    </xdr:sp>
    <xdr:clientData/>
  </xdr:twoCellAnchor>
  <xdr:twoCellAnchor>
    <xdr:from>
      <xdr:col>16</xdr:col>
      <xdr:colOff>419767</xdr:colOff>
      <xdr:row>19</xdr:row>
      <xdr:rowOff>177466</xdr:rowOff>
    </xdr:from>
    <xdr:to>
      <xdr:col>18</xdr:col>
      <xdr:colOff>250657</xdr:colOff>
      <xdr:row>20</xdr:row>
      <xdr:rowOff>142040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DB05FCE-BA8B-49D0-8964-F37EAE067CB1}"/>
            </a:ext>
          </a:extLst>
        </xdr:cNvPr>
        <xdr:cNvSpPr txBox="1"/>
      </xdr:nvSpPr>
      <xdr:spPr>
        <a:xfrm>
          <a:off x="10178714" y="4037598"/>
          <a:ext cx="1050759" cy="1483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Data/Database</a:t>
          </a:r>
        </a:p>
      </xdr:txBody>
    </xdr:sp>
    <xdr:clientData/>
  </xdr:twoCellAnchor>
  <xdr:twoCellAnchor>
    <xdr:from>
      <xdr:col>16</xdr:col>
      <xdr:colOff>438484</xdr:colOff>
      <xdr:row>20</xdr:row>
      <xdr:rowOff>146050</xdr:rowOff>
    </xdr:from>
    <xdr:to>
      <xdr:col>18</xdr:col>
      <xdr:colOff>359277</xdr:colOff>
      <xdr:row>22</xdr:row>
      <xdr:rowOff>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6773059-F0BF-46C5-9292-B8154FCB78D9}"/>
            </a:ext>
          </a:extLst>
        </xdr:cNvPr>
        <xdr:cNvSpPr txBox="1"/>
      </xdr:nvSpPr>
      <xdr:spPr>
        <a:xfrm>
          <a:off x="10197431" y="4189997"/>
          <a:ext cx="1140662" cy="2215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Information</a:t>
          </a:r>
          <a:r>
            <a:rPr lang="en-US" sz="1100" baseline="0"/>
            <a:t> flow</a:t>
          </a:r>
          <a:endParaRPr lang="en-US" sz="1100"/>
        </a:p>
      </xdr:txBody>
    </xdr:sp>
    <xdr:clientData/>
  </xdr:twoCellAnchor>
  <xdr:twoCellAnchor>
    <xdr:from>
      <xdr:col>11</xdr:col>
      <xdr:colOff>513522</xdr:colOff>
      <xdr:row>5</xdr:row>
      <xdr:rowOff>9386</xdr:rowOff>
    </xdr:from>
    <xdr:to>
      <xdr:col>14</xdr:col>
      <xdr:colOff>280185</xdr:colOff>
      <xdr:row>5</xdr:row>
      <xdr:rowOff>9386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4222E3A-5C02-4CCD-98FA-26806624D50C}"/>
            </a:ext>
          </a:extLst>
        </xdr:cNvPr>
        <xdr:cNvCxnSpPr>
          <a:stCxn id="3" idx="3"/>
          <a:endCxn id="20" idx="1"/>
        </xdr:cNvCxnSpPr>
      </xdr:nvCxnSpPr>
      <xdr:spPr>
        <a:xfrm>
          <a:off x="7222798" y="1296097"/>
          <a:ext cx="1596466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521294</xdr:colOff>
      <xdr:row>10</xdr:row>
      <xdr:rowOff>62672</xdr:rowOff>
    </xdr:from>
    <xdr:to>
      <xdr:col>15</xdr:col>
      <xdr:colOff>505472</xdr:colOff>
      <xdr:row>20</xdr:row>
      <xdr:rowOff>43764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24254B5C-F7F3-4592-BC87-E8B746302E25}"/>
            </a:ext>
          </a:extLst>
        </xdr:cNvPr>
        <xdr:cNvCxnSpPr>
          <a:stCxn id="21" idx="2"/>
          <a:endCxn id="6" idx="3"/>
        </xdr:cNvCxnSpPr>
      </xdr:nvCxnSpPr>
      <xdr:spPr>
        <a:xfrm rot="5400000">
          <a:off x="7532903" y="1966128"/>
          <a:ext cx="1819250" cy="2423915"/>
        </a:xfrm>
        <a:prstGeom prst="bentConnector2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125328</xdr:colOff>
      <xdr:row>4</xdr:row>
      <xdr:rowOff>167105</xdr:rowOff>
    </xdr:from>
    <xdr:to>
      <xdr:col>14</xdr:col>
      <xdr:colOff>83553</xdr:colOff>
      <xdr:row>6</xdr:row>
      <xdr:rowOff>91908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5FD7F1A-215B-46E3-8D6A-B4B4BEEBBAB2}"/>
            </a:ext>
          </a:extLst>
        </xdr:cNvPr>
        <xdr:cNvSpPr/>
      </xdr:nvSpPr>
      <xdr:spPr>
        <a:xfrm>
          <a:off x="7444539" y="1270000"/>
          <a:ext cx="1178093" cy="292434"/>
        </a:xfrm>
        <a:prstGeom prst="rect">
          <a:avLst/>
        </a:prstGeom>
        <a:noFill/>
        <a:ln>
          <a:solidFill>
            <a:schemeClr val="bg1"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B050"/>
              </a:solidFill>
            </a:rPr>
            <a:t>GOB Orders</a:t>
          </a:r>
        </a:p>
      </xdr:txBody>
    </xdr:sp>
    <xdr:clientData/>
  </xdr:twoCellAnchor>
  <xdr:twoCellAnchor>
    <xdr:from>
      <xdr:col>12</xdr:col>
      <xdr:colOff>419767</xdr:colOff>
      <xdr:row>18</xdr:row>
      <xdr:rowOff>169111</xdr:rowOff>
    </xdr:from>
    <xdr:to>
      <xdr:col>15</xdr:col>
      <xdr:colOff>350921</xdr:colOff>
      <xdr:row>20</xdr:row>
      <xdr:rowOff>50132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B54D969-CE9B-4422-A5E2-1F6EEAD977DB}"/>
            </a:ext>
          </a:extLst>
        </xdr:cNvPr>
        <xdr:cNvSpPr/>
      </xdr:nvSpPr>
      <xdr:spPr>
        <a:xfrm>
          <a:off x="7738978" y="3845427"/>
          <a:ext cx="1760956" cy="248652"/>
        </a:xfrm>
        <a:prstGeom prst="rect">
          <a:avLst/>
        </a:prstGeom>
        <a:noFill/>
        <a:ln>
          <a:solidFill>
            <a:schemeClr val="bg1"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B050"/>
              </a:solidFill>
            </a:rPr>
            <a:t>Forwarded</a:t>
          </a:r>
          <a:r>
            <a:rPr lang="en-US" sz="1100" baseline="0">
              <a:solidFill>
                <a:srgbClr val="00B050"/>
              </a:solidFill>
            </a:rPr>
            <a:t> GOB orders</a:t>
          </a:r>
          <a:endParaRPr 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6</xdr:col>
      <xdr:colOff>146049</xdr:colOff>
      <xdr:row>18</xdr:row>
      <xdr:rowOff>154406</xdr:rowOff>
    </xdr:from>
    <xdr:to>
      <xdr:col>9</xdr:col>
      <xdr:colOff>77202</xdr:colOff>
      <xdr:row>20</xdr:row>
      <xdr:rowOff>35427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F0C5E79-291D-4A49-B42C-7954A7CC953B}"/>
            </a:ext>
          </a:extLst>
        </xdr:cNvPr>
        <xdr:cNvSpPr/>
      </xdr:nvSpPr>
      <xdr:spPr>
        <a:xfrm>
          <a:off x="3805654" y="3830722"/>
          <a:ext cx="1760956" cy="248652"/>
        </a:xfrm>
        <a:prstGeom prst="rect">
          <a:avLst/>
        </a:prstGeom>
        <a:noFill/>
        <a:ln>
          <a:solidFill>
            <a:schemeClr val="bg1"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00B050"/>
              </a:solidFill>
            </a:rPr>
            <a:t>Marketing</a:t>
          </a:r>
          <a:r>
            <a:rPr lang="en-US" sz="1100" baseline="0">
              <a:solidFill>
                <a:srgbClr val="00B050"/>
              </a:solidFill>
            </a:rPr>
            <a:t> Forecast</a:t>
          </a:r>
          <a:endParaRPr lang="en-US" sz="1100">
            <a:solidFill>
              <a:srgbClr val="00B05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4</xdr:row>
      <xdr:rowOff>133350</xdr:rowOff>
    </xdr:from>
    <xdr:to>
      <xdr:col>14</xdr:col>
      <xdr:colOff>342900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5EEF5E-C94A-499D-A6EE-9B8D2372C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457200</xdr:colOff>
      <xdr:row>7</xdr:row>
      <xdr:rowOff>64770</xdr:rowOff>
    </xdr:from>
    <xdr:to>
      <xdr:col>22</xdr:col>
      <xdr:colOff>152400</xdr:colOff>
      <xdr:row>22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470089-0174-46D7-BDD0-1FB085A07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E9981-8F0F-4EAA-A32A-4712D64F6FDD}" name="Table1" displayName="Table1" ref="C2:J30" totalsRowShown="0" headerRowDxfId="10" dataDxfId="8" headerRowBorderDxfId="9">
  <autoFilter ref="C2:J30" xr:uid="{94773120-C220-4C6C-AF5E-429C144AAFC6}"/>
  <tableColumns count="8">
    <tableColumn id="1" xr3:uid="{BBBA34A0-088D-4257-8851-1040D3811EDF}" name="Requested Delivery Date" dataDxfId="7"/>
    <tableColumn id="16" xr3:uid="{BA7E8391-2FCE-4D2D-B800-7FFC7C689DBE}" name="SKU Code" dataDxfId="6"/>
    <tableColumn id="12" xr3:uid="{7FD939D8-1FA6-4885-9C95-74657CA6F190}" name="Customer Name" dataDxfId="5"/>
    <tableColumn id="13" xr3:uid="{F874B88C-BBAF-43B1-8607-8EEA95A74F69}" name="Insurance purchased" dataDxfId="4"/>
    <tableColumn id="18" xr3:uid="{0B14383E-6A9C-4F06-A411-129ECB3E745C}" name="Down Payment ($)" dataDxfId="3" dataCellStyle="Currency"/>
    <tableColumn id="14" xr3:uid="{0972647D-9CA3-45FB-87E9-CD90B182E090}" name="EMI duration (months)" dataDxfId="2"/>
    <tableColumn id="15" xr3:uid="{A179FA02-5D12-4A09-A9DC-29EB67BA4293}" name="Discounting" dataDxfId="1" dataCellStyle="Percent"/>
    <tableColumn id="17" xr3:uid="{9595F7B5-8E1E-40F7-A82C-3B507AF719D8}" name="Express Delive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1190-E5AE-48AC-B1A5-3BD7F468BFE8}">
  <dimension ref="A1:G24"/>
  <sheetViews>
    <sheetView showGridLines="0" workbookViewId="0">
      <selection activeCell="F19" sqref="F19:F23"/>
    </sheetView>
  </sheetViews>
  <sheetFormatPr defaultRowHeight="14.4" x14ac:dyDescent="0.3"/>
  <cols>
    <col min="2" max="2" width="13.5546875" style="1" customWidth="1"/>
    <col min="3" max="3" width="15.77734375" bestFit="1" customWidth="1"/>
    <col min="4" max="5" width="13.21875" style="1" bestFit="1" customWidth="1"/>
  </cols>
  <sheetData>
    <row r="1" spans="1:7" ht="23.4" x14ac:dyDescent="0.45">
      <c r="A1" s="31" t="s">
        <v>92</v>
      </c>
    </row>
    <row r="3" spans="1:7" x14ac:dyDescent="0.3">
      <c r="A3" s="32" t="s">
        <v>9</v>
      </c>
      <c r="B3" s="32" t="s">
        <v>6</v>
      </c>
      <c r="C3" s="32" t="s">
        <v>7</v>
      </c>
    </row>
    <row r="4" spans="1:7" ht="14.55" customHeight="1" x14ac:dyDescent="0.3">
      <c r="A4" s="41" t="s">
        <v>0</v>
      </c>
      <c r="B4" s="41" t="s">
        <v>1</v>
      </c>
      <c r="C4" s="42" t="s">
        <v>67</v>
      </c>
    </row>
    <row r="5" spans="1:7" x14ac:dyDescent="0.3">
      <c r="A5" s="41"/>
      <c r="B5" s="41"/>
      <c r="C5" s="42"/>
    </row>
    <row r="6" spans="1:7" x14ac:dyDescent="0.3">
      <c r="A6" s="41"/>
      <c r="B6" s="41"/>
      <c r="C6" s="42"/>
      <c r="G6" s="1"/>
    </row>
    <row r="7" spans="1:7" ht="14.55" customHeight="1" x14ac:dyDescent="0.3">
      <c r="A7" s="41"/>
      <c r="B7" s="41" t="s">
        <v>2</v>
      </c>
      <c r="C7" s="42" t="s">
        <v>68</v>
      </c>
      <c r="G7" s="37"/>
    </row>
    <row r="8" spans="1:7" x14ac:dyDescent="0.3">
      <c r="A8" s="41"/>
      <c r="B8" s="41"/>
      <c r="C8" s="42"/>
      <c r="G8" s="1"/>
    </row>
    <row r="9" spans="1:7" x14ac:dyDescent="0.3">
      <c r="A9" s="41"/>
      <c r="B9" s="41"/>
      <c r="C9" s="42"/>
      <c r="G9" s="1"/>
    </row>
    <row r="10" spans="1:7" ht="14.55" customHeight="1" x14ac:dyDescent="0.3">
      <c r="A10" s="41" t="s">
        <v>5</v>
      </c>
      <c r="B10" s="41" t="s">
        <v>3</v>
      </c>
      <c r="C10" s="42" t="s">
        <v>69</v>
      </c>
    </row>
    <row r="11" spans="1:7" x14ac:dyDescent="0.3">
      <c r="A11" s="41"/>
      <c r="B11" s="41"/>
      <c r="C11" s="42"/>
    </row>
    <row r="12" spans="1:7" ht="14.55" customHeight="1" x14ac:dyDescent="0.3">
      <c r="A12" s="41" t="s">
        <v>4</v>
      </c>
      <c r="B12" s="42" t="s">
        <v>66</v>
      </c>
      <c r="C12" s="42" t="s">
        <v>70</v>
      </c>
    </row>
    <row r="13" spans="1:7" x14ac:dyDescent="0.3">
      <c r="A13" s="41"/>
      <c r="B13" s="42"/>
      <c r="C13" s="42"/>
    </row>
    <row r="14" spans="1:7" x14ac:dyDescent="0.3">
      <c r="A14" s="41"/>
      <c r="B14" s="42"/>
      <c r="C14" s="42"/>
    </row>
    <row r="15" spans="1:7" x14ac:dyDescent="0.3">
      <c r="A15" s="41"/>
      <c r="B15" s="42"/>
      <c r="C15" s="42"/>
    </row>
    <row r="17" spans="1:6" x14ac:dyDescent="0.3">
      <c r="A17" s="8" t="s">
        <v>59</v>
      </c>
      <c r="D17"/>
      <c r="F17" s="1"/>
    </row>
    <row r="18" spans="1:6" x14ac:dyDescent="0.3">
      <c r="A18" s="39" t="s">
        <v>16</v>
      </c>
      <c r="B18" s="43"/>
      <c r="C18" s="44" t="s">
        <v>17</v>
      </c>
      <c r="D18" s="45"/>
      <c r="E18" s="39" t="s">
        <v>21</v>
      </c>
      <c r="F18" s="40"/>
    </row>
    <row r="19" spans="1:6" x14ac:dyDescent="0.3">
      <c r="A19" s="10" t="s">
        <v>10</v>
      </c>
      <c r="B19" s="11">
        <v>350</v>
      </c>
      <c r="C19" s="10" t="s">
        <v>1</v>
      </c>
      <c r="D19" s="11" t="s">
        <v>18</v>
      </c>
      <c r="E19" s="10" t="s">
        <v>13</v>
      </c>
      <c r="F19" s="11" t="s">
        <v>22</v>
      </c>
    </row>
    <row r="20" spans="1:6" x14ac:dyDescent="0.3">
      <c r="A20" s="10" t="s">
        <v>5</v>
      </c>
      <c r="B20" s="11">
        <v>519</v>
      </c>
      <c r="C20" s="10" t="s">
        <v>2</v>
      </c>
      <c r="D20" s="11" t="s">
        <v>19</v>
      </c>
      <c r="E20" s="10" t="s">
        <v>12</v>
      </c>
      <c r="F20" s="11" t="s">
        <v>23</v>
      </c>
    </row>
    <row r="21" spans="1:6" x14ac:dyDescent="0.3">
      <c r="A21" s="10" t="s">
        <v>4</v>
      </c>
      <c r="B21" s="11">
        <v>351</v>
      </c>
      <c r="C21" s="10" t="s">
        <v>3</v>
      </c>
      <c r="D21" s="11" t="s">
        <v>20</v>
      </c>
      <c r="E21" s="10" t="s">
        <v>14</v>
      </c>
      <c r="F21" s="11" t="s">
        <v>24</v>
      </c>
    </row>
    <row r="22" spans="1:6" x14ac:dyDescent="0.3">
      <c r="A22" s="12"/>
      <c r="B22" s="12"/>
      <c r="C22" s="12"/>
      <c r="D22" s="12"/>
      <c r="E22" s="10" t="s">
        <v>15</v>
      </c>
      <c r="F22" s="11" t="s">
        <v>25</v>
      </c>
    </row>
    <row r="23" spans="1:6" x14ac:dyDescent="0.3">
      <c r="A23" s="6"/>
      <c r="B23" s="7"/>
      <c r="C23" s="6"/>
      <c r="D23" s="6"/>
      <c r="E23" s="10" t="s">
        <v>8</v>
      </c>
      <c r="F23" s="11" t="s">
        <v>26</v>
      </c>
    </row>
    <row r="24" spans="1:6" x14ac:dyDescent="0.3">
      <c r="D24"/>
      <c r="E24" s="9"/>
      <c r="F24" s="9"/>
    </row>
  </sheetData>
  <mergeCells count="14">
    <mergeCell ref="E18:F18"/>
    <mergeCell ref="A12:A15"/>
    <mergeCell ref="B12:B15"/>
    <mergeCell ref="C12:C15"/>
    <mergeCell ref="B4:B6"/>
    <mergeCell ref="B7:B9"/>
    <mergeCell ref="B10:B11"/>
    <mergeCell ref="A18:B18"/>
    <mergeCell ref="C18:D18"/>
    <mergeCell ref="A10:A11"/>
    <mergeCell ref="A4:A9"/>
    <mergeCell ref="C4:C6"/>
    <mergeCell ref="C7:C9"/>
    <mergeCell ref="C10:C11"/>
  </mergeCells>
  <conditionalFormatting sqref="A4:C12">
    <cfRule type="expression" dxfId="12" priority="1">
      <formula>MOD(ROW(),2)=0</formula>
    </cfRule>
    <cfRule type="expression" dxfId="11" priority="2">
      <formula>MOD(ROW(),2)&lt;&gt;0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338B-7B2D-4AC8-91AF-D0C44C6192A4}">
  <dimension ref="A1"/>
  <sheetViews>
    <sheetView showGridLines="0" zoomScale="57" zoomScaleNormal="100" workbookViewId="0">
      <selection activeCell="M29" sqref="M29"/>
    </sheetView>
  </sheetViews>
  <sheetFormatPr defaultRowHeight="14.4" x14ac:dyDescent="0.3"/>
  <sheetData>
    <row r="1" spans="1:1" ht="23.4" x14ac:dyDescent="0.45">
      <c r="A1" s="31" t="s">
        <v>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F812-BCE5-4A8E-A0E6-0B38435B8FEE}">
  <dimension ref="A1:E14"/>
  <sheetViews>
    <sheetView showGridLines="0" workbookViewId="0">
      <selection activeCell="A3" sqref="A3:D12"/>
    </sheetView>
  </sheetViews>
  <sheetFormatPr defaultRowHeight="14.4" x14ac:dyDescent="0.3"/>
  <cols>
    <col min="2" max="2" width="9.44140625" bestFit="1" customWidth="1"/>
    <col min="3" max="3" width="13.5546875" bestFit="1" customWidth="1"/>
    <col min="4" max="4" width="9.44140625" bestFit="1" customWidth="1"/>
    <col min="5" max="5" width="13.21875" bestFit="1" customWidth="1"/>
  </cols>
  <sheetData>
    <row r="1" spans="1:5" ht="23.4" x14ac:dyDescent="0.45">
      <c r="A1" s="33" t="s">
        <v>65</v>
      </c>
      <c r="B1" s="17"/>
      <c r="C1" s="17"/>
      <c r="D1" s="17"/>
    </row>
    <row r="2" spans="1:5" ht="25.2" x14ac:dyDescent="0.3">
      <c r="A2" s="13" t="s">
        <v>9</v>
      </c>
      <c r="B2" s="3" t="s">
        <v>11</v>
      </c>
      <c r="C2" s="3" t="s">
        <v>21</v>
      </c>
      <c r="D2" s="4" t="s">
        <v>58</v>
      </c>
      <c r="E2" s="2"/>
    </row>
    <row r="3" spans="1:5" x14ac:dyDescent="0.3">
      <c r="A3" s="16" t="s">
        <v>10</v>
      </c>
      <c r="B3" s="11" t="s">
        <v>1</v>
      </c>
      <c r="C3" s="11" t="s">
        <v>13</v>
      </c>
      <c r="D3" s="11">
        <v>5</v>
      </c>
      <c r="E3" s="2"/>
    </row>
    <row r="4" spans="1:5" x14ac:dyDescent="0.3">
      <c r="A4" s="16" t="s">
        <v>10</v>
      </c>
      <c r="B4" s="11" t="s">
        <v>1</v>
      </c>
      <c r="C4" s="11" t="s">
        <v>12</v>
      </c>
      <c r="D4" s="11">
        <v>8</v>
      </c>
    </row>
    <row r="5" spans="1:5" x14ac:dyDescent="0.3">
      <c r="A5" s="16" t="s">
        <v>10</v>
      </c>
      <c r="B5" s="11" t="s">
        <v>2</v>
      </c>
      <c r="C5" s="11" t="s">
        <v>12</v>
      </c>
      <c r="D5" s="11">
        <v>10</v>
      </c>
    </row>
    <row r="6" spans="1:5" x14ac:dyDescent="0.3">
      <c r="A6" s="16" t="s">
        <v>10</v>
      </c>
      <c r="B6" s="11" t="s">
        <v>2</v>
      </c>
      <c r="C6" s="11" t="s">
        <v>14</v>
      </c>
      <c r="D6" s="11">
        <v>10</v>
      </c>
    </row>
    <row r="7" spans="1:5" x14ac:dyDescent="0.3">
      <c r="A7" s="16" t="s">
        <v>4</v>
      </c>
      <c r="B7" s="11" t="s">
        <v>1</v>
      </c>
      <c r="C7" s="11" t="s">
        <v>8</v>
      </c>
      <c r="D7" s="11">
        <v>7</v>
      </c>
    </row>
    <row r="8" spans="1:5" x14ac:dyDescent="0.3">
      <c r="A8" s="16" t="s">
        <v>4</v>
      </c>
      <c r="B8" s="11" t="s">
        <v>1</v>
      </c>
      <c r="C8" s="11" t="s">
        <v>13</v>
      </c>
      <c r="D8" s="11">
        <v>6</v>
      </c>
    </row>
    <row r="9" spans="1:5" x14ac:dyDescent="0.3">
      <c r="A9" s="16" t="s">
        <v>4</v>
      </c>
      <c r="B9" s="11" t="s">
        <v>3</v>
      </c>
      <c r="C9" s="11" t="s">
        <v>8</v>
      </c>
      <c r="D9" s="11">
        <v>8</v>
      </c>
    </row>
    <row r="10" spans="1:5" x14ac:dyDescent="0.3">
      <c r="A10" s="16" t="s">
        <v>4</v>
      </c>
      <c r="B10" s="11" t="s">
        <v>3</v>
      </c>
      <c r="C10" s="11" t="s">
        <v>13</v>
      </c>
      <c r="D10" s="11">
        <v>9</v>
      </c>
    </row>
    <row r="11" spans="1:5" x14ac:dyDescent="0.3">
      <c r="A11" s="16" t="s">
        <v>5</v>
      </c>
      <c r="B11" s="11" t="s">
        <v>3</v>
      </c>
      <c r="C11" s="11" t="s">
        <v>63</v>
      </c>
      <c r="D11" s="11">
        <v>10</v>
      </c>
    </row>
    <row r="12" spans="1:5" x14ac:dyDescent="0.3">
      <c r="A12" s="16" t="s">
        <v>5</v>
      </c>
      <c r="B12" s="11" t="s">
        <v>3</v>
      </c>
      <c r="C12" s="11" t="s">
        <v>12</v>
      </c>
      <c r="D12" s="11">
        <v>15</v>
      </c>
    </row>
    <row r="13" spans="1:5" x14ac:dyDescent="0.3">
      <c r="A13" s="14"/>
      <c r="B13" s="12"/>
      <c r="C13" s="9"/>
      <c r="D13" s="9"/>
    </row>
    <row r="14" spans="1:5" x14ac:dyDescent="0.3">
      <c r="A14" s="5"/>
      <c r="B14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C4AD-3E1E-4FBA-B51B-32451630EB95}">
  <dimension ref="A1:R39"/>
  <sheetViews>
    <sheetView showGridLines="0" topLeftCell="B1" workbookViewId="0">
      <selection activeCell="M32" sqref="M32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14" style="2" bestFit="1" customWidth="1"/>
    <col min="4" max="4" width="9.44140625" style="2" customWidth="1"/>
    <col min="5" max="5" width="17.21875" style="2" bestFit="1" customWidth="1"/>
    <col min="6" max="7" width="13.6640625" style="2" bestFit="1" customWidth="1"/>
    <col min="8" max="8" width="13.109375" style="2" bestFit="1" customWidth="1"/>
    <col min="9" max="9" width="13.21875" style="2" bestFit="1" customWidth="1"/>
    <col min="10" max="10" width="12.77734375" bestFit="1" customWidth="1"/>
  </cols>
  <sheetData>
    <row r="1" spans="1:10" ht="23.4" x14ac:dyDescent="0.45">
      <c r="A1" s="34" t="s">
        <v>28</v>
      </c>
      <c r="B1" s="35"/>
      <c r="C1" s="36"/>
      <c r="D1" s="36"/>
      <c r="E1" s="36"/>
      <c r="F1" s="36"/>
      <c r="G1" s="36"/>
      <c r="H1" s="36"/>
      <c r="I1" s="36"/>
      <c r="J1" s="36"/>
    </row>
    <row r="2" spans="1:10" ht="37.799999999999997" x14ac:dyDescent="0.3">
      <c r="A2" s="21" t="s">
        <v>71</v>
      </c>
      <c r="B2" s="3" t="s">
        <v>72</v>
      </c>
      <c r="C2" s="3" t="s">
        <v>64</v>
      </c>
      <c r="D2" s="3" t="s">
        <v>27</v>
      </c>
      <c r="E2" s="3" t="s">
        <v>39</v>
      </c>
      <c r="F2" s="3" t="s">
        <v>40</v>
      </c>
      <c r="G2" s="3" t="s">
        <v>62</v>
      </c>
      <c r="H2" s="3" t="s">
        <v>54</v>
      </c>
      <c r="I2" s="3" t="s">
        <v>60</v>
      </c>
      <c r="J2" s="22" t="s">
        <v>61</v>
      </c>
    </row>
    <row r="3" spans="1:10" x14ac:dyDescent="0.3">
      <c r="A3" s="25">
        <v>200098</v>
      </c>
      <c r="B3" s="24">
        <v>8900</v>
      </c>
      <c r="C3" s="18">
        <v>43738</v>
      </c>
      <c r="D3" s="15" t="s">
        <v>29</v>
      </c>
      <c r="E3" s="18" t="s">
        <v>41</v>
      </c>
      <c r="F3" s="18" t="s">
        <v>56</v>
      </c>
      <c r="G3" s="19">
        <v>20000</v>
      </c>
      <c r="H3" s="15" t="s">
        <v>55</v>
      </c>
      <c r="I3" s="20">
        <v>0.12</v>
      </c>
      <c r="J3" s="11" t="s">
        <v>57</v>
      </c>
    </row>
    <row r="4" spans="1:10" x14ac:dyDescent="0.3">
      <c r="A4" s="25">
        <v>200099</v>
      </c>
      <c r="B4" s="24">
        <v>2080</v>
      </c>
      <c r="C4" s="18">
        <v>43738</v>
      </c>
      <c r="D4" s="15" t="s">
        <v>30</v>
      </c>
      <c r="E4" s="18" t="s">
        <v>42</v>
      </c>
      <c r="F4" s="18" t="s">
        <v>57</v>
      </c>
      <c r="G4" s="19">
        <v>1400</v>
      </c>
      <c r="H4" s="15">
        <v>72</v>
      </c>
      <c r="I4" s="20">
        <v>0.15</v>
      </c>
      <c r="J4" s="11" t="s">
        <v>56</v>
      </c>
    </row>
    <row r="5" spans="1:10" x14ac:dyDescent="0.3">
      <c r="A5" s="25">
        <v>200100</v>
      </c>
      <c r="B5" s="24">
        <v>3368</v>
      </c>
      <c r="C5" s="18">
        <v>43739</v>
      </c>
      <c r="D5" s="15" t="s">
        <v>31</v>
      </c>
      <c r="E5" s="18" t="s">
        <v>43</v>
      </c>
      <c r="F5" s="18" t="s">
        <v>56</v>
      </c>
      <c r="G5" s="19">
        <v>5600</v>
      </c>
      <c r="H5" s="15">
        <v>36</v>
      </c>
      <c r="I5" s="20">
        <v>0.05</v>
      </c>
      <c r="J5" s="11" t="s">
        <v>57</v>
      </c>
    </row>
    <row r="6" spans="1:10" x14ac:dyDescent="0.3">
      <c r="A6" s="25">
        <v>200101</v>
      </c>
      <c r="B6" s="24">
        <v>3762</v>
      </c>
      <c r="C6" s="18">
        <v>43740</v>
      </c>
      <c r="D6" s="15" t="s">
        <v>32</v>
      </c>
      <c r="E6" s="18" t="s">
        <v>44</v>
      </c>
      <c r="F6" s="18" t="s">
        <v>56</v>
      </c>
      <c r="G6" s="19">
        <v>5600</v>
      </c>
      <c r="H6" s="15">
        <v>36</v>
      </c>
      <c r="I6" s="20">
        <v>0.05</v>
      </c>
      <c r="J6" s="11" t="s">
        <v>56</v>
      </c>
    </row>
    <row r="7" spans="1:10" x14ac:dyDescent="0.3">
      <c r="A7" s="25">
        <v>200102</v>
      </c>
      <c r="B7" s="24">
        <v>7251</v>
      </c>
      <c r="C7" s="18">
        <v>43740</v>
      </c>
      <c r="D7" s="15" t="s">
        <v>33</v>
      </c>
      <c r="E7" s="18" t="s">
        <v>45</v>
      </c>
      <c r="F7" s="18" t="s">
        <v>56</v>
      </c>
      <c r="G7" s="19">
        <v>4200</v>
      </c>
      <c r="H7" s="15">
        <v>48</v>
      </c>
      <c r="I7" s="20">
        <v>7.0000000000000007E-2</v>
      </c>
      <c r="J7" s="11" t="s">
        <v>56</v>
      </c>
    </row>
    <row r="8" spans="1:10" x14ac:dyDescent="0.3">
      <c r="A8" s="25">
        <v>200103</v>
      </c>
      <c r="B8" s="24">
        <v>7978</v>
      </c>
      <c r="C8" s="18">
        <v>43741</v>
      </c>
      <c r="D8" s="15" t="s">
        <v>34</v>
      </c>
      <c r="E8" s="18" t="s">
        <v>46</v>
      </c>
      <c r="F8" s="18" t="s">
        <v>56</v>
      </c>
      <c r="G8" s="19">
        <v>14000</v>
      </c>
      <c r="H8" s="15" t="s">
        <v>55</v>
      </c>
      <c r="I8" s="20">
        <v>0.05</v>
      </c>
      <c r="J8" s="11" t="s">
        <v>57</v>
      </c>
    </row>
    <row r="9" spans="1:10" x14ac:dyDescent="0.3">
      <c r="A9" s="25">
        <v>200104</v>
      </c>
      <c r="B9" s="24">
        <v>2784</v>
      </c>
      <c r="C9" s="18">
        <v>43742</v>
      </c>
      <c r="D9" s="15" t="s">
        <v>34</v>
      </c>
      <c r="E9" s="18" t="s">
        <v>47</v>
      </c>
      <c r="F9" s="18" t="s">
        <v>56</v>
      </c>
      <c r="G9" s="19">
        <v>2800</v>
      </c>
      <c r="H9" s="15">
        <v>60</v>
      </c>
      <c r="I9" s="20">
        <v>0.08</v>
      </c>
      <c r="J9" s="11" t="s">
        <v>57</v>
      </c>
    </row>
    <row r="10" spans="1:10" x14ac:dyDescent="0.3">
      <c r="A10" s="25">
        <v>200105</v>
      </c>
      <c r="B10" s="24">
        <v>4307</v>
      </c>
      <c r="C10" s="18">
        <v>43742</v>
      </c>
      <c r="D10" s="15" t="s">
        <v>35</v>
      </c>
      <c r="E10" s="18" t="s">
        <v>48</v>
      </c>
      <c r="F10" s="18" t="s">
        <v>56</v>
      </c>
      <c r="G10" s="19">
        <v>2800</v>
      </c>
      <c r="H10" s="15">
        <v>60</v>
      </c>
      <c r="I10" s="20">
        <v>0.12</v>
      </c>
      <c r="J10" s="11" t="s">
        <v>57</v>
      </c>
    </row>
    <row r="11" spans="1:10" x14ac:dyDescent="0.3">
      <c r="A11" s="25">
        <v>200106</v>
      </c>
      <c r="B11" s="24">
        <v>7462</v>
      </c>
      <c r="C11" s="18">
        <v>43742</v>
      </c>
      <c r="D11" s="15" t="s">
        <v>36</v>
      </c>
      <c r="E11" s="18" t="s">
        <v>49</v>
      </c>
      <c r="F11" s="18" t="s">
        <v>57</v>
      </c>
      <c r="G11" s="19">
        <v>2800</v>
      </c>
      <c r="H11" s="15">
        <v>60</v>
      </c>
      <c r="I11" s="20">
        <v>0.1</v>
      </c>
      <c r="J11" s="11" t="s">
        <v>57</v>
      </c>
    </row>
    <row r="12" spans="1:10" x14ac:dyDescent="0.3">
      <c r="A12" s="25">
        <v>200107</v>
      </c>
      <c r="B12" s="24">
        <v>6373</v>
      </c>
      <c r="C12" s="18">
        <v>43742</v>
      </c>
      <c r="D12" s="15" t="s">
        <v>29</v>
      </c>
      <c r="E12" s="18" t="s">
        <v>50</v>
      </c>
      <c r="F12" s="18" t="s">
        <v>57</v>
      </c>
      <c r="G12" s="19">
        <v>23000</v>
      </c>
      <c r="H12" s="15" t="s">
        <v>55</v>
      </c>
      <c r="I12" s="20">
        <v>0.11</v>
      </c>
      <c r="J12" s="11" t="s">
        <v>57</v>
      </c>
    </row>
    <row r="13" spans="1:10" x14ac:dyDescent="0.3">
      <c r="A13" s="25">
        <v>200108</v>
      </c>
      <c r="B13" s="24">
        <v>8624</v>
      </c>
      <c r="C13" s="18">
        <v>43743</v>
      </c>
      <c r="D13" s="15" t="s">
        <v>37</v>
      </c>
      <c r="E13" s="18" t="s">
        <v>51</v>
      </c>
      <c r="F13" s="18" t="s">
        <v>56</v>
      </c>
      <c r="G13" s="19">
        <v>24000</v>
      </c>
      <c r="H13" s="15" t="s">
        <v>55</v>
      </c>
      <c r="I13" s="20">
        <v>0.11</v>
      </c>
      <c r="J13" s="11" t="s">
        <v>56</v>
      </c>
    </row>
    <row r="14" spans="1:10" x14ac:dyDescent="0.3">
      <c r="A14" s="25">
        <v>200109</v>
      </c>
      <c r="B14" s="24">
        <v>8110</v>
      </c>
      <c r="C14" s="18">
        <v>43743</v>
      </c>
      <c r="D14" s="15" t="s">
        <v>36</v>
      </c>
      <c r="E14" s="18" t="s">
        <v>52</v>
      </c>
      <c r="F14" s="18" t="s">
        <v>57</v>
      </c>
      <c r="G14" s="19">
        <v>40000</v>
      </c>
      <c r="H14" s="15" t="s">
        <v>55</v>
      </c>
      <c r="I14" s="20">
        <v>0.1</v>
      </c>
      <c r="J14" s="11" t="s">
        <v>57</v>
      </c>
    </row>
    <row r="15" spans="1:10" x14ac:dyDescent="0.3">
      <c r="A15" s="25">
        <v>200110</v>
      </c>
      <c r="B15" s="24">
        <v>3870</v>
      </c>
      <c r="C15" s="18">
        <v>43743</v>
      </c>
      <c r="D15" s="15" t="s">
        <v>38</v>
      </c>
      <c r="E15" s="18" t="s">
        <v>53</v>
      </c>
      <c r="F15" s="18" t="s">
        <v>56</v>
      </c>
      <c r="G15" s="19">
        <v>2800</v>
      </c>
      <c r="H15" s="15">
        <v>60</v>
      </c>
      <c r="I15" s="20">
        <v>0</v>
      </c>
      <c r="J15" s="11" t="s">
        <v>57</v>
      </c>
    </row>
    <row r="16" spans="1:10" x14ac:dyDescent="0.3">
      <c r="A16" s="25">
        <v>200111</v>
      </c>
      <c r="B16" s="24">
        <v>7950</v>
      </c>
      <c r="C16" s="18">
        <v>43744</v>
      </c>
      <c r="D16" s="15" t="s">
        <v>38</v>
      </c>
      <c r="E16" s="23" t="s">
        <v>73</v>
      </c>
      <c r="F16" s="18" t="s">
        <v>57</v>
      </c>
      <c r="G16" s="19">
        <v>14000</v>
      </c>
      <c r="H16" s="15" t="s">
        <v>55</v>
      </c>
      <c r="I16" s="20">
        <v>0.05</v>
      </c>
      <c r="J16" s="11" t="s">
        <v>57</v>
      </c>
    </row>
    <row r="17" spans="1:18" x14ac:dyDescent="0.3">
      <c r="A17" s="25">
        <v>200112</v>
      </c>
      <c r="B17" s="24">
        <v>4623</v>
      </c>
      <c r="C17" s="18">
        <v>43745</v>
      </c>
      <c r="D17" s="15" t="s">
        <v>38</v>
      </c>
      <c r="E17" s="18" t="s">
        <v>74</v>
      </c>
      <c r="F17" s="18" t="s">
        <v>56</v>
      </c>
      <c r="G17" s="19">
        <v>2800</v>
      </c>
      <c r="H17" s="15">
        <v>60</v>
      </c>
      <c r="I17" s="20">
        <v>0.08</v>
      </c>
      <c r="J17" s="11" t="s">
        <v>57</v>
      </c>
    </row>
    <row r="18" spans="1:18" x14ac:dyDescent="0.3">
      <c r="A18" s="25">
        <v>200113</v>
      </c>
      <c r="B18" s="24">
        <v>6427</v>
      </c>
      <c r="C18" s="18">
        <v>43746</v>
      </c>
      <c r="D18" s="15" t="s">
        <v>38</v>
      </c>
      <c r="E18" s="18" t="s">
        <v>75</v>
      </c>
      <c r="F18" s="18" t="s">
        <v>57</v>
      </c>
      <c r="G18" s="19">
        <v>2800</v>
      </c>
      <c r="H18" s="15">
        <v>60</v>
      </c>
      <c r="I18" s="20">
        <v>0.12</v>
      </c>
      <c r="J18" s="11" t="s">
        <v>57</v>
      </c>
    </row>
    <row r="19" spans="1:18" x14ac:dyDescent="0.3">
      <c r="A19" s="25">
        <v>200114</v>
      </c>
      <c r="B19" s="24">
        <v>1798</v>
      </c>
      <c r="C19" s="18">
        <v>43747</v>
      </c>
      <c r="D19" s="15" t="s">
        <v>34</v>
      </c>
      <c r="E19" s="18" t="s">
        <v>76</v>
      </c>
      <c r="F19" s="18" t="s">
        <v>56</v>
      </c>
      <c r="G19" s="19">
        <v>2800</v>
      </c>
      <c r="H19" s="15">
        <v>60</v>
      </c>
      <c r="I19" s="20">
        <v>0.1</v>
      </c>
      <c r="J19" s="11" t="s">
        <v>57</v>
      </c>
    </row>
    <row r="20" spans="1:18" x14ac:dyDescent="0.3">
      <c r="A20" s="25">
        <v>200115</v>
      </c>
      <c r="B20" s="24">
        <v>4632</v>
      </c>
      <c r="C20" s="18">
        <v>43748</v>
      </c>
      <c r="D20" s="15" t="s">
        <v>32</v>
      </c>
      <c r="E20" s="18" t="s">
        <v>77</v>
      </c>
      <c r="F20" s="18" t="s">
        <v>57</v>
      </c>
      <c r="G20" s="19">
        <v>23000</v>
      </c>
      <c r="H20" s="15" t="s">
        <v>55</v>
      </c>
      <c r="I20" s="20">
        <v>0.11</v>
      </c>
      <c r="J20" s="11" t="s">
        <v>57</v>
      </c>
    </row>
    <row r="21" spans="1:18" x14ac:dyDescent="0.3">
      <c r="A21" s="25">
        <v>200116</v>
      </c>
      <c r="B21" s="24">
        <v>8785</v>
      </c>
      <c r="C21" s="18">
        <v>43749</v>
      </c>
      <c r="D21" s="15" t="s">
        <v>32</v>
      </c>
      <c r="E21" s="18" t="s">
        <v>78</v>
      </c>
      <c r="F21" s="18" t="s">
        <v>56</v>
      </c>
      <c r="G21" s="19">
        <v>24000</v>
      </c>
      <c r="H21" s="15" t="s">
        <v>55</v>
      </c>
      <c r="I21" s="20">
        <v>0.11</v>
      </c>
      <c r="J21" s="11" t="s">
        <v>56</v>
      </c>
    </row>
    <row r="22" spans="1:18" x14ac:dyDescent="0.3">
      <c r="A22" s="25">
        <v>200117</v>
      </c>
      <c r="B22" s="24">
        <v>5129</v>
      </c>
      <c r="C22" s="18">
        <v>43751</v>
      </c>
      <c r="D22" s="15" t="s">
        <v>34</v>
      </c>
      <c r="E22" s="18" t="s">
        <v>79</v>
      </c>
      <c r="F22" s="18" t="s">
        <v>57</v>
      </c>
      <c r="G22" s="19">
        <v>40000</v>
      </c>
      <c r="H22" s="15" t="s">
        <v>55</v>
      </c>
      <c r="I22" s="20">
        <v>0.1</v>
      </c>
      <c r="J22" s="11" t="s">
        <v>57</v>
      </c>
    </row>
    <row r="23" spans="1:18" x14ac:dyDescent="0.3">
      <c r="A23" s="25">
        <v>200118</v>
      </c>
      <c r="B23" s="24">
        <v>6891</v>
      </c>
      <c r="C23" s="18">
        <v>43751</v>
      </c>
      <c r="D23" s="15" t="s">
        <v>34</v>
      </c>
      <c r="E23" s="18" t="s">
        <v>80</v>
      </c>
      <c r="F23" s="18" t="s">
        <v>56</v>
      </c>
      <c r="G23" s="19">
        <v>2800</v>
      </c>
      <c r="H23" s="15">
        <v>60</v>
      </c>
      <c r="I23" s="20">
        <v>0</v>
      </c>
      <c r="J23" s="11" t="s">
        <v>57</v>
      </c>
    </row>
    <row r="24" spans="1:18" x14ac:dyDescent="0.3">
      <c r="A24" s="25">
        <v>200119</v>
      </c>
      <c r="B24" s="24">
        <v>3525</v>
      </c>
      <c r="C24" s="18">
        <v>43752</v>
      </c>
      <c r="D24" s="15" t="s">
        <v>32</v>
      </c>
      <c r="E24" s="18" t="s">
        <v>81</v>
      </c>
      <c r="F24" s="18" t="s">
        <v>57</v>
      </c>
      <c r="G24" s="19">
        <v>20000</v>
      </c>
      <c r="H24" s="15" t="s">
        <v>55</v>
      </c>
      <c r="I24" s="20">
        <v>0.12</v>
      </c>
      <c r="J24" s="11" t="s">
        <v>57</v>
      </c>
    </row>
    <row r="25" spans="1:18" x14ac:dyDescent="0.3">
      <c r="A25" s="25">
        <v>200120</v>
      </c>
      <c r="B25" s="24">
        <v>6506</v>
      </c>
      <c r="C25" s="18">
        <v>43752</v>
      </c>
      <c r="D25" s="15" t="s">
        <v>36</v>
      </c>
      <c r="E25" s="18" t="s">
        <v>82</v>
      </c>
      <c r="F25" s="18" t="s">
        <v>56</v>
      </c>
      <c r="G25" s="19">
        <v>1400</v>
      </c>
      <c r="H25" s="15">
        <v>72</v>
      </c>
      <c r="I25" s="20">
        <v>0.15</v>
      </c>
      <c r="J25" s="11" t="s">
        <v>56</v>
      </c>
    </row>
    <row r="26" spans="1:18" x14ac:dyDescent="0.3">
      <c r="A26" s="25">
        <v>200121</v>
      </c>
      <c r="B26" s="24">
        <v>5485</v>
      </c>
      <c r="C26" s="18">
        <v>43752</v>
      </c>
      <c r="D26" s="15" t="s">
        <v>29</v>
      </c>
      <c r="E26" s="18" t="s">
        <v>83</v>
      </c>
      <c r="F26" s="18" t="s">
        <v>57</v>
      </c>
      <c r="G26" s="19">
        <v>5600</v>
      </c>
      <c r="H26" s="15">
        <v>36</v>
      </c>
      <c r="I26" s="20">
        <v>0.05</v>
      </c>
      <c r="J26" s="11" t="s">
        <v>57</v>
      </c>
    </row>
    <row r="27" spans="1:18" x14ac:dyDescent="0.3">
      <c r="A27" s="25">
        <v>200122</v>
      </c>
      <c r="B27" s="24">
        <v>3957</v>
      </c>
      <c r="C27" s="18">
        <v>43752</v>
      </c>
      <c r="D27" s="15" t="s">
        <v>37</v>
      </c>
      <c r="E27" s="18" t="s">
        <v>84</v>
      </c>
      <c r="F27" s="18" t="s">
        <v>56</v>
      </c>
      <c r="G27" s="19">
        <v>5600</v>
      </c>
      <c r="H27" s="15">
        <v>36</v>
      </c>
      <c r="I27" s="20">
        <v>0.05</v>
      </c>
      <c r="J27" s="11" t="s">
        <v>56</v>
      </c>
    </row>
    <row r="28" spans="1:18" x14ac:dyDescent="0.3">
      <c r="A28" s="25">
        <v>200123</v>
      </c>
      <c r="B28" s="24">
        <v>7482</v>
      </c>
      <c r="C28" s="18">
        <v>43756</v>
      </c>
      <c r="D28" s="15" t="s">
        <v>37</v>
      </c>
      <c r="E28" s="18" t="s">
        <v>85</v>
      </c>
      <c r="F28" s="18" t="s">
        <v>56</v>
      </c>
      <c r="G28" s="19">
        <v>4200</v>
      </c>
      <c r="H28" s="15">
        <v>48</v>
      </c>
      <c r="I28" s="20">
        <v>7.0000000000000007E-2</v>
      </c>
      <c r="J28" s="11" t="s">
        <v>56</v>
      </c>
    </row>
    <row r="29" spans="1:18" x14ac:dyDescent="0.3">
      <c r="A29" s="25">
        <v>200124</v>
      </c>
      <c r="B29" s="24">
        <v>9027</v>
      </c>
      <c r="C29" s="18">
        <v>43757</v>
      </c>
      <c r="D29" s="15" t="s">
        <v>34</v>
      </c>
      <c r="E29" s="18" t="s">
        <v>86</v>
      </c>
      <c r="F29" s="18" t="s">
        <v>57</v>
      </c>
      <c r="G29" s="19">
        <v>14000</v>
      </c>
      <c r="H29" s="15" t="s">
        <v>55</v>
      </c>
      <c r="I29" s="20">
        <v>0.05</v>
      </c>
      <c r="J29" s="11" t="s">
        <v>57</v>
      </c>
    </row>
    <row r="30" spans="1:18" x14ac:dyDescent="0.3">
      <c r="A30" s="25">
        <v>200125</v>
      </c>
      <c r="B30" s="24">
        <v>3326</v>
      </c>
      <c r="C30" s="18">
        <v>43758</v>
      </c>
      <c r="D30" s="15" t="s">
        <v>35</v>
      </c>
      <c r="E30" s="18" t="s">
        <v>87</v>
      </c>
      <c r="F30" s="18" t="s">
        <v>56</v>
      </c>
      <c r="G30" s="19">
        <v>2800</v>
      </c>
      <c r="H30" s="15">
        <v>60</v>
      </c>
      <c r="I30" s="20">
        <v>0.08</v>
      </c>
      <c r="J30" s="11" t="s">
        <v>57</v>
      </c>
    </row>
    <row r="31" spans="1:18" x14ac:dyDescent="0.3">
      <c r="A31" s="9"/>
      <c r="B31" s="9"/>
      <c r="C31" s="12"/>
      <c r="D31" s="12"/>
      <c r="E31" s="12"/>
      <c r="F31" s="12"/>
      <c r="G31" s="12"/>
      <c r="H31" s="12"/>
      <c r="I31" s="12"/>
      <c r="J31" s="9"/>
    </row>
    <row r="32" spans="1:18" x14ac:dyDescent="0.3">
      <c r="D32" s="2">
        <f>COUNTIF(Table1[SKU Code],"350SUKB")</f>
        <v>0</v>
      </c>
      <c r="I32" s="2" t="s">
        <v>56</v>
      </c>
      <c r="J32" s="38">
        <f>COUNTIF(Table1[Express Delivery],"Yes")</f>
        <v>8</v>
      </c>
      <c r="K32">
        <f>8/28</f>
        <v>0.2857142857142857</v>
      </c>
      <c r="N32" s="11" t="s">
        <v>22</v>
      </c>
      <c r="O32" s="11" t="s">
        <v>23</v>
      </c>
      <c r="P32" s="11" t="s">
        <v>24</v>
      </c>
      <c r="Q32" s="11" t="s">
        <v>25</v>
      </c>
      <c r="R32" s="11" t="s">
        <v>26</v>
      </c>
    </row>
    <row r="33" spans="4:18" x14ac:dyDescent="0.3">
      <c r="D33" s="2">
        <f>COUNTIF(Table1[SKU Code],"351SUKB")</f>
        <v>0</v>
      </c>
      <c r="I33" s="2" t="s">
        <v>57</v>
      </c>
      <c r="J33">
        <f>COUNTIF(Table1[Express Delivery],"No")</f>
        <v>20</v>
      </c>
      <c r="K33">
        <f>1-K32</f>
        <v>0.7142857142857143</v>
      </c>
      <c r="M33" s="11" t="s">
        <v>18</v>
      </c>
      <c r="N33">
        <v>4</v>
      </c>
      <c r="O33">
        <v>3</v>
      </c>
      <c r="P33">
        <v>0</v>
      </c>
      <c r="Q33">
        <v>0</v>
      </c>
      <c r="R33">
        <v>1</v>
      </c>
    </row>
    <row r="34" spans="4:18" x14ac:dyDescent="0.3">
      <c r="D34" s="2">
        <f>COUNTIF(Table1[SKU Code],"519SUKB")</f>
        <v>0</v>
      </c>
      <c r="M34" s="11" t="s">
        <v>19</v>
      </c>
      <c r="N34">
        <v>0</v>
      </c>
      <c r="O34">
        <v>2</v>
      </c>
      <c r="P34">
        <v>3</v>
      </c>
      <c r="Q34">
        <v>0</v>
      </c>
      <c r="R34">
        <v>0</v>
      </c>
    </row>
    <row r="35" spans="4:18" x14ac:dyDescent="0.3">
      <c r="M35" s="11" t="s">
        <v>20</v>
      </c>
      <c r="N35">
        <v>6</v>
      </c>
      <c r="O35">
        <v>4</v>
      </c>
      <c r="P35">
        <v>0</v>
      </c>
      <c r="Q35">
        <v>1</v>
      </c>
      <c r="R35">
        <v>4</v>
      </c>
    </row>
    <row r="39" spans="4:18" x14ac:dyDescent="0.3">
      <c r="O39">
        <f xml:space="preserve"> SUM(N33:R35)</f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9C6E-E0FB-47CD-842B-3F09C1A11005}">
  <dimension ref="A1:F18"/>
  <sheetViews>
    <sheetView showGridLines="0" tabSelected="1" workbookViewId="0">
      <selection activeCell="Q26" sqref="Q26"/>
    </sheetView>
  </sheetViews>
  <sheetFormatPr defaultRowHeight="14.4" x14ac:dyDescent="0.3"/>
  <cols>
    <col min="1" max="1" width="11.77734375" customWidth="1"/>
    <col min="2" max="2" width="11" customWidth="1"/>
    <col min="3" max="3" width="11.109375" customWidth="1"/>
  </cols>
  <sheetData>
    <row r="1" spans="1:6" ht="23.4" x14ac:dyDescent="0.45">
      <c r="A1" s="31" t="s">
        <v>91</v>
      </c>
    </row>
    <row r="2" spans="1:6" ht="37.799999999999997" x14ac:dyDescent="0.3">
      <c r="A2" s="26" t="s">
        <v>90</v>
      </c>
      <c r="B2" s="3" t="s">
        <v>89</v>
      </c>
      <c r="C2" s="27" t="s">
        <v>88</v>
      </c>
      <c r="E2" t="s">
        <v>94</v>
      </c>
      <c r="F2" t="s">
        <v>95</v>
      </c>
    </row>
    <row r="3" spans="1:6" x14ac:dyDescent="0.3">
      <c r="A3" s="30">
        <v>1</v>
      </c>
      <c r="B3" s="28">
        <v>8161</v>
      </c>
      <c r="C3" s="29">
        <v>5842</v>
      </c>
      <c r="D3">
        <f>C3-B3</f>
        <v>-2319</v>
      </c>
      <c r="E3">
        <f>AVERAGE(D3:D17)</f>
        <v>-20.933333333333334</v>
      </c>
      <c r="F3">
        <f>_xlfn.STDEV.P(D3:D17)</f>
        <v>1839.8416405283967</v>
      </c>
    </row>
    <row r="4" spans="1:6" x14ac:dyDescent="0.3">
      <c r="A4" s="30">
        <v>2</v>
      </c>
      <c r="B4" s="28">
        <v>6110</v>
      </c>
      <c r="C4" s="29">
        <v>7068</v>
      </c>
      <c r="D4">
        <f t="shared" ref="D4:D17" si="0">C4-B4</f>
        <v>958</v>
      </c>
    </row>
    <row r="5" spans="1:6" x14ac:dyDescent="0.3">
      <c r="A5" s="30">
        <v>3</v>
      </c>
      <c r="B5" s="28">
        <v>7100</v>
      </c>
      <c r="C5" s="29">
        <v>6060</v>
      </c>
      <c r="D5">
        <f t="shared" si="0"/>
        <v>-1040</v>
      </c>
    </row>
    <row r="6" spans="1:6" x14ac:dyDescent="0.3">
      <c r="A6" s="30">
        <v>4</v>
      </c>
      <c r="B6" s="28">
        <v>5400</v>
      </c>
      <c r="C6" s="29">
        <v>6173</v>
      </c>
      <c r="D6">
        <f t="shared" si="0"/>
        <v>773</v>
      </c>
    </row>
    <row r="7" spans="1:6" x14ac:dyDescent="0.3">
      <c r="A7" s="30">
        <v>5</v>
      </c>
      <c r="B7" s="28">
        <v>8803</v>
      </c>
      <c r="C7" s="29">
        <v>9161</v>
      </c>
      <c r="D7">
        <f t="shared" si="0"/>
        <v>358</v>
      </c>
    </row>
    <row r="8" spans="1:6" x14ac:dyDescent="0.3">
      <c r="A8" s="30">
        <v>6</v>
      </c>
      <c r="B8" s="28">
        <v>9260</v>
      </c>
      <c r="C8" s="29">
        <v>9928</v>
      </c>
      <c r="D8">
        <f t="shared" si="0"/>
        <v>668</v>
      </c>
    </row>
    <row r="9" spans="1:6" x14ac:dyDescent="0.3">
      <c r="A9" s="30">
        <v>7</v>
      </c>
      <c r="B9" s="28">
        <v>5392</v>
      </c>
      <c r="C9" s="29">
        <v>7604</v>
      </c>
      <c r="D9">
        <f t="shared" si="0"/>
        <v>2212</v>
      </c>
    </row>
    <row r="10" spans="1:6" x14ac:dyDescent="0.3">
      <c r="A10" s="30">
        <v>8</v>
      </c>
      <c r="B10" s="28">
        <v>7191</v>
      </c>
      <c r="C10" s="29">
        <v>9467</v>
      </c>
      <c r="D10">
        <f t="shared" si="0"/>
        <v>2276</v>
      </c>
    </row>
    <row r="11" spans="1:6" x14ac:dyDescent="0.3">
      <c r="A11" s="30">
        <v>9</v>
      </c>
      <c r="B11" s="28">
        <v>9580</v>
      </c>
      <c r="C11" s="29">
        <v>9735</v>
      </c>
      <c r="D11">
        <f t="shared" si="0"/>
        <v>155</v>
      </c>
    </row>
    <row r="12" spans="1:6" x14ac:dyDescent="0.3">
      <c r="A12" s="30">
        <v>10</v>
      </c>
      <c r="B12" s="28">
        <v>6239</v>
      </c>
      <c r="C12" s="29">
        <v>8685</v>
      </c>
      <c r="D12">
        <f t="shared" si="0"/>
        <v>2446</v>
      </c>
    </row>
    <row r="13" spans="1:6" x14ac:dyDescent="0.3">
      <c r="A13" s="30">
        <v>11</v>
      </c>
      <c r="B13" s="28">
        <v>8199</v>
      </c>
      <c r="C13" s="29">
        <v>5302</v>
      </c>
      <c r="D13">
        <f t="shared" si="0"/>
        <v>-2897</v>
      </c>
    </row>
    <row r="14" spans="1:6" x14ac:dyDescent="0.3">
      <c r="A14" s="30">
        <v>12</v>
      </c>
      <c r="B14" s="28">
        <v>5278</v>
      </c>
      <c r="C14" s="29">
        <v>7422</v>
      </c>
      <c r="D14">
        <f t="shared" si="0"/>
        <v>2144</v>
      </c>
    </row>
    <row r="15" spans="1:6" x14ac:dyDescent="0.3">
      <c r="A15" s="30">
        <v>13</v>
      </c>
      <c r="B15" s="28">
        <v>6899</v>
      </c>
      <c r="C15" s="29">
        <v>5671</v>
      </c>
      <c r="D15">
        <f t="shared" si="0"/>
        <v>-1228</v>
      </c>
    </row>
    <row r="16" spans="1:6" x14ac:dyDescent="0.3">
      <c r="A16" s="30">
        <v>14</v>
      </c>
      <c r="B16" s="28">
        <v>7634</v>
      </c>
      <c r="C16" s="29">
        <v>5084</v>
      </c>
      <c r="D16">
        <f t="shared" si="0"/>
        <v>-2550</v>
      </c>
    </row>
    <row r="17" spans="1:4" x14ac:dyDescent="0.3">
      <c r="A17" s="30">
        <v>15</v>
      </c>
      <c r="B17" s="28">
        <v>8973</v>
      </c>
      <c r="C17" s="29">
        <v>6703</v>
      </c>
      <c r="D17">
        <f t="shared" si="0"/>
        <v>-2270</v>
      </c>
    </row>
    <row r="18" spans="1:4" x14ac:dyDescent="0.3">
      <c r="A18" s="9"/>
      <c r="B18" s="9"/>
      <c r="C18" s="9"/>
      <c r="D18">
        <f>SUM(D3:D17)</f>
        <v>-314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 Models</vt:lpstr>
      <vt:lpstr>Current order flow</vt:lpstr>
      <vt:lpstr>MFS data </vt:lpstr>
      <vt:lpstr>GOB data</vt:lpstr>
      <vt:lpstr>Sample forecast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Rajendran, Arjunraj</dc:creator>
  <cp:lastModifiedBy>Clarence Toh</cp:lastModifiedBy>
  <dcterms:created xsi:type="dcterms:W3CDTF">2019-11-15T07:05:32Z</dcterms:created>
  <dcterms:modified xsi:type="dcterms:W3CDTF">2020-02-15T07:00:07Z</dcterms:modified>
</cp:coreProperties>
</file>