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160" yWindow="1900" windowWidth="14040" windowHeight="14060" tabRatio="500" activeTab="1"/>
  </bookViews>
  <sheets>
    <sheet name="H vacuum" sheetId="1" r:id="rId1"/>
    <sheet name="OH lines" sheetId="2" r:id="rId2"/>
    <sheet name="Arc Lin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2" i="2" l="1"/>
  <c r="M62" i="2"/>
  <c r="N61" i="2"/>
  <c r="M61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N25" i="2"/>
  <c r="M25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I41" i="3"/>
  <c r="H41" i="3"/>
  <c r="I40" i="3"/>
  <c r="H40" i="3"/>
  <c r="I37" i="3"/>
  <c r="I36" i="3"/>
  <c r="I35" i="3"/>
  <c r="I34" i="3"/>
  <c r="I33" i="3"/>
  <c r="I32" i="3"/>
  <c r="I31" i="3"/>
  <c r="I30" i="3"/>
  <c r="I29" i="3"/>
  <c r="I28" i="3"/>
  <c r="I27" i="3"/>
  <c r="I26" i="3"/>
  <c r="H24" i="3"/>
  <c r="I24" i="3"/>
  <c r="H23" i="3"/>
  <c r="I23" i="3"/>
  <c r="H22" i="3"/>
  <c r="I22" i="3"/>
  <c r="H21" i="3"/>
  <c r="I21" i="3"/>
  <c r="H20" i="3"/>
  <c r="I20" i="3"/>
  <c r="H19" i="3"/>
  <c r="I19" i="3"/>
  <c r="H18" i="3"/>
  <c r="I18" i="3"/>
  <c r="H17" i="3"/>
  <c r="I17" i="3"/>
  <c r="H16" i="3"/>
  <c r="I16" i="3"/>
  <c r="H15" i="3"/>
  <c r="I15" i="3"/>
  <c r="H37" i="3"/>
  <c r="H36" i="3"/>
  <c r="H35" i="3"/>
  <c r="H34" i="3"/>
  <c r="H33" i="3"/>
  <c r="H32" i="3"/>
  <c r="H31" i="3"/>
  <c r="H30" i="3"/>
  <c r="H29" i="3"/>
  <c r="H28" i="3"/>
  <c r="H27" i="3"/>
  <c r="H26" i="3"/>
  <c r="H14" i="3"/>
  <c r="I14" i="3"/>
  <c r="H12" i="3"/>
  <c r="I12" i="3"/>
  <c r="H11" i="3"/>
  <c r="I11" i="3"/>
  <c r="H10" i="3"/>
  <c r="I10" i="3"/>
  <c r="H9" i="3"/>
  <c r="I9" i="3"/>
  <c r="H8" i="3"/>
  <c r="I8" i="3"/>
  <c r="H7" i="3"/>
  <c r="I7" i="3"/>
  <c r="H6" i="3"/>
  <c r="I6" i="3"/>
  <c r="H5" i="3"/>
  <c r="I5" i="3"/>
  <c r="H4" i="3"/>
  <c r="I4" i="3"/>
  <c r="E4" i="3"/>
  <c r="E5" i="3"/>
  <c r="E6" i="3"/>
  <c r="E7" i="3"/>
  <c r="E8" i="3"/>
  <c r="E9" i="3"/>
  <c r="E10" i="3"/>
  <c r="E11" i="3"/>
  <c r="E12" i="3"/>
  <c r="D4" i="3"/>
  <c r="D5" i="3"/>
  <c r="D6" i="3"/>
  <c r="D7" i="3"/>
  <c r="D8" i="3"/>
  <c r="D9" i="3"/>
  <c r="D10" i="3"/>
  <c r="D11" i="3"/>
  <c r="D12" i="3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J62" i="2"/>
  <c r="I62" i="2"/>
  <c r="J61" i="2"/>
  <c r="I61" i="2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E41" i="3"/>
  <c r="D41" i="3"/>
  <c r="E40" i="3"/>
  <c r="D40" i="3"/>
  <c r="N15" i="1"/>
  <c r="O15" i="1"/>
  <c r="N16" i="1"/>
  <c r="O16" i="1"/>
  <c r="N17" i="1"/>
  <c r="O17" i="1"/>
  <c r="N18" i="1"/>
  <c r="O18" i="1"/>
  <c r="N19" i="1"/>
  <c r="O19" i="1"/>
  <c r="N20" i="1"/>
  <c r="O20" i="1"/>
  <c r="N12" i="1"/>
  <c r="O12" i="1"/>
  <c r="O59" i="1"/>
  <c r="N59" i="1"/>
  <c r="O58" i="1"/>
  <c r="N58" i="1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F62" i="2"/>
  <c r="E62" i="2"/>
  <c r="F61" i="2"/>
  <c r="E61" i="2"/>
  <c r="J15" i="1"/>
  <c r="K15" i="1"/>
  <c r="J16" i="1"/>
  <c r="K16" i="1"/>
  <c r="J17" i="1"/>
  <c r="K17" i="1"/>
  <c r="J18" i="1"/>
  <c r="K18" i="1"/>
  <c r="J19" i="1"/>
  <c r="K19" i="1"/>
  <c r="J20" i="1"/>
  <c r="K20" i="1"/>
  <c r="J12" i="1"/>
  <c r="K12" i="1"/>
  <c r="K59" i="1"/>
  <c r="J59" i="1"/>
  <c r="K58" i="1"/>
  <c r="J58" i="1"/>
  <c r="G59" i="1"/>
  <c r="G58" i="1"/>
  <c r="F59" i="1"/>
  <c r="F58" i="1"/>
  <c r="G20" i="1"/>
  <c r="G19" i="1"/>
  <c r="G18" i="1"/>
  <c r="G17" i="1"/>
  <c r="G16" i="1"/>
  <c r="G15" i="1"/>
  <c r="G12" i="1"/>
  <c r="F20" i="1"/>
  <c r="F19" i="1"/>
  <c r="F18" i="1"/>
  <c r="F17" i="1"/>
  <c r="F16" i="1"/>
  <c r="F15" i="1"/>
  <c r="F12" i="1"/>
</calcChain>
</file>

<file path=xl/sharedStrings.xml><?xml version="1.0" encoding="utf-8"?>
<sst xmlns="http://schemas.openxmlformats.org/spreadsheetml/2006/main" count="159" uniqueCount="77">
  <si>
    <t>Series</t>
  </si>
  <si>
    <t>Transition</t>
  </si>
  <si>
    <t>wavelength (Angstrom)</t>
  </si>
  <si>
    <t>Paschen</t>
  </si>
  <si>
    <t>4-3</t>
  </si>
  <si>
    <t>5-3</t>
  </si>
  <si>
    <t>6-3</t>
  </si>
  <si>
    <t>7-3</t>
  </si>
  <si>
    <t>8-3</t>
  </si>
  <si>
    <t>9-3</t>
  </si>
  <si>
    <t>10-3</t>
  </si>
  <si>
    <t>Brackett</t>
  </si>
  <si>
    <t>5-4</t>
  </si>
  <si>
    <t>6-4</t>
  </si>
  <si>
    <t>7-4</t>
  </si>
  <si>
    <t>8-4</t>
  </si>
  <si>
    <t>9-4</t>
  </si>
  <si>
    <t>10-4</t>
  </si>
  <si>
    <t>11-4</t>
  </si>
  <si>
    <t>12-4</t>
  </si>
  <si>
    <t>13-4</t>
  </si>
  <si>
    <t>14-4</t>
  </si>
  <si>
    <t>15-4</t>
  </si>
  <si>
    <t>16-4</t>
  </si>
  <si>
    <t>17-4</t>
  </si>
  <si>
    <t>18-4</t>
  </si>
  <si>
    <t>19-4</t>
  </si>
  <si>
    <t>20-4</t>
  </si>
  <si>
    <t>21-4</t>
  </si>
  <si>
    <t>Pfund</t>
  </si>
  <si>
    <t>7-5</t>
  </si>
  <si>
    <t>8-5</t>
  </si>
  <si>
    <t>9-5</t>
  </si>
  <si>
    <t>10-5</t>
  </si>
  <si>
    <t>11-5</t>
  </si>
  <si>
    <t>12-5</t>
  </si>
  <si>
    <t>13-5</t>
  </si>
  <si>
    <t>14-5</t>
  </si>
  <si>
    <t>15-5</t>
  </si>
  <si>
    <t>16-5</t>
  </si>
  <si>
    <t>17-5</t>
  </si>
  <si>
    <t>18-5</t>
  </si>
  <si>
    <t>19-5</t>
  </si>
  <si>
    <t>20-5</t>
  </si>
  <si>
    <t>Humphreys</t>
  </si>
  <si>
    <t>10-6</t>
  </si>
  <si>
    <t>11-6</t>
  </si>
  <si>
    <t>12-6</t>
  </si>
  <si>
    <t>13-6</t>
  </si>
  <si>
    <t>14-6</t>
  </si>
  <si>
    <t>15-6</t>
  </si>
  <si>
    <t>16-6</t>
  </si>
  <si>
    <t>17-6</t>
  </si>
  <si>
    <t>18-6</t>
  </si>
  <si>
    <t>19-6</t>
  </si>
  <si>
    <t>20-6</t>
  </si>
  <si>
    <t>21-6</t>
  </si>
  <si>
    <t>22-6</t>
  </si>
  <si>
    <t>23-6</t>
  </si>
  <si>
    <t>24-6</t>
  </si>
  <si>
    <t>25-6</t>
  </si>
  <si>
    <t>Wavelength (Angstrom)</t>
  </si>
  <si>
    <t>Strength</t>
  </si>
  <si>
    <t>Wavelength</t>
  </si>
  <si>
    <t>HK recovered arc</t>
  </si>
  <si>
    <t>abs(delta)</t>
  </si>
  <si>
    <t>delta</t>
  </si>
  <si>
    <t>measured wavelength</t>
  </si>
  <si>
    <t>average</t>
  </si>
  <si>
    <t>stddev</t>
  </si>
  <si>
    <t>HK Telluric Option 3</t>
  </si>
  <si>
    <t>HK Telluric Option 1 - arc</t>
  </si>
  <si>
    <t>HK Telluric Option 2 - arc</t>
  </si>
  <si>
    <t>HK Telluric with arc - Option 2</t>
  </si>
  <si>
    <t>HK Science with arc - Step 15 test</t>
  </si>
  <si>
    <t>JH recovered arc</t>
  </si>
  <si>
    <t>JH Science with arc - Step 15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</si>
</sst>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0" fontId="1" fillId="0" borderId="2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3" xfId="0" applyBorder="1"/>
    <xf numFmtId="165" fontId="0" fillId="0" borderId="3" xfId="0" applyNumberFormat="1" applyBorder="1"/>
    <xf numFmtId="0" fontId="1" fillId="0" borderId="4" xfId="0" applyFont="1" applyBorder="1" applyAlignment="1">
      <alignment wrapText="1"/>
    </xf>
    <xf numFmtId="49" fontId="1" fillId="0" borderId="4" xfId="0" applyNumberFormat="1" applyFont="1" applyBorder="1" applyAlignment="1">
      <alignment horizontal="center" wrapText="1"/>
    </xf>
    <xf numFmtId="165" fontId="1" fillId="0" borderId="5" xfId="0" applyNumberFormat="1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165" fontId="1" fillId="0" borderId="4" xfId="0" applyNumberFormat="1" applyFont="1" applyBorder="1" applyAlignment="1">
      <alignment wrapText="1"/>
    </xf>
    <xf numFmtId="2" fontId="0" fillId="0" borderId="1" xfId="0" applyNumberFormat="1" applyBorder="1"/>
    <xf numFmtId="165" fontId="1" fillId="0" borderId="1" xfId="0" applyNumberFormat="1" applyFont="1" applyBorder="1"/>
    <xf numFmtId="165" fontId="1" fillId="0" borderId="6" xfId="0" applyNumberFormat="1" applyFont="1" applyBorder="1" applyAlignment="1">
      <alignment wrapText="1"/>
    </xf>
    <xf numFmtId="165" fontId="0" fillId="0" borderId="2" xfId="0" applyNumberFormat="1" applyBorder="1"/>
    <xf numFmtId="165" fontId="1" fillId="0" borderId="7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0" xfId="0" applyNumberFormat="1" applyFont="1"/>
    <xf numFmtId="2" fontId="1" fillId="0" borderId="1" xfId="0" applyNumberFormat="1" applyFont="1" applyBorder="1"/>
    <xf numFmtId="165" fontId="1" fillId="0" borderId="3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wrapText="1"/>
    </xf>
    <xf numFmtId="0" fontId="1" fillId="0" borderId="0" xfId="0" applyFont="1" applyBorder="1" applyAlignment="1">
      <alignment wrapText="1"/>
    </xf>
    <xf numFmtId="165" fontId="1" fillId="0" borderId="2" xfId="0" applyNumberFormat="1" applyFont="1" applyBorder="1" applyAlignment="1">
      <alignment wrapText="1"/>
    </xf>
    <xf numFmtId="165" fontId="1" fillId="0" borderId="0" xfId="0" applyNumberFormat="1" applyFont="1" applyBorder="1" applyAlignment="1">
      <alignment wrapText="1"/>
    </xf>
    <xf numFmtId="165" fontId="0" fillId="0" borderId="1" xfId="0" applyNumberFormat="1" applyFont="1" applyBorder="1" applyAlignment="1">
      <alignment wrapText="1"/>
    </xf>
    <xf numFmtId="165" fontId="0" fillId="0" borderId="1" xfId="0" applyNumberFormat="1" applyFont="1" applyBorder="1"/>
    <xf numFmtId="0" fontId="0" fillId="0" borderId="2" xfId="0" applyFont="1" applyBorder="1" applyAlignment="1">
      <alignment wrapText="1"/>
    </xf>
    <xf numFmtId="0" fontId="0" fillId="0" borderId="2" xfId="0" applyFont="1" applyBorder="1"/>
    <xf numFmtId="2" fontId="1" fillId="0" borderId="1" xfId="0" applyNumberFormat="1" applyFont="1" applyBorder="1" applyAlignment="1">
      <alignment wrapText="1"/>
    </xf>
    <xf numFmtId="165" fontId="1" fillId="0" borderId="3" xfId="0" applyNumberFormat="1" applyFont="1" applyBorder="1" applyAlignment="1">
      <alignment wrapText="1"/>
    </xf>
    <xf numFmtId="165" fontId="0" fillId="0" borderId="0" xfId="0" applyNumberFormat="1" applyFont="1" applyBorder="1" applyAlignment="1">
      <alignment wrapText="1"/>
    </xf>
    <xf numFmtId="2" fontId="0" fillId="0" borderId="1" xfId="0" applyNumberFormat="1" applyFont="1" applyBorder="1" applyAlignment="1">
      <alignment wrapText="1"/>
    </xf>
    <xf numFmtId="165" fontId="0" fillId="0" borderId="2" xfId="0" applyNumberFormat="1" applyFont="1" applyBorder="1" applyAlignment="1">
      <alignment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N26" sqref="N26"/>
    </sheetView>
  </sheetViews>
  <sheetFormatPr baseColWidth="10" defaultRowHeight="15" x14ac:dyDescent="0"/>
  <cols>
    <col min="2" max="2" width="10.83203125" style="3"/>
    <col min="3" max="3" width="10.83203125" style="5"/>
    <col min="4" max="4" width="4.33203125" customWidth="1"/>
    <col min="5" max="5" width="10.83203125" style="20"/>
    <col min="6" max="6" width="7.6640625" style="27" customWidth="1"/>
    <col min="7" max="7" width="9.83203125" style="10" customWidth="1"/>
    <col min="8" max="8" width="4" customWidth="1"/>
    <col min="12" max="12" width="3.83203125" customWidth="1"/>
  </cols>
  <sheetData>
    <row r="1" spans="1:15" s="1" customFormat="1">
      <c r="B1" s="2"/>
      <c r="C1" s="18"/>
      <c r="E1" s="30" t="s">
        <v>70</v>
      </c>
      <c r="F1" s="31"/>
      <c r="G1" s="32"/>
      <c r="I1" s="30" t="s">
        <v>71</v>
      </c>
      <c r="J1" s="31"/>
      <c r="K1" s="32"/>
      <c r="M1" s="30" t="s">
        <v>72</v>
      </c>
      <c r="N1" s="31"/>
      <c r="O1" s="32"/>
    </row>
    <row r="2" spans="1:15" s="11" customFormat="1" ht="46" thickBot="1">
      <c r="A2" s="11" t="s">
        <v>0</v>
      </c>
      <c r="B2" s="12" t="s">
        <v>1</v>
      </c>
      <c r="C2" s="13" t="s">
        <v>2</v>
      </c>
      <c r="E2" s="19" t="s">
        <v>67</v>
      </c>
      <c r="F2" s="16" t="s">
        <v>66</v>
      </c>
      <c r="G2" s="21" t="s">
        <v>65</v>
      </c>
      <c r="I2" s="19" t="s">
        <v>67</v>
      </c>
      <c r="J2" s="16" t="s">
        <v>66</v>
      </c>
      <c r="K2" s="21" t="s">
        <v>65</v>
      </c>
      <c r="M2" s="19" t="s">
        <v>67</v>
      </c>
      <c r="N2" s="16" t="s">
        <v>66</v>
      </c>
      <c r="O2" s="21" t="s">
        <v>65</v>
      </c>
    </row>
    <row r="3" spans="1:15">
      <c r="A3" t="s">
        <v>3</v>
      </c>
      <c r="B3" s="3" t="s">
        <v>4</v>
      </c>
      <c r="C3" s="5">
        <v>18756.099999999999</v>
      </c>
      <c r="I3" s="20"/>
      <c r="J3" s="27"/>
      <c r="K3" s="10"/>
      <c r="M3" s="20"/>
      <c r="N3" s="27"/>
      <c r="O3" s="10"/>
    </row>
    <row r="4" spans="1:15">
      <c r="A4" t="s">
        <v>3</v>
      </c>
      <c r="B4" s="3" t="s">
        <v>5</v>
      </c>
      <c r="C4" s="5">
        <v>12821.6</v>
      </c>
      <c r="I4" s="20"/>
      <c r="J4" s="27"/>
      <c r="K4" s="10"/>
      <c r="M4" s="20"/>
      <c r="N4" s="27"/>
      <c r="O4" s="10"/>
    </row>
    <row r="5" spans="1:15">
      <c r="A5" t="s">
        <v>3</v>
      </c>
      <c r="B5" s="3" t="s">
        <v>6</v>
      </c>
      <c r="C5" s="5">
        <v>10941.1</v>
      </c>
      <c r="I5" s="20"/>
      <c r="J5" s="27"/>
      <c r="K5" s="10"/>
      <c r="M5" s="20"/>
      <c r="N5" s="27"/>
      <c r="O5" s="10"/>
    </row>
    <row r="6" spans="1:15">
      <c r="A6" t="s">
        <v>3</v>
      </c>
      <c r="B6" s="3" t="s">
        <v>7</v>
      </c>
      <c r="C6" s="5">
        <v>10052.1</v>
      </c>
      <c r="I6" s="20"/>
      <c r="J6" s="27"/>
      <c r="K6" s="10"/>
      <c r="M6" s="20"/>
      <c r="N6" s="27"/>
      <c r="O6" s="10"/>
    </row>
    <row r="7" spans="1:15">
      <c r="A7" t="s">
        <v>3</v>
      </c>
      <c r="B7" s="3" t="s">
        <v>8</v>
      </c>
      <c r="C7" s="5">
        <v>9548.6</v>
      </c>
      <c r="I7" s="20"/>
      <c r="J7" s="27"/>
      <c r="K7" s="10"/>
      <c r="M7" s="20"/>
      <c r="N7" s="27"/>
      <c r="O7" s="10"/>
    </row>
    <row r="8" spans="1:15">
      <c r="A8" t="s">
        <v>3</v>
      </c>
      <c r="B8" s="3" t="s">
        <v>9</v>
      </c>
      <c r="C8" s="5">
        <v>9531.5</v>
      </c>
      <c r="I8" s="20"/>
      <c r="J8" s="27"/>
      <c r="K8" s="10"/>
      <c r="M8" s="20"/>
      <c r="N8" s="27"/>
      <c r="O8" s="10"/>
    </row>
    <row r="9" spans="1:15">
      <c r="A9" t="s">
        <v>3</v>
      </c>
      <c r="B9" s="3" t="s">
        <v>10</v>
      </c>
      <c r="C9" s="5">
        <v>9017.4</v>
      </c>
      <c r="I9" s="20"/>
      <c r="J9" s="27"/>
      <c r="K9" s="10"/>
      <c r="M9" s="20"/>
      <c r="N9" s="27"/>
      <c r="O9" s="10"/>
    </row>
    <row r="10" spans="1:15">
      <c r="A10" t="s">
        <v>11</v>
      </c>
      <c r="B10" s="3" t="s">
        <v>12</v>
      </c>
      <c r="C10" s="5">
        <v>40522.6</v>
      </c>
      <c r="I10" s="20"/>
      <c r="J10" s="27"/>
      <c r="K10" s="10"/>
      <c r="M10" s="20"/>
      <c r="N10" s="27"/>
      <c r="O10" s="10"/>
    </row>
    <row r="11" spans="1:15">
      <c r="A11" t="s">
        <v>11</v>
      </c>
      <c r="B11" s="3" t="s">
        <v>13</v>
      </c>
      <c r="C11" s="5">
        <v>26258.7</v>
      </c>
      <c r="I11" s="20"/>
      <c r="J11" s="27"/>
      <c r="K11" s="10"/>
      <c r="M11" s="20"/>
      <c r="N11" s="27"/>
      <c r="O11" s="10"/>
    </row>
    <row r="12" spans="1:15">
      <c r="A12" t="s">
        <v>11</v>
      </c>
      <c r="B12" s="3" t="s">
        <v>14</v>
      </c>
      <c r="C12" s="5">
        <v>21661.200000000001</v>
      </c>
      <c r="E12" s="20">
        <v>21668.400000000001</v>
      </c>
      <c r="F12" s="27">
        <f>E12-$C12</f>
        <v>7.2000000000007276</v>
      </c>
      <c r="G12" s="10">
        <f>ABS(F12)</f>
        <v>7.2000000000007276</v>
      </c>
      <c r="I12" s="20">
        <v>21672.400000000001</v>
      </c>
      <c r="J12" s="27">
        <f>I12-$C12</f>
        <v>11.200000000000728</v>
      </c>
      <c r="K12" s="10">
        <f>ABS(J12)</f>
        <v>11.200000000000728</v>
      </c>
      <c r="M12" s="20">
        <v>21674.3</v>
      </c>
      <c r="N12" s="27">
        <f>M12-$C12</f>
        <v>13.099999999998545</v>
      </c>
      <c r="O12" s="10">
        <f>ABS(N12)</f>
        <v>13.099999999998545</v>
      </c>
    </row>
    <row r="13" spans="1:15">
      <c r="A13" t="s">
        <v>11</v>
      </c>
      <c r="B13" s="3" t="s">
        <v>15</v>
      </c>
      <c r="C13" s="5">
        <v>19450.900000000001</v>
      </c>
      <c r="I13" s="20"/>
      <c r="J13" s="27"/>
      <c r="K13" s="10"/>
      <c r="M13" s="20"/>
      <c r="N13" s="27"/>
      <c r="O13" s="10"/>
    </row>
    <row r="14" spans="1:15">
      <c r="A14" t="s">
        <v>11</v>
      </c>
      <c r="B14" s="3" t="s">
        <v>16</v>
      </c>
      <c r="C14" s="5">
        <v>18179.099999999999</v>
      </c>
      <c r="I14" s="20"/>
      <c r="J14" s="27"/>
      <c r="K14" s="10"/>
      <c r="M14" s="20"/>
      <c r="N14" s="27"/>
      <c r="O14" s="10"/>
    </row>
    <row r="15" spans="1:15">
      <c r="A15" t="s">
        <v>11</v>
      </c>
      <c r="B15" s="3" t="s">
        <v>17</v>
      </c>
      <c r="C15" s="5">
        <v>17366.900000000001</v>
      </c>
      <c r="E15" s="20">
        <v>17366.900000000001</v>
      </c>
      <c r="F15" s="27">
        <f>E15-$C15</f>
        <v>0</v>
      </c>
      <c r="G15" s="10">
        <f>ABS(F15)</f>
        <v>0</v>
      </c>
      <c r="I15" s="20">
        <v>17371.3</v>
      </c>
      <c r="J15" s="27">
        <f>I15-$C15</f>
        <v>4.3999999999978172</v>
      </c>
      <c r="K15" s="10">
        <f>ABS(J15)</f>
        <v>4.3999999999978172</v>
      </c>
      <c r="M15" s="20">
        <v>17370.8</v>
      </c>
      <c r="N15" s="27">
        <f>M15-$C15</f>
        <v>3.8999999999978172</v>
      </c>
      <c r="O15" s="10">
        <f>ABS(N15)</f>
        <v>3.8999999999978172</v>
      </c>
    </row>
    <row r="16" spans="1:15">
      <c r="A16" t="s">
        <v>11</v>
      </c>
      <c r="B16" s="3" t="s">
        <v>18</v>
      </c>
      <c r="C16" s="5">
        <v>16811.099999999999</v>
      </c>
      <c r="E16" s="20">
        <v>16813.8</v>
      </c>
      <c r="F16" s="27">
        <f>E16-$C16</f>
        <v>2.7000000000007276</v>
      </c>
      <c r="G16" s="10">
        <f>ABS(F16)</f>
        <v>2.7000000000007276</v>
      </c>
      <c r="I16" s="20">
        <v>16817.2</v>
      </c>
      <c r="J16" s="27">
        <f>I16-$C16</f>
        <v>6.1000000000021828</v>
      </c>
      <c r="K16" s="10">
        <f>ABS(J16)</f>
        <v>6.1000000000021828</v>
      </c>
      <c r="M16" s="20">
        <v>16815.599999999999</v>
      </c>
      <c r="N16" s="27">
        <f>M16-$C16</f>
        <v>4.5</v>
      </c>
      <c r="O16" s="10">
        <f>ABS(N16)</f>
        <v>4.5</v>
      </c>
    </row>
    <row r="17" spans="1:15">
      <c r="A17" t="s">
        <v>11</v>
      </c>
      <c r="B17" s="3" t="s">
        <v>19</v>
      </c>
      <c r="C17" s="5">
        <v>16411.7</v>
      </c>
      <c r="E17" s="20">
        <v>16412.2</v>
      </c>
      <c r="F17" s="27">
        <f>E17-$C17</f>
        <v>0.5</v>
      </c>
      <c r="G17" s="10">
        <f>ABS(F17)</f>
        <v>0.5</v>
      </c>
      <c r="I17" s="20">
        <v>16414.3</v>
      </c>
      <c r="J17" s="27">
        <f>I17-$C17</f>
        <v>2.5999999999985448</v>
      </c>
      <c r="K17" s="10">
        <f>ABS(J17)</f>
        <v>2.5999999999985448</v>
      </c>
      <c r="M17" s="20">
        <v>16416.2</v>
      </c>
      <c r="N17" s="27">
        <f>M17-$C17</f>
        <v>4.5</v>
      </c>
      <c r="O17" s="10">
        <f>ABS(N17)</f>
        <v>4.5</v>
      </c>
    </row>
    <row r="18" spans="1:15">
      <c r="A18" t="s">
        <v>11</v>
      </c>
      <c r="B18" s="3" t="s">
        <v>20</v>
      </c>
      <c r="C18" s="5">
        <v>16113.7</v>
      </c>
      <c r="E18" s="20">
        <v>16112.2</v>
      </c>
      <c r="F18" s="27">
        <f>E18-$C18</f>
        <v>-1.5</v>
      </c>
      <c r="G18" s="10">
        <f>ABS(F18)</f>
        <v>1.5</v>
      </c>
      <c r="I18" s="20">
        <v>16114.1</v>
      </c>
      <c r="J18" s="27">
        <f>I18-$C18</f>
        <v>0.3999999999996362</v>
      </c>
      <c r="K18" s="10">
        <f>ABS(J18)</f>
        <v>0.3999999999996362</v>
      </c>
      <c r="M18" s="20">
        <v>16112.7</v>
      </c>
      <c r="N18" s="27">
        <f>M18-$C18</f>
        <v>-1</v>
      </c>
      <c r="O18" s="10">
        <f>ABS(N18)</f>
        <v>1</v>
      </c>
    </row>
    <row r="19" spans="1:15">
      <c r="A19" t="s">
        <v>11</v>
      </c>
      <c r="B19" s="3" t="s">
        <v>21</v>
      </c>
      <c r="C19" s="5">
        <v>15884.9</v>
      </c>
      <c r="E19" s="20">
        <v>15885</v>
      </c>
      <c r="F19" s="27">
        <f>E19-$C19</f>
        <v>0.1000000000003638</v>
      </c>
      <c r="G19" s="10">
        <f>ABS(F19)</f>
        <v>0.1000000000003638</v>
      </c>
      <c r="I19" s="20">
        <v>15889.2</v>
      </c>
      <c r="J19" s="27">
        <f>I19-$C19</f>
        <v>4.3000000000010914</v>
      </c>
      <c r="K19" s="10">
        <f>ABS(J19)</f>
        <v>4.3000000000010914</v>
      </c>
      <c r="M19" s="20">
        <v>15889.1</v>
      </c>
      <c r="N19" s="27">
        <f>M19-$C19</f>
        <v>4.2000000000007276</v>
      </c>
      <c r="O19" s="10">
        <f>ABS(N19)</f>
        <v>4.2000000000007276</v>
      </c>
    </row>
    <row r="20" spans="1:15">
      <c r="A20" t="s">
        <v>11</v>
      </c>
      <c r="B20" s="3" t="s">
        <v>22</v>
      </c>
      <c r="C20" s="5">
        <v>15705</v>
      </c>
      <c r="E20" s="20">
        <v>15712</v>
      </c>
      <c r="F20" s="27">
        <f>E20-$C20</f>
        <v>7</v>
      </c>
      <c r="G20" s="10">
        <f>ABS(F20)</f>
        <v>7</v>
      </c>
      <c r="I20" s="20">
        <v>15713.3</v>
      </c>
      <c r="J20" s="27">
        <f>I20-$C20</f>
        <v>8.2999999999992724</v>
      </c>
      <c r="K20" s="10">
        <f>ABS(J20)</f>
        <v>8.2999999999992724</v>
      </c>
      <c r="M20" s="20">
        <v>15713.7</v>
      </c>
      <c r="N20" s="27">
        <f>M20-$C20</f>
        <v>8.7000000000007276</v>
      </c>
      <c r="O20" s="10">
        <f>ABS(N20)</f>
        <v>8.7000000000007276</v>
      </c>
    </row>
    <row r="21" spans="1:15">
      <c r="A21" t="s">
        <v>11</v>
      </c>
      <c r="B21" s="3" t="s">
        <v>23</v>
      </c>
      <c r="C21" s="5">
        <v>15560.7</v>
      </c>
      <c r="I21" s="20"/>
      <c r="J21" s="27"/>
      <c r="K21" s="10"/>
      <c r="M21" s="20"/>
      <c r="N21" s="27"/>
      <c r="O21" s="10"/>
    </row>
    <row r="22" spans="1:15">
      <c r="A22" t="s">
        <v>11</v>
      </c>
      <c r="B22" s="3" t="s">
        <v>24</v>
      </c>
      <c r="C22" s="5">
        <v>15443.1</v>
      </c>
      <c r="I22" s="20"/>
      <c r="J22" s="27"/>
      <c r="K22" s="10"/>
      <c r="M22" s="20"/>
      <c r="N22" s="27"/>
      <c r="O22" s="10"/>
    </row>
    <row r="23" spans="1:15">
      <c r="A23" t="s">
        <v>11</v>
      </c>
      <c r="B23" s="3" t="s">
        <v>25</v>
      </c>
      <c r="C23" s="5">
        <v>15346</v>
      </c>
      <c r="I23" s="20"/>
      <c r="J23" s="27"/>
      <c r="K23" s="10"/>
      <c r="M23" s="20"/>
      <c r="N23" s="27"/>
      <c r="O23" s="10"/>
    </row>
    <row r="24" spans="1:15">
      <c r="A24" t="s">
        <v>11</v>
      </c>
      <c r="B24" s="3" t="s">
        <v>26</v>
      </c>
      <c r="C24" s="5">
        <v>15264.7</v>
      </c>
      <c r="I24" s="20"/>
      <c r="J24" s="27"/>
      <c r="K24" s="10"/>
      <c r="M24" s="20"/>
      <c r="N24" s="27"/>
      <c r="O24" s="10"/>
    </row>
    <row r="25" spans="1:15">
      <c r="A25" t="s">
        <v>11</v>
      </c>
      <c r="B25" s="3" t="s">
        <v>27</v>
      </c>
      <c r="C25" s="5">
        <v>15196</v>
      </c>
      <c r="I25" s="20"/>
      <c r="J25" s="27"/>
      <c r="K25" s="10"/>
      <c r="M25" s="20"/>
      <c r="N25" s="27"/>
      <c r="O25" s="10"/>
    </row>
    <row r="26" spans="1:15">
      <c r="A26" t="s">
        <v>11</v>
      </c>
      <c r="B26" s="3" t="s">
        <v>28</v>
      </c>
      <c r="C26" s="5">
        <v>15137.4</v>
      </c>
      <c r="I26" s="20"/>
      <c r="J26" s="27"/>
      <c r="K26" s="10"/>
      <c r="M26" s="20"/>
      <c r="N26" s="27"/>
      <c r="O26" s="10"/>
    </row>
    <row r="27" spans="1:15">
      <c r="A27" t="s">
        <v>29</v>
      </c>
      <c r="B27" s="3" t="s">
        <v>30</v>
      </c>
      <c r="C27" s="5">
        <v>46537.8</v>
      </c>
      <c r="I27" s="20"/>
      <c r="J27" s="27"/>
      <c r="K27" s="10"/>
      <c r="M27" s="20"/>
      <c r="N27" s="27"/>
      <c r="O27" s="10"/>
    </row>
    <row r="28" spans="1:15">
      <c r="A28" t="s">
        <v>29</v>
      </c>
      <c r="B28" s="3" t="s">
        <v>31</v>
      </c>
      <c r="C28" s="5">
        <v>37405.599999999999</v>
      </c>
      <c r="I28" s="20"/>
      <c r="J28" s="27"/>
      <c r="K28" s="10"/>
      <c r="M28" s="20"/>
      <c r="N28" s="27"/>
      <c r="O28" s="10"/>
    </row>
    <row r="29" spans="1:15">
      <c r="A29" t="s">
        <v>29</v>
      </c>
      <c r="B29" s="3" t="s">
        <v>32</v>
      </c>
      <c r="C29" s="5">
        <v>32969.9</v>
      </c>
      <c r="I29" s="20"/>
      <c r="J29" s="27"/>
      <c r="K29" s="10"/>
      <c r="M29" s="20"/>
      <c r="N29" s="27"/>
      <c r="O29" s="10"/>
    </row>
    <row r="30" spans="1:15">
      <c r="A30" t="s">
        <v>29</v>
      </c>
      <c r="B30" s="3" t="s">
        <v>33</v>
      </c>
      <c r="C30" s="5">
        <v>30392</v>
      </c>
      <c r="I30" s="20"/>
      <c r="J30" s="27"/>
      <c r="K30" s="10"/>
      <c r="M30" s="20"/>
      <c r="N30" s="27"/>
      <c r="O30" s="10"/>
    </row>
    <row r="31" spans="1:15">
      <c r="A31" t="s">
        <v>29</v>
      </c>
      <c r="B31" s="3" t="s">
        <v>34</v>
      </c>
      <c r="C31" s="5">
        <v>28730</v>
      </c>
      <c r="I31" s="20"/>
      <c r="J31" s="27"/>
      <c r="K31" s="10"/>
      <c r="M31" s="20"/>
      <c r="N31" s="27"/>
      <c r="O31" s="10"/>
    </row>
    <row r="32" spans="1:15">
      <c r="A32" t="s">
        <v>29</v>
      </c>
      <c r="B32" s="3" t="s">
        <v>35</v>
      </c>
      <c r="C32" s="5">
        <v>27582.7</v>
      </c>
      <c r="I32" s="20"/>
      <c r="J32" s="27"/>
      <c r="K32" s="10"/>
      <c r="M32" s="20"/>
      <c r="N32" s="27"/>
      <c r="O32" s="10"/>
    </row>
    <row r="33" spans="1:15">
      <c r="A33" t="s">
        <v>29</v>
      </c>
      <c r="B33" s="3" t="s">
        <v>36</v>
      </c>
      <c r="C33" s="5">
        <v>26751.3</v>
      </c>
      <c r="I33" s="20"/>
      <c r="J33" s="27"/>
      <c r="K33" s="10"/>
      <c r="M33" s="20"/>
      <c r="N33" s="27"/>
      <c r="O33" s="10"/>
    </row>
    <row r="34" spans="1:15">
      <c r="A34" t="s">
        <v>29</v>
      </c>
      <c r="B34" s="3" t="s">
        <v>37</v>
      </c>
      <c r="C34" s="5">
        <v>26126.5</v>
      </c>
      <c r="I34" s="20"/>
      <c r="J34" s="27"/>
      <c r="K34" s="10"/>
      <c r="M34" s="20"/>
      <c r="N34" s="27"/>
      <c r="O34" s="10"/>
    </row>
    <row r="35" spans="1:15">
      <c r="A35" t="s">
        <v>29</v>
      </c>
      <c r="B35" s="3" t="s">
        <v>38</v>
      </c>
      <c r="C35" s="5">
        <v>25643.3</v>
      </c>
      <c r="I35" s="20"/>
      <c r="J35" s="27"/>
      <c r="K35" s="10"/>
      <c r="M35" s="20"/>
      <c r="N35" s="27"/>
      <c r="O35" s="10"/>
    </row>
    <row r="36" spans="1:15">
      <c r="A36" t="s">
        <v>29</v>
      </c>
      <c r="B36" s="3" t="s">
        <v>39</v>
      </c>
      <c r="C36" s="5">
        <v>25260.9</v>
      </c>
      <c r="I36" s="20"/>
      <c r="J36" s="27"/>
      <c r="K36" s="10"/>
      <c r="M36" s="20"/>
      <c r="N36" s="27"/>
      <c r="O36" s="10"/>
    </row>
    <row r="37" spans="1:15">
      <c r="A37" t="s">
        <v>29</v>
      </c>
      <c r="B37" s="3" t="s">
        <v>40</v>
      </c>
      <c r="C37" s="5">
        <v>24952.5</v>
      </c>
      <c r="I37" s="20"/>
      <c r="J37" s="27"/>
      <c r="K37" s="10"/>
      <c r="M37" s="20"/>
      <c r="N37" s="27"/>
      <c r="O37" s="10"/>
    </row>
    <row r="38" spans="1:15">
      <c r="A38" t="s">
        <v>29</v>
      </c>
      <c r="B38" s="3" t="s">
        <v>41</v>
      </c>
      <c r="C38" s="5">
        <v>24699.9</v>
      </c>
      <c r="I38" s="20"/>
      <c r="J38" s="27"/>
      <c r="K38" s="10"/>
      <c r="M38" s="20"/>
      <c r="N38" s="27"/>
      <c r="O38" s="10"/>
    </row>
    <row r="39" spans="1:15">
      <c r="A39" t="s">
        <v>29</v>
      </c>
      <c r="B39" s="3" t="s">
        <v>42</v>
      </c>
      <c r="C39" s="5">
        <v>24490</v>
      </c>
      <c r="I39" s="20"/>
      <c r="J39" s="27"/>
      <c r="K39" s="10"/>
      <c r="M39" s="20"/>
      <c r="N39" s="27"/>
      <c r="O39" s="10"/>
    </row>
    <row r="40" spans="1:15">
      <c r="A40" t="s">
        <v>29</v>
      </c>
      <c r="B40" s="3" t="s">
        <v>43</v>
      </c>
      <c r="C40" s="5">
        <v>28730</v>
      </c>
      <c r="I40" s="20"/>
      <c r="J40" s="27"/>
      <c r="K40" s="10"/>
      <c r="M40" s="20"/>
      <c r="N40" s="27"/>
      <c r="O40" s="10"/>
    </row>
    <row r="41" spans="1:15">
      <c r="A41" t="s">
        <v>44</v>
      </c>
      <c r="B41" s="3" t="s">
        <v>45</v>
      </c>
      <c r="C41" s="5">
        <v>51286.5</v>
      </c>
      <c r="I41" s="20"/>
      <c r="J41" s="27"/>
      <c r="K41" s="10"/>
      <c r="M41" s="20"/>
      <c r="N41" s="27"/>
      <c r="O41" s="10"/>
    </row>
    <row r="42" spans="1:15">
      <c r="A42" t="s">
        <v>44</v>
      </c>
      <c r="B42" s="3" t="s">
        <v>46</v>
      </c>
      <c r="C42" s="5">
        <v>46725.1</v>
      </c>
      <c r="I42" s="20"/>
      <c r="J42" s="27"/>
      <c r="K42" s="10"/>
      <c r="M42" s="20"/>
      <c r="N42" s="27"/>
      <c r="O42" s="10"/>
    </row>
    <row r="43" spans="1:15">
      <c r="A43" t="s">
        <v>44</v>
      </c>
      <c r="B43" s="3" t="s">
        <v>47</v>
      </c>
      <c r="C43" s="5">
        <v>43764.6</v>
      </c>
      <c r="I43" s="20"/>
      <c r="J43" s="27"/>
      <c r="K43" s="10"/>
      <c r="M43" s="20"/>
      <c r="N43" s="27"/>
      <c r="O43" s="10"/>
    </row>
    <row r="44" spans="1:15">
      <c r="A44" t="s">
        <v>44</v>
      </c>
      <c r="B44" s="3" t="s">
        <v>48</v>
      </c>
      <c r="C44" s="5">
        <v>41708</v>
      </c>
      <c r="I44" s="20"/>
      <c r="J44" s="27"/>
      <c r="K44" s="10"/>
      <c r="M44" s="20"/>
      <c r="N44" s="27"/>
      <c r="O44" s="10"/>
    </row>
    <row r="45" spans="1:15">
      <c r="A45" t="s">
        <v>44</v>
      </c>
      <c r="B45" s="3" t="s">
        <v>49</v>
      </c>
      <c r="C45" s="5">
        <v>40208.699999999997</v>
      </c>
      <c r="I45" s="20"/>
      <c r="J45" s="27"/>
      <c r="K45" s="10"/>
      <c r="M45" s="20"/>
      <c r="N45" s="27"/>
      <c r="O45" s="10"/>
    </row>
    <row r="46" spans="1:15">
      <c r="A46" t="s">
        <v>44</v>
      </c>
      <c r="B46" s="3" t="s">
        <v>50</v>
      </c>
      <c r="C46" s="5">
        <v>39075.5</v>
      </c>
      <c r="I46" s="20"/>
      <c r="J46" s="27"/>
      <c r="K46" s="10"/>
      <c r="M46" s="20"/>
      <c r="N46" s="27"/>
      <c r="O46" s="10"/>
    </row>
    <row r="47" spans="1:15">
      <c r="A47" t="s">
        <v>44</v>
      </c>
      <c r="B47" s="3" t="s">
        <v>51</v>
      </c>
      <c r="C47" s="5">
        <v>38194.5</v>
      </c>
      <c r="I47" s="20"/>
      <c r="J47" s="27"/>
      <c r="K47" s="10"/>
      <c r="M47" s="20"/>
      <c r="N47" s="27"/>
      <c r="O47" s="10"/>
    </row>
    <row r="48" spans="1:15">
      <c r="A48" t="s">
        <v>44</v>
      </c>
      <c r="B48" s="3" t="s">
        <v>52</v>
      </c>
      <c r="C48" s="5">
        <v>37494</v>
      </c>
      <c r="I48" s="20"/>
      <c r="J48" s="27"/>
      <c r="K48" s="10"/>
      <c r="M48" s="20"/>
      <c r="N48" s="27"/>
      <c r="O48" s="10"/>
    </row>
    <row r="49" spans="1:15">
      <c r="A49" t="s">
        <v>44</v>
      </c>
      <c r="B49" s="3" t="s">
        <v>53</v>
      </c>
      <c r="C49" s="5">
        <v>36926.400000000001</v>
      </c>
      <c r="I49" s="20"/>
      <c r="J49" s="27"/>
      <c r="K49" s="10"/>
      <c r="M49" s="20"/>
      <c r="N49" s="27"/>
      <c r="O49" s="10"/>
    </row>
    <row r="50" spans="1:15">
      <c r="A50" t="s">
        <v>44</v>
      </c>
      <c r="B50" s="3" t="s">
        <v>54</v>
      </c>
      <c r="C50" s="5">
        <v>36459.300000000003</v>
      </c>
      <c r="I50" s="20"/>
      <c r="J50" s="27"/>
      <c r="K50" s="10"/>
      <c r="M50" s="20"/>
      <c r="N50" s="27"/>
      <c r="O50" s="10"/>
    </row>
    <row r="51" spans="1:15">
      <c r="A51" t="s">
        <v>44</v>
      </c>
      <c r="B51" s="3" t="s">
        <v>55</v>
      </c>
      <c r="C51" s="5">
        <v>36069.699999999997</v>
      </c>
      <c r="I51" s="20"/>
      <c r="J51" s="27"/>
      <c r="K51" s="10"/>
      <c r="M51" s="20"/>
      <c r="N51" s="27"/>
      <c r="O51" s="10"/>
    </row>
    <row r="52" spans="1:15">
      <c r="A52" t="s">
        <v>44</v>
      </c>
      <c r="B52" s="3" t="s">
        <v>56</v>
      </c>
      <c r="C52" s="5">
        <v>35741</v>
      </c>
      <c r="I52" s="20"/>
      <c r="J52" s="27"/>
      <c r="K52" s="10"/>
      <c r="M52" s="20"/>
      <c r="N52" s="27"/>
      <c r="O52" s="10"/>
    </row>
    <row r="53" spans="1:15">
      <c r="A53" t="s">
        <v>44</v>
      </c>
      <c r="B53" s="3" t="s">
        <v>57</v>
      </c>
      <c r="C53" s="5">
        <v>35461</v>
      </c>
      <c r="I53" s="20"/>
      <c r="J53" s="27"/>
      <c r="K53" s="10"/>
      <c r="M53" s="20"/>
      <c r="N53" s="27"/>
      <c r="O53" s="10"/>
    </row>
    <row r="54" spans="1:15">
      <c r="A54" t="s">
        <v>44</v>
      </c>
      <c r="B54" s="3" t="s">
        <v>58</v>
      </c>
      <c r="C54" s="5">
        <v>35220.300000000003</v>
      </c>
      <c r="I54" s="20"/>
      <c r="J54" s="27"/>
      <c r="K54" s="10"/>
      <c r="M54" s="20"/>
      <c r="N54" s="27"/>
      <c r="O54" s="10"/>
    </row>
    <row r="55" spans="1:15">
      <c r="A55" t="s">
        <v>44</v>
      </c>
      <c r="B55" s="3" t="s">
        <v>59</v>
      </c>
      <c r="C55" s="5">
        <v>35011.599999999999</v>
      </c>
      <c r="I55" s="20"/>
      <c r="J55" s="27"/>
      <c r="K55" s="10"/>
      <c r="M55" s="20"/>
      <c r="N55" s="27"/>
      <c r="O55" s="10"/>
    </row>
    <row r="56" spans="1:15">
      <c r="A56" t="s">
        <v>44</v>
      </c>
      <c r="B56" s="3" t="s">
        <v>60</v>
      </c>
      <c r="C56" s="5">
        <v>34829.599999999999</v>
      </c>
      <c r="I56" s="20"/>
      <c r="J56" s="27"/>
      <c r="K56" s="10"/>
      <c r="M56" s="20"/>
      <c r="N56" s="27"/>
      <c r="O56" s="10"/>
    </row>
    <row r="57" spans="1:15">
      <c r="I57" s="20"/>
      <c r="J57" s="27"/>
      <c r="K57" s="10"/>
      <c r="M57" s="20"/>
      <c r="N57" s="27"/>
      <c r="O57" s="10"/>
    </row>
    <row r="58" spans="1:15">
      <c r="E58" s="20" t="s">
        <v>68</v>
      </c>
      <c r="F58" s="27">
        <f>AVERAGE(F15:F20,F12)</f>
        <v>2.2857142857145454</v>
      </c>
      <c r="G58" s="10">
        <f>AVERAGE(G15:G20,G12)</f>
        <v>2.7142857142859742</v>
      </c>
      <c r="I58" s="20" t="s">
        <v>68</v>
      </c>
      <c r="J58" s="27">
        <f>AVERAGE(J15:J20,J12)</f>
        <v>5.3285714285713244</v>
      </c>
      <c r="K58" s="10">
        <f>AVERAGE(K15:K20,K12)</f>
        <v>5.3285714285713244</v>
      </c>
      <c r="M58" s="20" t="s">
        <v>68</v>
      </c>
      <c r="N58" s="27">
        <f>AVERAGE(N15:N20,N12)</f>
        <v>5.4142857142854028</v>
      </c>
      <c r="O58" s="10">
        <f>AVERAGE(O15:O20,O12)</f>
        <v>5.6999999999996884</v>
      </c>
    </row>
    <row r="59" spans="1:15">
      <c r="E59" s="20" t="s">
        <v>69</v>
      </c>
      <c r="F59" s="27">
        <f>STDEV(F15:F20,F12)</f>
        <v>3.513511335510807</v>
      </c>
      <c r="G59" s="10">
        <f>STDEV(G15:G20,G12)</f>
        <v>3.1376363563616914</v>
      </c>
      <c r="I59" s="20" t="s">
        <v>69</v>
      </c>
      <c r="J59" s="27">
        <f>STDEV(J15:J20,J12)</f>
        <v>3.5952349416578855</v>
      </c>
      <c r="K59" s="10">
        <f>STDEV(K15:K20,K12)</f>
        <v>3.5952349416578855</v>
      </c>
      <c r="M59" s="20" t="s">
        <v>69</v>
      </c>
      <c r="N59" s="27">
        <f>STDEV(N15:N20,N12)</f>
        <v>4.4054619778285584</v>
      </c>
      <c r="O59" s="10">
        <f>STDEV(O15:O20,O12)</f>
        <v>3.9627431576284899</v>
      </c>
    </row>
  </sheetData>
  <mergeCells count="3">
    <mergeCell ref="E1:G1"/>
    <mergeCell ref="I1:K1"/>
    <mergeCell ref="M1:O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A38" workbookViewId="0">
      <pane xSplit="3580" topLeftCell="G1" activePane="topRight"/>
      <selection activeCell="B4" sqref="B4:B25"/>
      <selection pane="topRight" activeCell="N63" sqref="N63"/>
    </sheetView>
  </sheetViews>
  <sheetFormatPr baseColWidth="10" defaultRowHeight="15" x14ac:dyDescent="0"/>
  <cols>
    <col min="1" max="1" width="13.83203125" style="4" customWidth="1"/>
    <col min="2" max="2" width="10.83203125" style="17"/>
    <col min="3" max="3" width="5.83203125" customWidth="1"/>
    <col min="4" max="4" width="11.33203125" style="20" customWidth="1"/>
    <col min="5" max="5" width="10.83203125" style="27"/>
    <col min="6" max="6" width="10.83203125" style="10"/>
    <col min="7" max="7" width="4.5" customWidth="1"/>
    <col min="11" max="11" width="4.5" customWidth="1"/>
  </cols>
  <sheetData>
    <row r="1" spans="1:14" s="1" customFormat="1">
      <c r="A1" s="33"/>
      <c r="B1" s="34"/>
      <c r="D1" s="24" t="s">
        <v>73</v>
      </c>
      <c r="E1" s="25"/>
      <c r="F1" s="35"/>
      <c r="H1" s="24" t="s">
        <v>74</v>
      </c>
      <c r="I1" s="25"/>
      <c r="J1" s="35"/>
      <c r="L1" s="24" t="s">
        <v>76</v>
      </c>
      <c r="M1" s="25"/>
      <c r="N1" s="35"/>
    </row>
    <row r="2" spans="1:14" s="11" customFormat="1" ht="46" thickBot="1">
      <c r="A2" s="16" t="s">
        <v>61</v>
      </c>
      <c r="B2" s="36" t="s">
        <v>62</v>
      </c>
      <c r="D2" s="19" t="s">
        <v>67</v>
      </c>
      <c r="E2" s="16" t="s">
        <v>66</v>
      </c>
      <c r="F2" s="21" t="s">
        <v>65</v>
      </c>
      <c r="H2" s="19" t="s">
        <v>67</v>
      </c>
      <c r="I2" s="16" t="s">
        <v>66</v>
      </c>
      <c r="J2" s="21" t="s">
        <v>65</v>
      </c>
      <c r="L2" s="19" t="s">
        <v>67</v>
      </c>
      <c r="M2" s="16" t="s">
        <v>66</v>
      </c>
      <c r="N2" s="21" t="s">
        <v>65</v>
      </c>
    </row>
    <row r="3" spans="1:14" s="37" customFormat="1">
      <c r="A3" s="46"/>
      <c r="B3" s="44"/>
      <c r="D3" s="38"/>
      <c r="E3" s="39"/>
      <c r="F3" s="45"/>
      <c r="H3" s="38"/>
      <c r="I3" s="39"/>
      <c r="J3" s="45"/>
      <c r="L3" s="38"/>
      <c r="M3" s="39"/>
      <c r="N3" s="45"/>
    </row>
    <row r="4" spans="1:14" s="37" customFormat="1">
      <c r="A4" s="46">
        <v>10831.2</v>
      </c>
      <c r="B4" s="47">
        <v>0.4</v>
      </c>
      <c r="D4" s="38"/>
      <c r="E4" s="39"/>
      <c r="F4" s="45"/>
      <c r="H4" s="38"/>
      <c r="I4" s="39"/>
      <c r="J4" s="45"/>
      <c r="L4" s="48">
        <v>10832.9</v>
      </c>
      <c r="M4" s="27">
        <f>L4-$A4</f>
        <v>1.6999999999989086</v>
      </c>
      <c r="N4" s="10">
        <f>ABS(M4)</f>
        <v>1.6999999999989086</v>
      </c>
    </row>
    <row r="5" spans="1:14" s="37" customFormat="1">
      <c r="A5" s="46">
        <v>10976.3</v>
      </c>
      <c r="B5" s="47">
        <v>0.35</v>
      </c>
      <c r="D5" s="38"/>
      <c r="E5" s="39"/>
      <c r="F5" s="45"/>
      <c r="H5" s="38"/>
      <c r="I5" s="39"/>
      <c r="J5" s="45"/>
      <c r="L5" s="48">
        <v>10973.4</v>
      </c>
      <c r="M5" s="27">
        <f>L5-$A5</f>
        <v>-2.8999999999996362</v>
      </c>
      <c r="N5" s="10">
        <f>ABS(M5)</f>
        <v>2.8999999999996362</v>
      </c>
    </row>
    <row r="6" spans="1:14" s="37" customFormat="1">
      <c r="A6" s="46">
        <v>11436.4</v>
      </c>
      <c r="B6" s="47">
        <v>0.4</v>
      </c>
      <c r="D6" s="38"/>
      <c r="E6" s="39"/>
      <c r="F6" s="45"/>
      <c r="H6" s="38"/>
      <c r="I6" s="39"/>
      <c r="J6" s="45"/>
      <c r="L6" s="48">
        <v>11439.4</v>
      </c>
      <c r="M6" s="27">
        <f>L6-$A6</f>
        <v>3</v>
      </c>
      <c r="N6" s="10">
        <f>ABS(M6)</f>
        <v>3</v>
      </c>
    </row>
    <row r="7" spans="1:14" s="37" customFormat="1">
      <c r="A7" s="46">
        <v>11539.5</v>
      </c>
      <c r="B7" s="47">
        <v>0.32</v>
      </c>
      <c r="D7" s="38"/>
      <c r="E7" s="39"/>
      <c r="F7" s="45"/>
      <c r="H7" s="38"/>
      <c r="I7" s="39"/>
      <c r="J7" s="45"/>
      <c r="L7" s="48">
        <v>11537.1</v>
      </c>
      <c r="M7" s="27">
        <f>L7-$A7</f>
        <v>-2.3999999999996362</v>
      </c>
      <c r="N7" s="10">
        <f>ABS(M7)</f>
        <v>2.3999999999996362</v>
      </c>
    </row>
    <row r="8" spans="1:14" s="37" customFormat="1">
      <c r="A8" s="46">
        <v>11592.5</v>
      </c>
      <c r="B8" s="47">
        <v>0.35</v>
      </c>
      <c r="D8" s="38"/>
      <c r="E8" s="39"/>
      <c r="F8" s="45"/>
      <c r="H8" s="38"/>
      <c r="I8" s="39"/>
      <c r="J8" s="45"/>
      <c r="L8" s="48">
        <v>11591.4</v>
      </c>
      <c r="M8" s="27">
        <f>L8-$A8</f>
        <v>-1.1000000000003638</v>
      </c>
      <c r="N8" s="10">
        <f>ABS(M8)</f>
        <v>1.1000000000003638</v>
      </c>
    </row>
    <row r="9" spans="1:14" s="37" customFormat="1">
      <c r="A9" s="46">
        <v>11651.5</v>
      </c>
      <c r="B9" s="47">
        <v>0.3</v>
      </c>
      <c r="D9" s="38"/>
      <c r="E9" s="39"/>
      <c r="F9" s="45"/>
      <c r="H9" s="38"/>
      <c r="I9" s="39"/>
      <c r="J9" s="45"/>
      <c r="L9" s="48">
        <v>11647.9</v>
      </c>
      <c r="M9" s="27">
        <f>L9-$A9</f>
        <v>-3.6000000000003638</v>
      </c>
      <c r="N9" s="10">
        <f>ABS(M9)</f>
        <v>3.6000000000003638</v>
      </c>
    </row>
    <row r="10" spans="1:14" s="37" customFormat="1">
      <c r="A10" s="46">
        <v>12122.6</v>
      </c>
      <c r="B10" s="47">
        <v>0.54</v>
      </c>
      <c r="D10" s="38"/>
      <c r="E10" s="39"/>
      <c r="F10" s="45"/>
      <c r="H10" s="38"/>
      <c r="I10" s="39"/>
      <c r="J10" s="45"/>
      <c r="L10" s="48">
        <v>12122.6</v>
      </c>
      <c r="M10" s="27">
        <f>L10-$A10</f>
        <v>0</v>
      </c>
      <c r="N10" s="10">
        <f>ABS(M10)</f>
        <v>0</v>
      </c>
    </row>
    <row r="11" spans="1:14" s="37" customFormat="1">
      <c r="A11" s="46">
        <v>12229.3</v>
      </c>
      <c r="B11" s="47">
        <v>0.4</v>
      </c>
      <c r="D11" s="38"/>
      <c r="E11" s="39"/>
      <c r="F11" s="45"/>
      <c r="H11" s="38"/>
      <c r="I11" s="39"/>
      <c r="J11" s="45"/>
      <c r="L11" s="48">
        <v>12229</v>
      </c>
      <c r="M11" s="27">
        <f>L11-$A11</f>
        <v>-0.2999999999992724</v>
      </c>
      <c r="N11" s="10">
        <f>ABS(M11)</f>
        <v>0.2999999999992724</v>
      </c>
    </row>
    <row r="12" spans="1:14" s="37" customFormat="1">
      <c r="A12" s="46">
        <v>12287</v>
      </c>
      <c r="B12" s="47">
        <v>0.46</v>
      </c>
      <c r="D12" s="38"/>
      <c r="E12" s="39"/>
      <c r="F12" s="45"/>
      <c r="H12" s="38"/>
      <c r="I12" s="39"/>
      <c r="J12" s="45"/>
      <c r="L12" s="48">
        <v>12285.9</v>
      </c>
      <c r="M12" s="27">
        <f>L12-$A12</f>
        <v>-1.1000000000003638</v>
      </c>
      <c r="N12" s="10">
        <f>ABS(M12)</f>
        <v>1.1000000000003638</v>
      </c>
    </row>
    <row r="13" spans="1:14" s="37" customFormat="1">
      <c r="A13" s="46">
        <v>12351.6</v>
      </c>
      <c r="B13" s="47">
        <v>0.3</v>
      </c>
      <c r="D13" s="38"/>
      <c r="E13" s="39"/>
      <c r="F13" s="45"/>
      <c r="H13" s="38"/>
      <c r="I13" s="39"/>
      <c r="J13" s="45"/>
      <c r="L13" s="48">
        <v>12350.8</v>
      </c>
      <c r="M13" s="27">
        <f>L13-$A13</f>
        <v>-0.80000000000109139</v>
      </c>
      <c r="N13" s="10">
        <f>ABS(M13)</f>
        <v>0.80000000000109139</v>
      </c>
    </row>
    <row r="14" spans="1:14" s="37" customFormat="1">
      <c r="A14" s="46">
        <v>12905.7</v>
      </c>
      <c r="B14" s="47">
        <v>0.56999999999999995</v>
      </c>
      <c r="D14" s="38"/>
      <c r="E14" s="39"/>
      <c r="F14" s="45"/>
      <c r="H14" s="38"/>
      <c r="I14" s="39"/>
      <c r="J14" s="45"/>
      <c r="L14" s="48">
        <v>12906.4</v>
      </c>
      <c r="M14" s="27">
        <f>L14-$A14</f>
        <v>0.69999999999890861</v>
      </c>
      <c r="N14" s="10">
        <f>ABS(M14)</f>
        <v>0.69999999999890861</v>
      </c>
    </row>
    <row r="15" spans="1:14" s="37" customFormat="1">
      <c r="A15" s="46">
        <v>13021.6</v>
      </c>
      <c r="B15" s="47">
        <v>0.32</v>
      </c>
      <c r="D15" s="38"/>
      <c r="E15" s="39"/>
      <c r="F15" s="45"/>
      <c r="H15" s="38"/>
      <c r="I15" s="39"/>
      <c r="J15" s="45"/>
      <c r="L15" s="48">
        <v>13020.6</v>
      </c>
      <c r="M15" s="27">
        <f>L15-$A15</f>
        <v>-1</v>
      </c>
      <c r="N15" s="10">
        <f>ABS(M15)</f>
        <v>1</v>
      </c>
    </row>
    <row r="16" spans="1:14" s="37" customFormat="1">
      <c r="A16" s="46">
        <v>13085.2</v>
      </c>
      <c r="B16" s="47">
        <v>0.39</v>
      </c>
      <c r="D16" s="38"/>
      <c r="E16" s="39"/>
      <c r="F16" s="45"/>
      <c r="H16" s="38"/>
      <c r="I16" s="39"/>
      <c r="J16" s="45"/>
      <c r="L16" s="48">
        <v>13085.3</v>
      </c>
      <c r="M16" s="27">
        <f>L16-$A16</f>
        <v>9.9999999998544808E-2</v>
      </c>
      <c r="N16" s="10">
        <f>ABS(M16)</f>
        <v>9.9999999998544808E-2</v>
      </c>
    </row>
    <row r="17" spans="1:14" s="37" customFormat="1">
      <c r="A17" s="46"/>
      <c r="B17" s="47"/>
      <c r="D17" s="38"/>
      <c r="E17" s="39"/>
      <c r="F17" s="45"/>
      <c r="H17" s="38"/>
      <c r="I17" s="39"/>
      <c r="J17" s="45"/>
      <c r="L17" s="48"/>
      <c r="M17" s="27"/>
      <c r="N17" s="45"/>
    </row>
    <row r="18" spans="1:14" s="37" customFormat="1">
      <c r="A18" s="46">
        <v>14344.4</v>
      </c>
      <c r="B18" s="47">
        <v>0.3</v>
      </c>
      <c r="D18" s="38"/>
      <c r="E18" s="39"/>
      <c r="F18" s="45"/>
      <c r="H18" s="38"/>
      <c r="I18" s="39"/>
      <c r="J18" s="45"/>
      <c r="L18" s="48">
        <v>14357.8</v>
      </c>
      <c r="M18" s="27">
        <f>L18-$A18</f>
        <v>13.399999999999636</v>
      </c>
      <c r="N18" s="10">
        <f>ABS(M18)</f>
        <v>13.399999999999636</v>
      </c>
    </row>
    <row r="19" spans="1:14" s="37" customFormat="1">
      <c r="A19" s="46">
        <v>14519</v>
      </c>
      <c r="B19" s="47">
        <v>0.6</v>
      </c>
      <c r="D19" s="38"/>
      <c r="E19" s="39"/>
      <c r="F19" s="45"/>
      <c r="H19" s="38"/>
      <c r="I19" s="39"/>
      <c r="J19" s="45"/>
      <c r="L19" s="48">
        <v>14520.4</v>
      </c>
      <c r="M19" s="27">
        <f>L19-$A19</f>
        <v>1.3999999999996362</v>
      </c>
      <c r="N19" s="10">
        <f>ABS(M19)</f>
        <v>1.3999999999996362</v>
      </c>
    </row>
    <row r="20" spans="1:14" s="37" customFormat="1">
      <c r="A20" s="46">
        <v>14564</v>
      </c>
      <c r="B20" s="47">
        <v>0.35</v>
      </c>
      <c r="D20" s="38"/>
      <c r="E20" s="39"/>
      <c r="F20" s="45"/>
      <c r="H20" s="38"/>
      <c r="I20" s="39"/>
      <c r="J20" s="45"/>
      <c r="L20" s="48">
        <v>14564.7</v>
      </c>
      <c r="M20" s="27">
        <f>L20-$A20</f>
        <v>0.7000000000007276</v>
      </c>
      <c r="N20" s="10">
        <f>ABS(M20)</f>
        <v>0.7000000000007276</v>
      </c>
    </row>
    <row r="21" spans="1:14" s="37" customFormat="1">
      <c r="A21" s="46">
        <v>14604.8</v>
      </c>
      <c r="B21" s="47">
        <v>0.35</v>
      </c>
      <c r="D21" s="38"/>
      <c r="E21" s="39"/>
      <c r="F21" s="45"/>
      <c r="H21" s="38"/>
      <c r="I21" s="39"/>
      <c r="J21" s="45"/>
      <c r="L21" s="48">
        <v>14606.4</v>
      </c>
      <c r="M21" s="27">
        <f>L21-$A21</f>
        <v>1.6000000000003638</v>
      </c>
      <c r="N21" s="10">
        <f>ABS(M21)</f>
        <v>1.6000000000003638</v>
      </c>
    </row>
    <row r="22" spans="1:14" s="37" customFormat="1">
      <c r="A22" s="46">
        <v>14698.4</v>
      </c>
      <c r="B22" s="47">
        <v>0.35</v>
      </c>
      <c r="D22" s="38"/>
      <c r="E22" s="39"/>
      <c r="F22" s="45"/>
      <c r="H22" s="38"/>
      <c r="I22" s="39"/>
      <c r="J22" s="45"/>
      <c r="L22" s="48">
        <v>14700</v>
      </c>
      <c r="M22" s="27">
        <f>L22-$A22</f>
        <v>1.6000000000003638</v>
      </c>
      <c r="N22" s="10">
        <f>ABS(M22)</f>
        <v>1.6000000000003638</v>
      </c>
    </row>
    <row r="23" spans="1:14" s="37" customFormat="1">
      <c r="A23" s="46">
        <v>14799.8</v>
      </c>
      <c r="B23" s="47">
        <v>0.3</v>
      </c>
      <c r="D23" s="38"/>
      <c r="E23" s="39"/>
      <c r="F23" s="45"/>
      <c r="H23" s="38"/>
      <c r="I23" s="39"/>
      <c r="J23" s="45"/>
      <c r="L23" s="48">
        <v>14800.2</v>
      </c>
      <c r="M23" s="27">
        <f>L23-$A23</f>
        <v>0.40000000000145519</v>
      </c>
      <c r="N23" s="10">
        <f>ABS(M23)</f>
        <v>0.40000000000145519</v>
      </c>
    </row>
    <row r="24" spans="1:14" s="37" customFormat="1">
      <c r="A24" s="46">
        <v>14833</v>
      </c>
      <c r="B24" s="47">
        <v>0.62</v>
      </c>
      <c r="D24" s="38"/>
      <c r="E24" s="39"/>
      <c r="F24" s="45"/>
      <c r="H24" s="38"/>
      <c r="I24" s="39"/>
      <c r="J24" s="45"/>
      <c r="L24" s="48">
        <v>14834.2</v>
      </c>
      <c r="M24" s="27">
        <f>L24-$A24</f>
        <v>1.2000000000007276</v>
      </c>
      <c r="N24" s="10">
        <f>ABS(M24)</f>
        <v>1.2000000000007276</v>
      </c>
    </row>
    <row r="25" spans="1:14" s="37" customFormat="1">
      <c r="A25" s="46">
        <v>14887.7</v>
      </c>
      <c r="B25" s="47">
        <v>0.78</v>
      </c>
      <c r="D25" s="38"/>
      <c r="E25" s="39"/>
      <c r="F25" s="45"/>
      <c r="H25" s="38"/>
      <c r="I25" s="39"/>
      <c r="J25" s="45"/>
      <c r="L25" s="48">
        <v>14889.1</v>
      </c>
      <c r="M25" s="27">
        <f>L25-$A25</f>
        <v>1.3999999999996362</v>
      </c>
      <c r="N25" s="10">
        <f>ABS(M25)</f>
        <v>1.3999999999996362</v>
      </c>
    </row>
    <row r="26" spans="1:14">
      <c r="H26" s="20"/>
      <c r="I26" s="27"/>
      <c r="J26" s="10"/>
      <c r="L26" s="20"/>
      <c r="M26" s="27"/>
      <c r="N26" s="10"/>
    </row>
    <row r="27" spans="1:14">
      <c r="A27" s="4">
        <v>15055.5</v>
      </c>
      <c r="B27" s="17">
        <v>1.95</v>
      </c>
      <c r="D27" s="20">
        <v>15057.8</v>
      </c>
      <c r="E27" s="27">
        <f>D27-$A27</f>
        <v>2.2999999999992724</v>
      </c>
      <c r="F27" s="10">
        <f>ABS(E27)</f>
        <v>2.2999999999992724</v>
      </c>
      <c r="H27" s="20">
        <v>15055.5</v>
      </c>
      <c r="I27" s="27">
        <f>H27-$A27</f>
        <v>0</v>
      </c>
      <c r="J27" s="10">
        <f>ABS(I27)</f>
        <v>0</v>
      </c>
      <c r="L27" s="20">
        <v>15059.9</v>
      </c>
      <c r="M27" s="27">
        <f>L27-$A27</f>
        <v>4.3999999999996362</v>
      </c>
      <c r="N27" s="10">
        <f>ABS(M27)</f>
        <v>4.3999999999996362</v>
      </c>
    </row>
    <row r="28" spans="1:14">
      <c r="A28" s="4">
        <v>15241</v>
      </c>
      <c r="B28" s="17">
        <v>1.41</v>
      </c>
      <c r="D28" s="20">
        <v>15242.4</v>
      </c>
      <c r="E28" s="27">
        <f>D28-$A28</f>
        <v>1.3999999999996362</v>
      </c>
      <c r="F28" s="10">
        <f>ABS(E28)</f>
        <v>1.3999999999996362</v>
      </c>
      <c r="H28" s="20">
        <v>15239.9</v>
      </c>
      <c r="I28" s="27">
        <f>H28-$A28</f>
        <v>-1.1000000000003638</v>
      </c>
      <c r="J28" s="10">
        <f>ABS(I28)</f>
        <v>1.1000000000003638</v>
      </c>
      <c r="L28" s="20">
        <v>15242.5</v>
      </c>
      <c r="M28" s="27">
        <f>L28-$A28</f>
        <v>1.5</v>
      </c>
      <c r="N28" s="10">
        <f>ABS(M28)</f>
        <v>1.5</v>
      </c>
    </row>
    <row r="29" spans="1:14">
      <c r="A29" s="4">
        <v>15332.4</v>
      </c>
      <c r="B29" s="17">
        <v>1.1499999999999999</v>
      </c>
      <c r="D29" s="20">
        <v>15333.9</v>
      </c>
      <c r="E29" s="27">
        <f>D29-$A29</f>
        <v>1.5</v>
      </c>
      <c r="F29" s="10">
        <f>ABS(E29)</f>
        <v>1.5</v>
      </c>
      <c r="H29" s="20">
        <v>15331</v>
      </c>
      <c r="I29" s="27">
        <f>H29-$A29</f>
        <v>-1.3999999999996362</v>
      </c>
      <c r="J29" s="10">
        <f>ABS(I29)</f>
        <v>1.3999999999996362</v>
      </c>
      <c r="L29" s="20">
        <v>15334.7</v>
      </c>
      <c r="M29" s="27">
        <f>L29-$A29</f>
        <v>2.3000000000010914</v>
      </c>
      <c r="N29" s="10">
        <f>ABS(M29)</f>
        <v>2.3000000000010914</v>
      </c>
    </row>
    <row r="30" spans="1:14">
      <c r="A30" s="4">
        <v>15432.1</v>
      </c>
      <c r="B30" s="17">
        <v>1.08</v>
      </c>
      <c r="D30" s="20">
        <v>15435.2</v>
      </c>
      <c r="E30" s="27">
        <f>D30-$A30</f>
        <v>3.1000000000003638</v>
      </c>
      <c r="F30" s="10">
        <f>ABS(E30)</f>
        <v>3.1000000000003638</v>
      </c>
      <c r="H30" s="20">
        <v>15431.4</v>
      </c>
      <c r="I30" s="27">
        <f>H30-$A30</f>
        <v>-0.7000000000007276</v>
      </c>
      <c r="J30" s="10">
        <f>ABS(I30)</f>
        <v>0.7000000000007276</v>
      </c>
      <c r="L30" s="20">
        <v>15434.1</v>
      </c>
      <c r="M30" s="27">
        <f>L30-$A30</f>
        <v>2</v>
      </c>
      <c r="N30" s="10">
        <f>ABS(M30)</f>
        <v>2</v>
      </c>
    </row>
    <row r="31" spans="1:14">
      <c r="A31" s="4">
        <v>15655</v>
      </c>
      <c r="B31" s="17">
        <v>1.05</v>
      </c>
      <c r="D31" s="20">
        <v>15656.6</v>
      </c>
      <c r="E31" s="27">
        <f>D31-$A31</f>
        <v>1.6000000000003638</v>
      </c>
      <c r="F31" s="10">
        <f>ABS(E31)</f>
        <v>1.6000000000003638</v>
      </c>
      <c r="H31" s="20">
        <v>15651.7</v>
      </c>
      <c r="I31" s="27">
        <f>H31-$A31</f>
        <v>-3.2999999999992724</v>
      </c>
      <c r="J31" s="10">
        <f>ABS(I31)</f>
        <v>3.2999999999992724</v>
      </c>
      <c r="L31" s="20">
        <v>15656.3</v>
      </c>
      <c r="M31" s="27">
        <f>L31-$A31</f>
        <v>1.2999999999992724</v>
      </c>
      <c r="N31" s="10">
        <f>ABS(M31)</f>
        <v>1.2999999999992724</v>
      </c>
    </row>
    <row r="32" spans="1:14">
      <c r="A32" s="4">
        <v>15833.2</v>
      </c>
      <c r="B32" s="17">
        <v>2.2999999999999998</v>
      </c>
      <c r="D32" s="20">
        <v>15835</v>
      </c>
      <c r="E32" s="27">
        <f>D32-$A32</f>
        <v>1.7999999999992724</v>
      </c>
      <c r="F32" s="10">
        <f>ABS(E32)</f>
        <v>1.7999999999992724</v>
      </c>
      <c r="H32" s="20">
        <v>15832.7</v>
      </c>
      <c r="I32" s="27">
        <f>H32-$A32</f>
        <v>-0.5</v>
      </c>
      <c r="J32" s="10">
        <f>ABS(I32)</f>
        <v>0.5</v>
      </c>
      <c r="L32" s="20">
        <v>15839.9</v>
      </c>
      <c r="M32" s="27">
        <f>L32-$A32</f>
        <v>6.6999999999989086</v>
      </c>
      <c r="N32" s="10">
        <f>ABS(M32)</f>
        <v>6.6999999999989086</v>
      </c>
    </row>
    <row r="33" spans="1:14">
      <c r="A33" s="4">
        <v>16030.8</v>
      </c>
      <c r="B33" s="17">
        <v>1.53</v>
      </c>
      <c r="D33" s="20">
        <v>16033.1</v>
      </c>
      <c r="E33" s="27">
        <f>D33-$A33</f>
        <v>2.3000000000010914</v>
      </c>
      <c r="F33" s="10">
        <f>ABS(E33)</f>
        <v>2.3000000000010914</v>
      </c>
      <c r="H33" s="20">
        <v>16029.8</v>
      </c>
      <c r="I33" s="27">
        <f>H33-$A33</f>
        <v>-1</v>
      </c>
      <c r="J33" s="10">
        <f>ABS(I33)</f>
        <v>1</v>
      </c>
      <c r="L33" s="20">
        <v>16033.7</v>
      </c>
      <c r="M33" s="27">
        <f>L33-$A33</f>
        <v>2.9000000000014552</v>
      </c>
      <c r="N33" s="10">
        <f>ABS(M33)</f>
        <v>2.9000000000014552</v>
      </c>
    </row>
    <row r="34" spans="1:14">
      <c r="A34" s="4">
        <v>16128.6</v>
      </c>
      <c r="B34" s="17">
        <v>1.71</v>
      </c>
      <c r="D34" s="20">
        <v>16131.9</v>
      </c>
      <c r="E34" s="27">
        <f>D34-$A34</f>
        <v>3.2999999999992724</v>
      </c>
      <c r="F34" s="10">
        <f>ABS(E34)</f>
        <v>3.2999999999992724</v>
      </c>
      <c r="H34" s="20">
        <v>16126.5</v>
      </c>
      <c r="I34" s="27">
        <f>H34-$A34</f>
        <v>-2.1000000000003638</v>
      </c>
      <c r="J34" s="10">
        <f>ABS(I34)</f>
        <v>2.1000000000003638</v>
      </c>
      <c r="L34" s="20">
        <v>16131.1</v>
      </c>
      <c r="M34" s="27">
        <f>L34-$A34</f>
        <v>2.5</v>
      </c>
      <c r="N34" s="10">
        <f>ABS(M34)</f>
        <v>2.5</v>
      </c>
    </row>
    <row r="35" spans="1:14">
      <c r="A35" s="4">
        <v>16235.4</v>
      </c>
      <c r="B35" s="17">
        <v>1.27</v>
      </c>
      <c r="D35" s="20">
        <v>16237.4</v>
      </c>
      <c r="E35" s="27">
        <f>D35-$A35</f>
        <v>2</v>
      </c>
      <c r="F35" s="10">
        <f>ABS(E35)</f>
        <v>2</v>
      </c>
      <c r="H35" s="20">
        <v>16233.8</v>
      </c>
      <c r="I35" s="27">
        <f>H35-$A35</f>
        <v>-1.6000000000003638</v>
      </c>
      <c r="J35" s="10">
        <f>ABS(I35)</f>
        <v>1.6000000000003638</v>
      </c>
      <c r="L35" s="20">
        <v>16237.2</v>
      </c>
      <c r="M35" s="27">
        <f>L35-$A35</f>
        <v>1.8000000000010914</v>
      </c>
      <c r="N35" s="10">
        <f>ABS(M35)</f>
        <v>1.8000000000010914</v>
      </c>
    </row>
    <row r="36" spans="1:14">
      <c r="A36" s="4">
        <v>16692.099999999999</v>
      </c>
      <c r="B36" s="17">
        <v>2.2999999999999998</v>
      </c>
      <c r="D36" s="20">
        <v>16696.599999999999</v>
      </c>
      <c r="E36" s="27">
        <f>D36-$A36</f>
        <v>4.5</v>
      </c>
      <c r="F36" s="10">
        <f>ABS(E36)</f>
        <v>4.5</v>
      </c>
      <c r="H36" s="20">
        <v>16692.599999999999</v>
      </c>
      <c r="I36" s="27">
        <f>H36-$A36</f>
        <v>0.5</v>
      </c>
      <c r="J36" s="10">
        <f>ABS(I36)</f>
        <v>0.5</v>
      </c>
      <c r="L36" s="20">
        <v>16701.2</v>
      </c>
      <c r="M36" s="27">
        <f>L36-$A36</f>
        <v>9.1000000000021828</v>
      </c>
      <c r="N36" s="10">
        <f>ABS(M36)</f>
        <v>9.1000000000021828</v>
      </c>
    </row>
    <row r="37" spans="1:14">
      <c r="A37" s="4">
        <v>16903.7</v>
      </c>
      <c r="B37" s="17">
        <v>1.45</v>
      </c>
      <c r="D37" s="20">
        <v>16906.2</v>
      </c>
      <c r="E37" s="27">
        <f>D37-$A37</f>
        <v>2.5</v>
      </c>
      <c r="F37" s="10">
        <f>ABS(E37)</f>
        <v>2.5</v>
      </c>
      <c r="H37" s="20">
        <v>16902.7</v>
      </c>
      <c r="I37" s="27">
        <f>H37-$A37</f>
        <v>-1</v>
      </c>
      <c r="J37" s="10">
        <f>ABS(I37)</f>
        <v>1</v>
      </c>
      <c r="L37" s="20">
        <v>16907.5</v>
      </c>
      <c r="M37" s="27">
        <f>L37-$A37</f>
        <v>3.7999999999992724</v>
      </c>
      <c r="N37" s="10">
        <f>ABS(M37)</f>
        <v>3.7999999999992724</v>
      </c>
    </row>
    <row r="38" spans="1:14">
      <c r="A38" s="4">
        <v>17123.599999999999</v>
      </c>
      <c r="B38" s="17">
        <v>1.2</v>
      </c>
      <c r="D38" s="20">
        <v>17126.3</v>
      </c>
      <c r="E38" s="27">
        <f>D38-$A38</f>
        <v>2.7000000000007276</v>
      </c>
      <c r="F38" s="10">
        <f>ABS(E38)</f>
        <v>2.7000000000007276</v>
      </c>
      <c r="H38" s="20">
        <v>17123</v>
      </c>
      <c r="I38" s="27">
        <f>H38-$A38</f>
        <v>-0.59999999999854481</v>
      </c>
      <c r="J38" s="10">
        <f>ABS(I38)</f>
        <v>0.59999999999854481</v>
      </c>
      <c r="L38" s="20">
        <v>17126.5</v>
      </c>
      <c r="M38" s="27">
        <f>L38-$A38</f>
        <v>2.9000000000014552</v>
      </c>
      <c r="N38" s="10">
        <f>ABS(M38)</f>
        <v>2.9000000000014552</v>
      </c>
    </row>
    <row r="39" spans="1:14">
      <c r="A39" s="4">
        <v>17653.3</v>
      </c>
      <c r="B39" s="17">
        <v>2</v>
      </c>
      <c r="D39" s="20">
        <v>17658.2</v>
      </c>
      <c r="E39" s="27">
        <f>D39-$A39</f>
        <v>4.9000000000014552</v>
      </c>
      <c r="F39" s="10">
        <f>ABS(E39)</f>
        <v>4.9000000000014552</v>
      </c>
      <c r="H39" s="20">
        <v>17653.8</v>
      </c>
      <c r="I39" s="27">
        <f>H39-$A39</f>
        <v>0.5</v>
      </c>
      <c r="J39" s="10">
        <f>ABS(I39)</f>
        <v>0.5</v>
      </c>
      <c r="L39" s="20">
        <v>17644.400000000001</v>
      </c>
      <c r="M39" s="27">
        <f>L39-$A39</f>
        <v>-8.8999999999978172</v>
      </c>
      <c r="N39" s="10">
        <f>ABS(M39)</f>
        <v>8.8999999999978172</v>
      </c>
    </row>
    <row r="40" spans="1:14">
      <c r="A40" s="4">
        <v>17880.3</v>
      </c>
      <c r="B40" s="17">
        <v>1.2</v>
      </c>
      <c r="D40" s="20">
        <v>17883.900000000001</v>
      </c>
      <c r="E40" s="27">
        <f>D40-$A40</f>
        <v>3.6000000000021828</v>
      </c>
      <c r="F40" s="10">
        <f>ABS(E40)</f>
        <v>3.6000000000021828</v>
      </c>
      <c r="H40" s="20">
        <v>17879.599999999999</v>
      </c>
      <c r="I40" s="27">
        <f>H40-$A40</f>
        <v>-0.7000000000007276</v>
      </c>
      <c r="J40" s="10">
        <f>ABS(I40)</f>
        <v>0.7000000000007276</v>
      </c>
      <c r="L40" s="20">
        <v>17882.5</v>
      </c>
      <c r="M40" s="27">
        <f>L40-$A40</f>
        <v>2.2000000000007276</v>
      </c>
      <c r="N40" s="10">
        <f>ABS(M40)</f>
        <v>2.2000000000007276</v>
      </c>
    </row>
    <row r="41" spans="1:14">
      <c r="A41" s="4">
        <v>17994</v>
      </c>
      <c r="B41" s="17">
        <v>1.42</v>
      </c>
      <c r="D41" s="20">
        <v>17997.900000000001</v>
      </c>
      <c r="E41" s="27">
        <f>D41-$A41</f>
        <v>3.9000000000014552</v>
      </c>
      <c r="F41" s="10">
        <f>ABS(E41)</f>
        <v>3.9000000000014552</v>
      </c>
      <c r="H41" s="20">
        <v>17993.900000000001</v>
      </c>
      <c r="I41" s="27">
        <f>H41-$A41</f>
        <v>-9.9999999998544808E-2</v>
      </c>
      <c r="J41" s="10">
        <f>ABS(I41)</f>
        <v>9.9999999998544808E-2</v>
      </c>
      <c r="L41" s="20"/>
      <c r="M41" s="27">
        <f>L41-$A41</f>
        <v>-17994</v>
      </c>
      <c r="N41" s="10">
        <f>ABS(M41)</f>
        <v>17994</v>
      </c>
    </row>
    <row r="42" spans="1:14">
      <c r="A42" s="4">
        <v>18118.5</v>
      </c>
      <c r="B42" s="17">
        <v>0.5</v>
      </c>
      <c r="D42" s="20">
        <v>18122.099999999999</v>
      </c>
      <c r="E42" s="27">
        <f>D42-$A42</f>
        <v>3.5999999999985448</v>
      </c>
      <c r="F42" s="10">
        <f>ABS(E42)</f>
        <v>3.5999999999985448</v>
      </c>
      <c r="H42" s="20">
        <v>18118.2</v>
      </c>
      <c r="I42" s="27">
        <f>H42-$A42</f>
        <v>-0.2999999999992724</v>
      </c>
      <c r="J42" s="10">
        <f>ABS(I42)</f>
        <v>0.2999999999992724</v>
      </c>
      <c r="L42" s="20"/>
      <c r="M42" s="27">
        <f>L42-$A42</f>
        <v>-18118.5</v>
      </c>
      <c r="N42" s="10">
        <f>ABS(M42)</f>
        <v>18118.5</v>
      </c>
    </row>
    <row r="43" spans="1:14">
      <c r="H43" s="20"/>
      <c r="I43" s="27"/>
      <c r="J43" s="10"/>
      <c r="L43" s="20"/>
      <c r="M43" s="27"/>
      <c r="N43" s="10"/>
    </row>
    <row r="44" spans="1:14">
      <c r="A44" s="4">
        <v>19250.3</v>
      </c>
      <c r="B44" s="17">
        <v>0.32</v>
      </c>
      <c r="D44" s="20">
        <v>19255.2</v>
      </c>
      <c r="E44" s="27">
        <f>D44-$A44</f>
        <v>4.9000000000014552</v>
      </c>
      <c r="F44" s="10">
        <f>ABS(E44)</f>
        <v>4.9000000000014552</v>
      </c>
      <c r="H44" s="20">
        <v>19252</v>
      </c>
      <c r="I44" s="27">
        <f>H44-$A44</f>
        <v>1.7000000000007276</v>
      </c>
      <c r="J44" s="10">
        <f>ABS(I44)</f>
        <v>1.7000000000007276</v>
      </c>
      <c r="L44" s="20"/>
      <c r="M44" s="27">
        <f>L44-$A44</f>
        <v>-19250.3</v>
      </c>
      <c r="N44" s="10">
        <f>ABS(M44)</f>
        <v>19250.3</v>
      </c>
    </row>
    <row r="45" spans="1:14">
      <c r="A45" s="4">
        <v>19350.099999999999</v>
      </c>
      <c r="B45" s="17">
        <v>0.25</v>
      </c>
      <c r="D45" s="20">
        <v>19354.400000000001</v>
      </c>
      <c r="E45" s="27">
        <f>D45-$A45</f>
        <v>4.3000000000029104</v>
      </c>
      <c r="F45" s="10">
        <f>ABS(E45)</f>
        <v>4.3000000000029104</v>
      </c>
      <c r="H45" s="20">
        <v>19351.8</v>
      </c>
      <c r="I45" s="27">
        <f>H45-$A45</f>
        <v>1.7000000000007276</v>
      </c>
      <c r="J45" s="10">
        <f>ABS(I45)</f>
        <v>1.7000000000007276</v>
      </c>
      <c r="L45" s="20"/>
      <c r="M45" s="27">
        <f>L45-$A45</f>
        <v>-19350.099999999999</v>
      </c>
      <c r="N45" s="10">
        <f>ABS(M45)</f>
        <v>19350.099999999999</v>
      </c>
    </row>
    <row r="46" spans="1:14">
      <c r="A46" s="4">
        <v>19771.8</v>
      </c>
      <c r="B46" s="17">
        <v>0.52</v>
      </c>
      <c r="D46" s="20">
        <v>19776.2</v>
      </c>
      <c r="E46" s="27">
        <f>D46-$A46</f>
        <v>4.4000000000014552</v>
      </c>
      <c r="F46" s="10">
        <f>ABS(E46)</f>
        <v>4.4000000000014552</v>
      </c>
      <c r="H46" s="20">
        <v>19772.8</v>
      </c>
      <c r="I46" s="27">
        <f>H46-$A46</f>
        <v>1</v>
      </c>
      <c r="J46" s="10">
        <f>ABS(I46)</f>
        <v>1</v>
      </c>
      <c r="L46" s="20"/>
      <c r="M46" s="27">
        <f>L46-$A46</f>
        <v>-19771.8</v>
      </c>
      <c r="N46" s="10">
        <f>ABS(M46)</f>
        <v>19771.8</v>
      </c>
    </row>
    <row r="47" spans="1:14">
      <c r="A47" s="4">
        <v>20008.2</v>
      </c>
      <c r="B47" s="17">
        <v>1.05</v>
      </c>
      <c r="D47" s="20">
        <v>20013.599999999999</v>
      </c>
      <c r="E47" s="27">
        <f>D47-$A47</f>
        <v>5.3999999999978172</v>
      </c>
      <c r="F47" s="10">
        <f>ABS(E47)</f>
        <v>5.3999999999978172</v>
      </c>
      <c r="H47" s="20">
        <v>20009.099999999999</v>
      </c>
      <c r="I47" s="27">
        <f>H47-$A47</f>
        <v>0.89999999999781721</v>
      </c>
      <c r="J47" s="10">
        <f>ABS(I47)</f>
        <v>0.89999999999781721</v>
      </c>
      <c r="L47" s="20"/>
      <c r="M47" s="27">
        <f>L47-$A47</f>
        <v>-20008.2</v>
      </c>
      <c r="N47" s="10">
        <f>ABS(M47)</f>
        <v>20008.2</v>
      </c>
    </row>
    <row r="48" spans="1:14">
      <c r="A48" s="4">
        <v>20275.900000000001</v>
      </c>
      <c r="B48" s="17">
        <v>1</v>
      </c>
      <c r="D48" s="20">
        <v>20281.599999999999</v>
      </c>
      <c r="E48" s="27">
        <f>D48-$A48</f>
        <v>5.6999999999970896</v>
      </c>
      <c r="F48" s="10">
        <f>ABS(E48)</f>
        <v>5.6999999999970896</v>
      </c>
      <c r="H48" s="20">
        <v>20278.3</v>
      </c>
      <c r="I48" s="27">
        <f>H48-$A48</f>
        <v>2.3999999999978172</v>
      </c>
      <c r="J48" s="10">
        <f>ABS(I48)</f>
        <v>2.3999999999978172</v>
      </c>
      <c r="L48" s="20"/>
      <c r="M48" s="27">
        <f>L48-$A48</f>
        <v>-20275.900000000001</v>
      </c>
      <c r="N48" s="10">
        <f>ABS(M48)</f>
        <v>20275.900000000001</v>
      </c>
    </row>
    <row r="49" spans="1:14">
      <c r="A49" s="4">
        <v>20412.7</v>
      </c>
      <c r="B49" s="17">
        <v>1.28</v>
      </c>
      <c r="D49" s="20">
        <v>20418.3</v>
      </c>
      <c r="E49" s="27">
        <f>D49-$A49</f>
        <v>5.5999999999985448</v>
      </c>
      <c r="F49" s="10">
        <f>ABS(E49)</f>
        <v>5.5999999999985448</v>
      </c>
      <c r="H49" s="20">
        <v>20414.3</v>
      </c>
      <c r="I49" s="27">
        <f>H49-$A49</f>
        <v>1.5999999999985448</v>
      </c>
      <c r="J49" s="10">
        <f>ABS(I49)</f>
        <v>1.5999999999985448</v>
      </c>
      <c r="L49" s="20"/>
      <c r="M49" s="27">
        <f>L49-$A49</f>
        <v>-20412.7</v>
      </c>
      <c r="N49" s="10">
        <f>ABS(M49)</f>
        <v>20412.7</v>
      </c>
    </row>
    <row r="50" spans="1:14">
      <c r="A50" s="4">
        <v>20563.599999999999</v>
      </c>
      <c r="B50" s="17">
        <v>1.05</v>
      </c>
      <c r="D50" s="20">
        <v>20570.099999999999</v>
      </c>
      <c r="E50" s="27">
        <f>D50-$A50</f>
        <v>6.5</v>
      </c>
      <c r="F50" s="10">
        <f>ABS(E50)</f>
        <v>6.5</v>
      </c>
      <c r="H50" s="20">
        <v>20565.900000000001</v>
      </c>
      <c r="I50" s="27">
        <f>H50-$A50</f>
        <v>2.3000000000029104</v>
      </c>
      <c r="J50" s="10">
        <f>ABS(I50)</f>
        <v>2.3000000000029104</v>
      </c>
      <c r="L50" s="20"/>
      <c r="M50" s="27">
        <f>L50-$A50</f>
        <v>-20563.599999999999</v>
      </c>
      <c r="N50" s="10">
        <f>ABS(M50)</f>
        <v>20563.599999999999</v>
      </c>
    </row>
    <row r="51" spans="1:14">
      <c r="A51" s="4">
        <v>20729</v>
      </c>
      <c r="B51" s="17">
        <v>0.77</v>
      </c>
      <c r="D51" s="20">
        <v>20734.5</v>
      </c>
      <c r="E51" s="27">
        <f>D51-$A51</f>
        <v>5.5</v>
      </c>
      <c r="F51" s="10">
        <f>ABS(E51)</f>
        <v>5.5</v>
      </c>
      <c r="H51" s="20">
        <v>20731.5</v>
      </c>
      <c r="I51" s="27">
        <f>H51-$A51</f>
        <v>2.5</v>
      </c>
      <c r="J51" s="10">
        <f>ABS(I51)</f>
        <v>2.5</v>
      </c>
      <c r="L51" s="20"/>
      <c r="M51" s="27">
        <f>L51-$A51</f>
        <v>-20729</v>
      </c>
      <c r="N51" s="10">
        <f>ABS(M51)</f>
        <v>20729</v>
      </c>
    </row>
    <row r="52" spans="1:14">
      <c r="A52" s="4">
        <v>21176.6</v>
      </c>
      <c r="B52" s="17">
        <v>0.38</v>
      </c>
      <c r="D52" s="20">
        <v>21185.3</v>
      </c>
      <c r="E52" s="27">
        <f>D52-$A52</f>
        <v>8.7000000000007276</v>
      </c>
      <c r="F52" s="10">
        <f>ABS(E52)</f>
        <v>8.7000000000007276</v>
      </c>
      <c r="H52" s="20">
        <v>21178.3</v>
      </c>
      <c r="I52" s="27">
        <f>H52-$A52</f>
        <v>1.7000000000007276</v>
      </c>
      <c r="J52" s="10">
        <f>ABS(I52)</f>
        <v>1.7000000000007276</v>
      </c>
      <c r="L52" s="20"/>
      <c r="M52" s="27">
        <f>L52-$A52</f>
        <v>-21176.6</v>
      </c>
      <c r="N52" s="10">
        <f>ABS(M52)</f>
        <v>21176.6</v>
      </c>
    </row>
    <row r="53" spans="1:14">
      <c r="A53" s="4">
        <v>21249.7</v>
      </c>
      <c r="B53" s="17">
        <v>0.41</v>
      </c>
      <c r="D53" s="20">
        <v>21254.799999999999</v>
      </c>
      <c r="E53" s="27">
        <f>D53-$A53</f>
        <v>5.0999999999985448</v>
      </c>
      <c r="F53" s="10">
        <f>ABS(E53)</f>
        <v>5.0999999999985448</v>
      </c>
      <c r="H53" s="20">
        <v>21249.5</v>
      </c>
      <c r="I53" s="27">
        <f>H53-$A53</f>
        <v>-0.2000000000007276</v>
      </c>
      <c r="J53" s="10">
        <f>ABS(I53)</f>
        <v>0.2000000000007276</v>
      </c>
      <c r="L53" s="20"/>
      <c r="M53" s="27">
        <f>L53-$A53</f>
        <v>-21249.7</v>
      </c>
      <c r="N53" s="10">
        <f>ABS(M53)</f>
        <v>21249.7</v>
      </c>
    </row>
    <row r="54" spans="1:14">
      <c r="A54" s="4">
        <v>21507.3</v>
      </c>
      <c r="B54" s="17">
        <v>1.2</v>
      </c>
      <c r="D54" s="20">
        <v>21512.799999999999</v>
      </c>
      <c r="E54" s="27">
        <f>D54-$A54</f>
        <v>5.5</v>
      </c>
      <c r="F54" s="10">
        <f>ABS(E54)</f>
        <v>5.5</v>
      </c>
      <c r="H54" s="20">
        <v>21509.1</v>
      </c>
      <c r="I54" s="27">
        <f>H54-$A54</f>
        <v>1.7999999999992724</v>
      </c>
      <c r="J54" s="10">
        <f>ABS(I54)</f>
        <v>1.7999999999992724</v>
      </c>
      <c r="L54" s="20"/>
      <c r="M54" s="27">
        <f>L54-$A54</f>
        <v>-21507.3</v>
      </c>
      <c r="N54" s="10">
        <f>ABS(M54)</f>
        <v>21507.3</v>
      </c>
    </row>
    <row r="55" spans="1:14">
      <c r="A55" s="4">
        <v>21802.2</v>
      </c>
      <c r="B55" s="17">
        <v>0.7</v>
      </c>
      <c r="D55" s="20">
        <v>21810</v>
      </c>
      <c r="E55" s="27">
        <f>D55-$A55</f>
        <v>7.7999999999992724</v>
      </c>
      <c r="F55" s="10">
        <f>ABS(E55)</f>
        <v>7.7999999999992724</v>
      </c>
      <c r="H55" s="20">
        <v>21804</v>
      </c>
      <c r="I55" s="27">
        <f>H55-$A55</f>
        <v>1.7999999999992724</v>
      </c>
      <c r="J55" s="10">
        <f>ABS(I55)</f>
        <v>1.7999999999992724</v>
      </c>
      <c r="L55" s="20"/>
      <c r="M55" s="27">
        <f>L55-$A55</f>
        <v>-21802.2</v>
      </c>
      <c r="N55" s="10">
        <f>ABS(M55)</f>
        <v>21802.2</v>
      </c>
    </row>
    <row r="56" spans="1:14">
      <c r="A56" s="4">
        <v>21955.599999999999</v>
      </c>
      <c r="B56" s="17">
        <v>0.9</v>
      </c>
      <c r="D56" s="20">
        <v>21961</v>
      </c>
      <c r="E56" s="27">
        <f>D56-$A56</f>
        <v>5.4000000000014552</v>
      </c>
      <c r="F56" s="10">
        <f>ABS(E56)</f>
        <v>5.4000000000014552</v>
      </c>
      <c r="H56" s="20">
        <v>21958.799999999999</v>
      </c>
      <c r="I56" s="27">
        <f>H56-$A56</f>
        <v>3.2000000000007276</v>
      </c>
      <c r="J56" s="10">
        <f>ABS(I56)</f>
        <v>3.2000000000007276</v>
      </c>
      <c r="L56" s="20"/>
      <c r="M56" s="27">
        <f>L56-$A56</f>
        <v>-21955.599999999999</v>
      </c>
      <c r="N56" s="10">
        <f>ABS(M56)</f>
        <v>21955.599999999999</v>
      </c>
    </row>
    <row r="57" spans="1:14">
      <c r="A57" s="4">
        <v>22125.5</v>
      </c>
      <c r="B57" s="17">
        <v>0.8</v>
      </c>
      <c r="D57" s="20">
        <v>22132.3</v>
      </c>
      <c r="E57" s="27">
        <f>D57-$A57</f>
        <v>6.7999999999992724</v>
      </c>
      <c r="F57" s="10">
        <f>ABS(E57)</f>
        <v>6.7999999999992724</v>
      </c>
      <c r="H57" s="20">
        <v>22128.7</v>
      </c>
      <c r="I57" s="27">
        <f>H57-$A57</f>
        <v>3.2000000000007276</v>
      </c>
      <c r="J57" s="10">
        <f>ABS(I57)</f>
        <v>3.2000000000007276</v>
      </c>
      <c r="L57" s="20"/>
      <c r="M57" s="27">
        <f>L57-$A57</f>
        <v>-22125.5</v>
      </c>
      <c r="N57" s="10">
        <f>ABS(M57)</f>
        <v>22125.5</v>
      </c>
    </row>
    <row r="58" spans="1:14">
      <c r="A58" s="4">
        <v>22312.7</v>
      </c>
      <c r="B58" s="17">
        <v>0.5</v>
      </c>
      <c r="D58" s="20">
        <v>22314.9</v>
      </c>
      <c r="E58" s="27">
        <f>D58-$A58</f>
        <v>2.2000000000007276</v>
      </c>
      <c r="F58" s="10">
        <f>ABS(E58)</f>
        <v>2.2000000000007276</v>
      </c>
      <c r="H58" s="20">
        <v>22317.200000000001</v>
      </c>
      <c r="I58" s="27">
        <f>H58-$A58</f>
        <v>4.5</v>
      </c>
      <c r="J58" s="10">
        <f>ABS(I58)</f>
        <v>4.5</v>
      </c>
      <c r="L58" s="20"/>
      <c r="M58" s="27">
        <f>L58-$A58</f>
        <v>-22312.7</v>
      </c>
      <c r="N58" s="10">
        <f>ABS(M58)</f>
        <v>22312.7</v>
      </c>
    </row>
    <row r="59" spans="1:14">
      <c r="H59" s="20"/>
      <c r="I59" s="27"/>
      <c r="J59" s="10"/>
      <c r="L59" s="20"/>
      <c r="M59" s="27"/>
      <c r="N59" s="10"/>
    </row>
    <row r="60" spans="1:14">
      <c r="H60" s="20"/>
      <c r="I60" s="27"/>
      <c r="J60" s="10"/>
      <c r="L60" s="20"/>
      <c r="M60" s="27"/>
      <c r="N60" s="10"/>
    </row>
    <row r="61" spans="1:14">
      <c r="D61" s="20" t="s">
        <v>68</v>
      </c>
      <c r="E61" s="27">
        <f>AVERAGE(E27:E42,E44:E58)</f>
        <v>4.154838709677513</v>
      </c>
      <c r="F61" s="10">
        <f>AVERAGE(F27:F42,F44:F58)</f>
        <v>4.154838709677513</v>
      </c>
      <c r="H61" s="20" t="s">
        <v>68</v>
      </c>
      <c r="I61" s="27">
        <f>AVERAGE(I27:I42,I44:I58)</f>
        <v>0.53870967741937836</v>
      </c>
      <c r="J61" s="10">
        <f>AVERAGE(J27:J42,J44:J58)</f>
        <v>1.4806451612902523</v>
      </c>
      <c r="L61" s="20" t="s">
        <v>68</v>
      </c>
      <c r="M61" s="27">
        <f>AVERAGE(M4:M40)</f>
        <v>1.3857142857144416</v>
      </c>
      <c r="N61" s="10">
        <f>AVERAGE(N4:N40)</f>
        <v>2.6485714285715014</v>
      </c>
    </row>
    <row r="62" spans="1:14">
      <c r="D62" s="20" t="s">
        <v>69</v>
      </c>
      <c r="E62" s="27">
        <f>STDEV(E27:E42,E44:E58)</f>
        <v>1.908548961851475</v>
      </c>
      <c r="F62" s="10">
        <f>STDEV(F27:F42,F44:F58)</f>
        <v>1.908548961851475</v>
      </c>
      <c r="H62" s="20" t="s">
        <v>69</v>
      </c>
      <c r="I62" s="27">
        <f>STDEV(I27:I42,I44:I58)</f>
        <v>1.7683659914084464</v>
      </c>
      <c r="J62" s="10">
        <f>STDEV(J27:J42,J44:J58)</f>
        <v>1.0777814728534414</v>
      </c>
      <c r="L62" s="20" t="s">
        <v>69</v>
      </c>
      <c r="M62" s="27">
        <f>STDEV(M4:M40)</f>
        <v>3.6470893194712271</v>
      </c>
      <c r="N62" s="10">
        <f>STDEV(N4:N40)</f>
        <v>2.8384307417356021</v>
      </c>
    </row>
  </sheetData>
  <mergeCells count="3">
    <mergeCell ref="D1:F1"/>
    <mergeCell ref="H1:J1"/>
    <mergeCell ref="L1:N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K29" sqref="K29"/>
    </sheetView>
  </sheetViews>
  <sheetFormatPr baseColWidth="10" defaultRowHeight="15" x14ac:dyDescent="0"/>
  <cols>
    <col min="1" max="1" width="11.83203125" style="5" customWidth="1"/>
    <col min="2" max="2" width="4.33203125" customWidth="1"/>
    <col min="6" max="6" width="4.5" customWidth="1"/>
  </cols>
  <sheetData>
    <row r="1" spans="1:9" s="23" customFormat="1">
      <c r="A1" s="22"/>
      <c r="C1" s="24" t="s">
        <v>64</v>
      </c>
      <c r="D1" s="26"/>
      <c r="E1" s="29"/>
      <c r="G1" s="30" t="s">
        <v>75</v>
      </c>
      <c r="H1" s="26"/>
      <c r="I1" s="29"/>
    </row>
    <row r="2" spans="1:9" s="11" customFormat="1" ht="46" thickBot="1">
      <c r="A2" s="13" t="s">
        <v>63</v>
      </c>
      <c r="C2" s="19" t="s">
        <v>67</v>
      </c>
      <c r="D2" s="16" t="s">
        <v>66</v>
      </c>
      <c r="E2" s="15" t="s">
        <v>65</v>
      </c>
      <c r="G2" s="14"/>
      <c r="I2" s="15"/>
    </row>
    <row r="3" spans="1:9" s="37" customFormat="1">
      <c r="A3" s="40"/>
      <c r="C3" s="38"/>
      <c r="D3" s="39"/>
      <c r="E3" s="8"/>
      <c r="G3" s="6"/>
      <c r="I3" s="8"/>
    </row>
    <row r="4" spans="1:9" s="37" customFormat="1">
      <c r="A4" s="40">
        <v>10472.9</v>
      </c>
      <c r="C4" s="38"/>
      <c r="D4" s="27">
        <f>C4-$A4</f>
        <v>-10472.9</v>
      </c>
      <c r="E4" s="9">
        <f>ABS(D4)</f>
        <v>10472.9</v>
      </c>
      <c r="G4" s="42">
        <v>10472.5</v>
      </c>
      <c r="H4" s="27">
        <f>G4-$A4</f>
        <v>-0.3999999999996362</v>
      </c>
      <c r="I4" s="9">
        <f>ABS(H4)</f>
        <v>0.3999999999996362</v>
      </c>
    </row>
    <row r="5" spans="1:9" s="37" customFormat="1">
      <c r="A5" s="40">
        <v>10676.5</v>
      </c>
      <c r="C5" s="38"/>
      <c r="D5" s="27">
        <f>C5-$A5</f>
        <v>-10676.5</v>
      </c>
      <c r="E5" s="9">
        <f>ABS(D5)</f>
        <v>10676.5</v>
      </c>
      <c r="G5" s="42">
        <v>10676.7</v>
      </c>
      <c r="H5" s="27">
        <f>G5-$A5</f>
        <v>0.2000000000007276</v>
      </c>
      <c r="I5" s="9">
        <f>ABS(H5)</f>
        <v>0.2000000000007276</v>
      </c>
    </row>
    <row r="6" spans="1:9" s="37" customFormat="1">
      <c r="A6" s="40">
        <v>11081.9</v>
      </c>
      <c r="C6" s="38"/>
      <c r="D6" s="27">
        <f>C6-$A6</f>
        <v>-11081.9</v>
      </c>
      <c r="E6" s="9">
        <f>ABS(D6)</f>
        <v>11081.9</v>
      </c>
      <c r="G6" s="42">
        <v>11081.2</v>
      </c>
      <c r="H6" s="27">
        <f>G6-$A6</f>
        <v>-0.69999999999890861</v>
      </c>
      <c r="I6" s="9">
        <f>ABS(H6)</f>
        <v>0.69999999999890861</v>
      </c>
    </row>
    <row r="7" spans="1:9" s="37" customFormat="1">
      <c r="A7" s="40">
        <v>11491.2</v>
      </c>
      <c r="C7" s="38"/>
      <c r="D7" s="27">
        <f>C7-$A7</f>
        <v>-11491.2</v>
      </c>
      <c r="E7" s="9">
        <f>ABS(D7)</f>
        <v>11491.2</v>
      </c>
      <c r="G7" s="42">
        <v>11490.5</v>
      </c>
      <c r="H7" s="27">
        <f>G7-$A7</f>
        <v>-0.7000000000007276</v>
      </c>
      <c r="I7" s="9">
        <f>ABS(H7)</f>
        <v>0.7000000000007276</v>
      </c>
    </row>
    <row r="8" spans="1:9" s="37" customFormat="1">
      <c r="A8" s="40">
        <v>11671.9</v>
      </c>
      <c r="C8" s="38"/>
      <c r="D8" s="27">
        <f>C8-$A8</f>
        <v>-11671.9</v>
      </c>
      <c r="E8" s="9">
        <f>ABS(D8)</f>
        <v>11671.9</v>
      </c>
      <c r="G8" s="42">
        <v>11671.6</v>
      </c>
      <c r="H8" s="27">
        <f>G8-$A8</f>
        <v>-0.2999999999992724</v>
      </c>
      <c r="I8" s="9">
        <f>ABS(H8)</f>
        <v>0.2999999999992724</v>
      </c>
    </row>
    <row r="9" spans="1:9" s="37" customFormat="1">
      <c r="A9" s="40">
        <v>12491.1</v>
      </c>
      <c r="C9" s="38"/>
      <c r="D9" s="27">
        <f>C9-$A9</f>
        <v>-12491.1</v>
      </c>
      <c r="E9" s="9">
        <f>ABS(D9)</f>
        <v>12491.1</v>
      </c>
      <c r="G9" s="42">
        <v>12490.8</v>
      </c>
      <c r="H9" s="27">
        <f>G9-$A9</f>
        <v>-0.30000000000109139</v>
      </c>
      <c r="I9" s="9">
        <f>ABS(H9)</f>
        <v>0.30000000000109139</v>
      </c>
    </row>
    <row r="10" spans="1:9" s="37" customFormat="1">
      <c r="A10" s="40">
        <v>12705.8</v>
      </c>
      <c r="C10" s="38"/>
      <c r="D10" s="27">
        <f>C10-$A10</f>
        <v>-12705.8</v>
      </c>
      <c r="E10" s="9">
        <f>ABS(D10)</f>
        <v>12705.8</v>
      </c>
      <c r="G10" s="42">
        <v>12704.8</v>
      </c>
      <c r="H10" s="27">
        <f>G10-$A10</f>
        <v>-1</v>
      </c>
      <c r="I10" s="9">
        <f>ABS(H10)</f>
        <v>1</v>
      </c>
    </row>
    <row r="11" spans="1:9" s="37" customFormat="1">
      <c r="A11" s="40">
        <v>12806.2</v>
      </c>
      <c r="C11" s="38"/>
      <c r="D11" s="27">
        <f>C11-$A11</f>
        <v>-12806.2</v>
      </c>
      <c r="E11" s="9">
        <f>ABS(D11)</f>
        <v>12806.2</v>
      </c>
      <c r="G11" s="42">
        <v>12806.6</v>
      </c>
      <c r="H11" s="27">
        <f>G11-$A11</f>
        <v>0.3999999999996362</v>
      </c>
      <c r="I11" s="9">
        <f>ABS(H11)</f>
        <v>0.3999999999996362</v>
      </c>
    </row>
    <row r="12" spans="1:9" s="37" customFormat="1">
      <c r="A12" s="40">
        <v>12960.2</v>
      </c>
      <c r="C12" s="38"/>
      <c r="D12" s="27">
        <f>C12-$A12</f>
        <v>-12960.2</v>
      </c>
      <c r="E12" s="9">
        <f>ABS(D12)</f>
        <v>12960.2</v>
      </c>
      <c r="G12" s="42">
        <v>12960.2</v>
      </c>
      <c r="H12" s="27">
        <f>G12-$A12</f>
        <v>0</v>
      </c>
      <c r="I12" s="9">
        <f>ABS(H12)</f>
        <v>0</v>
      </c>
    </row>
    <row r="13" spans="1:9">
      <c r="A13" s="41"/>
      <c r="C13" s="20"/>
      <c r="D13" s="27"/>
      <c r="E13" s="9"/>
      <c r="G13" s="43"/>
      <c r="H13" s="28"/>
      <c r="I13" s="9"/>
    </row>
    <row r="14" spans="1:9">
      <c r="A14" s="5">
        <v>13370.8</v>
      </c>
      <c r="C14" s="20">
        <v>13370.3</v>
      </c>
      <c r="D14" s="27">
        <f>C14-$A14</f>
        <v>-0.5</v>
      </c>
      <c r="E14" s="9">
        <f>ABS(D14)</f>
        <v>0.5</v>
      </c>
      <c r="G14" s="7">
        <v>13370.8</v>
      </c>
      <c r="H14" s="27">
        <f>G14-$A14</f>
        <v>0</v>
      </c>
      <c r="I14" s="9">
        <f>ABS(H14)</f>
        <v>0</v>
      </c>
    </row>
    <row r="15" spans="1:9">
      <c r="A15" s="5">
        <v>13507.9</v>
      </c>
      <c r="C15" s="20">
        <v>13506.4</v>
      </c>
      <c r="D15" s="27">
        <f>C15-$A15</f>
        <v>-1.5</v>
      </c>
      <c r="E15" s="9">
        <f>ABS(D15)</f>
        <v>1.5</v>
      </c>
      <c r="G15" s="7">
        <v>13508.1</v>
      </c>
      <c r="H15" s="27">
        <f>G15-$A15</f>
        <v>0.2000000000007276</v>
      </c>
      <c r="I15" s="9">
        <f>ABS(H15)</f>
        <v>0.2000000000007276</v>
      </c>
    </row>
    <row r="16" spans="1:9">
      <c r="A16" s="5">
        <v>13722.3</v>
      </c>
      <c r="C16" s="20">
        <v>13720.8</v>
      </c>
      <c r="D16" s="27">
        <f>C16-$A16</f>
        <v>-1.5</v>
      </c>
      <c r="E16" s="9">
        <f>ABS(D16)</f>
        <v>1.5</v>
      </c>
      <c r="G16" s="7">
        <v>13722.2</v>
      </c>
      <c r="H16" s="27">
        <f>G16-$A16</f>
        <v>-9.9999999998544808E-2</v>
      </c>
      <c r="I16" s="9">
        <f>ABS(H16)</f>
        <v>9.9999999998544808E-2</v>
      </c>
    </row>
    <row r="17" spans="1:9">
      <c r="A17" s="5">
        <v>14097.5</v>
      </c>
      <c r="C17" s="20">
        <v>14096</v>
      </c>
      <c r="D17" s="27">
        <f>C17-$A17</f>
        <v>-1.5</v>
      </c>
      <c r="E17" s="9">
        <f>ABS(D17)</f>
        <v>1.5</v>
      </c>
      <c r="G17" s="7">
        <v>14097.9</v>
      </c>
      <c r="H17" s="27">
        <f>G17-$A17</f>
        <v>0.3999999999996362</v>
      </c>
      <c r="I17" s="9">
        <f>ABS(H17)</f>
        <v>0.3999999999996362</v>
      </c>
    </row>
    <row r="18" spans="1:9">
      <c r="A18" s="5">
        <v>15050.6</v>
      </c>
      <c r="C18" s="20">
        <v>15049.1</v>
      </c>
      <c r="D18" s="27">
        <f>C18-$A18</f>
        <v>-1.5</v>
      </c>
      <c r="E18" s="9">
        <f>ABS(D18)</f>
        <v>1.5</v>
      </c>
      <c r="G18" s="7">
        <v>15051.1</v>
      </c>
      <c r="H18" s="27">
        <f>G18-$A18</f>
        <v>0.5</v>
      </c>
      <c r="I18" s="9">
        <f>ABS(H18)</f>
        <v>0.5</v>
      </c>
    </row>
    <row r="19" spans="1:9">
      <c r="A19" s="5">
        <v>15993.9</v>
      </c>
      <c r="C19" s="20">
        <v>15994</v>
      </c>
      <c r="D19" s="27">
        <f>C19-$A19</f>
        <v>0.1000000000003638</v>
      </c>
      <c r="E19" s="9">
        <f>ABS(D19)</f>
        <v>0.1000000000003638</v>
      </c>
      <c r="G19" s="7">
        <v>15994.3</v>
      </c>
      <c r="H19" s="27">
        <f>G19-$A19</f>
        <v>0.3999999999996362</v>
      </c>
      <c r="I19" s="9">
        <f>ABS(H19)</f>
        <v>0.3999999999996362</v>
      </c>
    </row>
    <row r="20" spans="1:9">
      <c r="A20" s="5">
        <v>16524.400000000001</v>
      </c>
      <c r="C20" s="20">
        <v>16524.2</v>
      </c>
      <c r="D20" s="27">
        <f>C20-$A20</f>
        <v>-0.2000000000007276</v>
      </c>
      <c r="E20" s="9">
        <f>ABS(D20)</f>
        <v>0.2000000000007276</v>
      </c>
      <c r="G20" s="7">
        <v>16524.099999999999</v>
      </c>
      <c r="H20" s="27">
        <f>G20-$A20</f>
        <v>-0.30000000000291038</v>
      </c>
      <c r="I20" s="9">
        <f>ABS(H20)</f>
        <v>0.30000000000291038</v>
      </c>
    </row>
    <row r="21" spans="1:9">
      <c r="A21" s="5">
        <v>16744.7</v>
      </c>
      <c r="C21" s="20">
        <v>16744.3</v>
      </c>
      <c r="D21" s="27">
        <f>C21-$A21</f>
        <v>-0.40000000000145519</v>
      </c>
      <c r="E21" s="9">
        <f>ABS(D21)</f>
        <v>0.40000000000145519</v>
      </c>
      <c r="G21" s="7">
        <v>16744.7</v>
      </c>
      <c r="H21" s="27">
        <f>G21-$A21</f>
        <v>0</v>
      </c>
      <c r="I21" s="9">
        <f>ABS(H21)</f>
        <v>0</v>
      </c>
    </row>
    <row r="22" spans="1:9">
      <c r="A22" s="5">
        <v>16945.2</v>
      </c>
      <c r="C22" s="20">
        <v>16944.3</v>
      </c>
      <c r="D22" s="27">
        <f>C22-$A22</f>
        <v>-0.90000000000145519</v>
      </c>
      <c r="E22" s="9">
        <f>ABS(D22)</f>
        <v>0.90000000000145519</v>
      </c>
      <c r="G22" s="7">
        <v>16945.5</v>
      </c>
      <c r="H22" s="27">
        <f>G22-$A22</f>
        <v>0.2999999999992724</v>
      </c>
      <c r="I22" s="9">
        <f>ABS(H22)</f>
        <v>0.2999999999992724</v>
      </c>
    </row>
    <row r="23" spans="1:9">
      <c r="A23" s="5">
        <v>17449.8</v>
      </c>
      <c r="C23" s="20">
        <v>17450.099999999999</v>
      </c>
      <c r="D23" s="27">
        <f>C23-$A23</f>
        <v>0.2999999999992724</v>
      </c>
      <c r="E23" s="9">
        <f>ABS(D23)</f>
        <v>0.2999999999992724</v>
      </c>
      <c r="G23" s="7">
        <v>17449.8</v>
      </c>
      <c r="H23" s="27">
        <f>G23-$A23</f>
        <v>0</v>
      </c>
      <c r="I23" s="9">
        <f>ABS(H23)</f>
        <v>0</v>
      </c>
    </row>
    <row r="24" spans="1:9">
      <c r="A24" s="5">
        <v>17919.599999999999</v>
      </c>
      <c r="C24" s="20">
        <v>17920.3</v>
      </c>
      <c r="D24" s="27">
        <f>C24-$A24</f>
        <v>0.7000000000007276</v>
      </c>
      <c r="E24" s="9">
        <f>ABS(D24)</f>
        <v>0.7000000000007276</v>
      </c>
      <c r="G24" s="7">
        <v>17918.7</v>
      </c>
      <c r="H24" s="27">
        <f>G24-$A24</f>
        <v>-0.89999999999781721</v>
      </c>
      <c r="I24" s="9">
        <f>ABS(H24)</f>
        <v>0.89999999999781721</v>
      </c>
    </row>
    <row r="25" spans="1:9">
      <c r="C25" s="20"/>
      <c r="D25" s="27"/>
      <c r="E25" s="9"/>
      <c r="G25" s="7"/>
      <c r="H25" s="27"/>
      <c r="I25" s="9"/>
    </row>
    <row r="26" spans="1:9">
      <c r="A26" s="5">
        <v>18432.8</v>
      </c>
      <c r="C26" s="20">
        <v>18432.3</v>
      </c>
      <c r="D26" s="27">
        <f>C26-$A26</f>
        <v>-0.5</v>
      </c>
      <c r="E26" s="9">
        <f>ABS(D26)</f>
        <v>0.5</v>
      </c>
      <c r="G26" s="7"/>
      <c r="H26" s="27">
        <f>G26-$A26</f>
        <v>-18432.8</v>
      </c>
      <c r="I26" s="9">
        <f>ABS(H26)</f>
        <v>18432.8</v>
      </c>
    </row>
    <row r="27" spans="1:9">
      <c r="A27" s="5">
        <v>19822.900000000001</v>
      </c>
      <c r="C27" s="20">
        <v>19823.400000000001</v>
      </c>
      <c r="D27" s="27">
        <f>C27-$A27</f>
        <v>0.5</v>
      </c>
      <c r="E27" s="9">
        <f>ABS(D27)</f>
        <v>0.5</v>
      </c>
      <c r="G27" s="7"/>
      <c r="H27" s="27">
        <f>G27-$A27</f>
        <v>-19822.900000000001</v>
      </c>
      <c r="I27" s="9">
        <f>ABS(H27)</f>
        <v>19822.900000000001</v>
      </c>
    </row>
    <row r="28" spans="1:9">
      <c r="A28" s="5">
        <v>19971.2</v>
      </c>
      <c r="C28" s="20">
        <v>19971.099999999999</v>
      </c>
      <c r="D28" s="27">
        <f>C28-$A28</f>
        <v>-0.10000000000218279</v>
      </c>
      <c r="E28" s="9">
        <f>ABS(D28)</f>
        <v>0.10000000000218279</v>
      </c>
      <c r="G28" s="7"/>
      <c r="H28" s="27">
        <f>G28-$A28</f>
        <v>-19971.2</v>
      </c>
      <c r="I28" s="9">
        <f>ABS(H28)</f>
        <v>19971.2</v>
      </c>
    </row>
    <row r="29" spans="1:9">
      <c r="A29" s="5">
        <v>20322.599999999999</v>
      </c>
      <c r="C29" s="20">
        <v>20323.099999999999</v>
      </c>
      <c r="D29" s="27">
        <f>C29-$A29</f>
        <v>0.5</v>
      </c>
      <c r="E29" s="9">
        <f>ABS(D29)</f>
        <v>0.5</v>
      </c>
      <c r="G29" s="7"/>
      <c r="H29" s="27">
        <f>G29-$A29</f>
        <v>-20322.599999999999</v>
      </c>
      <c r="I29" s="9">
        <f>ABS(H29)</f>
        <v>20322.599999999999</v>
      </c>
    </row>
    <row r="30" spans="1:9">
      <c r="A30" s="5">
        <v>20621.900000000001</v>
      </c>
      <c r="C30" s="20">
        <v>20622.2</v>
      </c>
      <c r="D30" s="27">
        <f>C30-$A30</f>
        <v>0.2999999999992724</v>
      </c>
      <c r="E30" s="9">
        <f>ABS(D30)</f>
        <v>0.2999999999992724</v>
      </c>
      <c r="G30" s="7"/>
      <c r="H30" s="27">
        <f>G30-$A30</f>
        <v>-20621.900000000001</v>
      </c>
      <c r="I30" s="9">
        <f>ABS(H30)</f>
        <v>20621.900000000001</v>
      </c>
    </row>
    <row r="31" spans="1:9">
      <c r="A31" s="5">
        <v>20991.8</v>
      </c>
      <c r="C31" s="20">
        <v>20992.400000000001</v>
      </c>
      <c r="D31" s="27">
        <f>C31-$A31</f>
        <v>0.60000000000218279</v>
      </c>
      <c r="E31" s="9">
        <f>ABS(D31)</f>
        <v>0.60000000000218279</v>
      </c>
      <c r="G31" s="7"/>
      <c r="H31" s="27">
        <f>G31-$A31</f>
        <v>-20991.8</v>
      </c>
      <c r="I31" s="9">
        <f>ABS(H31)</f>
        <v>20991.8</v>
      </c>
    </row>
    <row r="32" spans="1:9">
      <c r="A32" s="5">
        <v>21338.7</v>
      </c>
      <c r="C32" s="20">
        <v>21339</v>
      </c>
      <c r="D32" s="27">
        <f>C32-$A32</f>
        <v>0.2999999999992724</v>
      </c>
      <c r="E32" s="9">
        <f>ABS(D32)</f>
        <v>0.2999999999992724</v>
      </c>
      <c r="G32" s="7"/>
      <c r="H32" s="27">
        <f>G32-$A32</f>
        <v>-21338.7</v>
      </c>
      <c r="I32" s="9">
        <f>ABS(H32)</f>
        <v>21338.7</v>
      </c>
    </row>
    <row r="33" spans="1:9">
      <c r="A33" s="5">
        <v>21540.1</v>
      </c>
      <c r="C33" s="20">
        <v>21540.5</v>
      </c>
      <c r="D33" s="27">
        <f>C33-$A33</f>
        <v>0.40000000000145519</v>
      </c>
      <c r="E33" s="9">
        <f>ABS(D33)</f>
        <v>0.40000000000145519</v>
      </c>
      <c r="G33" s="7"/>
      <c r="H33" s="27">
        <f>G33-$A33</f>
        <v>-21540.1</v>
      </c>
      <c r="I33" s="9">
        <f>ABS(H33)</f>
        <v>21540.1</v>
      </c>
    </row>
    <row r="34" spans="1:9">
      <c r="A34" s="5">
        <v>22083.200000000001</v>
      </c>
      <c r="C34" s="20">
        <v>22083.200000000001</v>
      </c>
      <c r="D34" s="27">
        <f>C34-$A34</f>
        <v>0</v>
      </c>
      <c r="E34" s="9">
        <f>ABS(D34)</f>
        <v>0</v>
      </c>
      <c r="G34" s="7"/>
      <c r="H34" s="27">
        <f>G34-$A34</f>
        <v>-22083.200000000001</v>
      </c>
      <c r="I34" s="9">
        <f>ABS(H34)</f>
        <v>22083.200000000001</v>
      </c>
    </row>
    <row r="35" spans="1:9">
      <c r="A35" s="5">
        <v>23139.5</v>
      </c>
      <c r="C35" s="20">
        <v>23139.8</v>
      </c>
      <c r="D35" s="27">
        <f>C35-$A35</f>
        <v>0.2999999999992724</v>
      </c>
      <c r="E35" s="9">
        <f>ABS(D35)</f>
        <v>0.2999999999992724</v>
      </c>
      <c r="G35" s="7"/>
      <c r="H35" s="27">
        <f>G35-$A35</f>
        <v>-23139.5</v>
      </c>
      <c r="I35" s="9">
        <f>ABS(H35)</f>
        <v>23139.5</v>
      </c>
    </row>
    <row r="36" spans="1:9">
      <c r="A36" s="5">
        <v>23851.5</v>
      </c>
      <c r="C36" s="20">
        <v>23850.400000000001</v>
      </c>
      <c r="D36" s="27">
        <f>C36-$A36</f>
        <v>-1.0999999999985448</v>
      </c>
      <c r="E36" s="9">
        <f>ABS(D36)</f>
        <v>1.0999999999985448</v>
      </c>
      <c r="G36" s="7"/>
      <c r="H36" s="27">
        <f>G36-$A36</f>
        <v>-23851.5</v>
      </c>
      <c r="I36" s="9">
        <f>ABS(H36)</f>
        <v>23851.5</v>
      </c>
    </row>
    <row r="37" spans="1:9">
      <c r="A37" s="5">
        <v>23973.1</v>
      </c>
      <c r="C37" s="20">
        <v>23969.8</v>
      </c>
      <c r="D37" s="27">
        <f>C37-$A37</f>
        <v>-3.2999999999992724</v>
      </c>
      <c r="E37" s="9">
        <f>ABS(D37)</f>
        <v>3.2999999999992724</v>
      </c>
      <c r="G37" s="7"/>
      <c r="H37" s="27">
        <f>G37-$A37</f>
        <v>-23973.1</v>
      </c>
      <c r="I37" s="9">
        <f>ABS(H37)</f>
        <v>23973.1</v>
      </c>
    </row>
    <row r="38" spans="1:9">
      <c r="C38" s="20"/>
      <c r="D38" s="27"/>
      <c r="E38" s="9"/>
      <c r="G38" s="7"/>
      <c r="H38" s="27"/>
      <c r="I38" s="9"/>
    </row>
    <row r="39" spans="1:9">
      <c r="C39" s="20"/>
      <c r="D39" s="27"/>
      <c r="E39" s="9"/>
      <c r="G39" s="7"/>
      <c r="H39" s="28"/>
      <c r="I39" s="9"/>
    </row>
    <row r="40" spans="1:9">
      <c r="C40" s="20" t="s">
        <v>68</v>
      </c>
      <c r="D40" s="27">
        <f>AVERAGE(D14:D37)</f>
        <v>-0.39130434782616602</v>
      </c>
      <c r="E40" s="10">
        <f>AVERAGE(E14:E37)</f>
        <v>0.7391304347828459</v>
      </c>
      <c r="G40" s="7" t="s">
        <v>68</v>
      </c>
      <c r="H40" s="27">
        <f>AVERAGE(H4:H24)</f>
        <v>-0.11499999999996362</v>
      </c>
      <c r="I40" s="10">
        <f>AVERAGE(I4:I24)</f>
        <v>0.35499999999992726</v>
      </c>
    </row>
    <row r="41" spans="1:9">
      <c r="C41" s="20" t="s">
        <v>69</v>
      </c>
      <c r="D41" s="27">
        <f>STDEV(D14:D37)</f>
        <v>0.97650259203592649</v>
      </c>
      <c r="E41" s="10">
        <f>STDEV(E14:E37)</f>
        <v>0.73653928515503608</v>
      </c>
      <c r="G41" s="7" t="s">
        <v>69</v>
      </c>
      <c r="H41" s="27">
        <f>STDEV(H4:H24)</f>
        <v>0.45105140330217602</v>
      </c>
      <c r="I41" s="10">
        <f>STDEV(I4:I24)</f>
        <v>0.29105072807956461</v>
      </c>
    </row>
    <row r="48" spans="1:9">
      <c r="D48" s="4"/>
    </row>
  </sheetData>
  <mergeCells count="2">
    <mergeCell ref="C1:E1"/>
    <mergeCell ref="G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 vacuum</vt:lpstr>
      <vt:lpstr>OH lines</vt:lpstr>
      <vt:lpstr>Arc Lines</vt:lpstr>
    </vt:vector>
  </TitlesOfParts>
  <Company>Gemini Observatory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Labrie</dc:creator>
  <cp:lastModifiedBy>Kathleen Labrie</cp:lastModifiedBy>
  <dcterms:created xsi:type="dcterms:W3CDTF">2015-03-12T23:06:59Z</dcterms:created>
  <dcterms:modified xsi:type="dcterms:W3CDTF">2015-03-19T02:31:03Z</dcterms:modified>
</cp:coreProperties>
</file>