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4.xml" ContentType="application/vnd.openxmlformats-officedocument.drawing+xml"/>
  <Override PartName="/xl/tables/table5.xml" ContentType="application/vnd.openxmlformats-officedocument.spreadsheetml.table+xml"/>
  <Override PartName="/xl/drawings/drawing25.xml" ContentType="application/vnd.openxmlformats-officedocument.drawing+xml"/>
  <Override PartName="/xl/tables/table6.xml" ContentType="application/vnd.openxmlformats-officedocument.spreadsheetml.table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9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Meus Cursos Clarify\Excel\"/>
    </mc:Choice>
  </mc:AlternateContent>
  <xr:revisionPtr revIDLastSave="0" documentId="13_ncr:1_{7BB302B1-5158-408C-9E97-CD6BD762E696}" xr6:coauthVersionLast="47" xr6:coauthVersionMax="47" xr10:uidLastSave="{00000000-0000-0000-0000-000000000000}"/>
  <bookViews>
    <workbookView xWindow="-108" yWindow="-108" windowWidth="16608" windowHeight="9432" tabRatio="935" firstSheet="43" activeTab="48" xr2:uid="{00000000-000D-0000-FFFF-FFFF00000000}"/>
  </bookViews>
  <sheets>
    <sheet name="Área de Trabalho" sheetId="26" r:id="rId1"/>
    <sheet name="Movimentação entre Intervalos" sheetId="27" r:id="rId2"/>
    <sheet name="1ª Tabela" sheetId="28" r:id="rId3"/>
    <sheet name="Formatação Numérica" sheetId="29" r:id="rId4"/>
    <sheet name="MicroCoffee" sheetId="2" r:id="rId5"/>
    <sheet name="Ordem de Cálculo e operadores" sheetId="3" r:id="rId6"/>
    <sheet name="Cotação Escolas" sheetId="4" r:id="rId7"/>
    <sheet name="Material Escolar" sheetId="7" r:id="rId8"/>
    <sheet name="Boletim Escolar" sheetId="5" r:id="rId9"/>
    <sheet name="Loja de Futebol" sheetId="6" r:id="rId10"/>
    <sheet name="Produtos Escolares" sheetId="8" r:id="rId11"/>
    <sheet name="Cantina" sheetId="10" r:id="rId12"/>
    <sheet name="Classificar e Filtrar" sheetId="30" r:id="rId13"/>
    <sheet name="Substituir Valores" sheetId="31" r:id="rId14"/>
    <sheet name="Preenchimento" sheetId="32" r:id="rId15"/>
    <sheet name="Atividade Fórmulas Matemáticas " sheetId="33" r:id="rId16"/>
    <sheet name="Atividade Fórmulas Matemática" sheetId="34" r:id="rId17"/>
    <sheet name="Referências" sheetId="35" r:id="rId18"/>
    <sheet name="Atividade Referências 1" sheetId="36" r:id="rId19"/>
    <sheet name="Atividade Referências 2" sheetId="37" r:id="rId20"/>
    <sheet name="Fórmulas Data" sheetId="38" r:id="rId21"/>
    <sheet name="Atividade Fórmulas Data 1" sheetId="39" r:id="rId22"/>
    <sheet name="Atividade Fórmulas Data 2" sheetId="40" r:id="rId23"/>
    <sheet name="Funções Matemáticas" sheetId="41" r:id="rId24"/>
    <sheet name="Atividade Funções Matemáticas 1" sheetId="42" r:id="rId25"/>
    <sheet name="Atividade Funções Matemáticas 2" sheetId="43" r:id="rId26"/>
    <sheet name="Funções Estatística 1.0" sheetId="44" r:id="rId27"/>
    <sheet name="Funções - Parte 1" sheetId="12" r:id="rId28"/>
    <sheet name="escola" sheetId="13" r:id="rId29"/>
    <sheet name="Atividade Função SE() 1" sheetId="45" r:id="rId30"/>
    <sheet name="Atividade Função SE() 2" sheetId="46" r:id="rId31"/>
    <sheet name="banco" sheetId="14" r:id="rId32"/>
    <sheet name="Funções - Parte 2" sheetId="17" r:id="rId33"/>
    <sheet name="Base1" sheetId="20" r:id="rId34"/>
    <sheet name="Base2" sheetId="21" r:id="rId35"/>
    <sheet name="VendasSCA" sheetId="24" r:id="rId36"/>
    <sheet name="RelatóriosSCA" sheetId="25" r:id="rId37"/>
    <sheet name="Funções Estatísticas" sheetId="51" r:id="rId38"/>
    <sheet name="Atividade Funções Estatística 1" sheetId="52" r:id="rId39"/>
    <sheet name="Funções Texto" sheetId="47" r:id="rId40"/>
    <sheet name="Atividade Funções Texto 1" sheetId="48" r:id="rId41"/>
    <sheet name="Atividade Funções Texto 2" sheetId="49" r:id="rId42"/>
    <sheet name="Atividade Funções Texto 3" sheetId="50" r:id="rId43"/>
    <sheet name="Introdução de Gráficos" sheetId="54" r:id="rId44"/>
    <sheet name="Tipos de Gráfico" sheetId="55" r:id="rId45"/>
    <sheet name="Criação" sheetId="56" r:id="rId46"/>
    <sheet name="Atividade Gráficos 1" sheetId="57" r:id="rId47"/>
    <sheet name="Impressão e Gráficos" sheetId="22" r:id="rId48"/>
    <sheet name="Hyperlinks" sheetId="53" r:id="rId49"/>
  </sheets>
  <externalReferences>
    <externalReference r:id="rId50"/>
    <externalReference r:id="rId51"/>
    <externalReference r:id="rId52"/>
  </externalReferences>
  <definedNames>
    <definedName name="_xlnm._FilterDatabase" localSheetId="11" hidden="1">Cantina!$A$2:$D$11</definedName>
    <definedName name="_xlchart.v1.10" hidden="1">'[1]Bases Gráfico'!$F$15:$F$21</definedName>
    <definedName name="_xlchart.v1.11" hidden="1">'[1]Bases Gráfico'!$G$14</definedName>
    <definedName name="_xlchart.v1.12" hidden="1">'[1]Bases Gráfico'!$G$15:$G$21</definedName>
    <definedName name="_xlchart.v1.13" hidden="1">'[1]Bases Gráfico'!$I$15:$K$25</definedName>
    <definedName name="_xlchart.v1.14" hidden="1">'[1]Bases Gráfico'!$L$14</definedName>
    <definedName name="_xlchart.v1.15" hidden="1">'[1]Bases Gráfico'!$L$15:$L$25</definedName>
    <definedName name="_xlchart.v1.19" hidden="1">'[1]Bases Gráfico'!$B$15:$C$24</definedName>
    <definedName name="_xlchart.v1.20" hidden="1">'[1]Bases Gráfico'!$D$14</definedName>
    <definedName name="_xlchart.v1.21" hidden="1">'[1]Bases Gráfico'!$D$15:$D$24</definedName>
    <definedName name="_xlchart.v1.7" hidden="1">'[1]Bases Gráfico'!$F$46:$F$60</definedName>
    <definedName name="_xlchart.v1.8" hidden="1">'[1]Bases Gráfico'!$G$45</definedName>
    <definedName name="_xlchart.v1.9" hidden="1">'[1]Bases Gráfico'!$G$46:$G$60</definedName>
    <definedName name="_xlchart.v2.16" hidden="1">'[1]Bases Gráfico'!$F$25:$F$28</definedName>
    <definedName name="_xlchart.v2.17" hidden="1">'[1]Bases Gráfico'!$G$24</definedName>
    <definedName name="_xlchart.v2.18" hidden="1">'[1]Bases Gráfico'!$G$25:$G$28</definedName>
    <definedName name="_xlchart.v5.0" hidden="1">'[1]Bases Gráfico'!$F$3</definedName>
    <definedName name="_xlchart.v5.1" hidden="1">'[1]Bases Gráfico'!$F$4:$F$11</definedName>
    <definedName name="_xlchart.v5.2" hidden="1">'[1]Bases Gráfico'!$G$3</definedName>
    <definedName name="_xlchart.v5.22" hidden="1">[2]BASES!$K$3</definedName>
    <definedName name="_xlchart.v5.23" hidden="1">[2]BASES!$K$4:$K$11</definedName>
    <definedName name="_xlchart.v5.24" hidden="1">[2]BASES!$L$3</definedName>
    <definedName name="_xlchart.v5.25" hidden="1">[2]BASES!$L$4:$L$11</definedName>
    <definedName name="_xlchart.v5.3" hidden="1">'[1]Bases Gráfico'!$G$4:$G$11</definedName>
    <definedName name="_xlchart.v5.4" hidden="1">'[1]Bases Gráfico'!$F$32:$F$42</definedName>
    <definedName name="_xlchart.v5.5" hidden="1">'[1]Bases Gráfico'!$G$31</definedName>
    <definedName name="_xlchart.v5.6" hidden="1">'[1]Bases Gráfico'!$G$32:$G$42</definedName>
    <definedName name="a" localSheetId="40" hidden="1">{"azul",#N/A,FALSE,"geral";"verde",#N/A,FALSE,"geral";"vermelho",#N/A,FALSE,"geral"}</definedName>
    <definedName name="a" localSheetId="41" hidden="1">{"azul",#N/A,FALSE,"geral";"verde",#N/A,FALSE,"geral";"vermelho",#N/A,FALSE,"geral"}</definedName>
    <definedName name="a" localSheetId="42" hidden="1">{"azul",#N/A,FALSE,"geral";"verde",#N/A,FALSE,"geral";"vermelho",#N/A,FALSE,"geral"}</definedName>
    <definedName name="a" localSheetId="46" hidden="1">{"azul",#N/A,FALSE,"geral";"verde",#N/A,FALSE,"geral";"vermelho",#N/A,FALSE,"geral"}</definedName>
    <definedName name="a" localSheetId="3" hidden="1">{"azul",#N/A,FALSE,"geral";"verde",#N/A,FALSE,"geral";"vermelho",#N/A,FALSE,"geral"}</definedName>
    <definedName name="a" localSheetId="39" hidden="1">{"azul",#N/A,FALSE,"geral";"verde",#N/A,FALSE,"geral";"vermelho",#N/A,FALSE,"geral"}</definedName>
    <definedName name="a" localSheetId="48" hidden="1">{"azul",#N/A,FALSE,"geral";"verde",#N/A,FALSE,"geral";"vermelho",#N/A,FALSE,"geral"}</definedName>
    <definedName name="a" localSheetId="14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40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6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3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40" hidden="1">{"azul",#N/A,FALSE,"geral";"verde",#N/A,FALSE,"geral";"vermelho",#N/A,FALSE,"geral"}</definedName>
    <definedName name="aaa" localSheetId="41" hidden="1">{"azul",#N/A,FALSE,"geral";"verde",#N/A,FALSE,"geral";"vermelho",#N/A,FALSE,"geral"}</definedName>
    <definedName name="aaa" localSheetId="42" hidden="1">{"azul",#N/A,FALSE,"geral";"verde",#N/A,FALSE,"geral";"vermelho",#N/A,FALSE,"geral"}</definedName>
    <definedName name="aaa" localSheetId="46" hidden="1">{"azul",#N/A,FALSE,"geral";"verde",#N/A,FALSE,"geral";"vermelho",#N/A,FALSE,"geral"}</definedName>
    <definedName name="aaa" localSheetId="3" hidden="1">{"azul",#N/A,FALSE,"geral";"verde",#N/A,FALSE,"geral";"vermelho",#N/A,FALSE,"geral"}</definedName>
    <definedName name="aaa" localSheetId="39" hidden="1">{"azul",#N/A,FALSE,"geral";"verde",#N/A,FALSE,"geral";"vermelho",#N/A,FALSE,"geral"}</definedName>
    <definedName name="aaa" localSheetId="48" hidden="1">{"azul",#N/A,FALSE,"geral";"verde",#N/A,FALSE,"geral";"vermelho",#N/A,FALSE,"geral"}</definedName>
    <definedName name="aaa" localSheetId="14" hidden="1">{"azul",#N/A,FALSE,"geral";"verde",#N/A,FALSE,"geral";"vermelho",#N/A,FALSE,"geral"}</definedName>
    <definedName name="aaa" hidden="1">{"azul",#N/A,FALSE,"geral";"verde",#N/A,FALSE,"geral";"vermelho",#N/A,FALSE,"geral"}</definedName>
    <definedName name="aaaa" hidden="1">#REF!</definedName>
    <definedName name="anscount" hidden="1">1</definedName>
    <definedName name="AS" localSheetId="4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4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4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4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" localSheetId="46">#REF!</definedName>
    <definedName name="AZ" localSheetId="45">#REF!</definedName>
    <definedName name="AZ" localSheetId="14">#REF!</definedName>
    <definedName name="AZ">#REF!</definedName>
    <definedName name="b" localSheetId="40" hidden="1">{"azul",#N/A,FALSE,"geral";"verde",#N/A,FALSE,"geral";"vermelho",#N/A,FALSE,"geral"}</definedName>
    <definedName name="b" localSheetId="41" hidden="1">{"azul",#N/A,FALSE,"geral";"verde",#N/A,FALSE,"geral";"vermelho",#N/A,FALSE,"geral"}</definedName>
    <definedName name="b" localSheetId="42" hidden="1">{"azul",#N/A,FALSE,"geral";"verde",#N/A,FALSE,"geral";"vermelho",#N/A,FALSE,"geral"}</definedName>
    <definedName name="b" localSheetId="46" hidden="1">{"azul",#N/A,FALSE,"geral";"verde",#N/A,FALSE,"geral";"vermelho",#N/A,FALSE,"geral"}</definedName>
    <definedName name="b" localSheetId="3" hidden="1">{"azul",#N/A,FALSE,"geral";"verde",#N/A,FALSE,"geral";"vermelho",#N/A,FALSE,"geral"}</definedName>
    <definedName name="b" localSheetId="39" hidden="1">{"azul",#N/A,FALSE,"geral";"verde",#N/A,FALSE,"geral";"vermelho",#N/A,FALSE,"geral"}</definedName>
    <definedName name="b" localSheetId="48" hidden="1">{"azul",#N/A,FALSE,"geral";"verde",#N/A,FALSE,"geral";"vermelho",#N/A,FALSE,"geral"}</definedName>
    <definedName name="b" localSheetId="14" hidden="1">{"azul",#N/A,FALSE,"geral";"verde",#N/A,FALSE,"geral";"vermelho",#N/A,FALSE,"geral"}</definedName>
    <definedName name="b" hidden="1">{"azul",#N/A,FALSE,"geral";"verde",#N/A,FALSE,"geral";"vermelho",#N/A,FALSE,"geral"}</definedName>
    <definedName name="BBB" localSheetId="40" hidden="1">{"Integral",#N/A,FALSE,"Plan1"}</definedName>
    <definedName name="BBB" localSheetId="41" hidden="1">{"Integral",#N/A,FALSE,"Plan1"}</definedName>
    <definedName name="BBB" localSheetId="42" hidden="1">{"Integral",#N/A,FALSE,"Plan1"}</definedName>
    <definedName name="BBB" localSheetId="46" hidden="1">{"Integral",#N/A,FALSE,"Plan1"}</definedName>
    <definedName name="BBB" localSheetId="3" hidden="1">{"Integral",#N/A,FALSE,"Plan1"}</definedName>
    <definedName name="BBB" localSheetId="39" hidden="1">{"Integral",#N/A,FALSE,"Plan1"}</definedName>
    <definedName name="BBB" localSheetId="48" hidden="1">{"Integral",#N/A,FALSE,"Plan1"}</definedName>
    <definedName name="BBB" localSheetId="14" hidden="1">{"Integral",#N/A,FALSE,"Plan1"}</definedName>
    <definedName name="BBB" hidden="1">{"Integral",#N/A,FALSE,"Plan1"}</definedName>
    <definedName name="CA" localSheetId="46">#REF!</definedName>
    <definedName name="CA" localSheetId="45">#REF!</definedName>
    <definedName name="CA" localSheetId="14">#REF!</definedName>
    <definedName name="CA">#REF!</definedName>
    <definedName name="CO" localSheetId="46">#REF!</definedName>
    <definedName name="CO" localSheetId="45">#REF!</definedName>
    <definedName name="CO" localSheetId="14">#REF!</definedName>
    <definedName name="CO">#REF!</definedName>
    <definedName name="conf" localSheetId="40" hidden="1">{"azul",#N/A,FALSE,"geral";"verde",#N/A,FALSE,"geral";"vermelho",#N/A,FALSE,"geral"}</definedName>
    <definedName name="conf" localSheetId="41" hidden="1">{"azul",#N/A,FALSE,"geral";"verde",#N/A,FALSE,"geral";"vermelho",#N/A,FALSE,"geral"}</definedName>
    <definedName name="conf" localSheetId="42" hidden="1">{"azul",#N/A,FALSE,"geral";"verde",#N/A,FALSE,"geral";"vermelho",#N/A,FALSE,"geral"}</definedName>
    <definedName name="conf" localSheetId="46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39" hidden="1">{"azul",#N/A,FALSE,"geral";"verde",#N/A,FALSE,"geral";"vermelho",#N/A,FALSE,"geral"}</definedName>
    <definedName name="conf" localSheetId="48" hidden="1">{"azul",#N/A,FALSE,"geral";"verde",#N/A,FALSE,"geral";"vermelho",#N/A,FALSE,"geral"}</definedName>
    <definedName name="conf" localSheetId="14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40" hidden="1">{"azul",#N/A,FALSE,"geral";"verde",#N/A,FALSE,"geral";"vermelho",#N/A,FALSE,"geral"}</definedName>
    <definedName name="conf1" localSheetId="41" hidden="1">{"azul",#N/A,FALSE,"geral";"verde",#N/A,FALSE,"geral";"vermelho",#N/A,FALSE,"geral"}</definedName>
    <definedName name="conf1" localSheetId="42" hidden="1">{"azul",#N/A,FALSE,"geral";"verde",#N/A,FALSE,"geral";"vermelho",#N/A,FALSE,"geral"}</definedName>
    <definedName name="conf1" localSheetId="46" hidden="1">{"azul",#N/A,FALSE,"geral";"verde",#N/A,FALSE,"geral";"vermelho",#N/A,FALSE,"geral"}</definedName>
    <definedName name="conf1" localSheetId="3" hidden="1">{"azul",#N/A,FALSE,"geral";"verde",#N/A,FALSE,"geral";"vermelho",#N/A,FALSE,"geral"}</definedName>
    <definedName name="conf1" localSheetId="39" hidden="1">{"azul",#N/A,FALSE,"geral";"verde",#N/A,FALSE,"geral";"vermelho",#N/A,FALSE,"geral"}</definedName>
    <definedName name="conf1" localSheetId="48" hidden="1">{"azul",#N/A,FALSE,"geral";"verde",#N/A,FALSE,"geral";"vermelho",#N/A,FALSE,"geral"}</definedName>
    <definedName name="conf1" localSheetId="14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40" hidden="1">{"azul",#N/A,FALSE,"geral";"verde",#N/A,FALSE,"geral";"vermelho",#N/A,FALSE,"geral"}</definedName>
    <definedName name="d" localSheetId="41" hidden="1">{"azul",#N/A,FALSE,"geral";"verde",#N/A,FALSE,"geral";"vermelho",#N/A,FALSE,"geral"}</definedName>
    <definedName name="d" localSheetId="42" hidden="1">{"azul",#N/A,FALSE,"geral";"verde",#N/A,FALSE,"geral";"vermelho",#N/A,FALSE,"geral"}</definedName>
    <definedName name="d" localSheetId="46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39" hidden="1">{"azul",#N/A,FALSE,"geral";"verde",#N/A,FALSE,"geral";"vermelho",#N/A,FALSE,"geral"}</definedName>
    <definedName name="d" localSheetId="48" hidden="1">{"azul",#N/A,FALSE,"geral";"verde",#N/A,FALSE,"geral";"vermelho",#N/A,FALSE,"geral"}</definedName>
    <definedName name="d" localSheetId="14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40" hidden="1">{"azul",#N/A,FALSE,"geral";"verde",#N/A,FALSE,"geral";"vermelho",#N/A,FALSE,"geral"}</definedName>
    <definedName name="da" localSheetId="41" hidden="1">{"azul",#N/A,FALSE,"geral";"verde",#N/A,FALSE,"geral";"vermelho",#N/A,FALSE,"geral"}</definedName>
    <definedName name="da" localSheetId="42" hidden="1">{"azul",#N/A,FALSE,"geral";"verde",#N/A,FALSE,"geral";"vermelho",#N/A,FALSE,"geral"}</definedName>
    <definedName name="da" localSheetId="46" hidden="1">{"azul",#N/A,FALSE,"geral";"verde",#N/A,FALSE,"geral";"vermelho",#N/A,FALSE,"geral"}</definedName>
    <definedName name="da" localSheetId="3" hidden="1">{"azul",#N/A,FALSE,"geral";"verde",#N/A,FALSE,"geral";"vermelho",#N/A,FALSE,"geral"}</definedName>
    <definedName name="da" localSheetId="39" hidden="1">{"azul",#N/A,FALSE,"geral";"verde",#N/A,FALSE,"geral";"vermelho",#N/A,FALSE,"geral"}</definedName>
    <definedName name="da" localSheetId="48" hidden="1">{"azul",#N/A,FALSE,"geral";"verde",#N/A,FALSE,"geral";"vermelho",#N/A,FALSE,"geral"}</definedName>
    <definedName name="da" localSheetId="14" hidden="1">{"azul",#N/A,FALSE,"geral";"verde",#N/A,FALSE,"geral";"vermelho",#N/A,FALSE,"geral"}</definedName>
    <definedName name="da" hidden="1">{"azul",#N/A,FALSE,"geral";"verde",#N/A,FALSE,"geral";"vermelho",#N/A,FALSE,"geral"}</definedName>
    <definedName name="DataMax" localSheetId="46">#REF!</definedName>
    <definedName name="DataMax" localSheetId="45">#REF!</definedName>
    <definedName name="DataMax">'Funções Estatísticas'!$H$47</definedName>
    <definedName name="DataMin" localSheetId="46">#REF!</definedName>
    <definedName name="DataMin" localSheetId="45">#REF!</definedName>
    <definedName name="DataMin">'Funções Estatísticas'!$G$47</definedName>
    <definedName name="ddd" localSheetId="40" hidden="1">{"azul",#N/A,FALSE,"geral";"verde",#N/A,FALSE,"geral";"vermelho",#N/A,FALSE,"geral"}</definedName>
    <definedName name="ddd" localSheetId="41" hidden="1">{"azul",#N/A,FALSE,"geral";"verde",#N/A,FALSE,"geral";"vermelho",#N/A,FALSE,"geral"}</definedName>
    <definedName name="ddd" localSheetId="42" hidden="1">{"azul",#N/A,FALSE,"geral";"verde",#N/A,FALSE,"geral";"vermelho",#N/A,FALSE,"geral"}</definedName>
    <definedName name="ddd" localSheetId="46" hidden="1">{"azul",#N/A,FALSE,"geral";"verde",#N/A,FALSE,"geral";"vermelho",#N/A,FALSE,"geral"}</definedName>
    <definedName name="ddd" localSheetId="3" hidden="1">{"azul",#N/A,FALSE,"geral";"verde",#N/A,FALSE,"geral";"vermelho",#N/A,FALSE,"geral"}</definedName>
    <definedName name="ddd" localSheetId="39" hidden="1">{"azul",#N/A,FALSE,"geral";"verde",#N/A,FALSE,"geral";"vermelho",#N/A,FALSE,"geral"}</definedName>
    <definedName name="ddd" localSheetId="48" hidden="1">{"azul",#N/A,FALSE,"geral";"verde",#N/A,FALSE,"geral";"vermelho",#N/A,FALSE,"geral"}</definedName>
    <definedName name="ddd" localSheetId="14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40" hidden="1">{#N/A,"Médio",TRUE,"Plan30";"3º Trimestre Geral",#N/A,TRUE,"1º Trimestre"}</definedName>
    <definedName name="DFDFD" localSheetId="41" hidden="1">{#N/A,"Médio",TRUE,"Plan30";"3º Trimestre Geral",#N/A,TRUE,"1º Trimestre"}</definedName>
    <definedName name="DFDFD" localSheetId="42" hidden="1">{#N/A,"Médio",TRUE,"Plan30";"3º Trimestre Geral",#N/A,TRUE,"1º Trimestre"}</definedName>
    <definedName name="DFDFD" localSheetId="46" hidden="1">{#N/A,"Médio",TRUE,"Plan30";"3º Trimestre Geral",#N/A,TRUE,"1º Trimestre"}</definedName>
    <definedName name="DFDFD" localSheetId="3" hidden="1">{#N/A,"Médio",TRUE,"Plan30";"3º Trimestre Geral",#N/A,TRUE,"1º Trimestre"}</definedName>
    <definedName name="DFDFD" localSheetId="39" hidden="1">{#N/A,"Médio",TRUE,"Plan30";"3º Trimestre Geral",#N/A,TRUE,"1º Trimestre"}</definedName>
    <definedName name="DFDFD" localSheetId="48" hidden="1">{#N/A,"Médio",TRUE,"Plan30";"3º Trimestre Geral",#N/A,TRUE,"1º Trimestre"}</definedName>
    <definedName name="DFDFD" localSheetId="14" hidden="1">{#N/A,"Médio",TRUE,"Plan30";"3º Trimestre Geral",#N/A,TRUE,"1º Trimestre"}</definedName>
    <definedName name="DFDFD" hidden="1">{#N/A,"Médio",TRUE,"Plan30";"3º Trimestre Geral",#N/A,TRUE,"1º Trimestre"}</definedName>
    <definedName name="e" localSheetId="40" hidden="1">{"azul",#N/A,FALSE,"geral";"verde",#N/A,FALSE,"geral";"vermelho",#N/A,FALSE,"geral"}</definedName>
    <definedName name="e" localSheetId="41" hidden="1">{"azul",#N/A,FALSE,"geral";"verde",#N/A,FALSE,"geral";"vermelho",#N/A,FALSE,"geral"}</definedName>
    <definedName name="e" localSheetId="42" hidden="1">{"azul",#N/A,FALSE,"geral";"verde",#N/A,FALSE,"geral";"vermelho",#N/A,FALSE,"geral"}</definedName>
    <definedName name="e" localSheetId="46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localSheetId="39" hidden="1">{"azul",#N/A,FALSE,"geral";"verde",#N/A,FALSE,"geral";"vermelho",#N/A,FALSE,"geral"}</definedName>
    <definedName name="e" localSheetId="48" hidden="1">{"azul",#N/A,FALSE,"geral";"verde",#N/A,FALSE,"geral";"vermelho",#N/A,FALSE,"geral"}</definedName>
    <definedName name="e" localSheetId="14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40" hidden="1">{"azul",#N/A,FALSE,"geral";"verde",#N/A,FALSE,"geral";"vermelho",#N/A,FALSE,"geral"}</definedName>
    <definedName name="ea" localSheetId="41" hidden="1">{"azul",#N/A,FALSE,"geral";"verde",#N/A,FALSE,"geral";"vermelho",#N/A,FALSE,"geral"}</definedName>
    <definedName name="ea" localSheetId="42" hidden="1">{"azul",#N/A,FALSE,"geral";"verde",#N/A,FALSE,"geral";"vermelho",#N/A,FALSE,"geral"}</definedName>
    <definedName name="ea" localSheetId="46" hidden="1">{"azul",#N/A,FALSE,"geral";"verde",#N/A,FALSE,"geral";"vermelho",#N/A,FALSE,"geral"}</definedName>
    <definedName name="ea" localSheetId="3" hidden="1">{"azul",#N/A,FALSE,"geral";"verde",#N/A,FALSE,"geral";"vermelho",#N/A,FALSE,"geral"}</definedName>
    <definedName name="ea" localSheetId="39" hidden="1">{"azul",#N/A,FALSE,"geral";"verde",#N/A,FALSE,"geral";"vermelho",#N/A,FALSE,"geral"}</definedName>
    <definedName name="ea" localSheetId="48" hidden="1">{"azul",#N/A,FALSE,"geral";"verde",#N/A,FALSE,"geral";"vermelho",#N/A,FALSE,"geral"}</definedName>
    <definedName name="ea" localSheetId="14" hidden="1">{"azul",#N/A,FALSE,"geral";"verde",#N/A,FALSE,"geral";"vermelho",#N/A,FALSE,"geral"}</definedName>
    <definedName name="ea" hidden="1">{"azul",#N/A,FALSE,"geral";"verde",#N/A,FALSE,"geral";"vermelho",#N/A,FALSE,"geral"}</definedName>
    <definedName name="ee" localSheetId="38" hidden="1">{"FirstQ",#N/A,FALSE,"Budget2000";"SecondQ",#N/A,FALSE,"Budget2000";"Summary",#N/A,FALSE,"Budget2000"}</definedName>
    <definedName name="ee" localSheetId="40" hidden="1">{"FirstQ",#N/A,FALSE,"Budget2000";"SecondQ",#N/A,FALSE,"Budget2000";"Summary",#N/A,FALSE,"Budget2000"}</definedName>
    <definedName name="ee" localSheetId="41" hidden="1">{"FirstQ",#N/A,FALSE,"Budget2000";"SecondQ",#N/A,FALSE,"Budget2000";"Summary",#N/A,FALSE,"Budget2000"}</definedName>
    <definedName name="ee" localSheetId="42" hidden="1">{"FirstQ",#N/A,FALSE,"Budget2000";"SecondQ",#N/A,FALSE,"Budget2000";"Summary",#N/A,FALSE,"Budget2000"}</definedName>
    <definedName name="ee" localSheetId="46" hidden="1">{"FirstQ",#N/A,FALSE,"Budget2000";"SecondQ",#N/A,FALSE,"Budget2000";"Summary",#N/A,FALSE,"Budget2000"}</definedName>
    <definedName name="ee" localSheetId="45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37" hidden="1">{"FirstQ",#N/A,FALSE,"Budget2000";"SecondQ",#N/A,FALSE,"Budget2000";"Summary",#N/A,FALSE,"Budget2000"}</definedName>
    <definedName name="ee" localSheetId="39" hidden="1">{"FirstQ",#N/A,FALSE,"Budget2000";"SecondQ",#N/A,FALSE,"Budget2000";"Summary",#N/A,FALSE,"Budget2000"}</definedName>
    <definedName name="ee" localSheetId="48" hidden="1">{"FirstQ",#N/A,FALSE,"Budget2000";"SecondQ",#N/A,FALSE,"Budget2000";"Summary",#N/A,FALSE,"Budget2000"}</definedName>
    <definedName name="ee" localSheetId="1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XER" localSheetId="40" hidden="1">{"azul",#N/A,FALSE,"geral";"verde",#N/A,FALSE,"geral";"vermelho",#N/A,FALSE,"geral"}</definedName>
    <definedName name="EXER" localSheetId="41" hidden="1">{"azul",#N/A,FALSE,"geral";"verde",#N/A,FALSE,"geral";"vermelho",#N/A,FALSE,"geral"}</definedName>
    <definedName name="EXER" localSheetId="42" hidden="1">{"azul",#N/A,FALSE,"geral";"verde",#N/A,FALSE,"geral";"vermelho",#N/A,FALSE,"geral"}</definedName>
    <definedName name="EXER" localSheetId="46" hidden="1">{"azul",#N/A,FALSE,"geral";"verde",#N/A,FALSE,"geral";"vermelho",#N/A,FALSE,"geral"}</definedName>
    <definedName name="EXER" localSheetId="3" hidden="1">{"azul",#N/A,FALSE,"geral";"verde",#N/A,FALSE,"geral";"vermelho",#N/A,FALSE,"geral"}</definedName>
    <definedName name="EXER" localSheetId="39" hidden="1">{"azul",#N/A,FALSE,"geral";"verde",#N/A,FALSE,"geral";"vermelho",#N/A,FALSE,"geral"}</definedName>
    <definedName name="EXER" localSheetId="48" hidden="1">{"azul",#N/A,FALSE,"geral";"verde",#N/A,FALSE,"geral";"vermelho",#N/A,FALSE,"geral"}</definedName>
    <definedName name="EXER" localSheetId="14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40" hidden="1">{"azul",#N/A,FALSE,"geral";"verde",#N/A,FALSE,"geral";"vermelho",#N/A,FALSE,"geral"}</definedName>
    <definedName name="exercicio2" localSheetId="41" hidden="1">{"azul",#N/A,FALSE,"geral";"verde",#N/A,FALSE,"geral";"vermelho",#N/A,FALSE,"geral"}</definedName>
    <definedName name="exercicio2" localSheetId="42" hidden="1">{"azul",#N/A,FALSE,"geral";"verde",#N/A,FALSE,"geral";"vermelho",#N/A,FALSE,"geral"}</definedName>
    <definedName name="exercicio2" localSheetId="46" hidden="1">{"azul",#N/A,FALSE,"geral";"verde",#N/A,FALSE,"geral";"vermelho",#N/A,FALSE,"geral"}</definedName>
    <definedName name="exercicio2" localSheetId="3" hidden="1">{"azul",#N/A,FALSE,"geral";"verde",#N/A,FALSE,"geral";"vermelho",#N/A,FALSE,"geral"}</definedName>
    <definedName name="exercicio2" localSheetId="39" hidden="1">{"azul",#N/A,FALSE,"geral";"verde",#N/A,FALSE,"geral";"vermelho",#N/A,FALSE,"geral"}</definedName>
    <definedName name="exercicio2" localSheetId="48" hidden="1">{"azul",#N/A,FALSE,"geral";"verde",#N/A,FALSE,"geral";"vermelho",#N/A,FALSE,"geral"}</definedName>
    <definedName name="exercicio2" localSheetId="14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aixas">'[3]PROCV (BUSCA APROXIMADA)'!$I$7:$J$12</definedName>
    <definedName name="fgsfdgsdf45" hidden="1">#REF!</definedName>
    <definedName name="g" localSheetId="40" hidden="1">{"normal","argentina",FALSE,"cenários e solver";#N/A,#N/A,FALSE,"banco de dados"}</definedName>
    <definedName name="g" localSheetId="41" hidden="1">{"normal","argentina",FALSE,"cenários e solver";#N/A,#N/A,FALSE,"banco de dados"}</definedName>
    <definedName name="g" localSheetId="42" hidden="1">{"normal","argentina",FALSE,"cenários e solver";#N/A,#N/A,FALSE,"banco de dados"}</definedName>
    <definedName name="g" localSheetId="46" hidden="1">{"normal","argentina",FALSE,"cenários e solver";#N/A,#N/A,FALSE,"banco de dados"}</definedName>
    <definedName name="g" localSheetId="3" hidden="1">{"normal","argentina",FALSE,"cenários e solver";#N/A,#N/A,FALSE,"banco de dados"}</definedName>
    <definedName name="g" localSheetId="39" hidden="1">{"normal","argentina",FALSE,"cenários e solver";#N/A,#N/A,FALSE,"banco de dados"}</definedName>
    <definedName name="g" localSheetId="48" hidden="1">{"normal","argentina",FALSE,"cenários e solver";#N/A,#N/A,FALSE,"banco de dados"}</definedName>
    <definedName name="g" localSheetId="14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40" hidden="1">{"azul",#N/A,FALSE,"geral";"verde",#N/A,FALSE,"geral";"vermelho",#N/A,FALSE,"geral"}</definedName>
    <definedName name="gggg" localSheetId="41" hidden="1">{"azul",#N/A,FALSE,"geral";"verde",#N/A,FALSE,"geral";"vermelho",#N/A,FALSE,"geral"}</definedName>
    <definedName name="gggg" localSheetId="42" hidden="1">{"azul",#N/A,FALSE,"geral";"verde",#N/A,FALSE,"geral";"vermelho",#N/A,FALSE,"geral"}</definedName>
    <definedName name="gggg" localSheetId="46" hidden="1">{"azul",#N/A,FALSE,"geral";"verde",#N/A,FALSE,"geral";"vermelho",#N/A,FALSE,"geral"}</definedName>
    <definedName name="gggg" localSheetId="3" hidden="1">{"azul",#N/A,FALSE,"geral";"verde",#N/A,FALSE,"geral";"vermelho",#N/A,FALSE,"geral"}</definedName>
    <definedName name="gggg" localSheetId="39" hidden="1">{"azul",#N/A,FALSE,"geral";"verde",#N/A,FALSE,"geral";"vermelho",#N/A,FALSE,"geral"}</definedName>
    <definedName name="gggg" localSheetId="48" hidden="1">{"azul",#N/A,FALSE,"geral";"verde",#N/A,FALSE,"geral";"vermelho",#N/A,FALSE,"geral"}</definedName>
    <definedName name="gggg" localSheetId="14" hidden="1">{"azul",#N/A,FALSE,"geral";"verde",#N/A,FALSE,"geral";"vermelho",#N/A,FALSE,"geral"}</definedName>
    <definedName name="gggg" hidden="1">{"azul",#N/A,FALSE,"geral";"verde",#N/A,FALSE,"geral";"vermelho",#N/A,FALSE,"geral"}</definedName>
    <definedName name="IA" localSheetId="46">#REF!</definedName>
    <definedName name="IA" localSheetId="45">#REF!</definedName>
    <definedName name="IA" localSheetId="14">#REF!</definedName>
    <definedName name="IA">#REF!</definedName>
    <definedName name="IL" localSheetId="46">#REF!</definedName>
    <definedName name="IL" localSheetId="45">#REF!</definedName>
    <definedName name="IL" localSheetId="14">#REF!</definedName>
    <definedName name="IL">#REF!</definedName>
    <definedName name="IN" localSheetId="46">#REF!</definedName>
    <definedName name="IN" localSheetId="45">#REF!</definedName>
    <definedName name="IN" localSheetId="14">#REF!</definedName>
    <definedName name="IN">#REF!</definedName>
    <definedName name="Início_do_projeto" localSheetId="46">#REF!</definedName>
    <definedName name="Início_do_projeto" localSheetId="45">#REF!</definedName>
    <definedName name="Início_do_projeto" localSheetId="14">#REF!</definedName>
    <definedName name="Início_do_projeto">#REF!</definedName>
    <definedName name="jhlkjo" localSheetId="40" hidden="1">{"azul",#N/A,FALSE,"geral";"verde",#N/A,FALSE,"geral";"vermelho",#N/A,FALSE,"geral"}</definedName>
    <definedName name="jhlkjo" localSheetId="41" hidden="1">{"azul",#N/A,FALSE,"geral";"verde",#N/A,FALSE,"geral";"vermelho",#N/A,FALSE,"geral"}</definedName>
    <definedName name="jhlkjo" localSheetId="42" hidden="1">{"azul",#N/A,FALSE,"geral";"verde",#N/A,FALSE,"geral";"vermelho",#N/A,FALSE,"geral"}</definedName>
    <definedName name="jhlkjo" localSheetId="46" hidden="1">{"azul",#N/A,FALSE,"geral";"verde",#N/A,FALSE,"geral";"vermelho",#N/A,FALSE,"geral"}</definedName>
    <definedName name="jhlkjo" localSheetId="3" hidden="1">{"azul",#N/A,FALSE,"geral";"verde",#N/A,FALSE,"geral";"vermelho",#N/A,FALSE,"geral"}</definedName>
    <definedName name="jhlkjo" localSheetId="39" hidden="1">{"azul",#N/A,FALSE,"geral";"verde",#N/A,FALSE,"geral";"vermelho",#N/A,FALSE,"geral"}</definedName>
    <definedName name="jhlkjo" localSheetId="48" hidden="1">{"azul",#N/A,FALSE,"geral";"verde",#N/A,FALSE,"geral";"vermelho",#N/A,FALSE,"geral"}</definedName>
    <definedName name="jhlkjo" localSheetId="14" hidden="1">{"azul",#N/A,FALSE,"geral";"verde",#N/A,FALSE,"geral";"vermelho",#N/A,FALSE,"geral"}</definedName>
    <definedName name="jhlkjo" hidden="1">{"azul",#N/A,FALSE,"geral";"verde",#N/A,FALSE,"geral";"vermelho",#N/A,FALSE,"geral"}</definedName>
    <definedName name="k" localSheetId="38" hidden="1">{"FirstQ",#N/A,FALSE,"Budget2000";"SecondQ",#N/A,FALSE,"Budget2000";"Summary",#N/A,FALSE,"Budget2000"}</definedName>
    <definedName name="k" localSheetId="40" hidden="1">{"FirstQ",#N/A,FALSE,"Budget2000";"SecondQ",#N/A,FALSE,"Budget2000";"Summary",#N/A,FALSE,"Budget2000"}</definedName>
    <definedName name="k" localSheetId="41" hidden="1">{"FirstQ",#N/A,FALSE,"Budget2000";"SecondQ",#N/A,FALSE,"Budget2000";"Summary",#N/A,FALSE,"Budget2000"}</definedName>
    <definedName name="k" localSheetId="42" hidden="1">{"FirstQ",#N/A,FALSE,"Budget2000";"SecondQ",#N/A,FALSE,"Budget2000";"Summary",#N/A,FALSE,"Budget2000"}</definedName>
    <definedName name="k" localSheetId="46" hidden="1">{"FirstQ",#N/A,FALSE,"Budget2000";"SecondQ",#N/A,FALSE,"Budget2000";"Summary",#N/A,FALSE,"Budget2000"}</definedName>
    <definedName name="k" localSheetId="45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37" hidden="1">{"FirstQ",#N/A,FALSE,"Budget2000";"SecondQ",#N/A,FALSE,"Budget2000";"Summary",#N/A,FALSE,"Budget2000"}</definedName>
    <definedName name="k" localSheetId="39" hidden="1">{"FirstQ",#N/A,FALSE,"Budget2000";"SecondQ",#N/A,FALSE,"Budget2000";"Summary",#N/A,FALSE,"Budget2000"}</definedName>
    <definedName name="k" localSheetId="48" hidden="1">{"FirstQ",#N/A,FALSE,"Budget2000";"SecondQ",#N/A,FALSE,"Budget2000";"Summary",#N/A,FALSE,"Budget2000"}</definedName>
    <definedName name="k" localSheetId="1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#REF!</definedName>
    <definedName name="limcount" hidden="1">1</definedName>
    <definedName name="Listas_Despesas">#REF!</definedName>
    <definedName name="LOCAL_MYSQL_DATE_FORMAT" localSheetId="4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" localSheetId="46">#REF!</definedName>
    <definedName name="MO" localSheetId="45">#REF!</definedName>
    <definedName name="MO" localSheetId="14">#REF!</definedName>
    <definedName name="MO">#REF!</definedName>
    <definedName name="Moeda" localSheetId="46">#REF!</definedName>
    <definedName name="Moeda" localSheetId="45">#REF!</definedName>
    <definedName name="Moeda">'Funções Estatísticas'!$G$45</definedName>
    <definedName name="NE" localSheetId="46">#REF!</definedName>
    <definedName name="NE" localSheetId="45">#REF!</definedName>
    <definedName name="NE" localSheetId="14">#REF!</definedName>
    <definedName name="NE">#REF!</definedName>
    <definedName name="OH" localSheetId="46">#REF!</definedName>
    <definedName name="OH" localSheetId="45">#REF!</definedName>
    <definedName name="OH" localSheetId="14">#REF!</definedName>
    <definedName name="OH">#REF!</definedName>
    <definedName name="PRIMEIRO_SEMESTRE" localSheetId="14">#REF!</definedName>
    <definedName name="PRIMEIRO_SEMESTRE">#REF!</definedName>
    <definedName name="q" localSheetId="38" hidden="1">{"FirstQ",#N/A,FALSE,"Budget2000";"SecondQ",#N/A,FALSE,"Budget2000";"Summary",#N/A,FALSE,"Budget2000"}</definedName>
    <definedName name="q" localSheetId="40" hidden="1">{"FirstQ",#N/A,FALSE,"Budget2000";"SecondQ",#N/A,FALSE,"Budget2000";"Summary",#N/A,FALSE,"Budget2000"}</definedName>
    <definedName name="q" localSheetId="41" hidden="1">{"FirstQ",#N/A,FALSE,"Budget2000";"SecondQ",#N/A,FALSE,"Budget2000";"Summary",#N/A,FALSE,"Budget2000"}</definedName>
    <definedName name="q" localSheetId="42" hidden="1">{"FirstQ",#N/A,FALSE,"Budget2000";"SecondQ",#N/A,FALSE,"Budget2000";"Summary",#N/A,FALSE,"Budget2000"}</definedName>
    <definedName name="q" localSheetId="46" hidden="1">{"FirstQ",#N/A,FALSE,"Budget2000";"SecondQ",#N/A,FALSE,"Budget2000";"Summary",#N/A,FALSE,"Budget2000"}</definedName>
    <definedName name="q" localSheetId="45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37" hidden="1">{"FirstQ",#N/A,FALSE,"Budget2000";"SecondQ",#N/A,FALSE,"Budget2000";"Summary",#N/A,FALSE,"Budget2000"}</definedName>
    <definedName name="q" localSheetId="39" hidden="1">{"FirstQ",#N/A,FALSE,"Budget2000";"SecondQ",#N/A,FALSE,"Budget2000";"Summary",#N/A,FALSE,"Budget2000"}</definedName>
    <definedName name="q" localSheetId="48" hidden="1">{"FirstQ",#N/A,FALSE,"Budget2000";"SecondQ",#N/A,FALSE,"Budget2000";"Summary",#N/A,FALSE,"Budget2000"}</definedName>
    <definedName name="q" localSheetId="1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aa" localSheetId="40" hidden="1">número</definedName>
    <definedName name="qaa" localSheetId="41" hidden="1">número</definedName>
    <definedName name="qaa" localSheetId="42" hidden="1">número</definedName>
    <definedName name="qaa" localSheetId="46" hidden="1">número</definedName>
    <definedName name="qaa" localSheetId="3" hidden="1">número</definedName>
    <definedName name="qaa" localSheetId="39" hidden="1">número</definedName>
    <definedName name="qaa" localSheetId="48" hidden="1">número</definedName>
    <definedName name="qaa" localSheetId="14" hidden="1">número</definedName>
    <definedName name="qaa" hidden="1">número</definedName>
    <definedName name="Resumo" localSheetId="40" hidden="1">{"azul",#N/A,FALSE,"geral";"verde",#N/A,FALSE,"geral";"vermelho",#N/A,FALSE,"geral"}</definedName>
    <definedName name="Resumo" localSheetId="41" hidden="1">{"azul",#N/A,FALSE,"geral";"verde",#N/A,FALSE,"geral";"vermelho",#N/A,FALSE,"geral"}</definedName>
    <definedName name="Resumo" localSheetId="42" hidden="1">{"azul",#N/A,FALSE,"geral";"verde",#N/A,FALSE,"geral";"vermelho",#N/A,FALSE,"geral"}</definedName>
    <definedName name="Resumo" localSheetId="46" hidden="1">{"azul",#N/A,FALSE,"geral";"verde",#N/A,FALSE,"geral";"vermelho",#N/A,FALSE,"geral"}</definedName>
    <definedName name="Resumo" localSheetId="3" hidden="1">{"azul",#N/A,FALSE,"geral";"verde",#N/A,FALSE,"geral";"vermelho",#N/A,FALSE,"geral"}</definedName>
    <definedName name="Resumo" localSheetId="39" hidden="1">{"azul",#N/A,FALSE,"geral";"verde",#N/A,FALSE,"geral";"vermelho",#N/A,FALSE,"geral"}</definedName>
    <definedName name="Resumo" localSheetId="48" hidden="1">{"azul",#N/A,FALSE,"geral";"verde",#N/A,FALSE,"geral";"vermelho",#N/A,FALSE,"geral"}</definedName>
    <definedName name="Resumo" localSheetId="14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40" hidden="1">{"azul",#N/A,FALSE,"geral";"verde",#N/A,FALSE,"geral";"vermelho",#N/A,FALSE,"geral"}</definedName>
    <definedName name="resumoa" localSheetId="41" hidden="1">{"azul",#N/A,FALSE,"geral";"verde",#N/A,FALSE,"geral";"vermelho",#N/A,FALSE,"geral"}</definedName>
    <definedName name="resumoa" localSheetId="42" hidden="1">{"azul",#N/A,FALSE,"geral";"verde",#N/A,FALSE,"geral";"vermelho",#N/A,FALSE,"geral"}</definedName>
    <definedName name="resumoa" localSheetId="46" hidden="1">{"azul",#N/A,FALSE,"geral";"verde",#N/A,FALSE,"geral";"vermelho",#N/A,FALSE,"geral"}</definedName>
    <definedName name="resumoa" localSheetId="3" hidden="1">{"azul",#N/A,FALSE,"geral";"verde",#N/A,FALSE,"geral";"vermelho",#N/A,FALSE,"geral"}</definedName>
    <definedName name="resumoa" localSheetId="39" hidden="1">{"azul",#N/A,FALSE,"geral";"verde",#N/A,FALSE,"geral";"vermelho",#N/A,FALSE,"geral"}</definedName>
    <definedName name="resumoa" localSheetId="48" hidden="1">{"azul",#N/A,FALSE,"geral";"verde",#N/A,FALSE,"geral";"vermelho",#N/A,FALSE,"geral"}</definedName>
    <definedName name="resumoa" localSheetId="14" hidden="1">{"azul",#N/A,FALSE,"geral";"verde",#N/A,FALSE,"geral";"vermelho",#N/A,FALSE,"geral"}</definedName>
    <definedName name="resumoa" hidden="1">{"azul",#N/A,FALSE,"geral";"verde",#N/A,FALSE,"geral";"vermelho",#N/A,FALSE,"geral"}</definedName>
    <definedName name="rr" localSheetId="38" hidden="1">{"FirstQ",#N/A,FALSE,"Budget2000";"SecondQ",#N/A,FALSE,"Budget2000"}</definedName>
    <definedName name="rr" localSheetId="40" hidden="1">{"FirstQ",#N/A,FALSE,"Budget2000";"SecondQ",#N/A,FALSE,"Budget2000"}</definedName>
    <definedName name="rr" localSheetId="41" hidden="1">{"FirstQ",#N/A,FALSE,"Budget2000";"SecondQ",#N/A,FALSE,"Budget2000"}</definedName>
    <definedName name="rr" localSheetId="42" hidden="1">{"FirstQ",#N/A,FALSE,"Budget2000";"SecondQ",#N/A,FALSE,"Budget2000"}</definedName>
    <definedName name="rr" localSheetId="46" hidden="1">{"FirstQ",#N/A,FALSE,"Budget2000";"SecondQ",#N/A,FALSE,"Budget2000"}</definedName>
    <definedName name="rr" localSheetId="45" hidden="1">{"FirstQ",#N/A,FALSE,"Budget2000";"SecondQ",#N/A,FALSE,"Budget2000"}</definedName>
    <definedName name="rr" localSheetId="3" hidden="1">{"FirstQ",#N/A,FALSE,"Budget2000";"SecondQ",#N/A,FALSE,"Budget2000"}</definedName>
    <definedName name="rr" localSheetId="37" hidden="1">{"FirstQ",#N/A,FALSE,"Budget2000";"SecondQ",#N/A,FALSE,"Budget2000"}</definedName>
    <definedName name="rr" localSheetId="39" hidden="1">{"FirstQ",#N/A,FALSE,"Budget2000";"SecondQ",#N/A,FALSE,"Budget2000"}</definedName>
    <definedName name="rr" localSheetId="48" hidden="1">{"FirstQ",#N/A,FALSE,"Budget2000";"SecondQ",#N/A,FALSE,"Budget2000"}</definedName>
    <definedName name="rr" localSheetId="14" hidden="1">{"FirstQ",#N/A,FALSE,"Budget2000";"SecondQ",#N/A,FALSE,"Budget2000"}</definedName>
    <definedName name="rr" hidden="1">{"FirstQ",#N/A,FALSE,"Budget2000";"SecondQ",#N/A,FALSE,"Budget2000"}</definedName>
    <definedName name="rrr" localSheetId="38" hidden="1">{"AllDetail",#N/A,FALSE,"Research Budget";"1stQuarter",#N/A,FALSE,"Research Budget";"2nd Quarter",#N/A,FALSE,"Research Budget";"Summary",#N/A,FALSE,"Research Budget"}</definedName>
    <definedName name="rrr" localSheetId="40" hidden="1">{"AllDetail",#N/A,FALSE,"Research Budget";"1stQuarter",#N/A,FALSE,"Research Budget";"2nd Quarter",#N/A,FALSE,"Research Budget";"Summary",#N/A,FALSE,"Research Budget"}</definedName>
    <definedName name="rrr" localSheetId="41" hidden="1">{"AllDetail",#N/A,FALSE,"Research Budget";"1stQuarter",#N/A,FALSE,"Research Budget";"2nd Quarter",#N/A,FALSE,"Research Budget";"Summary",#N/A,FALSE,"Research Budget"}</definedName>
    <definedName name="rrr" localSheetId="42" hidden="1">{"AllDetail",#N/A,FALSE,"Research Budget";"1stQuarter",#N/A,FALSE,"Research Budget";"2nd Quarter",#N/A,FALSE,"Research Budget";"Summary",#N/A,FALSE,"Research Budget"}</definedName>
    <definedName name="rrr" localSheetId="46" hidden="1">{"AllDetail",#N/A,FALSE,"Research Budget";"1stQuarter",#N/A,FALSE,"Research Budget";"2nd Quarter",#N/A,FALSE,"Research Budget";"Summary",#N/A,FALSE,"Research Budget"}</definedName>
    <definedName name="rrr" localSheetId="45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37" hidden="1">{"AllDetail",#N/A,FALSE,"Research Budget";"1stQuarter",#N/A,FALSE,"Research Budget";"2nd Quarter",#N/A,FALSE,"Research Budget";"Summary",#N/A,FALSE,"Research Budget"}</definedName>
    <definedName name="rrr" localSheetId="39" hidden="1">{"AllDetail",#N/A,FALSE,"Research Budget";"1stQuarter",#N/A,FALSE,"Research Budget";"2nd Quarter",#N/A,FALSE,"Research Budget";"Summary",#N/A,FALSE,"Research Budget"}</definedName>
    <definedName name="rrr" localSheetId="48" hidden="1">{"AllDetail",#N/A,FALSE,"Research Budget";"1stQuarter",#N/A,FALSE,"Research Budget";"2nd Quarter",#N/A,FALSE,"Research Budget";"Summary",#N/A,FALSE,"Research Budget"}</definedName>
    <definedName name="rrr" localSheetId="1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dfsa" hidden="1">#REF!</definedName>
    <definedName name="safdsf" localSheetId="14" hidden="1">#REF!</definedName>
    <definedName name="safdsf" hidden="1">#REF!</definedName>
    <definedName name="sdafasfsadf" localSheetId="40" hidden="1">{"azul",#N/A,FALSE,"geral";"verde",#N/A,FALSE,"geral";"vermelho",#N/A,FALSE,"geral"}</definedName>
    <definedName name="sdafasfsadf" localSheetId="41" hidden="1">{"azul",#N/A,FALSE,"geral";"verde",#N/A,FALSE,"geral";"vermelho",#N/A,FALSE,"geral"}</definedName>
    <definedName name="sdafasfsadf" localSheetId="42" hidden="1">{"azul",#N/A,FALSE,"geral";"verde",#N/A,FALSE,"geral";"vermelho",#N/A,FALSE,"geral"}</definedName>
    <definedName name="sdafasfsadf" localSheetId="46" hidden="1">{"azul",#N/A,FALSE,"geral";"verde",#N/A,FALSE,"geral";"vermelho",#N/A,FALSE,"geral"}</definedName>
    <definedName name="sdafasfsadf" localSheetId="3" hidden="1">{"azul",#N/A,FALSE,"geral";"verde",#N/A,FALSE,"geral";"vermelho",#N/A,FALSE,"geral"}</definedName>
    <definedName name="sdafasfsadf" localSheetId="39" hidden="1">{"azul",#N/A,FALSE,"geral";"verde",#N/A,FALSE,"geral";"vermelho",#N/A,FALSE,"geral"}</definedName>
    <definedName name="sdafasfsadf" localSheetId="48" hidden="1">{"azul",#N/A,FALSE,"geral";"verde",#N/A,FALSE,"geral";"vermelho",#N/A,FALSE,"geral"}</definedName>
    <definedName name="sdafasfsadf" localSheetId="14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40" hidden="1">{"azul",#N/A,FALSE,"geral";"verde",#N/A,FALSE,"geral";"vermelho",#N/A,FALSE,"geral"}</definedName>
    <definedName name="sdddd" localSheetId="41" hidden="1">{"azul",#N/A,FALSE,"geral";"verde",#N/A,FALSE,"geral";"vermelho",#N/A,FALSE,"geral"}</definedName>
    <definedName name="sdddd" localSheetId="42" hidden="1">{"azul",#N/A,FALSE,"geral";"verde",#N/A,FALSE,"geral";"vermelho",#N/A,FALSE,"geral"}</definedName>
    <definedName name="sdddd" localSheetId="46" hidden="1">{"azul",#N/A,FALSE,"geral";"verde",#N/A,FALSE,"geral";"vermelho",#N/A,FALSE,"geral"}</definedName>
    <definedName name="sdddd" localSheetId="3" hidden="1">{"azul",#N/A,FALSE,"geral";"verde",#N/A,FALSE,"geral";"vermelho",#N/A,FALSE,"geral"}</definedName>
    <definedName name="sdddd" localSheetId="39" hidden="1">{"azul",#N/A,FALSE,"geral";"verde",#N/A,FALSE,"geral";"vermelho",#N/A,FALSE,"geral"}</definedName>
    <definedName name="sdddd" localSheetId="48" hidden="1">{"azul",#N/A,FALSE,"geral";"verde",#N/A,FALSE,"geral";"vermelho",#N/A,FALSE,"geral"}</definedName>
    <definedName name="sdddd" localSheetId="14" hidden="1">{"azul",#N/A,FALSE,"geral";"verde",#N/A,FALSE,"geral";"vermelho",#N/A,FALSE,"geral"}</definedName>
    <definedName name="sdddd" hidden="1">{"azul",#N/A,FALSE,"geral";"verde",#N/A,FALSE,"geral";"vermelho",#N/A,FALSE,"geral"}</definedName>
    <definedName name="SEGUNDO_SEMESTRE">#REF!</definedName>
    <definedName name="Semana_de_exibição" localSheetId="46">#REF!</definedName>
    <definedName name="Semana_de_exibição" localSheetId="45">#REF!</definedName>
    <definedName name="Semana_de_exibição" localSheetId="14">#REF!</definedName>
    <definedName name="Semana_de_exibição">#REF!</definedName>
    <definedName name="sencount" hidden="1">1</definedName>
    <definedName name="solver_lhs0" localSheetId="14" hidden="1">#REF!</definedName>
    <definedName name="solver_lhs0" hidden="1">#REF!</definedName>
    <definedName name="solver_lhs10" localSheetId="14" hidden="1">#REF!</definedName>
    <definedName name="solver_lhs10" hidden="1">#REF!</definedName>
    <definedName name="solver_lhs11" localSheetId="14" hidden="1">#REF!</definedName>
    <definedName name="solver_lhs11" hidden="1">#REF!</definedName>
    <definedName name="solver_lhs12" localSheetId="14" hidden="1">#REF!</definedName>
    <definedName name="solver_lhs12" hidden="1">#REF!</definedName>
    <definedName name="solver_lhs7" localSheetId="14" hidden="1">#REF!</definedName>
    <definedName name="solver_lhs7" hidden="1">#REF!</definedName>
    <definedName name="solver_lhs8" localSheetId="14" hidden="1">#REF!</definedName>
    <definedName name="solver_lhs8" hidden="1">#REF!</definedName>
    <definedName name="solver_lhs9" localSheetId="14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14" hidden="1">#REF!</definedName>
    <definedName name="solver_rhs10" hidden="1">#REF!</definedName>
    <definedName name="solver_rhs11" localSheetId="40" hidden="1">número</definedName>
    <definedName name="solver_rhs11" localSheetId="41" hidden="1">número</definedName>
    <definedName name="solver_rhs11" localSheetId="42" hidden="1">número</definedName>
    <definedName name="solver_rhs11" localSheetId="46" hidden="1">número</definedName>
    <definedName name="solver_rhs11" localSheetId="3" hidden="1">número</definedName>
    <definedName name="solver_rhs11" localSheetId="39" hidden="1">número</definedName>
    <definedName name="solver_rhs11" localSheetId="48" hidden="1">número</definedName>
    <definedName name="solver_rhs11" localSheetId="14" hidden="1">número</definedName>
    <definedName name="solver_rhs11" hidden="1">número</definedName>
    <definedName name="solver_rhs12" localSheetId="40" hidden="1">número</definedName>
    <definedName name="solver_rhs12" localSheetId="41" hidden="1">número</definedName>
    <definedName name="solver_rhs12" localSheetId="42" hidden="1">número</definedName>
    <definedName name="solver_rhs12" localSheetId="46" hidden="1">número</definedName>
    <definedName name="solver_rhs12" localSheetId="3" hidden="1">número</definedName>
    <definedName name="solver_rhs12" localSheetId="39" hidden="1">número</definedName>
    <definedName name="solver_rhs12" localSheetId="48" hidden="1">número</definedName>
    <definedName name="solver_rhs12" localSheetId="14" hidden="1">número</definedName>
    <definedName name="solver_rhs12" hidden="1">número</definedName>
    <definedName name="solver_rhs7" hidden="1">#REF!</definedName>
    <definedName name="solver_rhs8" localSheetId="14" hidden="1">#REF!</definedName>
    <definedName name="solver_rhs8" hidden="1">#REF!</definedName>
    <definedName name="solver_rhs9" localSheetId="14" hidden="1">#REF!</definedName>
    <definedName name="solver_rhs9" hidden="1">#REF!</definedName>
    <definedName name="solver_tmp" hidden="1">0</definedName>
    <definedName name="testes3" localSheetId="40" hidden="1">{"normal","argentina",FALSE,"cenários e solver";#N/A,#N/A,FALSE,"banco de dados"}</definedName>
    <definedName name="testes3" localSheetId="41" hidden="1">{"normal","argentina",FALSE,"cenários e solver";#N/A,#N/A,FALSE,"banco de dados"}</definedName>
    <definedName name="testes3" localSheetId="42" hidden="1">{"normal","argentina",FALSE,"cenários e solver";#N/A,#N/A,FALSE,"banco de dados"}</definedName>
    <definedName name="testes3" localSheetId="46" hidden="1">{"normal","argentina",FALSE,"cenários e solver";#N/A,#N/A,FALSE,"banco de dados"}</definedName>
    <definedName name="testes3" localSheetId="3" hidden="1">{"normal","argentina",FALSE,"cenários e solver";#N/A,#N/A,FALSE,"banco de dados"}</definedName>
    <definedName name="testes3" localSheetId="39" hidden="1">{"normal","argentina",FALSE,"cenários e solver";#N/A,#N/A,FALSE,"banco de dados"}</definedName>
    <definedName name="testes3" localSheetId="48" hidden="1">{"normal","argentina",FALSE,"cenários e solver";#N/A,#N/A,FALSE,"banco de dados"}</definedName>
    <definedName name="testes3" localSheetId="14" hidden="1">{"normal","argentina",FALSE,"cenários e solver";#N/A,#N/A,FALSE,"banco de dados"}</definedName>
    <definedName name="testes3" hidden="1">{"normal","argentina",FALSE,"cenários e solver";#N/A,#N/A,FALSE,"banco de dados"}</definedName>
    <definedName name="Total_Despesas" localSheetId="14">#REF!</definedName>
    <definedName name="Total_Despesas">#REF!</definedName>
    <definedName name="UT" localSheetId="46">#REF!</definedName>
    <definedName name="UT" localSheetId="45">#REF!</definedName>
    <definedName name="UT" localSheetId="14">#REF!</definedName>
    <definedName name="UT">#REF!</definedName>
    <definedName name="v" localSheetId="40" hidden="1">{"normal","argentina",FALSE,"cenários e solver";#N/A,#N/A,FALSE,"banco de dados"}</definedName>
    <definedName name="v" localSheetId="41" hidden="1">{"normal","argentina",FALSE,"cenários e solver";#N/A,#N/A,FALSE,"banco de dados"}</definedName>
    <definedName name="v" localSheetId="42" hidden="1">{"normal","argentina",FALSE,"cenários e solver";#N/A,#N/A,FALSE,"banco de dados"}</definedName>
    <definedName name="v" localSheetId="46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39" hidden="1">{"normal","argentina",FALSE,"cenários e solver";#N/A,#N/A,FALSE,"banco de dados"}</definedName>
    <definedName name="v" localSheetId="48" hidden="1">{"normal","argentina",FALSE,"cenários e solver";#N/A,#N/A,FALSE,"banco de dados"}</definedName>
    <definedName name="v" localSheetId="14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40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6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3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0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6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I" localSheetId="46">#REF!</definedName>
    <definedName name="WI" localSheetId="45">#REF!</definedName>
    <definedName name="WI" localSheetId="14">#REF!</definedName>
    <definedName name="WI">#REF!</definedName>
    <definedName name="wrf" localSheetId="40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6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3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40" hidden="1">{#N/A,"Médio",TRUE,"Plan30";"3º Trimestre Geral",#N/A,TRUE,"1º Trimestre"}</definedName>
    <definedName name="wrn.Alfa." localSheetId="41" hidden="1">{#N/A,"Médio",TRUE,"Plan30";"3º Trimestre Geral",#N/A,TRUE,"1º Trimestre"}</definedName>
    <definedName name="wrn.Alfa." localSheetId="42" hidden="1">{#N/A,"Médio",TRUE,"Plan30";"3º Trimestre Geral",#N/A,TRUE,"1º Trimestre"}</definedName>
    <definedName name="wrn.Alfa." localSheetId="46" hidden="1">{#N/A,"Médio",TRUE,"Plan30";"3º Trimestre Geral",#N/A,TRUE,"1º Trimestre"}</definedName>
    <definedName name="wrn.Alfa." localSheetId="3" hidden="1">{#N/A,"Médio",TRUE,"Plan30";"3º Trimestre Geral",#N/A,TRUE,"1º Trimestre"}</definedName>
    <definedName name="wrn.Alfa." localSheetId="39" hidden="1">{#N/A,"Médio",TRUE,"Plan30";"3º Trimestre Geral",#N/A,TRUE,"1º Trimestre"}</definedName>
    <definedName name="wrn.Alfa." localSheetId="48" hidden="1">{#N/A,"Médio",TRUE,"Plan30";"3º Trimestre Geral",#N/A,TRUE,"1º Trimestre"}</definedName>
    <definedName name="wrn.Alfa." localSheetId="14" hidden="1">{#N/A,"Médio",TRUE,"Plan30";"3º Trimestre Geral",#N/A,TRUE,"1º Trimestre"}</definedName>
    <definedName name="wrn.Alfa." hidden="1">{#N/A,"Médio",TRUE,"Plan30";"3º Trimestre Geral",#N/A,TRUE,"1º Trimestre"}</definedName>
    <definedName name="wrn.AllData." localSheetId="38" hidden="1">{"FirstQ",#N/A,FALSE,"Budget2000";"SecondQ",#N/A,FALSE,"Budget2000";"Summary",#N/A,FALSE,"Budget2000"}</definedName>
    <definedName name="wrn.AllData." localSheetId="40" hidden="1">{"FirstQ",#N/A,FALSE,"Budget2000";"SecondQ",#N/A,FALSE,"Budget2000";"Summary",#N/A,FALSE,"Budget2000"}</definedName>
    <definedName name="wrn.AllData." localSheetId="41" hidden="1">{"FirstQ",#N/A,FALSE,"Budget2000";"SecondQ",#N/A,FALSE,"Budget2000";"Summary",#N/A,FALSE,"Budget2000"}</definedName>
    <definedName name="wrn.AllData." localSheetId="42" hidden="1">{"FirstQ",#N/A,FALSE,"Budget2000";"SecondQ",#N/A,FALSE,"Budget2000";"Summary",#N/A,FALSE,"Budget2000"}</definedName>
    <definedName name="wrn.AllData." localSheetId="46" hidden="1">{"FirstQ",#N/A,FALSE,"Budget2000";"SecondQ",#N/A,FALSE,"Budget2000";"Summary",#N/A,FALSE,"Budget2000"}</definedName>
    <definedName name="wrn.AllData." localSheetId="45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37" hidden="1">{"FirstQ",#N/A,FALSE,"Budget2000";"SecondQ",#N/A,FALSE,"Budget2000";"Summary",#N/A,FALSE,"Budget2000"}</definedName>
    <definedName name="wrn.AllData." localSheetId="39" hidden="1">{"FirstQ",#N/A,FALSE,"Budget2000";"SecondQ",#N/A,FALSE,"Budget2000";"Summary",#N/A,FALSE,"Budget2000"}</definedName>
    <definedName name="wrn.AllData." localSheetId="48" hidden="1">{"FirstQ",#N/A,FALSE,"Budget2000";"SecondQ",#N/A,FALSE,"Budget2000";"Summary",#N/A,FALSE,"Budget2000"}</definedName>
    <definedName name="wrn.AllData." localSheetId="1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aula." localSheetId="40" hidden="1">{"azul",#N/A,FALSE,"geral";"verde",#N/A,FALSE,"geral";"vermelho",#N/A,FALSE,"geral"}</definedName>
    <definedName name="wrn.aula." localSheetId="41" hidden="1">{"azul",#N/A,FALSE,"geral";"verde",#N/A,FALSE,"geral";"vermelho",#N/A,FALSE,"geral"}</definedName>
    <definedName name="wrn.aula." localSheetId="42" hidden="1">{"azul",#N/A,FALSE,"geral";"verde",#N/A,FALSE,"geral";"vermelho",#N/A,FALSE,"geral"}</definedName>
    <definedName name="wrn.aula." localSheetId="46" hidden="1">{"azul",#N/A,FALSE,"geral";"verde",#N/A,FALSE,"geral";"vermelho",#N/A,FALSE,"geral"}</definedName>
    <definedName name="wrn.aula." localSheetId="3" hidden="1">{"azul",#N/A,FALSE,"geral";"verde",#N/A,FALSE,"geral";"vermelho",#N/A,FALSE,"geral"}</definedName>
    <definedName name="wrn.aula." localSheetId="39" hidden="1">{"azul",#N/A,FALSE,"geral";"verde",#N/A,FALSE,"geral";"vermelho",#N/A,FALSE,"geral"}</definedName>
    <definedName name="wrn.aula." localSheetId="48" hidden="1">{"azul",#N/A,FALSE,"geral";"verde",#N/A,FALSE,"geral";"vermelho",#N/A,FALSE,"geral"}</definedName>
    <definedName name="wrn.aula." localSheetId="14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40" hidden="1">{"azul",#N/A,FALSE,"geral";"verde",#N/A,FALSE,"geral";"vermelho",#N/A,FALSE,"geral"}</definedName>
    <definedName name="wrn.aulaa" localSheetId="41" hidden="1">{"azul",#N/A,FALSE,"geral";"verde",#N/A,FALSE,"geral";"vermelho",#N/A,FALSE,"geral"}</definedName>
    <definedName name="wrn.aulaa" localSheetId="42" hidden="1">{"azul",#N/A,FALSE,"geral";"verde",#N/A,FALSE,"geral";"vermelho",#N/A,FALSE,"geral"}</definedName>
    <definedName name="wrn.aulaa" localSheetId="46" hidden="1">{"azul",#N/A,FALSE,"geral";"verde",#N/A,FALSE,"geral";"vermelho",#N/A,FALSE,"geral"}</definedName>
    <definedName name="wrn.aulaa" localSheetId="3" hidden="1">{"azul",#N/A,FALSE,"geral";"verde",#N/A,FALSE,"geral";"vermelho",#N/A,FALSE,"geral"}</definedName>
    <definedName name="wrn.aulaa" localSheetId="39" hidden="1">{"azul",#N/A,FALSE,"geral";"verde",#N/A,FALSE,"geral";"vermelho",#N/A,FALSE,"geral"}</definedName>
    <definedName name="wrn.aulaa" localSheetId="48" hidden="1">{"azul",#N/A,FALSE,"geral";"verde",#N/A,FALSE,"geral";"vermelho",#N/A,FALSE,"geral"}</definedName>
    <definedName name="wrn.aulaa" localSheetId="14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40" hidden="1">{#N/A,"Bom",FALSE,"Cenario 34"}</definedName>
    <definedName name="wrn.Bom." localSheetId="41" hidden="1">{#N/A,"Bom",FALSE,"Cenario 34"}</definedName>
    <definedName name="wrn.Bom." localSheetId="42" hidden="1">{#N/A,"Bom",FALSE,"Cenario 34"}</definedName>
    <definedName name="wrn.Bom." localSheetId="46" hidden="1">{#N/A,"Bom",FALSE,"Cenario 34"}</definedName>
    <definedName name="wrn.Bom." localSheetId="3" hidden="1">{#N/A,"Bom",FALSE,"Cenario 34"}</definedName>
    <definedName name="wrn.Bom." localSheetId="39" hidden="1">{#N/A,"Bom",FALSE,"Cenario 34"}</definedName>
    <definedName name="wrn.Bom." localSheetId="48" hidden="1">{#N/A,"Bom",FALSE,"Cenario 34"}</definedName>
    <definedName name="wrn.Bom." localSheetId="14" hidden="1">{#N/A,"Bom",FALSE,"Cenario 34"}</definedName>
    <definedName name="wrn.Bom." hidden="1">{#N/A,"Bom",FALSE,"Cenario 34"}</definedName>
    <definedName name="wrn.Colar._.Especial." localSheetId="40" hidden="1">{#N/A,#N/A,FALSE,"Colar especial 11"}</definedName>
    <definedName name="wrn.Colar._.Especial." localSheetId="41" hidden="1">{#N/A,#N/A,FALSE,"Colar especial 11"}</definedName>
    <definedName name="wrn.Colar._.Especial." localSheetId="42" hidden="1">{#N/A,#N/A,FALSE,"Colar especial 11"}</definedName>
    <definedName name="wrn.Colar._.Especial." localSheetId="46" hidden="1">{#N/A,#N/A,FALSE,"Colar especial 11"}</definedName>
    <definedName name="wrn.Colar._.Especial." localSheetId="3" hidden="1">{#N/A,#N/A,FALSE,"Colar especial 11"}</definedName>
    <definedName name="wrn.Colar._.Especial." localSheetId="39" hidden="1">{#N/A,#N/A,FALSE,"Colar especial 11"}</definedName>
    <definedName name="wrn.Colar._.Especial." localSheetId="48" hidden="1">{#N/A,#N/A,FALSE,"Colar especial 11"}</definedName>
    <definedName name="wrn.Colar._.Especial." localSheetId="14" hidden="1">{#N/A,#N/A,FALSE,"Colar especial 11"}</definedName>
    <definedName name="wrn.Colar._.Especial." hidden="1">{#N/A,#N/A,FALSE,"Colar especial 11"}</definedName>
    <definedName name="wrn.FirstHalf." localSheetId="38" hidden="1">{"FirstQ",#N/A,FALSE,"Budget2000";"SecondQ",#N/A,FALSE,"Budget2000"}</definedName>
    <definedName name="wrn.FirstHalf." localSheetId="40" hidden="1">{"FirstQ",#N/A,FALSE,"Budget2000";"SecondQ",#N/A,FALSE,"Budget2000"}</definedName>
    <definedName name="wrn.FirstHalf." localSheetId="41" hidden="1">{"FirstQ",#N/A,FALSE,"Budget2000";"SecondQ",#N/A,FALSE,"Budget2000"}</definedName>
    <definedName name="wrn.FirstHalf." localSheetId="42" hidden="1">{"FirstQ",#N/A,FALSE,"Budget2000";"SecondQ",#N/A,FALSE,"Budget2000"}</definedName>
    <definedName name="wrn.FirstHalf." localSheetId="46" hidden="1">{"FirstQ",#N/A,FALSE,"Budget2000";"SecondQ",#N/A,FALSE,"Budget2000"}</definedName>
    <definedName name="wrn.FirstHalf." localSheetId="45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37" hidden="1">{"FirstQ",#N/A,FALSE,"Budget2000";"SecondQ",#N/A,FALSE,"Budget2000"}</definedName>
    <definedName name="wrn.FirstHalf." localSheetId="39" hidden="1">{"FirstQ",#N/A,FALSE,"Budget2000";"SecondQ",#N/A,FALSE,"Budget2000"}</definedName>
    <definedName name="wrn.FirstHalf." localSheetId="48" hidden="1">{"FirstQ",#N/A,FALSE,"Budget2000";"SecondQ",#N/A,FALSE,"Budget2000"}</definedName>
    <definedName name="wrn.FirstHalf." localSheetId="14" hidden="1">{"FirstQ",#N/A,FALSE,"Budget2000";"SecondQ",#N/A,FALSE,"Budget2000"}</definedName>
    <definedName name="wrn.FirstHalf." hidden="1">{"FirstQ",#N/A,FALSE,"Budget2000";"SecondQ",#N/A,FALSE,"Budget2000"}</definedName>
    <definedName name="wrn.fluxo._.de._.caixa." localSheetId="40" hidden="1">{"normal","argentina",FALSE,"cenários e solver";#N/A,#N/A,FALSE,"banco de dados"}</definedName>
    <definedName name="wrn.fluxo._.de._.caixa." localSheetId="41" hidden="1">{"normal","argentina",FALSE,"cenários e solver";#N/A,#N/A,FALSE,"banco de dados"}</definedName>
    <definedName name="wrn.fluxo._.de._.caixa." localSheetId="42" hidden="1">{"normal","argentina",FALSE,"cenários e solver";#N/A,#N/A,FALSE,"banco de dados"}</definedName>
    <definedName name="wrn.fluxo._.de._.caixa." localSheetId="46" hidden="1">{"normal","argentina",FALSE,"cenários e solver";#N/A,#N/A,FALSE,"banco de dados"}</definedName>
    <definedName name="wrn.fluxo._.de._.caixa." localSheetId="3" hidden="1">{"normal","argentina",FALSE,"cenários e solver";#N/A,#N/A,FALSE,"banco de dados"}</definedName>
    <definedName name="wrn.fluxo._.de._.caixa." localSheetId="39" hidden="1">{"normal","argentina",FALSE,"cenários e solver";#N/A,#N/A,FALSE,"banco de dados"}</definedName>
    <definedName name="wrn.fluxo._.de._.caixa." localSheetId="48" hidden="1">{"normal","argentina",FALSE,"cenários e solver";#N/A,#N/A,FALSE,"banco de dados"}</definedName>
    <definedName name="wrn.fluxo._.de._.caixa." localSheetId="14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40" hidden="1">{"Integral",#N/A,FALSE,"Plan1"}</definedName>
    <definedName name="wrn.Mensal." localSheetId="41" hidden="1">{"Integral",#N/A,FALSE,"Plan1"}</definedName>
    <definedName name="wrn.Mensal." localSheetId="42" hidden="1">{"Integral",#N/A,FALSE,"Plan1"}</definedName>
    <definedName name="wrn.Mensal." localSheetId="46" hidden="1">{"Integral",#N/A,FALSE,"Plan1"}</definedName>
    <definedName name="wrn.Mensal." localSheetId="3" hidden="1">{"Integral",#N/A,FALSE,"Plan1"}</definedName>
    <definedName name="wrn.Mensal." localSheetId="39" hidden="1">{"Integral",#N/A,FALSE,"Plan1"}</definedName>
    <definedName name="wrn.Mensal." localSheetId="48" hidden="1">{"Integral",#N/A,FALSE,"Plan1"}</definedName>
    <definedName name="wrn.Mensal." localSheetId="14" hidden="1">{"Integral",#N/A,FALSE,"Plan1"}</definedName>
    <definedName name="wrn.Mensal." hidden="1">{"Integral",#N/A,FALSE,"Plan1"}</definedName>
    <definedName name="wrn.Minas._.Gerais." localSheetId="40" hidden="1">{"Minas Gerais",#N/A,FALSE,"Exibição 41"}</definedName>
    <definedName name="wrn.Minas._.Gerais." localSheetId="41" hidden="1">{"Minas Gerais",#N/A,FALSE,"Exibição 41"}</definedName>
    <definedName name="wrn.Minas._.Gerais." localSheetId="42" hidden="1">{"Minas Gerais",#N/A,FALSE,"Exibição 41"}</definedName>
    <definedName name="wrn.Minas._.Gerais." localSheetId="46" hidden="1">{"Minas Gerais",#N/A,FALSE,"Exibição 41"}</definedName>
    <definedName name="wrn.Minas._.Gerais." localSheetId="3" hidden="1">{"Minas Gerais",#N/A,FALSE,"Exibição 41"}</definedName>
    <definedName name="wrn.Minas._.Gerais." localSheetId="39" hidden="1">{"Minas Gerais",#N/A,FALSE,"Exibição 41"}</definedName>
    <definedName name="wrn.Minas._.Gerais." localSheetId="48" hidden="1">{"Minas Gerais",#N/A,FALSE,"Exibição 41"}</definedName>
    <definedName name="wrn.Minas._.Gerais." localSheetId="14" hidden="1">{"Minas Gerais",#N/A,FALSE,"Exibição 41"}</definedName>
    <definedName name="wrn.Minas._.Gerais." hidden="1">{"Minas Gerais",#N/A,FALSE,"Exibição 41"}</definedName>
    <definedName name="wrn.REGIONAL._.SP." localSheetId="40" hidden="1">{#N/A,"EXCELENTE",TRUE,"Simulação de dados";#N/A,"NORMAL",TRUE,"Simulação de dados";#N/A,"RUIM",TRUE,"Simulação de dados";"SÃO PAULO",#N/A,TRUE,"Simulação de dados"}</definedName>
    <definedName name="wrn.REGIONAL._.SP." localSheetId="41" hidden="1">{#N/A,"EXCELENTE",TRUE,"Simulação de dados";#N/A,"NORMAL",TRUE,"Simulação de dados";#N/A,"RUIM",TRUE,"Simulação de dados";"SÃO PAULO",#N/A,TRUE,"Simulação de dados"}</definedName>
    <definedName name="wrn.REGIONAL._.SP." localSheetId="42" hidden="1">{#N/A,"EXCELENTE",TRUE,"Simulação de dados";#N/A,"NORMAL",TRUE,"Simulação de dados";#N/A,"RUIM",TRUE,"Simulação de dados";"SÃO PAULO",#N/A,TRUE,"Simulação de dados"}</definedName>
    <definedName name="wrn.REGIONAL._.SP." localSheetId="3" hidden="1">{#N/A,"EXCELENTE",TRUE,"Simulação de dados";#N/A,"NORMAL",TRUE,"Simulação de dados";#N/A,"RUIM",TRUE,"Simulação de dados";"SÃO PAULO",#N/A,TRUE,"Simulação de dados"}</definedName>
    <definedName name="wrn.REGIONAL._.SP." localSheetId="39" hidden="1">{#N/A,"EXCELENTE",TRUE,"Simulação de dados";#N/A,"NORMAL",TRUE,"Simulação de dados";#N/A,"RUIM",TRUE,"Simulação de dados";"SÃO PAULO",#N/A,TRUE,"Simulação de dados"}</definedName>
    <definedName name="wrn.REGIONAL._.SP." localSheetId="48" hidden="1">{#N/A,"EXCELENTE",TRUE,"Simulação de dados";#N/A,"NORMAL",TRUE,"Simulação de dados";#N/A,"RUIM",TRUE,"Simulação de dados";"SÃO PAULO",#N/A,TRUE,"Simulação de dados"}</definedName>
    <definedName name="wrn.REGIONAL._.SP." localSheetId="14" hidden="1">{#N/A,"EXCELENTE",TRUE,"Simulação de dados";#N/A,"NORMAL",TRUE,"Simulação de dados";#N/A,"RUIM",TRUE,"Simulação de dados";"SÃO PAULO",#N/A,TRUE,"Simulação de dados"}</definedName>
    <definedName name="wrn.REGIONAL._.SP." hidden="1">{#N/A,"EXCELENTE",TRUE,"Simulação de dados";#N/A,"NORMAL",TRUE,"Simulação de dados";#N/A,"RUIM",TRUE,"Simulação de dados";"SÃO PAULO",#N/A,TRUE,"Simulação de dados"}</definedName>
    <definedName name="wrn.Relat." localSheetId="4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3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4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6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4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3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40" hidden="1">{"Modo1","Otimista",FALSE,"Orçamento Pessoal"}</definedName>
    <definedName name="wrn.Relatório._.Mensal." localSheetId="41" hidden="1">{"Modo1","Otimista",FALSE,"Orçamento Pessoal"}</definedName>
    <definedName name="wrn.Relatório._.Mensal." localSheetId="42" hidden="1">{"Modo1","Otimista",FALSE,"Orçamento Pessoal"}</definedName>
    <definedName name="wrn.Relatório._.Mensal." localSheetId="46" hidden="1">{"Modo1","Otimista",FALSE,"Orçamento Pessoal"}</definedName>
    <definedName name="wrn.Relatório._.Mensal." localSheetId="3" hidden="1">{"Modo1","Otimista",FALSE,"Orçamento Pessoal"}</definedName>
    <definedName name="wrn.Relatório._.Mensal." localSheetId="39" hidden="1">{"Modo1","Otimista",FALSE,"Orçamento Pessoal"}</definedName>
    <definedName name="wrn.Relatório._.Mensal." localSheetId="48" hidden="1">{"Modo1","Otimista",FALSE,"Orçamento Pessoal"}</definedName>
    <definedName name="wrn.Relatório._.Mensal." localSheetId="14" hidden="1">{"Modo1","Otimista",FALSE,"Orçamento Pessoal"}</definedName>
    <definedName name="wrn.Relatório._.Mensal." hidden="1">{"Modo1","Otimista",FALSE,"Orçamento Pessoal"}</definedName>
    <definedName name="wrn.Ruim." localSheetId="40" hidden="1">{#N/A,"Ruim",FALSE,"Cenario 34"}</definedName>
    <definedName name="wrn.Ruim." localSheetId="41" hidden="1">{#N/A,"Ruim",FALSE,"Cenario 34"}</definedName>
    <definedName name="wrn.Ruim." localSheetId="42" hidden="1">{#N/A,"Ruim",FALSE,"Cenario 34"}</definedName>
    <definedName name="wrn.Ruim." localSheetId="46" hidden="1">{#N/A,"Ruim",FALSE,"Cenario 34"}</definedName>
    <definedName name="wrn.Ruim." localSheetId="3" hidden="1">{#N/A,"Ruim",FALSE,"Cenario 34"}</definedName>
    <definedName name="wrn.Ruim." localSheetId="39" hidden="1">{#N/A,"Ruim",FALSE,"Cenario 34"}</definedName>
    <definedName name="wrn.Ruim." localSheetId="48" hidden="1">{#N/A,"Ruim",FALSE,"Cenario 34"}</definedName>
    <definedName name="wrn.Ruim." localSheetId="14" hidden="1">{#N/A,"Ruim",FALSE,"Cenario 34"}</definedName>
    <definedName name="wrn.Ruim." hidden="1">{#N/A,"Ruim",FALSE,"Cenario 34"}</definedName>
    <definedName name="wrn.Santa._.Catarina." localSheetId="40" hidden="1">{"Santa Catarina",#N/A,FALSE,"Exibição 41"}</definedName>
    <definedName name="wrn.Santa._.Catarina." localSheetId="41" hidden="1">{"Santa Catarina",#N/A,FALSE,"Exibição 41"}</definedName>
    <definedName name="wrn.Santa._.Catarina." localSheetId="42" hidden="1">{"Santa Catarina",#N/A,FALSE,"Exibição 41"}</definedName>
    <definedName name="wrn.Santa._.Catarina." localSheetId="46" hidden="1">{"Santa Catarina",#N/A,FALSE,"Exibição 41"}</definedName>
    <definedName name="wrn.Santa._.Catarina." localSheetId="3" hidden="1">{"Santa Catarina",#N/A,FALSE,"Exibição 41"}</definedName>
    <definedName name="wrn.Santa._.Catarina." localSheetId="39" hidden="1">{"Santa Catarina",#N/A,FALSE,"Exibição 41"}</definedName>
    <definedName name="wrn.Santa._.Catarina." localSheetId="48" hidden="1">{"Santa Catarina",#N/A,FALSE,"Exibição 41"}</definedName>
    <definedName name="wrn.Santa._.Catarina." localSheetId="14" hidden="1">{"Santa Catarina",#N/A,FALSE,"Exibição 41"}</definedName>
    <definedName name="wrn.Santa._.Catarina." hidden="1">{"Santa Catarina",#N/A,FALSE,"Exibição 41"}</definedName>
    <definedName name="x" localSheetId="38" hidden="1">{"FirstQ",#N/A,FALSE,"Budget2000";"SecondQ",#N/A,FALSE,"Budget2000";"Summary",#N/A,FALSE,"Budget2000"}</definedName>
    <definedName name="x" localSheetId="40" hidden="1">{"FirstQ",#N/A,FALSE,"Budget2000";"SecondQ",#N/A,FALSE,"Budget2000";"Summary",#N/A,FALSE,"Budget2000"}</definedName>
    <definedName name="x" localSheetId="41" hidden="1">{"FirstQ",#N/A,FALSE,"Budget2000";"SecondQ",#N/A,FALSE,"Budget2000";"Summary",#N/A,FALSE,"Budget2000"}</definedName>
    <definedName name="x" localSheetId="42" hidden="1">{"FirstQ",#N/A,FALSE,"Budget2000";"SecondQ",#N/A,FALSE,"Budget2000";"Summary",#N/A,FALSE,"Budget2000"}</definedName>
    <definedName name="x" localSheetId="46" hidden="1">{"FirstQ",#N/A,FALSE,"Budget2000";"SecondQ",#N/A,FALSE,"Budget2000";"Summary",#N/A,FALSE,"Budget2000"}</definedName>
    <definedName name="x" localSheetId="45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37" hidden="1">{"FirstQ",#N/A,FALSE,"Budget2000";"SecondQ",#N/A,FALSE,"Budget2000";"Summary",#N/A,FALSE,"Budget2000"}</definedName>
    <definedName name="x" localSheetId="39" hidden="1">{"FirstQ",#N/A,FALSE,"Budget2000";"SecondQ",#N/A,FALSE,"Budget2000";"Summary",#N/A,FALSE,"Budget2000"}</definedName>
    <definedName name="x" localSheetId="48" hidden="1">{"FirstQ",#N/A,FALSE,"Budget2000";"SecondQ",#N/A,FALSE,"Budget2000";"Summary",#N/A,FALSE,"Budget2000"}</definedName>
    <definedName name="x" localSheetId="1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" localSheetId="40" hidden="1">{#N/A,#N/A,FALSE,"Colar especial 11"}</definedName>
    <definedName name="XXXX" localSheetId="41" hidden="1">{#N/A,#N/A,FALSE,"Colar especial 11"}</definedName>
    <definedName name="XXXX" localSheetId="42" hidden="1">{#N/A,#N/A,FALSE,"Colar especial 11"}</definedName>
    <definedName name="XXXX" localSheetId="46" hidden="1">{#N/A,#N/A,FALSE,"Colar especial 11"}</definedName>
    <definedName name="XXXX" localSheetId="3" hidden="1">{#N/A,#N/A,FALSE,"Colar especial 11"}</definedName>
    <definedName name="XXXX" localSheetId="39" hidden="1">{#N/A,#N/A,FALSE,"Colar especial 11"}</definedName>
    <definedName name="XXXX" localSheetId="48" hidden="1">{#N/A,#N/A,FALSE,"Colar especial 11"}</definedName>
    <definedName name="XXXX" localSheetId="14" hidden="1">{#N/A,#N/A,FALSE,"Colar especial 11"}</definedName>
    <definedName name="XXXX" hidden="1">{#N/A,#N/A,FALSE,"Colar especial 11"}</definedName>
    <definedName name="xxxxxxxxxxxxxxxxxxx" localSheetId="38" hidden="1">{"AllDetail",#N/A,FALSE,"Research Budget";"1stQuarter",#N/A,FALSE,"Research Budget";"2nd Quarter",#N/A,FALSE,"Research Budget";"Summary",#N/A,FALSE,"Research Budget"}</definedName>
    <definedName name="xxxxxxxxxxxxxxxxxxx" localSheetId="40" hidden="1">{"AllDetail",#N/A,FALSE,"Research Budget";"1stQuarter",#N/A,FALSE,"Research Budget";"2nd Quarter",#N/A,FALSE,"Research Budget";"Summary",#N/A,FALSE,"Research Budget"}</definedName>
    <definedName name="xxxxxxxxxxxxxxxxxxx" localSheetId="41" hidden="1">{"AllDetail",#N/A,FALSE,"Research Budget";"1stQuarter",#N/A,FALSE,"Research Budget";"2nd Quarter",#N/A,FALSE,"Research Budget";"Summary",#N/A,FALSE,"Research Budget"}</definedName>
    <definedName name="xxxxxxxxxxxxxxxxxxx" localSheetId="42" hidden="1">{"AllDetail",#N/A,FALSE,"Research Budget";"1stQuarter",#N/A,FALSE,"Research Budget";"2nd Quarter",#N/A,FALSE,"Research Budget";"Summary",#N/A,FALSE,"Research Budget"}</definedName>
    <definedName name="xxxxxxxxxxxxxxxxxxx" localSheetId="46" hidden="1">{"AllDetail",#N/A,FALSE,"Research Budget";"1stQuarter",#N/A,FALSE,"Research Budget";"2nd Quarter",#N/A,FALSE,"Research Budget";"Summary",#N/A,FALSE,"Research Budget"}</definedName>
    <definedName name="xxxxxxxxxxxxxxxxxxx" localSheetId="45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37" hidden="1">{"AllDetail",#N/A,FALSE,"Research Budget";"1stQuarter",#N/A,FALSE,"Research Budget";"2nd Quarter",#N/A,FALSE,"Research Budget";"Summary",#N/A,FALSE,"Research Budget"}</definedName>
    <definedName name="xxxxxxxxxxxxxxxxxxx" localSheetId="39" hidden="1">{"AllDetail",#N/A,FALSE,"Research Budget";"1stQuarter",#N/A,FALSE,"Research Budget";"2nd Quarter",#N/A,FALSE,"Research Budget";"Summary",#N/A,FALSE,"Research Budget"}</definedName>
    <definedName name="xxxxxxxxxxxxxxxxxxx" localSheetId="48" hidden="1">{"AllDetail",#N/A,FALSE,"Research Budget";"1stQuarter",#N/A,FALSE,"Research Budget";"2nd Quarter",#N/A,FALSE,"Research Budget";"Summary",#N/A,FALSE,"Research Budget"}</definedName>
    <definedName name="xxxxxxxxxxxxxxxxxxx" localSheetId="1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u" localSheetId="40" hidden="1">{"normal","argentina",FALSE,"cenários e solver";#N/A,#N/A,FALSE,"banco de dados"}</definedName>
    <definedName name="yu" localSheetId="41" hidden="1">{"normal","argentina",FALSE,"cenários e solver";#N/A,#N/A,FALSE,"banco de dados"}</definedName>
    <definedName name="yu" localSheetId="42" hidden="1">{"normal","argentina",FALSE,"cenários e solver";#N/A,#N/A,FALSE,"banco de dados"}</definedName>
    <definedName name="yu" localSheetId="46" hidden="1">{"normal","argentina",FALSE,"cenários e solver";#N/A,#N/A,FALSE,"banco de dados"}</definedName>
    <definedName name="yu" localSheetId="3" hidden="1">{"normal","argentina",FALSE,"cenários e solver";#N/A,#N/A,FALSE,"banco de dados"}</definedName>
    <definedName name="yu" localSheetId="39" hidden="1">{"normal","argentina",FALSE,"cenários e solver";#N/A,#N/A,FALSE,"banco de dados"}</definedName>
    <definedName name="yu" localSheetId="48" hidden="1">{"normal","argentina",FALSE,"cenários e solver";#N/A,#N/A,FALSE,"banco de dados"}</definedName>
    <definedName name="yu" localSheetId="14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56" l="1"/>
  <c r="C83" i="56"/>
  <c r="D82" i="56"/>
  <c r="C82" i="56"/>
  <c r="D81" i="56"/>
  <c r="C81" i="56"/>
  <c r="D80" i="56"/>
  <c r="C80" i="56"/>
  <c r="D79" i="56"/>
  <c r="C79" i="56"/>
  <c r="D78" i="56"/>
  <c r="C78" i="56"/>
  <c r="D77" i="56"/>
  <c r="C77" i="56"/>
  <c r="D76" i="56"/>
  <c r="C76" i="56"/>
  <c r="D75" i="56"/>
  <c r="C75" i="56"/>
  <c r="B115" i="47"/>
  <c r="B114" i="47"/>
  <c r="B113" i="47"/>
  <c r="B112" i="47"/>
  <c r="B111" i="47"/>
  <c r="B110" i="47"/>
  <c r="B109" i="47"/>
  <c r="B108" i="47"/>
  <c r="B107" i="47"/>
  <c r="B106" i="47"/>
  <c r="G105" i="47"/>
  <c r="C56" i="47"/>
  <c r="J5" i="46"/>
  <c r="E5" i="46"/>
  <c r="G37" i="44"/>
  <c r="G36" i="44"/>
  <c r="G35" i="44"/>
  <c r="G34" i="44"/>
  <c r="G33" i="44"/>
  <c r="G29" i="44"/>
  <c r="G28" i="44"/>
  <c r="G27" i="44"/>
  <c r="G26" i="44"/>
  <c r="G25" i="44"/>
  <c r="E13" i="38"/>
  <c r="F13" i="38"/>
  <c r="E14" i="38"/>
  <c r="F14" i="38"/>
  <c r="C15" i="38"/>
  <c r="B15" i="38" s="1"/>
  <c r="E15" i="38"/>
  <c r="F15" i="38"/>
  <c r="E16" i="38"/>
  <c r="F16" i="38"/>
  <c r="C21" i="38"/>
  <c r="B21" i="38" s="1"/>
  <c r="C22" i="38"/>
  <c r="B22" i="38" s="1"/>
  <c r="E22" i="38"/>
  <c r="E23" i="38"/>
  <c r="E24" i="38"/>
  <c r="E25" i="38"/>
  <c r="G38" i="38"/>
  <c r="K9" i="33"/>
  <c r="I12" i="29"/>
  <c r="I11" i="29"/>
  <c r="I10" i="29"/>
  <c r="I9" i="29"/>
  <c r="I8" i="29"/>
  <c r="I7" i="29"/>
  <c r="I6" i="29"/>
  <c r="E22" i="46" l="1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12" i="25" l="1"/>
  <c r="E7" i="25"/>
  <c r="E2" i="25"/>
  <c r="B10" i="25"/>
  <c r="B9" i="25"/>
  <c r="B8" i="25"/>
  <c r="B7" i="25"/>
  <c r="B4" i="25"/>
  <c r="B3" i="25"/>
  <c r="B2" i="25"/>
  <c r="B1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tc={41BFC7BD-065F-4035-8010-6AD8C73B9794}</author>
    <author>tc={CAEEFE1B-2B50-4644-A55F-9BAA4DE825E5}</author>
    <author>tc={4918B97F-E199-4F86-8A0B-9206EEA97F58}</author>
    <author>tc={E69EC080-E621-43E9-AEF8-DD56990D0AEA}</author>
    <author>tc={16847CE3-5B67-492F-B24A-B1A3EBA9B616}</author>
    <author>tc={19833A26-3FC1-408A-90DB-78C35A794BF6}</author>
  </authors>
  <commentList>
    <comment ref="B4" authorId="0" shapeId="0" xr:uid="{41BFC7BD-065F-4035-8010-6AD8C73B979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de Salário + Outros</t>
        </r>
      </text>
    </comment>
    <comment ref="B10" authorId="1" shapeId="0" xr:uid="{CAEEFE1B-2B50-4644-A55F-9BAA4DE825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de Aluguel + Luz + Agua + Internet + Compras</t>
        </r>
      </text>
    </comment>
    <comment ref="K11" authorId="2" shapeId="0" xr:uid="{4918B97F-E199-4F86-8A0B-9206EEA97F5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Restante * Quantidade de meses</t>
        </r>
      </text>
    </comment>
    <comment ref="K12" authorId="3" shapeId="0" xr:uid="{E69EC080-E621-43E9-AEF8-DD56990D0AE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do Carro - Entrada</t>
        </r>
      </text>
    </comment>
    <comment ref="K14" authorId="4" shapeId="0" xr:uid="{16847CE3-5B67-492F-B24A-B1A3EBA9B61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Financiado / Parcelas sem juros</t>
        </r>
      </text>
    </comment>
    <comment ref="A19" authorId="5" shapeId="0" xr:uid="{19833A26-3FC1-408A-90DB-78C35A794BF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Total de Receitas - Total de Despesas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dghanna</author>
    <author>tc={E1DB3A2F-F6C9-47D4-9C2C-DDFFDB14E85F}</author>
  </authors>
  <commentList>
    <comment ref="G30" authorId="0" shapeId="0" xr:uid="{A32B328B-6318-4A31-B85B-2451615AE6C8}">
      <text>
        <r>
          <rPr>
            <b/>
            <sz val="10"/>
            <color indexed="81"/>
            <rFont val="Arial"/>
            <family val="2"/>
          </rPr>
          <t>HORA FINAL - HORA INICIAL</t>
        </r>
        <r>
          <rPr>
            <sz val="10"/>
            <color indexed="81"/>
            <rFont val="Arial"/>
            <family val="2"/>
          </rPr>
          <t xml:space="preserve"> </t>
        </r>
      </text>
    </comment>
    <comment ref="G38" authorId="1" shapeId="0" xr:uid="{E1DB3A2F-F6C9-47D4-9C2C-DDFFDB14E85F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Criar o Acumulo de Horas 37:30:55
</t>
        </r>
      </text>
    </comment>
  </commentList>
</comments>
</file>

<file path=xl/sharedStrings.xml><?xml version="1.0" encoding="utf-8"?>
<sst xmlns="http://schemas.openxmlformats.org/spreadsheetml/2006/main" count="5057" uniqueCount="1034">
  <si>
    <t>Nome</t>
  </si>
  <si>
    <t>Quantidade</t>
  </si>
  <si>
    <t>Descrição</t>
  </si>
  <si>
    <t>Valor Unitário</t>
  </si>
  <si>
    <t>Valor Parcial</t>
  </si>
  <si>
    <t>Taxas</t>
  </si>
  <si>
    <t>Total a Pagar</t>
  </si>
  <si>
    <t>Pacotes de Pães de Queijo</t>
  </si>
  <si>
    <t>Pacotes de Fruta Congelada</t>
  </si>
  <si>
    <t>Salgados Diversos</t>
  </si>
  <si>
    <t>Kilos de Café</t>
  </si>
  <si>
    <t>TOTAL PARCIAL</t>
  </si>
  <si>
    <t>TOTAL DA NOTA</t>
  </si>
  <si>
    <t>ICMS</t>
  </si>
  <si>
    <t>ORDEM DE CÁLCULO</t>
  </si>
  <si>
    <t>EQUAÇÃO</t>
  </si>
  <si>
    <t>RESULTADO</t>
  </si>
  <si>
    <t>9+3*2^2</t>
  </si>
  <si>
    <t>5+3-2+4-2</t>
  </si>
  <si>
    <t>3*(3+2)</t>
  </si>
  <si>
    <t>6*(3+3-4)/((2+3)*(2+4))</t>
  </si>
  <si>
    <t>2^(4+2-3)/(((6+5)*3)/2)</t>
  </si>
  <si>
    <t>COTAÇÃO ESCOLAS DE INFORMÁTICA</t>
  </si>
  <si>
    <t>Cursos</t>
  </si>
  <si>
    <t>Nº de Alunos</t>
  </si>
  <si>
    <t>Valor por Aluno</t>
  </si>
  <si>
    <t>Total do Curso</t>
  </si>
  <si>
    <t>TOTAL A SER INVESTIDO NOS 4 CURSOS</t>
  </si>
  <si>
    <t>MS Word</t>
  </si>
  <si>
    <t>MS Excel</t>
  </si>
  <si>
    <t>MS Power Point</t>
  </si>
  <si>
    <t>Ms Access</t>
  </si>
  <si>
    <t>Avaliações do Primeiro Trimestre de 2021</t>
  </si>
  <si>
    <t>PARTICIPAÇÃO</t>
  </si>
  <si>
    <t>TRABALHO</t>
  </si>
  <si>
    <t>AVALIAÇÃO I</t>
  </si>
  <si>
    <t>AVALIAÇÃO II</t>
  </si>
  <si>
    <t>MÉDIA</t>
  </si>
  <si>
    <t>MATEMÁTICA</t>
  </si>
  <si>
    <t>HISTÓRIA</t>
  </si>
  <si>
    <t>PORTUGUÊS</t>
  </si>
  <si>
    <t>GEOGRAFIA</t>
  </si>
  <si>
    <t>CIÊNCIAS</t>
  </si>
  <si>
    <t>ED. ARTÍSTICA</t>
  </si>
  <si>
    <t>ED. FÍSICA</t>
  </si>
  <si>
    <t>INFORMÁTICA</t>
  </si>
  <si>
    <t>OS 4 GRANDES SOCCER STORE</t>
  </si>
  <si>
    <t>RELAÇÃO DE COMPRAS</t>
  </si>
  <si>
    <t>CLIENTE</t>
  </si>
  <si>
    <t>MARCELO CARIOCA</t>
  </si>
  <si>
    <t>DATA</t>
  </si>
  <si>
    <t>DESCRIÇÃO</t>
  </si>
  <si>
    <t>QUANTIDADE</t>
  </si>
  <si>
    <t>VALOR UNITÁRIO</t>
  </si>
  <si>
    <t>VALOR TOTAL</t>
  </si>
  <si>
    <t>DESCONTO</t>
  </si>
  <si>
    <t>VALOR FINAL</t>
  </si>
  <si>
    <t>AGASALHO ED. FÍSICA</t>
  </si>
  <si>
    <t>MEIA LONGA FUTEBOL</t>
  </si>
  <si>
    <t>UNIFORME - CALÇÃO</t>
  </si>
  <si>
    <t>UNIFORME - CAMISA</t>
  </si>
  <si>
    <t>UNIFORME - CHUTEIRA</t>
  </si>
  <si>
    <t>MATERIAL - BOLA</t>
  </si>
  <si>
    <t>MATERIAL - LUVAS</t>
  </si>
  <si>
    <t>MATERIAL - BANDEIRAS</t>
  </si>
  <si>
    <t>TOTAL A PAGAR</t>
  </si>
  <si>
    <t>MATERIAL ESCOLAR</t>
  </si>
  <si>
    <t>ITEM</t>
  </si>
  <si>
    <t>PREÇO UNITÁRIO</t>
  </si>
  <si>
    <t>TOTAL</t>
  </si>
  <si>
    <t>LÍQUIDO</t>
  </si>
  <si>
    <t>LÁPIS</t>
  </si>
  <si>
    <t>CANETA</t>
  </si>
  <si>
    <t>BORRACHA</t>
  </si>
  <si>
    <t>RÉGUA</t>
  </si>
  <si>
    <t>CADERNO</t>
  </si>
  <si>
    <t>LIVRO</t>
  </si>
  <si>
    <t>Produtos Escolares</t>
  </si>
  <si>
    <t>Preço Unitário</t>
  </si>
  <si>
    <t>Data Cotação</t>
  </si>
  <si>
    <t>Apontador com depósito 25 unidades</t>
  </si>
  <si>
    <t>Caneta esferográfica 50 unidades</t>
  </si>
  <si>
    <t>Fichário - Unidade</t>
  </si>
  <si>
    <t>Mochila com Rodas</t>
  </si>
  <si>
    <t>Compasso</t>
  </si>
  <si>
    <t>Caderno Universitário</t>
  </si>
  <si>
    <t>Borracha unidade</t>
  </si>
  <si>
    <t>Lápis preto nº2</t>
  </si>
  <si>
    <t>Cola de bastão 6 unidades</t>
  </si>
  <si>
    <t>Lápis de cor - 48 unidades</t>
  </si>
  <si>
    <t>Agenda Diária</t>
  </si>
  <si>
    <t>Caneta hidrográfica - 12 cores</t>
  </si>
  <si>
    <t>Valor Combo</t>
  </si>
  <si>
    <t>Cheese Frango</t>
  </si>
  <si>
    <t>Pão, Frango, Queijo, Alface, Tomate</t>
  </si>
  <si>
    <t>Cheese Salada</t>
  </si>
  <si>
    <t>Lanche Natural</t>
  </si>
  <si>
    <t>Pão, Salame, Tomate, Cenoura, Maionese</t>
  </si>
  <si>
    <t>Pão, Hamburguer, Maionese, Alface, Tomate</t>
  </si>
  <si>
    <t>Bauru</t>
  </si>
  <si>
    <t>Pão, Maionese, Presunto, Queijo, Tomate</t>
  </si>
  <si>
    <t>Cheese Tudo</t>
  </si>
  <si>
    <t>Pão, Maionese, Filé, Queijo, Presunto, Alface, Tomate, Milho e Ervilha</t>
  </si>
  <si>
    <t>Cheese Burguer</t>
  </si>
  <si>
    <t>Pão, Maionese, Hamburguer e Queijo</t>
  </si>
  <si>
    <t>Cheese Picanha</t>
  </si>
  <si>
    <t>Pão, Maionese, Picanha, Queijo, Alface e Tomate</t>
  </si>
  <si>
    <t>Hot Dog Simples</t>
  </si>
  <si>
    <t>Pão, Maionese, Molho, Salsicha e Mostarda</t>
  </si>
  <si>
    <t>Dog Super</t>
  </si>
  <si>
    <t>Pão, Maionese, Molho, 2 Salsichas, ervilha, milho, Mostarda e Batata Palha</t>
  </si>
  <si>
    <t>ALUNO: JOSÉ DIAS</t>
  </si>
  <si>
    <t>AVALIAÇÃO PERIÓDICA</t>
  </si>
  <si>
    <t>AVALIAÇÃO FINAL</t>
  </si>
  <si>
    <t>N° DE FALTAS</t>
  </si>
  <si>
    <t>Disciplinas</t>
  </si>
  <si>
    <t>LÍNGUA PORTUGUESA</t>
  </si>
  <si>
    <t>EDUCAÇÃO ARTÍSTICA</t>
  </si>
  <si>
    <t>EDUCAÇÃO FÍSICA</t>
  </si>
  <si>
    <t>ENSINO RELIGIOSO</t>
  </si>
  <si>
    <t>TOTAL FALTAS</t>
  </si>
  <si>
    <t>MAIOR NOTA</t>
  </si>
  <si>
    <t>AULAS DADAS</t>
  </si>
  <si>
    <t>MENOR NOTA</t>
  </si>
  <si>
    <t>TOTAL FALTAS ( % )</t>
  </si>
  <si>
    <t>MÉDIA GERAL</t>
  </si>
  <si>
    <t>SITUAÇÃO</t>
  </si>
  <si>
    <t>SITUAÇÃO FINAL ALUNOS 1º ANO</t>
  </si>
  <si>
    <t xml:space="preserve">MÉDIAS DE TODAS AS MATÉRIAS </t>
  </si>
  <si>
    <t>NUMERO</t>
  </si>
  <si>
    <t>NOME</t>
  </si>
  <si>
    <t xml:space="preserve">MÉDIA FINAL </t>
  </si>
  <si>
    <t>SITUAÇÃO FINAL</t>
  </si>
  <si>
    <t xml:space="preserve">BÁRBARA GUERRA </t>
  </si>
  <si>
    <t>SAMANTA DIAS</t>
  </si>
  <si>
    <t>RESULTADOS</t>
  </si>
  <si>
    <t>RESULTADO DA SALA</t>
  </si>
  <si>
    <t>MAIOR</t>
  </si>
  <si>
    <t>MENOR</t>
  </si>
  <si>
    <t>MÉDIA SALA</t>
  </si>
  <si>
    <t/>
  </si>
  <si>
    <t>PARCELA MÉDIA</t>
  </si>
  <si>
    <t>MENOR PARCELA</t>
  </si>
  <si>
    <t>MAIOR PARCELA</t>
  </si>
  <si>
    <t>TOTAL FINANCIADO</t>
  </si>
  <si>
    <t>TAXAS</t>
  </si>
  <si>
    <t>JUROS</t>
  </si>
  <si>
    <t>VALOR INICIAL</t>
  </si>
  <si>
    <t>PARCELAS</t>
  </si>
  <si>
    <t>PARCELA</t>
  </si>
  <si>
    <t>VALOR</t>
  </si>
  <si>
    <t>EMPRÉSTIMO BANCARIO</t>
  </si>
  <si>
    <t>JOSÉ DIAS</t>
  </si>
  <si>
    <t>REGINALDO ROZZI</t>
  </si>
  <si>
    <t xml:space="preserve">SÁLVIO SANTOS </t>
  </si>
  <si>
    <t>ZULEIKA PIMENTA</t>
  </si>
  <si>
    <t>1ºTRIM</t>
  </si>
  <si>
    <t>2ºTRIM</t>
  </si>
  <si>
    <t>3ºTRIM</t>
  </si>
  <si>
    <t xml:space="preserve">VEÍCULO </t>
  </si>
  <si>
    <t>SETOR</t>
  </si>
  <si>
    <t xml:space="preserve">VENDEDOR </t>
  </si>
  <si>
    <t xml:space="preserve">MÊS </t>
  </si>
  <si>
    <t xml:space="preserve">VALOR </t>
  </si>
  <si>
    <t xml:space="preserve">COMISSÃO </t>
  </si>
  <si>
    <t>PALIO 1.0 4P</t>
  </si>
  <si>
    <t>USADOS</t>
  </si>
  <si>
    <t>MARCELO</t>
  </si>
  <si>
    <t>JANEIRO</t>
  </si>
  <si>
    <t>HB20 1.6 16V 4P</t>
  </si>
  <si>
    <t>0 KM</t>
  </si>
  <si>
    <t>PATRÍCIA</t>
  </si>
  <si>
    <t>CIVIC 2.0 2P</t>
  </si>
  <si>
    <t>PEDRO</t>
  </si>
  <si>
    <t>MARÇO</t>
  </si>
  <si>
    <t>MONTANA 2.0 4P</t>
  </si>
  <si>
    <t>RENATA</t>
  </si>
  <si>
    <t>ABRIL</t>
  </si>
  <si>
    <t>IX35 2.0 16V 4P</t>
  </si>
  <si>
    <t>PEUGEOT 206 1.4 4P</t>
  </si>
  <si>
    <t>ELANTRA 2.0 16V 4P</t>
  </si>
  <si>
    <t>MAIO</t>
  </si>
  <si>
    <t>BEATLE 2.0 16V 4P TURBO</t>
  </si>
  <si>
    <t>VENDAS DE VEÍCULOS DO PRIMEIRO SEMESTRE</t>
  </si>
  <si>
    <t>4ºTRIM</t>
  </si>
  <si>
    <t>CORREÇÕES</t>
  </si>
  <si>
    <t>MÉDIA DE VENDAS POR SETOR</t>
  </si>
  <si>
    <t xml:space="preserve">PREMIO DOS VENDEDORES </t>
  </si>
  <si>
    <t xml:space="preserve">VENDAS POR PERIODO </t>
  </si>
  <si>
    <t>Comissões</t>
  </si>
  <si>
    <t>VENDAS DE VEÍCULOS DO SEGUNDO SEMESTRE</t>
  </si>
  <si>
    <t>JULHO</t>
  </si>
  <si>
    <t>TOTAL COMISSÕES</t>
  </si>
  <si>
    <t>FERRARI F40 16V 2P TURBO</t>
  </si>
  <si>
    <t>AGOSTO</t>
  </si>
  <si>
    <t>IX35 2.0 16V 4P TRIO</t>
  </si>
  <si>
    <t>AUDI A4 16V 4P</t>
  </si>
  <si>
    <t>CAMARO 16V 4P TURBO</t>
  </si>
  <si>
    <t>TOTAL VENDAS</t>
  </si>
  <si>
    <t>ELANTRA 2.0 16V 4P TRIO</t>
  </si>
  <si>
    <t>SETEMBRO</t>
  </si>
  <si>
    <t>HB20 1.6 16V 4P AUTO TRIO</t>
  </si>
  <si>
    <t>OUTUBRO</t>
  </si>
  <si>
    <t>ATINGIU A META ?</t>
  </si>
  <si>
    <t>NOVEMBRO</t>
  </si>
  <si>
    <t>DEZEMBRO</t>
  </si>
  <si>
    <t>META DE VENDAS DO SEMESTRE</t>
  </si>
  <si>
    <t>ESTADO</t>
  </si>
  <si>
    <t>RJ</t>
  </si>
  <si>
    <t>SP</t>
  </si>
  <si>
    <t>MG</t>
  </si>
  <si>
    <t>ES</t>
  </si>
  <si>
    <t>UNIDADES VENDAS</t>
  </si>
  <si>
    <t xml:space="preserve"> Bônus de desempenho dado aos funcionários da empresa S/A em 2020</t>
  </si>
  <si>
    <t>DPTO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</si>
  <si>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</si>
  <si>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</si>
  <si>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</si>
  <si>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</si>
  <si>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</si>
  <si>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</si>
  <si>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</si>
  <si>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</si>
  <si>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</si>
  <si>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</si>
  <si>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</si>
  <si>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</si>
  <si>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</si>
  <si>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ALBERTO</t>
  </si>
  <si>
    <t>VENDAS</t>
  </si>
  <si>
    <t>FERNANDO</t>
  </si>
  <si>
    <t>JACIRA</t>
  </si>
  <si>
    <t>JOSÉ CARLOS</t>
  </si>
  <si>
    <t>TI</t>
  </si>
  <si>
    <t>MARTA</t>
  </si>
  <si>
    <t>MKT</t>
  </si>
  <si>
    <t>RAFAEL</t>
  </si>
  <si>
    <t>RICARDO</t>
  </si>
  <si>
    <t>RUTE</t>
  </si>
  <si>
    <t>APOIO</t>
  </si>
  <si>
    <t>VAGNER</t>
  </si>
  <si>
    <t>VALTER</t>
  </si>
  <si>
    <t>Tabela Acréscimo bônus mensal</t>
  </si>
  <si>
    <t>Copos de Chá Mate</t>
  </si>
  <si>
    <t>InfoCoffee Lan House</t>
  </si>
  <si>
    <t>HIERARQUIA</t>
  </si>
  <si>
    <t>SOMA OU SUBTRAÇÃO</t>
  </si>
  <si>
    <t>MULT OU DIVISÃO</t>
  </si>
  <si>
    <t>OPERADORES ARITMÉTICOS</t>
  </si>
  <si>
    <t>OPERADORES DE COMPARAÇÃO</t>
  </si>
  <si>
    <t>ANDRÉ PINHEIRO ___________________ DISCIPLINAS</t>
  </si>
  <si>
    <t>Cantina Manggiare</t>
  </si>
  <si>
    <t>VALOR DO PRÊMIO</t>
  </si>
  <si>
    <t>Meta</t>
  </si>
  <si>
    <t>VENDEDOR</t>
  </si>
  <si>
    <t>DEPARTAMENTO</t>
  </si>
  <si>
    <t>VALOR DA VENDA (R$)</t>
  </si>
  <si>
    <t>COLOCAÇÃO</t>
  </si>
  <si>
    <t>CONCESSIONÁRIA SEU CARRO É AQUI</t>
  </si>
  <si>
    <t>MARLI VIEIRA</t>
  </si>
  <si>
    <t>ISENÇÕES</t>
  </si>
  <si>
    <t>HOMERO GAMBERIN</t>
  </si>
  <si>
    <t>MIRIAM HASHIMOTO</t>
  </si>
  <si>
    <t>ZERO KM</t>
  </si>
  <si>
    <t>LUCI PEREIRA</t>
  </si>
  <si>
    <t>MARCELA GIANOTTI</t>
  </si>
  <si>
    <t>ARLETE FARIAS</t>
  </si>
  <si>
    <t>BEATRIZ DOMINGUES</t>
  </si>
  <si>
    <t>CAMILA GONÇALVES</t>
  </si>
  <si>
    <t>ROGÉRIO HANIBAL JÚNIOR</t>
  </si>
  <si>
    <t>KATIA DOMENICA LIRA</t>
  </si>
  <si>
    <t>NÃO VENDERAM</t>
  </si>
  <si>
    <t>VENDERAM</t>
  </si>
  <si>
    <t>PREMIADOS</t>
  </si>
  <si>
    <t>NÚMERO DE VENDEDORES</t>
  </si>
  <si>
    <t>TOTAL VENDEDORES</t>
  </si>
  <si>
    <t>GANHADORES</t>
  </si>
  <si>
    <t>MÉDIA DE VENDAS</t>
  </si>
  <si>
    <t>MÉDIA NÃO GANHADORES</t>
  </si>
  <si>
    <t>(+)SOMA</t>
  </si>
  <si>
    <t>(-)SUBTRAÇÃO</t>
  </si>
  <si>
    <t>(/)DIVISÃO</t>
  </si>
  <si>
    <t>(*)MULTIPLICAÇÃO</t>
  </si>
  <si>
    <t>(^)EXPONENCIAÇÃO</t>
  </si>
  <si>
    <t>(%)PORCENTAGEM</t>
  </si>
  <si>
    <t>(=)IGUAL</t>
  </si>
  <si>
    <t>(&gt;)MAIOR</t>
  </si>
  <si>
    <t>(&lt;)MENOR</t>
  </si>
  <si>
    <t>(&gt;=)MAIOR OU IGUAL</t>
  </si>
  <si>
    <t>(&lt;=)MENOR OU IGUAL</t>
  </si>
  <si>
    <t>(&lt;&gt;)DIFERENTE</t>
  </si>
  <si>
    <t>PORCENTAGEM(%)</t>
  </si>
  <si>
    <t xml:space="preserve"> EXPONENCIAÇÃO(^)</t>
  </si>
  <si>
    <t>AVALIAÇÃO PRIMEIRO TRIMESTRE DE 2024</t>
  </si>
  <si>
    <t>ESCOLA B</t>
  </si>
  <si>
    <t>ESCOLA A</t>
  </si>
  <si>
    <t>ESCOLA C</t>
  </si>
  <si>
    <t>ESCOLA D</t>
  </si>
  <si>
    <t>Movimentação</t>
  </si>
  <si>
    <t>9º ANO FUNDAMENTAL</t>
  </si>
  <si>
    <t>TOP - COMPANHIA AÉRIA</t>
  </si>
  <si>
    <t>VOOS COMERCIAIS - JANEIRO 2024</t>
  </si>
  <si>
    <t>ROTA</t>
  </si>
  <si>
    <t>AVIÃO</t>
  </si>
  <si>
    <t>PREÇO PASSAGEM</t>
  </si>
  <si>
    <t>LIMITE DE PASSAGEIRO</t>
  </si>
  <si>
    <t>DATA DE PARTIDA</t>
  </si>
  <si>
    <t>DATA DE RETORNO</t>
  </si>
  <si>
    <t>HORÁRIO DE EMBARQUE</t>
  </si>
  <si>
    <t>CADEIRAS OCUPADAS</t>
  </si>
  <si>
    <t>PREÇO PASSAGEM X PASSAGEIRO</t>
  </si>
  <si>
    <t>B-101</t>
  </si>
  <si>
    <t>Boeing 737-800</t>
  </si>
  <si>
    <t>C-201</t>
  </si>
  <si>
    <t>Airbus A380</t>
  </si>
  <si>
    <t>B-301</t>
  </si>
  <si>
    <t>Bombardier Challenger 350</t>
  </si>
  <si>
    <t>J-401</t>
  </si>
  <si>
    <t>Embraer Phenom 300</t>
  </si>
  <si>
    <t>C-101</t>
  </si>
  <si>
    <t>S-201</t>
  </si>
  <si>
    <t>Região</t>
  </si>
  <si>
    <t>UF</t>
  </si>
  <si>
    <t>Cidade</t>
  </si>
  <si>
    <t>Vendas</t>
  </si>
  <si>
    <t>Registro</t>
  </si>
  <si>
    <t>Centro-oeste</t>
  </si>
  <si>
    <t>GO</t>
  </si>
  <si>
    <t>Anápolis</t>
  </si>
  <si>
    <t>MS</t>
  </si>
  <si>
    <t>Aquidauana</t>
  </si>
  <si>
    <t>Sudeste</t>
  </si>
  <si>
    <t>Barueri</t>
  </si>
  <si>
    <t>Norte</t>
  </si>
  <si>
    <t>PA</t>
  </si>
  <si>
    <t>Belém</t>
  </si>
  <si>
    <t>Sul</t>
  </si>
  <si>
    <t>SC</t>
  </si>
  <si>
    <t>Blumenau</t>
  </si>
  <si>
    <t>DF</t>
  </si>
  <si>
    <t>Brasília</t>
  </si>
  <si>
    <t>MT</t>
  </si>
  <si>
    <t>Caiba</t>
  </si>
  <si>
    <t>Caldas Novas</t>
  </si>
  <si>
    <t>Camboriú</t>
  </si>
  <si>
    <t>Campinas</t>
  </si>
  <si>
    <t>Campo Grande</t>
  </si>
  <si>
    <t>Campos</t>
  </si>
  <si>
    <t>PR</t>
  </si>
  <si>
    <t>Cascavel</t>
  </si>
  <si>
    <t>Castanhal</t>
  </si>
  <si>
    <t>RS</t>
  </si>
  <si>
    <t>Caxias</t>
  </si>
  <si>
    <t>Curitiba</t>
  </si>
  <si>
    <t>Dourados</t>
  </si>
  <si>
    <t>Florianópolis</t>
  </si>
  <si>
    <t>Nordeste</t>
  </si>
  <si>
    <t>CE</t>
  </si>
  <si>
    <t>Fortaleza</t>
  </si>
  <si>
    <t>Foz do Iguaçu</t>
  </si>
  <si>
    <t>Goiânia</t>
  </si>
  <si>
    <t>Gramado</t>
  </si>
  <si>
    <t>BA</t>
  </si>
  <si>
    <t>Ilhéus</t>
  </si>
  <si>
    <t>Jeriquaquara</t>
  </si>
  <si>
    <t>Joinville</t>
  </si>
  <si>
    <t>Juazeiro</t>
  </si>
  <si>
    <t>Londrina</t>
  </si>
  <si>
    <t>Lucas do Rio Verde</t>
  </si>
  <si>
    <t>AM</t>
  </si>
  <si>
    <t>Manaus</t>
  </si>
  <si>
    <t>Maringá</t>
  </si>
  <si>
    <t>RN</t>
  </si>
  <si>
    <t>Natal</t>
  </si>
  <si>
    <t>PE</t>
  </si>
  <si>
    <t>Olinda</t>
  </si>
  <si>
    <t>Osasco</t>
  </si>
  <si>
    <t>Paraty</t>
  </si>
  <si>
    <t>Parintins</t>
  </si>
  <si>
    <t>Parnamirim</t>
  </si>
  <si>
    <t>Recife</t>
  </si>
  <si>
    <t>AC</t>
  </si>
  <si>
    <t>Rio Branco</t>
  </si>
  <si>
    <t>Rio de Janeiro</t>
  </si>
  <si>
    <t>Salvador</t>
  </si>
  <si>
    <t>Santarém</t>
  </si>
  <si>
    <t>Santos</t>
  </si>
  <si>
    <t>São Francisco do Sul</t>
  </si>
  <si>
    <t>São Gonçalo</t>
  </si>
  <si>
    <t>São Paulo</t>
  </si>
  <si>
    <t>Taguatinga</t>
  </si>
  <si>
    <t>REGIÃO</t>
  </si>
  <si>
    <t>Ubirajara Alves Matos</t>
  </si>
  <si>
    <t>Guaicurú Estrada Santos</t>
  </si>
  <si>
    <t>Gabriel Bacelar Pedro</t>
  </si>
  <si>
    <t>Dandara Seixas Gonçalves</t>
  </si>
  <si>
    <t>Giedre Bogado Oliveira</t>
  </si>
  <si>
    <t>Paulo Sampaio Azevedo</t>
  </si>
  <si>
    <t>Sophia Miguel Jardim</t>
  </si>
  <si>
    <t>PB</t>
  </si>
  <si>
    <t>Guarani Siqueira Mattos</t>
  </si>
  <si>
    <t>Flávio Guimarães Machado</t>
  </si>
  <si>
    <t>William Albuquerque Araújo</t>
  </si>
  <si>
    <t>Marcela Macedo Silva</t>
  </si>
  <si>
    <t>Guilherme Camargo Romano</t>
  </si>
  <si>
    <t>Maria Quintela Quaresma</t>
  </si>
  <si>
    <t>MA</t>
  </si>
  <si>
    <t>Guaraci Murtinho Pinato</t>
  </si>
  <si>
    <t>TO</t>
  </si>
  <si>
    <t>Código</t>
  </si>
  <si>
    <t>Pedido</t>
  </si>
  <si>
    <t>Entrega do Relatório</t>
  </si>
  <si>
    <t>Horário de Entrega</t>
  </si>
  <si>
    <t>Mês</t>
  </si>
  <si>
    <t>Dia/Semana</t>
  </si>
  <si>
    <t>Local</t>
  </si>
  <si>
    <t>Preenchimento Relâmpago - Cidade</t>
  </si>
  <si>
    <t>Cod.0001</t>
  </si>
  <si>
    <t>Janeiro</t>
  </si>
  <si>
    <t>Segunda-Feira</t>
  </si>
  <si>
    <t>São Paulo - SP</t>
  </si>
  <si>
    <t>RESTANTE</t>
  </si>
  <si>
    <t>Valor Total pago</t>
  </si>
  <si>
    <t>Valor Pacela com Juros</t>
  </si>
  <si>
    <t>Compras</t>
  </si>
  <si>
    <t>Juros</t>
  </si>
  <si>
    <t>Internet</t>
  </si>
  <si>
    <t>Valor da Parcela S/juros</t>
  </si>
  <si>
    <t>Água</t>
  </si>
  <si>
    <t>Nº Parcelas</t>
  </si>
  <si>
    <t>Luz</t>
  </si>
  <si>
    <t>Valor Financiado</t>
  </si>
  <si>
    <t>Aluguel</t>
  </si>
  <si>
    <t>Entrada</t>
  </si>
  <si>
    <t>Meses até</t>
  </si>
  <si>
    <t>TOTAL:</t>
  </si>
  <si>
    <t>Data</t>
  </si>
  <si>
    <t>DESPESAS</t>
  </si>
  <si>
    <t>PLANO DE AQUISIÇÃO</t>
  </si>
  <si>
    <t>Outros</t>
  </si>
  <si>
    <t>Carro</t>
  </si>
  <si>
    <t>Salário</t>
  </si>
  <si>
    <t>Valor</t>
  </si>
  <si>
    <t>Item</t>
  </si>
  <si>
    <t>PLANEJAMENTO</t>
  </si>
  <si>
    <t>RECEITA</t>
  </si>
  <si>
    <t>Receita Futura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</si>
  <si>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</si>
  <si>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</si>
  <si>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</si>
  <si>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</si>
  <si>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</si>
  <si>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</si>
  <si>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</si>
  <si>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</si>
  <si>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</si>
  <si>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</si>
  <si>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</si>
  <si>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</si>
  <si>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Meses</t>
  </si>
  <si>
    <t>Projeção Próximo Ano</t>
  </si>
  <si>
    <t>Participação</t>
  </si>
  <si>
    <t>Despesas</t>
  </si>
  <si>
    <t>Variação/ Mês Anterior</t>
  </si>
  <si>
    <t>Receita Atual</t>
  </si>
  <si>
    <t>Ano Atual</t>
  </si>
  <si>
    <t>Microsoft Surface Pro 3</t>
  </si>
  <si>
    <t>CP5702</t>
  </si>
  <si>
    <t>SmartThings</t>
  </si>
  <si>
    <t>CP1629</t>
  </si>
  <si>
    <t>Beats Studio Wireless Series</t>
  </si>
  <si>
    <t>CP4335</t>
  </si>
  <si>
    <t>Nixie</t>
  </si>
  <si>
    <t>CP8348</t>
  </si>
  <si>
    <t>Sony Alpha A7R III Camera</t>
  </si>
  <si>
    <t>CP4400</t>
  </si>
  <si>
    <t>Apple Watch 3</t>
  </si>
  <si>
    <t>CP4175</t>
  </si>
  <si>
    <t>Microsoft Xbox One X</t>
  </si>
  <si>
    <t>CP9063</t>
  </si>
  <si>
    <t>Amazon Echo</t>
  </si>
  <si>
    <t>CP4867</t>
  </si>
  <si>
    <t>Nintendo SNES Classic</t>
  </si>
  <si>
    <t>CP4073</t>
  </si>
  <si>
    <t>Samsung Galaxy S8</t>
  </si>
  <si>
    <t>CP7120</t>
  </si>
  <si>
    <t>DJI Spark Drone</t>
  </si>
  <si>
    <t>CP6622</t>
  </si>
  <si>
    <t>Microsoft Surface Laptop</t>
  </si>
  <si>
    <t>CP4444</t>
  </si>
  <si>
    <t>Apple iPhone X</t>
  </si>
  <si>
    <t>CP4904</t>
  </si>
  <si>
    <t>Nintendo Switch</t>
  </si>
  <si>
    <t>CP1785</t>
  </si>
  <si>
    <t>Marca</t>
  </si>
  <si>
    <t>Black Label 1000ml</t>
  </si>
  <si>
    <t>Jack Daniels 1000ml</t>
  </si>
  <si>
    <t>Jose Cuervo - Ouro</t>
  </si>
  <si>
    <t>Valor R$</t>
  </si>
  <si>
    <t>Blue Label 200ml</t>
  </si>
  <si>
    <t>Valor $</t>
  </si>
  <si>
    <t>Red Label 1000ml</t>
  </si>
  <si>
    <t>Produto</t>
  </si>
  <si>
    <t>Valor (R$)</t>
  </si>
  <si>
    <t>Valor ($)</t>
  </si>
  <si>
    <t>Cotação ($)</t>
  </si>
  <si>
    <t>Cotação</t>
  </si>
  <si>
    <t>Zinco</t>
  </si>
  <si>
    <t>Níquel</t>
  </si>
  <si>
    <t>Estanho</t>
  </si>
  <si>
    <t>Cobre</t>
  </si>
  <si>
    <t>Chumbo</t>
  </si>
  <si>
    <t>Alumínio</t>
  </si>
  <si>
    <t>US$</t>
  </si>
  <si>
    <t>Valores</t>
  </si>
  <si>
    <t>HORA FINAL</t>
  </si>
  <si>
    <t>HORA INICIAL</t>
  </si>
  <si>
    <t>Data de Pagamento</t>
  </si>
  <si>
    <t>Prazo/Dias</t>
  </si>
  <si>
    <t>Data de Compra</t>
  </si>
  <si>
    <t>Qtde de Dias</t>
  </si>
  <si>
    <t>Data Final</t>
  </si>
  <si>
    <t>Data Inicial</t>
  </si>
  <si>
    <t>Data e Hora</t>
  </si>
  <si>
    <t>Compreendendo número de série</t>
  </si>
  <si>
    <t>CÓDIGO</t>
  </si>
  <si>
    <t>FORNECEDOR</t>
  </si>
  <si>
    <t>PRAZO DE PGTO</t>
  </si>
  <si>
    <t>EMISSÃO</t>
  </si>
  <si>
    <t>VENCIMENTO</t>
  </si>
  <si>
    <t>F1006</t>
  </si>
  <si>
    <t>Momcorp</t>
  </si>
  <si>
    <t>F1008</t>
  </si>
  <si>
    <t>Wonda Industries</t>
  </si>
  <si>
    <t>F1010</t>
  </si>
  <si>
    <t>Sirius Cybernetics Corp</t>
  </si>
  <si>
    <t>F1017</t>
  </si>
  <si>
    <t>Globex</t>
  </si>
  <si>
    <t>F1024</t>
  </si>
  <si>
    <t>Soylent Corp.</t>
  </si>
  <si>
    <t>F1026</t>
  </si>
  <si>
    <t>Acme Corp.</t>
  </si>
  <si>
    <t>F1027</t>
  </si>
  <si>
    <t>Frobozz Magic Co.</t>
  </si>
  <si>
    <t>F1030</t>
  </si>
  <si>
    <t>Choam</t>
  </si>
  <si>
    <t>F1031</t>
  </si>
  <si>
    <t>Umbrella Corporation</t>
  </si>
  <si>
    <t>F1034</t>
  </si>
  <si>
    <t>Clampett Oil</t>
  </si>
  <si>
    <t>F1036</t>
  </si>
  <si>
    <t>d´Anconia Copper</t>
  </si>
  <si>
    <t>F1037</t>
  </si>
  <si>
    <t>Very Big Corp. of America</t>
  </si>
  <si>
    <t>F1051</t>
  </si>
  <si>
    <t>Nakatomi Trading Corp.</t>
  </si>
  <si>
    <t>F1054</t>
  </si>
  <si>
    <t>Virtucon</t>
  </si>
  <si>
    <t>F1056</t>
  </si>
  <si>
    <t>Wayne Enterpises</t>
  </si>
  <si>
    <t>F1060</t>
  </si>
  <si>
    <t>Gringotts</t>
  </si>
  <si>
    <t>F1064</t>
  </si>
  <si>
    <t>Indústrias Stark</t>
  </si>
  <si>
    <t>F1065</t>
  </si>
  <si>
    <t>Oceanic Airlines</t>
  </si>
  <si>
    <t>F1066</t>
  </si>
  <si>
    <t>Tyrell Corp.</t>
  </si>
  <si>
    <t>F1067</t>
  </si>
  <si>
    <t>Warbucks Industries</t>
  </si>
  <si>
    <t>F1069</t>
  </si>
  <si>
    <t>Spacely Space Sprockets</t>
  </si>
  <si>
    <t>F1070</t>
  </si>
  <si>
    <t>Yoyodyne Propulsion Sys.</t>
  </si>
  <si>
    <t>F1072</t>
  </si>
  <si>
    <t>Rich Industries</t>
  </si>
  <si>
    <t>F1074</t>
  </si>
  <si>
    <t>Cyberdyne Systems Corp.</t>
  </si>
  <si>
    <t>TAREFA</t>
  </si>
  <si>
    <t>INÍCIO</t>
  </si>
  <si>
    <t>TÉRMINO</t>
  </si>
  <si>
    <t>DURAÇÃO</t>
  </si>
  <si>
    <t>Negociação com fornecedor internacional</t>
  </si>
  <si>
    <t>Acompanhamento dos Steakholders</t>
  </si>
  <si>
    <t>Desenvolvimento do relatório EIA-RIMA</t>
  </si>
  <si>
    <t>Acompanhamento das entregas das aquisições junto aos fornecedores</t>
  </si>
  <si>
    <t>Arquivo físico e digital.</t>
  </si>
  <si>
    <t xml:space="preserve">Atualização do cronograma no Microsoft Project </t>
  </si>
  <si>
    <t>Desenvolvimento do Status Report no Microsoft Power BI</t>
  </si>
  <si>
    <t xml:space="preserve">Controle de despesas com viagens e eventos. </t>
  </si>
  <si>
    <t xml:space="preserve">Organização de eventos e lançamentos. </t>
  </si>
  <si>
    <t xml:space="preserve">Arquivo físico e digital. </t>
  </si>
  <si>
    <t xml:space="preserve">Ata de reuniões Pls e consórcio. </t>
  </si>
  <si>
    <t>Relatório de controle de documentação.</t>
  </si>
  <si>
    <t xml:space="preserve">Compra de suprimentos para equipe de projetos. </t>
  </si>
  <si>
    <t>Emissão de documentos junto ao CREA para regularização das obras.</t>
  </si>
  <si>
    <t>Despesa</t>
  </si>
  <si>
    <t>Total Geral</t>
  </si>
  <si>
    <t>Loja 1</t>
  </si>
  <si>
    <t>Hipermercado</t>
  </si>
  <si>
    <t>Some o valor da Loja 1 e Loja 2</t>
  </si>
  <si>
    <t>Feira</t>
  </si>
  <si>
    <t>Régua</t>
  </si>
  <si>
    <t>Gás</t>
  </si>
  <si>
    <t>Borracha</t>
  </si>
  <si>
    <t>Telefone (Combo)</t>
  </si>
  <si>
    <t>Caneta</t>
  </si>
  <si>
    <t>Combustível</t>
  </si>
  <si>
    <t>Estojo</t>
  </si>
  <si>
    <t>Energia Elétrica</t>
  </si>
  <si>
    <t>Loja 2</t>
  </si>
  <si>
    <t>IPTU</t>
  </si>
  <si>
    <t>Faculdade</t>
  </si>
  <si>
    <t>Seguro</t>
  </si>
  <si>
    <t>Convênio</t>
  </si>
  <si>
    <t>Quantidade Pedida</t>
  </si>
  <si>
    <t>Notebook</t>
  </si>
  <si>
    <t>Mouse</t>
  </si>
  <si>
    <t>Teclado</t>
  </si>
  <si>
    <t>Monitor</t>
  </si>
  <si>
    <t>Impressora</t>
  </si>
  <si>
    <t>Carregador</t>
  </si>
  <si>
    <t>Adaptador USB</t>
  </si>
  <si>
    <t>Preço Barril</t>
  </si>
  <si>
    <t>Variação %</t>
  </si>
  <si>
    <t>ARRED</t>
  </si>
  <si>
    <t>ARREDONDAR PARA CIMA</t>
  </si>
  <si>
    <t>ARREDONDAR PARA BAIXO</t>
  </si>
  <si>
    <t>INT</t>
  </si>
  <si>
    <t>ABS</t>
  </si>
  <si>
    <t>Valor Vendido</t>
  </si>
  <si>
    <t>Comissão</t>
  </si>
  <si>
    <t>Total com comissão</t>
  </si>
  <si>
    <t>Total de Valores Vendidos</t>
  </si>
  <si>
    <t>Ezra Figueira</t>
  </si>
  <si>
    <t>Clodomiro Fontes</t>
  </si>
  <si>
    <t>Heleno Proença</t>
  </si>
  <si>
    <t>Rafael Barbosa</t>
  </si>
  <si>
    <t>Gustavo Nogueira</t>
  </si>
  <si>
    <t>Epitácio Marques</t>
  </si>
  <si>
    <t>Henri Lousado</t>
  </si>
  <si>
    <t>Carlos Conde</t>
  </si>
  <si>
    <t>Cid Abreu</t>
  </si>
  <si>
    <t>Manoel Maranhão</t>
  </si>
  <si>
    <t>Alice Valgueiro</t>
  </si>
  <si>
    <t>Getúlio Mortágua</t>
  </si>
  <si>
    <t>Camilo Castilhos</t>
  </si>
  <si>
    <t>Benjamin Bicudo</t>
  </si>
  <si>
    <t>Hélio Andrade</t>
  </si>
  <si>
    <t>Rosa Valente</t>
  </si>
  <si>
    <t>PLACA</t>
  </si>
  <si>
    <t>MODELO</t>
  </si>
  <si>
    <t>ENTRADA</t>
  </si>
  <si>
    <t>SAÍDA</t>
  </si>
  <si>
    <t>CONVERSÃO</t>
  </si>
  <si>
    <t>ARREDONDADO</t>
  </si>
  <si>
    <t>Valor Hora</t>
  </si>
  <si>
    <t>ICJZ-1266</t>
  </si>
  <si>
    <t>Pontiac Trans Am</t>
  </si>
  <si>
    <t>HKSY-7995</t>
  </si>
  <si>
    <t>Cadillac Miller-Meteor</t>
  </si>
  <si>
    <t>GKRS-7204</t>
  </si>
  <si>
    <t>DeLorean DMC-12</t>
  </si>
  <si>
    <t>ZBBG-6390</t>
  </si>
  <si>
    <t>Lotus Esprit</t>
  </si>
  <si>
    <t>LDMS-5973</t>
  </si>
  <si>
    <t>Aston Martin DB5</t>
  </si>
  <si>
    <t>FAZQ-9881</t>
  </si>
  <si>
    <t>Ford Shelby GT500</t>
  </si>
  <si>
    <t>ZKAS-5033</t>
  </si>
  <si>
    <t>Ferrari 250GT</t>
  </si>
  <si>
    <t>PEMD-3215</t>
  </si>
  <si>
    <t>Ford Gran Torino</t>
  </si>
  <si>
    <t>NKTF-9805</t>
  </si>
  <si>
    <t>Ferrari 550 Maranello</t>
  </si>
  <si>
    <t>HQKB-7725</t>
  </si>
  <si>
    <t>MACH 5</t>
  </si>
  <si>
    <t>QZER-8378</t>
  </si>
  <si>
    <t>Plymouth Fury</t>
  </si>
  <si>
    <t>YWYC-1113</t>
  </si>
  <si>
    <t>Bedford CF</t>
  </si>
  <si>
    <t>XLXP-9248</t>
  </si>
  <si>
    <t>Lincoln Futura</t>
  </si>
  <si>
    <t>CCYQ-4133</t>
  </si>
  <si>
    <t xml:space="preserve">Dodge Tomahawk </t>
  </si>
  <si>
    <t>VENDAS CONSOLIDADAS POR ESTADO</t>
  </si>
  <si>
    <t>Nº de vendas:</t>
  </si>
  <si>
    <t>Quantidade de Estados</t>
  </si>
  <si>
    <t>Média das vendas:</t>
  </si>
  <si>
    <t>Maior Venda</t>
  </si>
  <si>
    <t>Menor Venda</t>
  </si>
  <si>
    <t>Não Vendido</t>
  </si>
  <si>
    <t>Maior</t>
  </si>
  <si>
    <t>Adauto Valido</t>
  </si>
  <si>
    <t>Posição</t>
  </si>
  <si>
    <t>Resultado</t>
  </si>
  <si>
    <t>Anauã Lopes</t>
  </si>
  <si>
    <t>Menor</t>
  </si>
  <si>
    <t>Estrela Naves</t>
  </si>
  <si>
    <t>Fernando Areosa</t>
  </si>
  <si>
    <t>Stella Horta</t>
  </si>
  <si>
    <t>Susana Antas</t>
  </si>
  <si>
    <t>Teresa Cartaxo</t>
  </si>
  <si>
    <t>Teresa Festas</t>
  </si>
  <si>
    <t>Zoraide Veloso</t>
  </si>
  <si>
    <t>Status</t>
  </si>
  <si>
    <t>Televisão</t>
  </si>
  <si>
    <t>Smartphone</t>
  </si>
  <si>
    <t>Laptop</t>
  </si>
  <si>
    <t>Geladeira</t>
  </si>
  <si>
    <t>Máquina de Lavar</t>
  </si>
  <si>
    <t>Ar-condicionado</t>
  </si>
  <si>
    <t xml:space="preserve"> Videogame</t>
  </si>
  <si>
    <t>Fritadeira Elétrica</t>
  </si>
  <si>
    <t>SALÁRIO ATUAL</t>
  </si>
  <si>
    <t>TEMPO DE CASA</t>
  </si>
  <si>
    <t>AUMENTO</t>
  </si>
  <si>
    <t>NOVO SÁLARIO</t>
  </si>
  <si>
    <t>Data Atual</t>
  </si>
  <si>
    <t>ENDEREÇO</t>
  </si>
  <si>
    <t>ARRUMAR</t>
  </si>
  <si>
    <t>MINÚSCULA</t>
  </si>
  <si>
    <t>MAÍUSCULA</t>
  </si>
  <si>
    <t>PRI.MAÍUSCULA</t>
  </si>
  <si>
    <t xml:space="preserve"> Avenida Nueve       de        Julio</t>
  </si>
  <si>
    <t xml:space="preserve">      Avenida        Paulista</t>
  </si>
  <si>
    <t xml:space="preserve">      Ocean        Drive</t>
  </si>
  <si>
    <t xml:space="preserve">      Wall        Street</t>
  </si>
  <si>
    <t xml:space="preserve">      Via        Ápia</t>
  </si>
  <si>
    <t>Funcionário/Cargo</t>
  </si>
  <si>
    <t>001 - Apple - iPhone 14</t>
  </si>
  <si>
    <t>002 - Samsung - Galaxy S21</t>
  </si>
  <si>
    <t>003 - Motorola - Moto G60</t>
  </si>
  <si>
    <t>004 - LG - Velvet</t>
  </si>
  <si>
    <t>005 - LG - Velvet</t>
  </si>
  <si>
    <t>1º Critério</t>
  </si>
  <si>
    <t>2º Critério</t>
  </si>
  <si>
    <t>Concatenação (&amp;)</t>
  </si>
  <si>
    <t>Concat</t>
  </si>
  <si>
    <t>Unirtexto</t>
  </si>
  <si>
    <t>Marilyn</t>
  </si>
  <si>
    <t>Monroe</t>
  </si>
  <si>
    <t>São Paulo,</t>
  </si>
  <si>
    <t>Avenida</t>
  </si>
  <si>
    <t>Paulista</t>
  </si>
  <si>
    <t>Excel</t>
  </si>
  <si>
    <t>ID</t>
  </si>
  <si>
    <t>SEM TRAÇO</t>
  </si>
  <si>
    <t>SEM BARRA</t>
  </si>
  <si>
    <t>SEM MASCARA</t>
  </si>
  <si>
    <t>6062/61-ES</t>
  </si>
  <si>
    <t>4842/77-RJ</t>
  </si>
  <si>
    <t>7672/29-ES</t>
  </si>
  <si>
    <t>8801/21-MG</t>
  </si>
  <si>
    <t>9874/60-MG</t>
  </si>
  <si>
    <t>4797/88-SP</t>
  </si>
  <si>
    <t>5624/80-ES</t>
  </si>
  <si>
    <t>FORMATO</t>
  </si>
  <si>
    <t xml:space="preserve">Data Agendada para: </t>
  </si>
  <si>
    <t>d</t>
  </si>
  <si>
    <t>dd</t>
  </si>
  <si>
    <t>Texto Pesonalizado</t>
  </si>
  <si>
    <t>ddd</t>
  </si>
  <si>
    <t>dddd</t>
  </si>
  <si>
    <t>m</t>
  </si>
  <si>
    <t>mm</t>
  </si>
  <si>
    <t>mmm</t>
  </si>
  <si>
    <t>mmmm</t>
  </si>
  <si>
    <t>aa</t>
  </si>
  <si>
    <t>aaaa</t>
  </si>
  <si>
    <t>h</t>
  </si>
  <si>
    <t>hh</t>
  </si>
  <si>
    <t>h:m</t>
  </si>
  <si>
    <t>h:mm</t>
  </si>
  <si>
    <t>s</t>
  </si>
  <si>
    <t>ss</t>
  </si>
  <si>
    <t>00000-000</t>
  </si>
  <si>
    <t>000"."000"."000-00</t>
  </si>
  <si>
    <t>(00) 0000-0000</t>
  </si>
  <si>
    <t>000"."000"."000"/"0000"-"00</t>
  </si>
  <si>
    <t>#.##0,00;-#.##0,00;0,00;@</t>
  </si>
  <si>
    <t>#.##0 "km"</t>
  </si>
  <si>
    <t>[&lt;=99999999]####-####;(##) ####-####</t>
  </si>
  <si>
    <t>Sobrenome</t>
  </si>
  <si>
    <t>Nome Completo</t>
  </si>
  <si>
    <t xml:space="preserve">  Adauto</t>
  </si>
  <si>
    <t>Valido     Silva</t>
  </si>
  <si>
    <t>Alice</t>
  </si>
  <si>
    <t>Valgueiro     Santos</t>
  </si>
  <si>
    <t xml:space="preserve">     Anauã</t>
  </si>
  <si>
    <t>Lopes     Oliveira</t>
  </si>
  <si>
    <t>Benjamin</t>
  </si>
  <si>
    <t>Bicudo     Souza</t>
  </si>
  <si>
    <t>Camilo</t>
  </si>
  <si>
    <t>Castilhos     Rodrigues</t>
  </si>
  <si>
    <t>Carlos</t>
  </si>
  <si>
    <t>Conde     Ferreira</t>
  </si>
  <si>
    <t>Cid</t>
  </si>
  <si>
    <t>Abreu     Alves</t>
  </si>
  <si>
    <t xml:space="preserve">     Clodomiro</t>
  </si>
  <si>
    <t>Fontes     Pereira</t>
  </si>
  <si>
    <t>Epitácio</t>
  </si>
  <si>
    <t xml:space="preserve">Marques     </t>
  </si>
  <si>
    <t>Estrela</t>
  </si>
  <si>
    <t xml:space="preserve">Naves     </t>
  </si>
  <si>
    <t>Ezra</t>
  </si>
  <si>
    <t xml:space="preserve">Figueira     </t>
  </si>
  <si>
    <t>Fernando</t>
  </si>
  <si>
    <t xml:space="preserve">Areosa     </t>
  </si>
  <si>
    <t>Getúlio</t>
  </si>
  <si>
    <t xml:space="preserve">Mortágua     </t>
  </si>
  <si>
    <t>Gustavo</t>
  </si>
  <si>
    <t>Nogueira     Silva</t>
  </si>
  <si>
    <t>Heleno</t>
  </si>
  <si>
    <t>Proença     Santos</t>
  </si>
  <si>
    <t>Hélio</t>
  </si>
  <si>
    <t>Andrade     Oliveira</t>
  </si>
  <si>
    <t>Henri</t>
  </si>
  <si>
    <t>Lousado     Souza</t>
  </si>
  <si>
    <t xml:space="preserve">Manoel     </t>
  </si>
  <si>
    <t>Maranhão     Rodrigues</t>
  </si>
  <si>
    <t>Rafael</t>
  </si>
  <si>
    <t>Barbosa     Ferreira</t>
  </si>
  <si>
    <t>Rosa</t>
  </si>
  <si>
    <t>Valente     Alves</t>
  </si>
  <si>
    <t>Stella</t>
  </si>
  <si>
    <t>Horta     Pereira</t>
  </si>
  <si>
    <t xml:space="preserve">Susana    </t>
  </si>
  <si>
    <t xml:space="preserve">Antas       </t>
  </si>
  <si>
    <t>Teresa</t>
  </si>
  <si>
    <t xml:space="preserve">Cartaxo     </t>
  </si>
  <si>
    <t xml:space="preserve">Festas     </t>
  </si>
  <si>
    <t xml:space="preserve">Zoraide      </t>
  </si>
  <si>
    <t xml:space="preserve">Veloso     </t>
  </si>
  <si>
    <t>adauto</t>
  </si>
  <si>
    <t>valido</t>
  </si>
  <si>
    <t>alice</t>
  </si>
  <si>
    <t>valgueiro</t>
  </si>
  <si>
    <t>anauã</t>
  </si>
  <si>
    <t>lopes</t>
  </si>
  <si>
    <t>benjamin</t>
  </si>
  <si>
    <t>bicudo</t>
  </si>
  <si>
    <t>camilo</t>
  </si>
  <si>
    <t>castilhos</t>
  </si>
  <si>
    <t>carlos</t>
  </si>
  <si>
    <t>conde</t>
  </si>
  <si>
    <t>cid</t>
  </si>
  <si>
    <t>abreu</t>
  </si>
  <si>
    <t>clodomiro</t>
  </si>
  <si>
    <t>fontes</t>
  </si>
  <si>
    <t>epitácio</t>
  </si>
  <si>
    <t>marques</t>
  </si>
  <si>
    <t>estrela</t>
  </si>
  <si>
    <t>naves</t>
  </si>
  <si>
    <t>ezra</t>
  </si>
  <si>
    <t>figueira</t>
  </si>
  <si>
    <t>fernando</t>
  </si>
  <si>
    <t>areosa</t>
  </si>
  <si>
    <t>getúlio</t>
  </si>
  <si>
    <t>mortágua</t>
  </si>
  <si>
    <t>gustavo</t>
  </si>
  <si>
    <t>nogueira</t>
  </si>
  <si>
    <t>heleno</t>
  </si>
  <si>
    <t>proença</t>
  </si>
  <si>
    <t>hélio</t>
  </si>
  <si>
    <t>andrade</t>
  </si>
  <si>
    <t>henri</t>
  </si>
  <si>
    <t>lousado</t>
  </si>
  <si>
    <t>manoel</t>
  </si>
  <si>
    <t>maranhão</t>
  </si>
  <si>
    <t>rafael</t>
  </si>
  <si>
    <t>barbosa</t>
  </si>
  <si>
    <t>rosa</t>
  </si>
  <si>
    <t>valente</t>
  </si>
  <si>
    <t>stella</t>
  </si>
  <si>
    <t>horta</t>
  </si>
  <si>
    <t>susana</t>
  </si>
  <si>
    <t>antas</t>
  </si>
  <si>
    <t>teresa</t>
  </si>
  <si>
    <t>cartaxo</t>
  </si>
  <si>
    <t>festas</t>
  </si>
  <si>
    <t>zoraide</t>
  </si>
  <si>
    <t>veloso</t>
  </si>
  <si>
    <t>Código_Marca_Fábrica</t>
  </si>
  <si>
    <t>Fábrica</t>
  </si>
  <si>
    <t>H1437701_FRUCTIS_Fábrica São Paulo</t>
  </si>
  <si>
    <t>A6086300_Dermo-Expertise_Fábrica Rio de Janeiro</t>
  </si>
  <si>
    <t>H0980902_Elseve_Fábrica São Paulo</t>
  </si>
  <si>
    <t>H0507701_Solar Expertise_Fábrica Rio de Janeiro</t>
  </si>
  <si>
    <t>H0880300_Maybelline_Fábrica Rio de Janeiro</t>
  </si>
  <si>
    <t>H1437900_FRUCTIS_Fábrica São Paulo</t>
  </si>
  <si>
    <t>H0689701_Elseve_Fábrica São Paulo</t>
  </si>
  <si>
    <t>H0859000_Solar Expertise_Fábrica Rio de Janeiro</t>
  </si>
  <si>
    <t>PEÇA</t>
  </si>
  <si>
    <t>VALORES</t>
  </si>
  <si>
    <t>SOMASES</t>
  </si>
  <si>
    <t>CONT.SE Total "&gt;200"</t>
  </si>
  <si>
    <t>JAQUETA</t>
  </si>
  <si>
    <t>Peça</t>
  </si>
  <si>
    <t>Cliente</t>
  </si>
  <si>
    <t>JAQUETA*</t>
  </si>
  <si>
    <t>JOÃO</t>
  </si>
  <si>
    <t>JAQUETA JEANS</t>
  </si>
  <si>
    <t>FÁBIO</t>
  </si>
  <si>
    <t>*MOLETOM*</t>
  </si>
  <si>
    <t>Valores acima de 200</t>
  </si>
  <si>
    <t>CALÇA*</t>
  </si>
  <si>
    <t>CALÇA MOLETOM</t>
  </si>
  <si>
    <t>LUIZ</t>
  </si>
  <si>
    <t>ADRIANA</t>
  </si>
  <si>
    <t>SAIA</t>
  </si>
  <si>
    <t>TÊNIS*</t>
  </si>
  <si>
    <t>VESTIDO</t>
  </si>
  <si>
    <t>MÉDIASES</t>
  </si>
  <si>
    <t>BERMUDA JEANS</t>
  </si>
  <si>
    <t>CONT.SES</t>
  </si>
  <si>
    <t>JAQUETA COURO</t>
  </si>
  <si>
    <t>SAIA JEANS</t>
  </si>
  <si>
    <t>CAMISA</t>
  </si>
  <si>
    <t>BLUSA MOLETOM</t>
  </si>
  <si>
    <t>MOEDA</t>
  </si>
  <si>
    <t>LIBRA ESTERLINA</t>
  </si>
  <si>
    <t>DOLAR</t>
  </si>
  <si>
    <t>DATA INICIAL</t>
  </si>
  <si>
    <t>&gt;=01/01/2019</t>
  </si>
  <si>
    <t>&lt;=31/01/2019</t>
  </si>
  <si>
    <t>DATA FINAL</t>
  </si>
  <si>
    <t>EURO</t>
  </si>
  <si>
    <t>MAIOR COTAÇÃO</t>
  </si>
  <si>
    <t>MENOR COTAÇÃO</t>
  </si>
  <si>
    <t>Vendedor</t>
  </si>
  <si>
    <t>Tipo</t>
  </si>
  <si>
    <t>Vendas(R$)</t>
  </si>
  <si>
    <t>Nokia 201</t>
  </si>
  <si>
    <t>Isabel Garrau</t>
  </si>
  <si>
    <t>Varejo</t>
  </si>
  <si>
    <t>Fátima Infante</t>
  </si>
  <si>
    <t>Samsung Yong S6313</t>
  </si>
  <si>
    <t>Atacado</t>
  </si>
  <si>
    <t>Nokia Lumia 920</t>
  </si>
  <si>
    <t>Branca Machado</t>
  </si>
  <si>
    <t>Samsung Chat Dual 357</t>
  </si>
  <si>
    <t>Eny Assis</t>
  </si>
  <si>
    <t>Total Vendido(R$)</t>
  </si>
  <si>
    <t>Quantidade Vendida</t>
  </si>
  <si>
    <t>Nokia Asha Dual Chip 305</t>
  </si>
  <si>
    <t>Média de Vendas(R$)</t>
  </si>
  <si>
    <t>Nokia Asha Dual Chip 205</t>
  </si>
  <si>
    <t>Francisco Macena</t>
  </si>
  <si>
    <t>Nokia Asha 311</t>
  </si>
  <si>
    <t>Dulce Quintela</t>
  </si>
  <si>
    <t>Samsung Galaxy Pocket Duos S5303</t>
  </si>
  <si>
    <t>Nokia Lumia 520</t>
  </si>
  <si>
    <t>Samsung Galaxy S4 - 4G Gt I9505Zwlzto</t>
  </si>
  <si>
    <t>Nokia Asha Dual Chip 200</t>
  </si>
  <si>
    <t>Nokia Lumia 710</t>
  </si>
  <si>
    <t>Pedro Henrique Gama</t>
  </si>
  <si>
    <t>Samsung Galaxy S Duos S7562</t>
  </si>
  <si>
    <t xml:space="preserve">Samsung Galaxy - Y </t>
  </si>
  <si>
    <t>Samsung Galaxy Ace Duos Gts 6802B</t>
  </si>
  <si>
    <t>Nokia Asha Dual Chip 310</t>
  </si>
  <si>
    <t>Nokia Lumia 620</t>
  </si>
  <si>
    <t>Nokia C202</t>
  </si>
  <si>
    <t>Samsung Galaxy S Iii I9300</t>
  </si>
  <si>
    <t>Nokia Asha Dual Chip 110</t>
  </si>
  <si>
    <t>Samsung Galaxy - Y S5360</t>
  </si>
  <si>
    <t>Nokia  Lumia 820</t>
  </si>
  <si>
    <t>Samsung Galaxy -Y Duos 6102B</t>
  </si>
  <si>
    <t>Samsung Chat 5330</t>
  </si>
  <si>
    <t>Samsung Galaxy Ace S5830</t>
  </si>
  <si>
    <t>Nokia Lumia 720</t>
  </si>
  <si>
    <t>Samsung Galaxy S4 - 3G Gt 19500Zwlzto</t>
  </si>
  <si>
    <t>Samsung Galaxy Gran Duos I9082</t>
  </si>
  <si>
    <t>Samsung Galaxy S Ii Lite Gti 9070</t>
  </si>
  <si>
    <t>Nokia Asha Dual Chip C206</t>
  </si>
  <si>
    <t>Nokia Asha Dual Chip 308</t>
  </si>
  <si>
    <t>Samsung Galaxy S Iii Mini I8190</t>
  </si>
  <si>
    <t>Nokia Asha Dual Chip 202</t>
  </si>
  <si>
    <t>Link</t>
  </si>
  <si>
    <t>Página Web</t>
  </si>
  <si>
    <t>Caderno</t>
  </si>
  <si>
    <t>Lápis</t>
  </si>
  <si>
    <t>Cola Bastão</t>
  </si>
  <si>
    <t>Vinho</t>
  </si>
  <si>
    <t>Suco</t>
  </si>
  <si>
    <t>Pimenta</t>
  </si>
  <si>
    <t>Feijão</t>
  </si>
  <si>
    <t>Sal</t>
  </si>
  <si>
    <t>Orégano</t>
  </si>
  <si>
    <t>Cerveja</t>
  </si>
  <si>
    <t>Arroz</t>
  </si>
  <si>
    <t>Televisor</t>
  </si>
  <si>
    <t>Home Theater</t>
  </si>
  <si>
    <t>Whisky</t>
  </si>
  <si>
    <t>Grão de Bico</t>
  </si>
  <si>
    <t>Celular</t>
  </si>
  <si>
    <t>Origem dos clientes</t>
  </si>
  <si>
    <t>Categoria</t>
  </si>
  <si>
    <t>Porcentagem</t>
  </si>
  <si>
    <t>Site próprio</t>
  </si>
  <si>
    <t>Google</t>
  </si>
  <si>
    <t>Orçado x Realizado</t>
  </si>
  <si>
    <t>Orçado</t>
  </si>
  <si>
    <t>Realizado</t>
  </si>
  <si>
    <t>Estado</t>
  </si>
  <si>
    <t>Acre</t>
  </si>
  <si>
    <t>Amazonas</t>
  </si>
  <si>
    <t>Pará</t>
  </si>
  <si>
    <t>Roraima</t>
  </si>
  <si>
    <t>Rondônia</t>
  </si>
  <si>
    <t>Amapá</t>
  </si>
  <si>
    <t>Tocantins</t>
  </si>
  <si>
    <t>Bahia</t>
  </si>
  <si>
    <t>Maranhão</t>
  </si>
  <si>
    <t>Piauí</t>
  </si>
  <si>
    <t>Ceará</t>
  </si>
  <si>
    <t>Rio Grande do Norte</t>
  </si>
  <si>
    <t>Paraíba</t>
  </si>
  <si>
    <t>Pernanbuco</t>
  </si>
  <si>
    <t>Alagoas</t>
  </si>
  <si>
    <t>Sergipe</t>
  </si>
  <si>
    <t>Mato Grosso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</si>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</sst>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[$-416]d\-mmm\-yy;@"/>
    <numFmt numFmtId="166" formatCode="0.0000000"/>
    <numFmt numFmtId="167" formatCode="[$-F400]h:mm:ss\ AM/PM"/>
    <numFmt numFmtId="168" formatCode="dd/mm/yyyy\ hh:mm:ss"/>
    <numFmt numFmtId="169" formatCode="_-&quot;R$&quot;* #,##0.00_-;\-&quot;R$&quot;* #,##0.00_-;_-&quot;R$&quot;* &quot;-&quot;??_-;_-@_-"/>
    <numFmt numFmtId="170" formatCode="_-[$$-409]* #,##0.00_ ;_-[$$-409]* \-#,##0.00\ ;_-[$$-409]* &quot;-&quot;??_ ;_-@_ "/>
    <numFmt numFmtId="171" formatCode="_-[$R$-416]\ * #,##0.00_-;\-[$R$-416]\ * #,##0.00_-;_-[$R$-416]\ * &quot;-&quot;??_-;_-@_-"/>
    <numFmt numFmtId="172" formatCode="[hh]:mm"/>
    <numFmt numFmtId="173" formatCode="dd/mm/yy"/>
    <numFmt numFmtId="174" formatCode="dd/mm/yyyy\ hh:mm:ss.00"/>
    <numFmt numFmtId="175" formatCode="hh:mm:ss.00"/>
    <numFmt numFmtId="176" formatCode="mmm/yyyy"/>
    <numFmt numFmtId="177" formatCode="_-&quot;R$&quot;* #,##0_-;\-&quot;R$&quot;* #,##0_-;_-&quot;R$&quot;* &quot;-&quot;??_-;_-@_-"/>
    <numFmt numFmtId="178" formatCode="_-* #,##0_-;\-* #,##0_-;_-* &quot;-&quot;??_-;_-@_-"/>
    <numFmt numFmtId="179" formatCode="_-&quot;R$&quot;\ * #,##0_-;\-&quot;R$&quot;\ * #,##0_-;_-&quot;R$&quot;\ * &quot;-&quot;??_-;_-@_-"/>
    <numFmt numFmtId="180" formatCode="#,##0.0"/>
    <numFmt numFmtId="181" formatCode="_(* #,##0_);_(* \(#,##0\);_(* &quot;-&quot;_);_(@_)"/>
    <numFmt numFmtId="182" formatCode="_(* #,##0.00_);_(* \(#,##0.00\);_(* &quot;-&quot;??_);_(@_)"/>
  </numFmts>
  <fonts count="5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Arial"/>
      <family val="2"/>
    </font>
    <font>
      <sz val="36"/>
      <color theme="1"/>
      <name val="Arial"/>
      <family val="2"/>
    </font>
    <font>
      <b/>
      <sz val="18"/>
      <color rgb="FF000000"/>
      <name val="Arial"/>
      <family val="2"/>
    </font>
    <font>
      <sz val="14"/>
      <color theme="0"/>
      <name val="Arial"/>
      <family val="2"/>
    </font>
    <font>
      <sz val="9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0"/>
      <color theme="2" tint="-0.749992370372631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0"/>
      <color rgb="FF4D4D4D"/>
      <name val="Calibri Light"/>
      <family val="2"/>
      <scheme val="major"/>
    </font>
    <font>
      <b/>
      <u/>
      <sz val="10"/>
      <color theme="2" tint="-0.749992370372631"/>
      <name val="Calibri Light"/>
      <family val="2"/>
      <scheme val="major"/>
    </font>
    <font>
      <sz val="10"/>
      <name val="Verdana"/>
      <family val="2"/>
    </font>
    <font>
      <sz val="18"/>
      <name val="Verdana"/>
      <family val="2"/>
    </font>
    <font>
      <b/>
      <sz val="12"/>
      <color theme="0"/>
      <name val="Arial"/>
      <family val="2"/>
    </font>
    <font>
      <sz val="14"/>
      <name val="Verdana"/>
      <family val="2"/>
    </font>
    <font>
      <sz val="16"/>
      <name val="Verdana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rgb="FF4D4D4D"/>
      <name val="Calibri"/>
      <family val="2"/>
      <scheme val="minor"/>
    </font>
    <font>
      <b/>
      <sz val="12"/>
      <color rgb="FF4D4D4D"/>
      <name val="Calibri Light"/>
      <family val="2"/>
      <scheme val="major"/>
    </font>
    <font>
      <b/>
      <sz val="12"/>
      <color theme="2" tint="-0.749992370372631"/>
      <name val="Calibri Light"/>
      <family val="2"/>
      <scheme val="major"/>
    </font>
    <font>
      <sz val="11"/>
      <color theme="1"/>
      <name val="Segoe UI"/>
      <family val="2"/>
    </font>
    <font>
      <b/>
      <sz val="10"/>
      <color theme="0"/>
      <name val="Calibri Light"/>
      <family val="2"/>
      <scheme val="major"/>
    </font>
    <font>
      <b/>
      <sz val="14"/>
      <color theme="7" tint="-0.249977111117893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 Light"/>
      <family val="1"/>
      <scheme val="major"/>
    </font>
    <font>
      <b/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lightTrellis">
        <bgColor theme="2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theme="8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theme="4" tint="0.79998168889431442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0"/>
      </right>
      <top style="thin">
        <color theme="2" tint="-0.499984740745262"/>
      </top>
      <bottom/>
      <diagonal/>
    </border>
    <border>
      <left/>
      <right/>
      <top style="double">
        <color theme="3" tint="-0.249977111117893"/>
      </top>
      <bottom/>
      <diagonal/>
    </border>
    <border>
      <left/>
      <right/>
      <top/>
      <bottom style="double">
        <color theme="3" tint="-0.249977111117893"/>
      </bottom>
      <diagonal/>
    </border>
    <border>
      <left style="thin">
        <color theme="2" tint="-0.499984740745262"/>
      </left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2" tint="-0.499984740745262"/>
      </left>
      <right style="medium">
        <color theme="0"/>
      </right>
      <top style="thin">
        <color theme="2" tint="-0.499984740745262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theme="0"/>
      </left>
      <right style="thin">
        <color theme="9" tint="0.39997558519241921"/>
      </right>
      <top style="medium">
        <color theme="0"/>
      </top>
      <bottom/>
      <diagonal/>
    </border>
    <border>
      <left style="thin">
        <color theme="9" tint="0.39997558519241921"/>
      </left>
      <right style="medium">
        <color theme="0"/>
      </right>
      <top style="medium">
        <color theme="0"/>
      </top>
      <bottom style="thin">
        <color theme="2" tint="-0.499984740745262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double">
        <color theme="3" tint="-0.249977111117893"/>
      </top>
      <bottom style="medium">
        <color theme="0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/>
      <diagonal/>
    </border>
    <border>
      <left style="medium">
        <color theme="0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/>
      <top style="thin">
        <color auto="1"/>
      </top>
      <bottom/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auto="1"/>
      </bottom>
      <diagonal/>
    </border>
    <border>
      <left style="medium">
        <color theme="0"/>
      </left>
      <right/>
      <top style="thin">
        <color theme="2" tint="-0.499984740745262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indexed="64"/>
      </bottom>
      <diagonal/>
    </border>
    <border>
      <left style="medium">
        <color theme="0"/>
      </left>
      <right style="thin">
        <color theme="4" tint="0.39997558519241921"/>
      </right>
      <top style="medium">
        <color theme="0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n">
        <color theme="2" tint="-0.499984740745262"/>
      </top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thin">
        <color theme="4" tint="0.39997558519241921"/>
      </right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theme="4" tint="0.39997558519241921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2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2" tint="-0.499984740745262"/>
      </left>
      <right/>
      <top style="medium">
        <color theme="0"/>
      </top>
      <bottom style="thin">
        <color theme="2" tint="-0.499984740745262"/>
      </bottom>
      <diagonal/>
    </border>
    <border>
      <left style="medium">
        <color theme="0"/>
      </left>
      <right/>
      <top style="medium">
        <color theme="0"/>
      </top>
      <bottom style="thin">
        <color theme="2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8" fillId="0" borderId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8" fillId="25" borderId="43" applyNumberFormat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9" fillId="0" borderId="0"/>
    <xf numFmtId="0" fontId="46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</cellStyleXfs>
  <cellXfs count="58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1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36" xfId="0" applyBorder="1"/>
    <xf numFmtId="164" fontId="0" fillId="0" borderId="25" xfId="0" applyNumberFormat="1" applyBorder="1"/>
    <xf numFmtId="165" fontId="0" fillId="0" borderId="31" xfId="0" applyNumberFormat="1" applyBorder="1"/>
    <xf numFmtId="165" fontId="0" fillId="0" borderId="27" xfId="0" applyNumberFormat="1" applyBorder="1"/>
    <xf numFmtId="165" fontId="0" fillId="0" borderId="16" xfId="0" applyNumberFormat="1" applyBorder="1"/>
    <xf numFmtId="164" fontId="0" fillId="0" borderId="16" xfId="0" applyNumberFormat="1" applyBorder="1"/>
    <xf numFmtId="165" fontId="0" fillId="0" borderId="23" xfId="0" applyNumberFormat="1" applyBorder="1"/>
    <xf numFmtId="0" fontId="0" fillId="0" borderId="23" xfId="0" applyBorder="1"/>
    <xf numFmtId="0" fontId="0" fillId="0" borderId="39" xfId="0" applyBorder="1"/>
    <xf numFmtId="164" fontId="0" fillId="0" borderId="24" xfId="0" applyNumberFormat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textRotation="55" shrinkToFit="1"/>
    </xf>
    <xf numFmtId="0" fontId="0" fillId="0" borderId="16" xfId="0" applyBorder="1" applyAlignment="1">
      <alignment textRotation="55" shrinkToFit="1"/>
    </xf>
    <xf numFmtId="0" fontId="0" fillId="0" borderId="42" xfId="0" applyBorder="1" applyAlignment="1">
      <alignment textRotation="55" shrinkToFit="1"/>
    </xf>
    <xf numFmtId="0" fontId="0" fillId="0" borderId="28" xfId="0" applyBorder="1" applyAlignment="1">
      <alignment textRotation="55"/>
    </xf>
    <xf numFmtId="165" fontId="0" fillId="0" borderId="32" xfId="0" applyNumberFormat="1" applyBorder="1"/>
    <xf numFmtId="165" fontId="0" fillId="0" borderId="26" xfId="0" applyNumberFormat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164" fontId="0" fillId="0" borderId="13" xfId="0" applyNumberFormat="1" applyBorder="1"/>
    <xf numFmtId="164" fontId="0" fillId="0" borderId="26" xfId="0" applyNumberFormat="1" applyBorder="1"/>
    <xf numFmtId="9" fontId="0" fillId="0" borderId="29" xfId="0" applyNumberFormat="1" applyBorder="1" applyAlignment="1">
      <alignment horizontal="center" vertical="center"/>
    </xf>
    <xf numFmtId="10" fontId="0" fillId="2" borderId="29" xfId="0" applyNumberFormat="1" applyFill="1" applyBorder="1"/>
    <xf numFmtId="10" fontId="0" fillId="0" borderId="29" xfId="0" applyNumberFormat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8" fillId="0" borderId="0" xfId="1"/>
    <xf numFmtId="0" fontId="8" fillId="5" borderId="1" xfId="1" applyFill="1" applyBorder="1" applyAlignment="1">
      <alignment horizontal="center" vertical="center"/>
    </xf>
    <xf numFmtId="0" fontId="8" fillId="0" borderId="1" xfId="1" applyBorder="1"/>
    <xf numFmtId="2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0" fontId="8" fillId="0" borderId="1" xfId="1" applyNumberFormat="1" applyBorder="1" applyAlignment="1">
      <alignment horizontal="center" vertical="center"/>
    </xf>
    <xf numFmtId="0" fontId="8" fillId="9" borderId="1" xfId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0" fontId="0" fillId="0" borderId="0" xfId="0" quotePrefix="1"/>
    <xf numFmtId="0" fontId="7" fillId="0" borderId="0" xfId="0" applyFont="1"/>
    <xf numFmtId="2" fontId="8" fillId="0" borderId="0" xfId="1" applyNumberFormat="1"/>
    <xf numFmtId="0" fontId="0" fillId="12" borderId="0" xfId="0" applyFill="1"/>
    <xf numFmtId="10" fontId="0" fillId="0" borderId="9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2"/>
    <xf numFmtId="0" fontId="9" fillId="4" borderId="1" xfId="2" applyFill="1" applyBorder="1" applyAlignment="1">
      <alignment horizontal="center"/>
    </xf>
    <xf numFmtId="0" fontId="9" fillId="0" borderId="1" xfId="2" applyBorder="1"/>
    <xf numFmtId="0" fontId="9" fillId="0" borderId="1" xfId="2" applyBorder="1" applyAlignment="1">
      <alignment horizontal="center"/>
    </xf>
    <xf numFmtId="164" fontId="0" fillId="0" borderId="1" xfId="3" applyNumberFormat="1" applyFont="1" applyBorder="1"/>
    <xf numFmtId="164" fontId="9" fillId="0" borderId="1" xfId="2" applyNumberFormat="1" applyBorder="1"/>
    <xf numFmtId="164" fontId="0" fillId="15" borderId="1" xfId="3" applyNumberFormat="1" applyFont="1" applyFill="1" applyBorder="1" applyAlignment="1">
      <alignment horizontal="right"/>
    </xf>
    <xf numFmtId="10" fontId="9" fillId="15" borderId="1" xfId="2" applyNumberFormat="1" applyFill="1" applyBorder="1"/>
    <xf numFmtId="164" fontId="0" fillId="15" borderId="1" xfId="3" applyNumberFormat="1" applyFont="1" applyFill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9" fillId="7" borderId="1" xfId="2" applyFill="1" applyBorder="1" applyAlignment="1">
      <alignment horizontal="center"/>
    </xf>
    <xf numFmtId="0" fontId="9" fillId="17" borderId="1" xfId="2" applyFill="1" applyBorder="1" applyAlignment="1">
      <alignment horizontal="center"/>
    </xf>
    <xf numFmtId="0" fontId="9" fillId="18" borderId="1" xfId="2" applyFill="1" applyBorder="1" applyAlignment="1">
      <alignment horizontal="center"/>
    </xf>
    <xf numFmtId="164" fontId="9" fillId="7" borderId="1" xfId="2" applyNumberFormat="1" applyFill="1" applyBorder="1"/>
    <xf numFmtId="164" fontId="9" fillId="17" borderId="1" xfId="2" applyNumberFormat="1" applyFill="1" applyBorder="1"/>
    <xf numFmtId="164" fontId="9" fillId="18" borderId="1" xfId="2" applyNumberFormat="1" applyFill="1" applyBorder="1"/>
    <xf numFmtId="0" fontId="9" fillId="7" borderId="1" xfId="2" applyFill="1" applyBorder="1" applyAlignment="1">
      <alignment horizontal="center" vertical="center"/>
    </xf>
    <xf numFmtId="10" fontId="9" fillId="15" borderId="1" xfId="1" applyNumberFormat="1" applyFont="1" applyFill="1" applyBorder="1"/>
    <xf numFmtId="9" fontId="9" fillId="15" borderId="1" xfId="1" applyNumberFormat="1" applyFont="1" applyFill="1" applyBorder="1"/>
    <xf numFmtId="0" fontId="9" fillId="0" borderId="0" xfId="4"/>
    <xf numFmtId="0" fontId="9" fillId="0" borderId="1" xfId="4" applyBorder="1" applyAlignment="1">
      <alignment vertical="center"/>
    </xf>
    <xf numFmtId="164" fontId="9" fillId="15" borderId="1" xfId="3" applyNumberFormat="1" applyFont="1" applyFill="1" applyBorder="1" applyAlignment="1">
      <alignment horizontal="right"/>
    </xf>
    <xf numFmtId="164" fontId="9" fillId="15" borderId="1" xfId="3" applyNumberFormat="1" applyFont="1" applyFill="1" applyBorder="1"/>
    <xf numFmtId="164" fontId="9" fillId="15" borderId="1" xfId="1" applyNumberFormat="1" applyFont="1" applyFill="1" applyBorder="1"/>
    <xf numFmtId="0" fontId="8" fillId="0" borderId="1" xfId="1" applyBorder="1" applyAlignment="1">
      <alignment horizontal="center"/>
    </xf>
    <xf numFmtId="164" fontId="8" fillId="0" borderId="1" xfId="1" applyNumberFormat="1" applyBorder="1" applyAlignment="1">
      <alignment horizontal="center" vertical="center"/>
    </xf>
    <xf numFmtId="164" fontId="8" fillId="0" borderId="0" xfId="1" applyNumberFormat="1" applyAlignment="1">
      <alignment horizontal="center" vertical="center"/>
    </xf>
    <xf numFmtId="9" fontId="8" fillId="0" borderId="1" xfId="1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2" fontId="7" fillId="0" borderId="19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9" xfId="0" applyBorder="1" applyAlignment="1">
      <alignment shrinkToFit="1"/>
    </xf>
    <xf numFmtId="164" fontId="0" fillId="0" borderId="9" xfId="0" applyNumberFormat="1" applyBorder="1"/>
    <xf numFmtId="0" fontId="9" fillId="4" borderId="1" xfId="4" applyFill="1" applyBorder="1" applyAlignment="1">
      <alignment horizontal="center" shrinkToFit="1"/>
    </xf>
    <xf numFmtId="0" fontId="9" fillId="0" borderId="1" xfId="4" applyBorder="1" applyAlignment="1">
      <alignment shrinkToFit="1"/>
    </xf>
    <xf numFmtId="0" fontId="9" fillId="0" borderId="0" xfId="4" applyAlignment="1">
      <alignment shrinkToFit="1"/>
    </xf>
    <xf numFmtId="0" fontId="9" fillId="0" borderId="1" xfId="4" applyBorder="1" applyAlignment="1">
      <alignment horizontal="center" shrinkToFit="1"/>
    </xf>
    <xf numFmtId="0" fontId="9" fillId="0" borderId="1" xfId="4" applyBorder="1" applyAlignment="1">
      <alignment horizontal="center" vertical="center" shrinkToFit="1"/>
    </xf>
    <xf numFmtId="164" fontId="8" fillId="0" borderId="1" xfId="5" applyNumberFormat="1" applyFont="1" applyBorder="1" applyAlignment="1">
      <alignment horizontal="center" vertical="center" shrinkToFit="1"/>
    </xf>
    <xf numFmtId="164" fontId="11" fillId="0" borderId="1" xfId="4" applyNumberFormat="1" applyFont="1" applyBorder="1" applyAlignment="1">
      <alignment horizontal="center" vertical="center" shrinkToFit="1"/>
    </xf>
    <xf numFmtId="0" fontId="9" fillId="0" borderId="1" xfId="4" applyBorder="1" applyAlignment="1">
      <alignment vertical="center" shrinkToFit="1"/>
    </xf>
    <xf numFmtId="164" fontId="9" fillId="0" borderId="1" xfId="4" applyNumberFormat="1" applyBorder="1" applyAlignment="1">
      <alignment horizontal="center" vertical="center" shrinkToFit="1"/>
    </xf>
    <xf numFmtId="164" fontId="8" fillId="0" borderId="1" xfId="4" applyNumberFormat="1" applyFont="1" applyBorder="1" applyAlignment="1">
      <alignment horizontal="center" vertical="center" shrinkToFit="1"/>
    </xf>
    <xf numFmtId="0" fontId="9" fillId="0" borderId="9" xfId="4" applyBorder="1" applyAlignment="1">
      <alignment horizontal="center" vertical="center" shrinkToFit="1"/>
    </xf>
    <xf numFmtId="164" fontId="13" fillId="0" borderId="1" xfId="0" applyNumberFormat="1" applyFont="1" applyBorder="1" applyAlignment="1">
      <alignment horizontal="center" vertical="center" readingOrder="1"/>
    </xf>
    <xf numFmtId="0" fontId="0" fillId="0" borderId="1" xfId="0" quotePrefix="1" applyBorder="1"/>
    <xf numFmtId="0" fontId="0" fillId="23" borderId="1" xfId="0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readingOrder="1"/>
    </xf>
    <xf numFmtId="0" fontId="0" fillId="0" borderId="8" xfId="0" applyBorder="1" applyAlignment="1">
      <alignment textRotation="45"/>
    </xf>
    <xf numFmtId="0" fontId="0" fillId="0" borderId="10" xfId="0" applyBorder="1" applyAlignment="1">
      <alignment textRotation="45"/>
    </xf>
    <xf numFmtId="0" fontId="0" fillId="0" borderId="7" xfId="0" applyBorder="1" applyAlignment="1">
      <alignment textRotation="45"/>
    </xf>
    <xf numFmtId="0" fontId="0" fillId="0" borderId="0" xfId="0" applyAlignment="1">
      <alignment textRotation="45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0" fontId="0" fillId="0" borderId="0" xfId="0" applyNumberFormat="1"/>
    <xf numFmtId="2" fontId="0" fillId="0" borderId="1" xfId="0" applyNumberFormat="1" applyBorder="1"/>
    <xf numFmtId="0" fontId="2" fillId="0" borderId="1" xfId="6" applyNumberFormat="1" applyFont="1" applyBorder="1" applyAlignment="1">
      <alignment horizontal="center" vertical="center"/>
    </xf>
    <xf numFmtId="0" fontId="0" fillId="0" borderId="9" xfId="0" applyBorder="1"/>
    <xf numFmtId="0" fontId="0" fillId="0" borderId="16" xfId="0" applyBorder="1" applyAlignment="1">
      <alignment horizontal="center" vertical="center" wrapText="1" shrinkToFit="1"/>
    </xf>
    <xf numFmtId="0" fontId="0" fillId="0" borderId="35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36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6" borderId="0" xfId="0" applyFill="1"/>
    <xf numFmtId="0" fontId="0" fillId="27" borderId="0" xfId="0" applyFill="1"/>
    <xf numFmtId="0" fontId="0" fillId="28" borderId="0" xfId="0" applyFill="1"/>
    <xf numFmtId="0" fontId="19" fillId="0" borderId="0" xfId="0" applyFont="1"/>
    <xf numFmtId="0" fontId="20" fillId="0" borderId="0" xfId="0" applyFont="1"/>
    <xf numFmtId="0" fontId="20" fillId="0" borderId="0" xfId="0" quotePrefix="1" applyFont="1"/>
    <xf numFmtId="4" fontId="20" fillId="0" borderId="0" xfId="0" applyNumberFormat="1" applyFont="1"/>
    <xf numFmtId="0" fontId="0" fillId="0" borderId="5" xfId="0" applyBorder="1"/>
    <xf numFmtId="0" fontId="0" fillId="0" borderId="14" xfId="0" applyBorder="1"/>
    <xf numFmtId="0" fontId="0" fillId="0" borderId="12" xfId="0" applyBorder="1"/>
    <xf numFmtId="0" fontId="16" fillId="6" borderId="5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7" fillId="0" borderId="5" xfId="0" applyFont="1" applyBorder="1"/>
    <xf numFmtId="164" fontId="17" fillId="0" borderId="5" xfId="0" applyNumberFormat="1" applyFont="1" applyBorder="1"/>
    <xf numFmtId="14" fontId="17" fillId="0" borderId="9" xfId="0" applyNumberFormat="1" applyFont="1" applyBorder="1"/>
    <xf numFmtId="164" fontId="1" fillId="0" borderId="5" xfId="0" applyNumberFormat="1" applyFont="1" applyBorder="1"/>
    <xf numFmtId="0" fontId="17" fillId="0" borderId="2" xfId="0" applyFont="1" applyBorder="1"/>
    <xf numFmtId="164" fontId="17" fillId="0" borderId="2" xfId="0" applyNumberFormat="1" applyFont="1" applyBorder="1"/>
    <xf numFmtId="14" fontId="17" fillId="0" borderId="1" xfId="0" applyNumberFormat="1" applyFont="1" applyBorder="1"/>
    <xf numFmtId="0" fontId="21" fillId="0" borderId="0" xfId="0" applyFont="1"/>
    <xf numFmtId="166" fontId="21" fillId="0" borderId="0" xfId="6" applyNumberFormat="1" applyFont="1"/>
    <xf numFmtId="0" fontId="22" fillId="0" borderId="0" xfId="0" applyFont="1"/>
    <xf numFmtId="0" fontId="23" fillId="29" borderId="44" xfId="0" applyFont="1" applyFill="1" applyBorder="1" applyAlignment="1">
      <alignment horizontal="center" vertical="center" wrapText="1"/>
    </xf>
    <xf numFmtId="4" fontId="24" fillId="30" borderId="45" xfId="0" applyNumberFormat="1" applyFont="1" applyFill="1" applyBorder="1" applyAlignment="1">
      <alignment vertical="center"/>
    </xf>
    <xf numFmtId="14" fontId="24" fillId="30" borderId="45" xfId="0" applyNumberFormat="1" applyFont="1" applyFill="1" applyBorder="1" applyAlignment="1">
      <alignment vertical="center"/>
    </xf>
    <xf numFmtId="14" fontId="24" fillId="30" borderId="45" xfId="0" applyNumberFormat="1" applyFont="1" applyFill="1" applyBorder="1" applyAlignment="1">
      <alignment horizontal="center" vertical="center"/>
    </xf>
    <xf numFmtId="0" fontId="24" fillId="30" borderId="45" xfId="0" applyFont="1" applyFill="1" applyBorder="1" applyAlignment="1">
      <alignment horizontal="center" vertical="center"/>
    </xf>
    <xf numFmtId="167" fontId="24" fillId="30" borderId="45" xfId="0" applyNumberFormat="1" applyFont="1" applyFill="1" applyBorder="1" applyAlignment="1">
      <alignment horizontal="center" vertical="center"/>
    </xf>
    <xf numFmtId="168" fontId="24" fillId="30" borderId="45" xfId="0" applyNumberFormat="1" applyFont="1" applyFill="1" applyBorder="1" applyAlignment="1">
      <alignment horizontal="center" vertical="center"/>
    </xf>
    <xf numFmtId="168" fontId="24" fillId="30" borderId="45" xfId="0" applyNumberFormat="1" applyFont="1" applyFill="1" applyBorder="1" applyAlignment="1">
      <alignment vertical="center"/>
    </xf>
    <xf numFmtId="44" fontId="19" fillId="31" borderId="46" xfId="5" applyFont="1" applyFill="1" applyBorder="1" applyAlignment="1">
      <alignment horizontal="center"/>
    </xf>
    <xf numFmtId="0" fontId="26" fillId="29" borderId="44" xfId="0" applyFont="1" applyFill="1" applyBorder="1" applyAlignment="1">
      <alignment horizontal="centerContinuous" vertical="center" wrapText="1"/>
    </xf>
    <xf numFmtId="0" fontId="0" fillId="31" borderId="46" xfId="0" applyFill="1" applyBorder="1"/>
    <xf numFmtId="4" fontId="27" fillId="30" borderId="2" xfId="0" applyNumberFormat="1" applyFont="1" applyFill="1" applyBorder="1" applyAlignment="1">
      <alignment vertical="center" wrapText="1"/>
    </xf>
    <xf numFmtId="0" fontId="7" fillId="31" borderId="46" xfId="0" applyFont="1" applyFill="1" applyBorder="1"/>
    <xf numFmtId="44" fontId="21" fillId="27" borderId="46" xfId="5" applyFont="1" applyFill="1" applyBorder="1" applyAlignment="1">
      <alignment horizontal="center"/>
    </xf>
    <xf numFmtId="4" fontId="27" fillId="30" borderId="47" xfId="0" applyNumberFormat="1" applyFont="1" applyFill="1" applyBorder="1" applyAlignment="1">
      <alignment vertical="center" wrapText="1"/>
    </xf>
    <xf numFmtId="9" fontId="0" fillId="31" borderId="46" xfId="0" applyNumberFormat="1" applyFill="1" applyBorder="1"/>
    <xf numFmtId="169" fontId="20" fillId="31" borderId="46" xfId="10" applyFont="1" applyFill="1" applyBorder="1" applyAlignment="1">
      <alignment horizontal="center"/>
    </xf>
    <xf numFmtId="4" fontId="27" fillId="30" borderId="48" xfId="0" applyNumberFormat="1" applyFont="1" applyFill="1" applyBorder="1" applyAlignment="1">
      <alignment vertical="center" wrapText="1"/>
    </xf>
    <xf numFmtId="0" fontId="20" fillId="27" borderId="46" xfId="0" applyFont="1" applyFill="1" applyBorder="1" applyAlignment="1">
      <alignment horizontal="center"/>
    </xf>
    <xf numFmtId="44" fontId="21" fillId="31" borderId="46" xfId="5" applyFont="1" applyFill="1" applyBorder="1"/>
    <xf numFmtId="14" fontId="20" fillId="27" borderId="46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4" fontId="21" fillId="27" borderId="46" xfId="5" applyFont="1" applyFill="1" applyBorder="1"/>
    <xf numFmtId="44" fontId="21" fillId="31" borderId="46" xfId="5" applyFont="1" applyFill="1" applyBorder="1" applyAlignment="1">
      <alignment horizontal="center"/>
    </xf>
    <xf numFmtId="0" fontId="20" fillId="0" borderId="49" xfId="0" applyFont="1" applyBorder="1"/>
    <xf numFmtId="0" fontId="20" fillId="21" borderId="0" xfId="0" applyFont="1" applyFill="1"/>
    <xf numFmtId="43" fontId="24" fillId="30" borderId="45" xfId="7" applyFont="1" applyFill="1" applyBorder="1" applyAlignment="1">
      <alignment vertical="center"/>
    </xf>
    <xf numFmtId="0" fontId="27" fillId="30" borderId="47" xfId="0" applyFont="1" applyFill="1" applyBorder="1" applyAlignment="1">
      <alignment vertical="center" wrapText="1"/>
    </xf>
    <xf numFmtId="167" fontId="24" fillId="30" borderId="47" xfId="11" applyNumberFormat="1" applyFont="1" applyFill="1" applyBorder="1" applyAlignment="1">
      <alignment vertical="center"/>
    </xf>
    <xf numFmtId="9" fontId="23" fillId="29" borderId="44" xfId="6" applyFont="1" applyFill="1" applyBorder="1" applyAlignment="1">
      <alignment horizontal="center" vertical="center" wrapText="1"/>
    </xf>
    <xf numFmtId="9" fontId="24" fillId="30" borderId="45" xfId="6" applyFont="1" applyFill="1" applyBorder="1" applyAlignment="1">
      <alignment vertical="center"/>
    </xf>
    <xf numFmtId="4" fontId="24" fillId="30" borderId="47" xfId="11" applyNumberFormat="1" applyFont="1" applyFill="1" applyBorder="1" applyAlignment="1">
      <alignment vertical="center"/>
    </xf>
    <xf numFmtId="9" fontId="24" fillId="30" borderId="47" xfId="6" applyFont="1" applyFill="1" applyBorder="1" applyAlignment="1">
      <alignment vertical="center"/>
    </xf>
    <xf numFmtId="14" fontId="28" fillId="32" borderId="45" xfId="0" applyNumberFormat="1" applyFont="1" applyFill="1" applyBorder="1" applyAlignment="1">
      <alignment horizontal="center" vertical="distributed"/>
    </xf>
    <xf numFmtId="0" fontId="20" fillId="0" borderId="50" xfId="0" applyFont="1" applyBorder="1"/>
    <xf numFmtId="170" fontId="27" fillId="30" borderId="51" xfId="0" applyNumberFormat="1" applyFont="1" applyFill="1" applyBorder="1" applyAlignment="1">
      <alignment vertical="center" wrapText="1"/>
    </xf>
    <xf numFmtId="14" fontId="26" fillId="33" borderId="52" xfId="0" applyNumberFormat="1" applyFont="1" applyFill="1" applyBorder="1" applyAlignment="1">
      <alignment horizontal="center" vertical="center" wrapText="1"/>
    </xf>
    <xf numFmtId="171" fontId="27" fillId="30" borderId="53" xfId="0" applyNumberFormat="1" applyFont="1" applyFill="1" applyBorder="1" applyAlignment="1">
      <alignment vertical="center" wrapText="1"/>
    </xf>
    <xf numFmtId="170" fontId="27" fillId="30" borderId="53" xfId="0" applyNumberFormat="1" applyFont="1" applyFill="1" applyBorder="1" applyAlignment="1">
      <alignment vertical="center" wrapText="1"/>
    </xf>
    <xf numFmtId="0" fontId="26" fillId="21" borderId="44" xfId="0" applyFont="1" applyFill="1" applyBorder="1" applyAlignment="1">
      <alignment vertical="center" wrapText="1"/>
    </xf>
    <xf numFmtId="0" fontId="26" fillId="21" borderId="44" xfId="0" applyFont="1" applyFill="1" applyBorder="1" applyAlignment="1">
      <alignment horizontal="center" vertical="center" wrapText="1"/>
    </xf>
    <xf numFmtId="171" fontId="27" fillId="30" borderId="51" xfId="0" applyNumberFormat="1" applyFont="1" applyFill="1" applyBorder="1" applyAlignment="1">
      <alignment vertical="center" wrapText="1"/>
    </xf>
    <xf numFmtId="0" fontId="26" fillId="21" borderId="52" xfId="0" applyFont="1" applyFill="1" applyBorder="1" applyAlignment="1">
      <alignment vertical="center" wrapText="1"/>
    </xf>
    <xf numFmtId="0" fontId="26" fillId="21" borderId="52" xfId="0" applyFont="1" applyFill="1" applyBorder="1" applyAlignment="1">
      <alignment horizontal="center" vertical="center" wrapText="1"/>
    </xf>
    <xf numFmtId="0" fontId="26" fillId="33" borderId="52" xfId="0" applyFont="1" applyFill="1" applyBorder="1" applyAlignment="1">
      <alignment horizontal="center" vertical="center" wrapText="1"/>
    </xf>
    <xf numFmtId="0" fontId="27" fillId="30" borderId="51" xfId="0" applyFont="1" applyFill="1" applyBorder="1" applyAlignment="1">
      <alignment horizontal="center" vertical="center" wrapText="1"/>
    </xf>
    <xf numFmtId="0" fontId="23" fillId="21" borderId="44" xfId="0" applyFont="1" applyFill="1" applyBorder="1" applyAlignment="1">
      <alignment horizontal="left" vertical="center" wrapText="1"/>
    </xf>
    <xf numFmtId="0" fontId="23" fillId="29" borderId="52" xfId="0" applyFont="1" applyFill="1" applyBorder="1" applyAlignment="1">
      <alignment horizontal="center" vertical="center" wrapText="1"/>
    </xf>
    <xf numFmtId="0" fontId="27" fillId="30" borderId="0" xfId="0" applyFont="1" applyFill="1" applyAlignment="1">
      <alignment horizontal="center" vertical="center" wrapText="1"/>
    </xf>
    <xf numFmtId="0" fontId="23" fillId="33" borderId="54" xfId="0" applyFont="1" applyFill="1" applyBorder="1" applyAlignment="1">
      <alignment horizontal="center" vertical="center" wrapText="1"/>
    </xf>
    <xf numFmtId="0" fontId="23" fillId="21" borderId="44" xfId="0" applyFont="1" applyFill="1" applyBorder="1" applyAlignment="1">
      <alignment horizontal="center" vertical="center" wrapText="1"/>
    </xf>
    <xf numFmtId="14" fontId="26" fillId="29" borderId="44" xfId="0" applyNumberFormat="1" applyFont="1" applyFill="1" applyBorder="1" applyAlignment="1">
      <alignment horizontal="center" vertical="center" wrapText="1"/>
    </xf>
    <xf numFmtId="170" fontId="24" fillId="30" borderId="45" xfId="0" applyNumberFormat="1" applyFont="1" applyFill="1" applyBorder="1" applyAlignment="1">
      <alignment vertical="center"/>
    </xf>
    <xf numFmtId="0" fontId="26" fillId="29" borderId="44" xfId="0" applyFont="1" applyFill="1" applyBorder="1" applyAlignment="1">
      <alignment horizontal="center" vertical="center" wrapText="1"/>
    </xf>
    <xf numFmtId="0" fontId="24" fillId="30" borderId="45" xfId="0" applyFont="1" applyFill="1" applyBorder="1" applyAlignment="1">
      <alignment vertical="center"/>
    </xf>
    <xf numFmtId="20" fontId="30" fillId="0" borderId="55" xfId="12" applyNumberFormat="1" applyFont="1" applyBorder="1" applyAlignment="1">
      <alignment horizontal="center" vertical="center"/>
    </xf>
    <xf numFmtId="0" fontId="31" fillId="33" borderId="55" xfId="0" applyFont="1" applyFill="1" applyBorder="1" applyAlignment="1">
      <alignment horizontal="center" vertical="center"/>
    </xf>
    <xf numFmtId="0" fontId="32" fillId="0" borderId="0" xfId="12" applyFont="1"/>
    <xf numFmtId="172" fontId="33" fillId="0" borderId="55" xfId="12" applyNumberFormat="1" applyFont="1" applyBorder="1" applyAlignment="1">
      <alignment horizontal="center" vertical="center"/>
    </xf>
    <xf numFmtId="0" fontId="31" fillId="29" borderId="55" xfId="0" applyFont="1" applyFill="1" applyBorder="1" applyAlignment="1">
      <alignment horizontal="center" vertical="center"/>
    </xf>
    <xf numFmtId="173" fontId="34" fillId="0" borderId="55" xfId="0" applyNumberFormat="1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14" fontId="35" fillId="0" borderId="55" xfId="0" applyNumberFormat="1" applyFont="1" applyBorder="1" applyAlignment="1">
      <alignment horizontal="center" vertical="center"/>
    </xf>
    <xf numFmtId="14" fontId="34" fillId="0" borderId="55" xfId="0" applyNumberFormat="1" applyFont="1" applyBorder="1" applyAlignment="1">
      <alignment horizontal="center" vertical="center"/>
    </xf>
    <xf numFmtId="174" fontId="20" fillId="27" borderId="46" xfId="0" applyNumberFormat="1" applyFont="1" applyFill="1" applyBorder="1"/>
    <xf numFmtId="0" fontId="20" fillId="34" borderId="46" xfId="0" applyFont="1" applyFill="1" applyBorder="1"/>
    <xf numFmtId="175" fontId="20" fillId="27" borderId="46" xfId="0" applyNumberFormat="1" applyFont="1" applyFill="1" applyBorder="1"/>
    <xf numFmtId="0" fontId="34" fillId="0" borderId="55" xfId="0" applyFont="1" applyBorder="1" applyAlignment="1">
      <alignment horizontal="center" vertical="center"/>
    </xf>
    <xf numFmtId="14" fontId="20" fillId="27" borderId="46" xfId="0" applyNumberFormat="1" applyFont="1" applyFill="1" applyBorder="1"/>
    <xf numFmtId="14" fontId="20" fillId="0" borderId="0" xfId="0" applyNumberFormat="1" applyFont="1"/>
    <xf numFmtId="0" fontId="36" fillId="35" borderId="44" xfId="0" applyFont="1" applyFill="1" applyBorder="1" applyAlignment="1">
      <alignment horizontal="centerContinuous" vertical="center" wrapText="1"/>
    </xf>
    <xf numFmtId="14" fontId="27" fillId="30" borderId="47" xfId="0" applyNumberFormat="1" applyFont="1" applyFill="1" applyBorder="1" applyAlignment="1">
      <alignment vertical="center" wrapText="1"/>
    </xf>
    <xf numFmtId="0" fontId="23" fillId="29" borderId="44" xfId="0" applyFont="1" applyFill="1" applyBorder="1" applyAlignment="1">
      <alignment horizontal="center" vertical="center"/>
    </xf>
    <xf numFmtId="0" fontId="7" fillId="27" borderId="0" xfId="0" applyFont="1" applyFill="1"/>
    <xf numFmtId="10" fontId="24" fillId="30" borderId="45" xfId="0" applyNumberFormat="1" applyFont="1" applyFill="1" applyBorder="1" applyAlignment="1">
      <alignment vertical="center"/>
    </xf>
    <xf numFmtId="0" fontId="6" fillId="29" borderId="0" xfId="0" applyFont="1" applyFill="1" applyAlignment="1">
      <alignment horizontal="centerContinuous"/>
    </xf>
    <xf numFmtId="0" fontId="0" fillId="27" borderId="56" xfId="0" applyFill="1" applyBorder="1"/>
    <xf numFmtId="44" fontId="0" fillId="27" borderId="56" xfId="8" applyFont="1" applyFill="1" applyBorder="1"/>
    <xf numFmtId="44" fontId="7" fillId="27" borderId="0" xfId="0" applyNumberFormat="1" applyFont="1" applyFill="1"/>
    <xf numFmtId="169" fontId="20" fillId="0" borderId="0" xfId="11" applyFont="1"/>
    <xf numFmtId="3" fontId="24" fillId="30" borderId="45" xfId="0" applyNumberFormat="1" applyFont="1" applyFill="1" applyBorder="1" applyAlignment="1">
      <alignment horizontal="center" vertical="center"/>
    </xf>
    <xf numFmtId="176" fontId="24" fillId="30" borderId="45" xfId="0" applyNumberFormat="1" applyFont="1" applyFill="1" applyBorder="1" applyAlignment="1">
      <alignment vertical="center"/>
    </xf>
    <xf numFmtId="10" fontId="24" fillId="30" borderId="45" xfId="6" applyNumberFormat="1" applyFont="1" applyFill="1" applyBorder="1" applyAlignment="1">
      <alignment vertical="center"/>
    </xf>
    <xf numFmtId="0" fontId="23" fillId="29" borderId="57" xfId="0" applyFont="1" applyFill="1" applyBorder="1" applyAlignment="1">
      <alignment horizontal="center" vertical="center" wrapText="1"/>
    </xf>
    <xf numFmtId="0" fontId="27" fillId="30" borderId="51" xfId="0" applyFont="1" applyFill="1" applyBorder="1" applyAlignment="1">
      <alignment vertical="center" wrapText="1"/>
    </xf>
    <xf numFmtId="4" fontId="24" fillId="30" borderId="47" xfId="0" applyNumberFormat="1" applyFont="1" applyFill="1" applyBorder="1" applyAlignment="1">
      <alignment vertical="center"/>
    </xf>
    <xf numFmtId="4" fontId="24" fillId="30" borderId="58" xfId="0" applyNumberFormat="1" applyFont="1" applyFill="1" applyBorder="1" applyAlignment="1">
      <alignment vertical="center"/>
    </xf>
    <xf numFmtId="0" fontId="20" fillId="0" borderId="59" xfId="0" applyFont="1" applyBorder="1"/>
    <xf numFmtId="0" fontId="20" fillId="0" borderId="60" xfId="0" applyFont="1" applyBorder="1"/>
    <xf numFmtId="167" fontId="24" fillId="30" borderId="45" xfId="0" applyNumberFormat="1" applyFont="1" applyFill="1" applyBorder="1" applyAlignment="1">
      <alignment vertical="center"/>
    </xf>
    <xf numFmtId="4" fontId="24" fillId="30" borderId="61" xfId="0" applyNumberFormat="1" applyFont="1" applyFill="1" applyBorder="1" applyAlignment="1">
      <alignment vertical="center"/>
    </xf>
    <xf numFmtId="177" fontId="24" fillId="30" borderId="61" xfId="11" applyNumberFormat="1" applyFont="1" applyFill="1" applyBorder="1" applyAlignment="1">
      <alignment vertical="center"/>
    </xf>
    <xf numFmtId="4" fontId="24" fillId="30" borderId="61" xfId="0" applyNumberFormat="1" applyFont="1" applyFill="1" applyBorder="1" applyAlignment="1">
      <alignment horizontal="center" vertical="center"/>
    </xf>
    <xf numFmtId="0" fontId="0" fillId="21" borderId="0" xfId="0" applyFill="1"/>
    <xf numFmtId="0" fontId="0" fillId="0" borderId="50" xfId="0" applyBorder="1"/>
    <xf numFmtId="0" fontId="39" fillId="29" borderId="54" xfId="0" applyFont="1" applyFill="1" applyBorder="1" applyAlignment="1">
      <alignment horizontal="center" vertical="center" wrapText="1"/>
    </xf>
    <xf numFmtId="0" fontId="39" fillId="29" borderId="6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78" fontId="0" fillId="0" borderId="64" xfId="7" applyNumberFormat="1" applyFont="1" applyBorder="1"/>
    <xf numFmtId="14" fontId="40" fillId="30" borderId="65" xfId="0" applyNumberFormat="1" applyFont="1" applyFill="1" applyBorder="1" applyAlignment="1">
      <alignment vertical="center" wrapText="1"/>
    </xf>
    <xf numFmtId="4" fontId="40" fillId="30" borderId="66" xfId="0" applyNumberFormat="1" applyFont="1" applyFill="1" applyBorder="1" applyAlignment="1">
      <alignment horizontal="center" vertical="center" wrapText="1"/>
    </xf>
    <xf numFmtId="44" fontId="40" fillId="30" borderId="65" xfId="8" applyFont="1" applyFill="1" applyBorder="1" applyAlignment="1">
      <alignment vertical="center" wrapText="1"/>
    </xf>
    <xf numFmtId="179" fontId="0" fillId="0" borderId="64" xfId="8" applyNumberFormat="1" applyFont="1" applyBorder="1"/>
    <xf numFmtId="14" fontId="40" fillId="30" borderId="67" xfId="0" applyNumberFormat="1" applyFont="1" applyFill="1" applyBorder="1" applyAlignment="1">
      <alignment vertical="center" wrapText="1"/>
    </xf>
    <xf numFmtId="4" fontId="40" fillId="30" borderId="68" xfId="0" applyNumberFormat="1" applyFont="1" applyFill="1" applyBorder="1" applyAlignment="1">
      <alignment horizontal="center" vertical="center" wrapText="1"/>
    </xf>
    <xf numFmtId="44" fontId="40" fillId="30" borderId="67" xfId="8" applyFont="1" applyFill="1" applyBorder="1" applyAlignment="1">
      <alignment vertical="center" wrapText="1"/>
    </xf>
    <xf numFmtId="0" fontId="7" fillId="35" borderId="0" xfId="0" applyFont="1" applyFill="1" applyAlignment="1">
      <alignment horizontal="centerContinuous"/>
    </xf>
    <xf numFmtId="0" fontId="40" fillId="30" borderId="65" xfId="0" applyFont="1" applyFill="1" applyBorder="1" applyAlignment="1">
      <alignment vertical="center" wrapText="1"/>
    </xf>
    <xf numFmtId="44" fontId="40" fillId="30" borderId="66" xfId="8" applyFont="1" applyFill="1" applyBorder="1" applyAlignment="1">
      <alignment vertical="center" wrapText="1"/>
    </xf>
    <xf numFmtId="0" fontId="40" fillId="30" borderId="67" xfId="0" applyFont="1" applyFill="1" applyBorder="1" applyAlignment="1">
      <alignment vertical="center" wrapText="1"/>
    </xf>
    <xf numFmtId="44" fontId="40" fillId="30" borderId="68" xfId="8" applyFont="1" applyFill="1" applyBorder="1" applyAlignment="1">
      <alignment vertical="center" wrapText="1"/>
    </xf>
    <xf numFmtId="4" fontId="40" fillId="30" borderId="54" xfId="0" applyNumberFormat="1" applyFont="1" applyFill="1" applyBorder="1" applyAlignment="1">
      <alignment vertical="center" wrapText="1"/>
    </xf>
    <xf numFmtId="4" fontId="40" fillId="30" borderId="66" xfId="0" applyNumberFormat="1" applyFont="1" applyFill="1" applyBorder="1" applyAlignment="1">
      <alignment vertical="center" wrapText="1"/>
    </xf>
    <xf numFmtId="4" fontId="40" fillId="30" borderId="69" xfId="0" applyNumberFormat="1" applyFont="1" applyFill="1" applyBorder="1" applyAlignment="1">
      <alignment vertical="center" wrapText="1"/>
    </xf>
    <xf numFmtId="4" fontId="40" fillId="30" borderId="68" xfId="0" applyNumberFormat="1" applyFont="1" applyFill="1" applyBorder="1" applyAlignment="1">
      <alignment vertical="center" wrapText="1"/>
    </xf>
    <xf numFmtId="0" fontId="40" fillId="30" borderId="70" xfId="0" applyFont="1" applyFill="1" applyBorder="1" applyAlignment="1">
      <alignment vertical="center" wrapText="1"/>
    </xf>
    <xf numFmtId="4" fontId="40" fillId="30" borderId="61" xfId="0" applyNumberFormat="1" applyFont="1" applyFill="1" applyBorder="1" applyAlignment="1">
      <alignment vertical="center" wrapText="1"/>
    </xf>
    <xf numFmtId="4" fontId="40" fillId="30" borderId="45" xfId="0" applyNumberFormat="1" applyFont="1" applyFill="1" applyBorder="1" applyAlignment="1">
      <alignment vertical="center" wrapText="1"/>
    </xf>
    <xf numFmtId="4" fontId="0" fillId="0" borderId="0" xfId="0" applyNumberFormat="1"/>
    <xf numFmtId="0" fontId="39" fillId="29" borderId="71" xfId="0" applyFont="1" applyFill="1" applyBorder="1" applyAlignment="1">
      <alignment horizontal="center" vertical="center" wrapText="1"/>
    </xf>
    <xf numFmtId="0" fontId="39" fillId="29" borderId="72" xfId="0" applyFont="1" applyFill="1" applyBorder="1" applyAlignment="1">
      <alignment horizontal="center" vertical="center" wrapText="1"/>
    </xf>
    <xf numFmtId="0" fontId="40" fillId="30" borderId="73" xfId="0" applyFont="1" applyFill="1" applyBorder="1" applyAlignment="1">
      <alignment vertical="center" wrapText="1"/>
    </xf>
    <xf numFmtId="4" fontId="40" fillId="30" borderId="74" xfId="0" applyNumberFormat="1" applyFont="1" applyFill="1" applyBorder="1" applyAlignment="1">
      <alignment vertical="center" wrapText="1"/>
    </xf>
    <xf numFmtId="4" fontId="40" fillId="30" borderId="75" xfId="0" applyNumberFormat="1" applyFont="1" applyFill="1" applyBorder="1" applyAlignment="1">
      <alignment vertical="center" wrapText="1"/>
    </xf>
    <xf numFmtId="44" fontId="40" fillId="30" borderId="45" xfId="8" applyFont="1" applyFill="1" applyBorder="1" applyAlignment="1">
      <alignment vertical="center" wrapText="1"/>
    </xf>
    <xf numFmtId="0" fontId="23" fillId="29" borderId="54" xfId="0" applyFont="1" applyFill="1" applyBorder="1" applyAlignment="1">
      <alignment horizontal="center" vertical="center"/>
    </xf>
    <xf numFmtId="0" fontId="23" fillId="29" borderId="54" xfId="0" applyFont="1" applyFill="1" applyBorder="1" applyAlignment="1">
      <alignment horizontal="center" vertical="center" wrapText="1"/>
    </xf>
    <xf numFmtId="0" fontId="23" fillId="29" borderId="76" xfId="0" applyFont="1" applyFill="1" applyBorder="1" applyAlignment="1">
      <alignment horizontal="center" vertical="center" wrapText="1"/>
    </xf>
    <xf numFmtId="0" fontId="41" fillId="30" borderId="77" xfId="0" applyFont="1" applyFill="1" applyBorder="1" applyAlignment="1">
      <alignment vertical="center" wrapText="1"/>
    </xf>
    <xf numFmtId="171" fontId="42" fillId="30" borderId="54" xfId="0" applyNumberFormat="1" applyFont="1" applyFill="1" applyBorder="1" applyAlignment="1">
      <alignment vertical="center"/>
    </xf>
    <xf numFmtId="44" fontId="42" fillId="30" borderId="66" xfId="8" applyFont="1" applyFill="1" applyBorder="1" applyAlignment="1">
      <alignment vertical="center"/>
    </xf>
    <xf numFmtId="4" fontId="42" fillId="30" borderId="66" xfId="0" applyNumberFormat="1" applyFont="1" applyFill="1" applyBorder="1" applyAlignment="1">
      <alignment vertical="center"/>
    </xf>
    <xf numFmtId="0" fontId="41" fillId="30" borderId="78" xfId="0" applyFont="1" applyFill="1" applyBorder="1" applyAlignment="1">
      <alignment vertical="center" wrapText="1"/>
    </xf>
    <xf numFmtId="171" fontId="42" fillId="30" borderId="69" xfId="0" applyNumberFormat="1" applyFont="1" applyFill="1" applyBorder="1" applyAlignment="1">
      <alignment vertical="center"/>
    </xf>
    <xf numFmtId="44" fontId="42" fillId="30" borderId="68" xfId="8" applyFont="1" applyFill="1" applyBorder="1" applyAlignment="1">
      <alignment vertical="center"/>
    </xf>
    <xf numFmtId="4" fontId="42" fillId="30" borderId="68" xfId="0" applyNumberFormat="1" applyFont="1" applyFill="1" applyBorder="1" applyAlignment="1">
      <alignment vertical="center"/>
    </xf>
    <xf numFmtId="0" fontId="41" fillId="30" borderId="78" xfId="0" applyFont="1" applyFill="1" applyBorder="1" applyAlignment="1">
      <alignment horizontal="left" vertical="center" wrapText="1"/>
    </xf>
    <xf numFmtId="0" fontId="41" fillId="30" borderId="78" xfId="0" applyFont="1" applyFill="1" applyBorder="1" applyAlignment="1">
      <alignment vertical="center"/>
    </xf>
    <xf numFmtId="180" fontId="24" fillId="30" borderId="45" xfId="0" applyNumberFormat="1" applyFont="1" applyFill="1" applyBorder="1" applyAlignment="1">
      <alignment horizontal="center" vertical="center"/>
    </xf>
    <xf numFmtId="0" fontId="27" fillId="30" borderId="48" xfId="0" applyFont="1" applyFill="1" applyBorder="1" applyAlignment="1">
      <alignment vertical="center" wrapText="1"/>
    </xf>
    <xf numFmtId="14" fontId="24" fillId="30" borderId="68" xfId="0" applyNumberFormat="1" applyFont="1" applyFill="1" applyBorder="1" applyAlignment="1">
      <alignment vertical="center"/>
    </xf>
    <xf numFmtId="4" fontId="24" fillId="30" borderId="48" xfId="0" applyNumberFormat="1" applyFont="1" applyFill="1" applyBorder="1" applyAlignment="1">
      <alignment vertical="center"/>
    </xf>
    <xf numFmtId="0" fontId="27" fillId="30" borderId="53" xfId="0" applyFont="1" applyFill="1" applyBorder="1" applyAlignment="1">
      <alignment vertical="center" wrapText="1"/>
    </xf>
    <xf numFmtId="0" fontId="6" fillId="29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43" fillId="0" borderId="0" xfId="0" applyNumberFormat="1" applyFont="1"/>
    <xf numFmtId="0" fontId="20" fillId="0" borderId="79" xfId="0" applyFont="1" applyBorder="1"/>
    <xf numFmtId="0" fontId="23" fillId="29" borderId="80" xfId="0" applyFont="1" applyFill="1" applyBorder="1" applyAlignment="1">
      <alignment horizontal="center" vertical="center" wrapText="1"/>
    </xf>
    <xf numFmtId="0" fontId="23" fillId="29" borderId="81" xfId="0" applyFont="1" applyFill="1" applyBorder="1" applyAlignment="1">
      <alignment horizontal="center" vertical="center" wrapText="1"/>
    </xf>
    <xf numFmtId="0" fontId="27" fillId="30" borderId="65" xfId="0" applyFont="1" applyFill="1" applyBorder="1" applyAlignment="1">
      <alignment vertical="center" wrapText="1"/>
    </xf>
    <xf numFmtId="14" fontId="24" fillId="30" borderId="54" xfId="0" applyNumberFormat="1" applyFont="1" applyFill="1" applyBorder="1" applyAlignment="1">
      <alignment vertical="center"/>
    </xf>
    <xf numFmtId="0" fontId="27" fillId="30" borderId="54" xfId="0" applyFont="1" applyFill="1" applyBorder="1" applyAlignment="1">
      <alignment vertical="center" wrapText="1"/>
    </xf>
    <xf numFmtId="0" fontId="27" fillId="30" borderId="82" xfId="0" applyFont="1" applyFill="1" applyBorder="1" applyAlignment="1">
      <alignment vertical="center" wrapText="1"/>
    </xf>
    <xf numFmtId="0" fontId="27" fillId="30" borderId="67" xfId="0" applyFont="1" applyFill="1" applyBorder="1" applyAlignment="1">
      <alignment vertical="center" wrapText="1"/>
    </xf>
    <xf numFmtId="14" fontId="24" fillId="30" borderId="69" xfId="0" applyNumberFormat="1" applyFont="1" applyFill="1" applyBorder="1" applyAlignment="1">
      <alignment vertical="center"/>
    </xf>
    <xf numFmtId="0" fontId="27" fillId="30" borderId="69" xfId="0" applyFont="1" applyFill="1" applyBorder="1" applyAlignment="1">
      <alignment vertical="center" wrapText="1"/>
    </xf>
    <xf numFmtId="0" fontId="27" fillId="30" borderId="83" xfId="0" applyFont="1" applyFill="1" applyBorder="1" applyAlignment="1">
      <alignment vertical="center" wrapText="1"/>
    </xf>
    <xf numFmtId="0" fontId="27" fillId="30" borderId="70" xfId="0" applyFont="1" applyFill="1" applyBorder="1" applyAlignment="1">
      <alignment vertical="center" wrapText="1"/>
    </xf>
    <xf numFmtId="14" fontId="24" fillId="30" borderId="61" xfId="0" applyNumberFormat="1" applyFont="1" applyFill="1" applyBorder="1" applyAlignment="1">
      <alignment vertical="center"/>
    </xf>
    <xf numFmtId="0" fontId="27" fillId="30" borderId="61" xfId="0" applyFont="1" applyFill="1" applyBorder="1" applyAlignment="1">
      <alignment vertical="center" wrapText="1"/>
    </xf>
    <xf numFmtId="0" fontId="27" fillId="30" borderId="45" xfId="0" applyFont="1" applyFill="1" applyBorder="1" applyAlignment="1">
      <alignment vertical="center" wrapText="1"/>
    </xf>
    <xf numFmtId="0" fontId="27" fillId="30" borderId="53" xfId="0" applyFont="1" applyFill="1" applyBorder="1" applyAlignment="1">
      <alignment horizontal="center" vertical="center" wrapText="1"/>
    </xf>
    <xf numFmtId="0" fontId="23" fillId="29" borderId="84" xfId="0" applyFont="1" applyFill="1" applyBorder="1" applyAlignment="1">
      <alignment horizontal="center" vertical="center" wrapText="1"/>
    </xf>
    <xf numFmtId="14" fontId="19" fillId="30" borderId="1" xfId="0" applyNumberFormat="1" applyFont="1" applyFill="1" applyBorder="1" applyAlignment="1">
      <alignment horizontal="center" vertical="center"/>
    </xf>
    <xf numFmtId="14" fontId="27" fillId="30" borderId="65" xfId="0" applyNumberFormat="1" applyFont="1" applyFill="1" applyBorder="1" applyAlignment="1">
      <alignment horizontal="center" vertical="center" wrapText="1"/>
    </xf>
    <xf numFmtId="4" fontId="24" fillId="30" borderId="66" xfId="0" applyNumberFormat="1" applyFont="1" applyFill="1" applyBorder="1" applyAlignment="1">
      <alignment vertical="center"/>
    </xf>
    <xf numFmtId="14" fontId="27" fillId="30" borderId="67" xfId="0" applyNumberFormat="1" applyFont="1" applyFill="1" applyBorder="1" applyAlignment="1">
      <alignment horizontal="center" vertical="center" wrapText="1"/>
    </xf>
    <xf numFmtId="4" fontId="24" fillId="30" borderId="68" xfId="0" applyNumberFormat="1" applyFont="1" applyFill="1" applyBorder="1" applyAlignment="1">
      <alignment vertical="center"/>
    </xf>
    <xf numFmtId="167" fontId="27" fillId="30" borderId="67" xfId="0" applyNumberFormat="1" applyFont="1" applyFill="1" applyBorder="1" applyAlignment="1">
      <alignment horizontal="center" vertical="center" wrapText="1"/>
    </xf>
    <xf numFmtId="1" fontId="27" fillId="30" borderId="67" xfId="0" applyNumberFormat="1" applyFont="1" applyFill="1" applyBorder="1" applyAlignment="1">
      <alignment horizontal="center" vertical="center" wrapText="1"/>
    </xf>
    <xf numFmtId="167" fontId="24" fillId="30" borderId="48" xfId="11" applyNumberFormat="1" applyFont="1" applyFill="1" applyBorder="1" applyAlignment="1">
      <alignment vertical="center"/>
    </xf>
    <xf numFmtId="0" fontId="23" fillId="29" borderId="85" xfId="0" applyFont="1" applyFill="1" applyBorder="1" applyAlignment="1">
      <alignment horizontal="center" vertical="center"/>
    </xf>
    <xf numFmtId="0" fontId="39" fillId="29" borderId="1" xfId="0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vertical="center"/>
    </xf>
    <xf numFmtId="0" fontId="4" fillId="0" borderId="0" xfId="0" applyFont="1"/>
    <xf numFmtId="0" fontId="23" fillId="21" borderId="44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Continuous"/>
    </xf>
    <xf numFmtId="3" fontId="24" fillId="30" borderId="45" xfId="0" applyNumberFormat="1" applyFont="1" applyFill="1" applyBorder="1" applyAlignment="1">
      <alignment horizontal="left" vertical="center"/>
    </xf>
    <xf numFmtId="4" fontId="24" fillId="30" borderId="45" xfId="0" applyNumberFormat="1" applyFont="1" applyFill="1" applyBorder="1" applyAlignment="1">
      <alignment horizontal="left" vertical="center"/>
    </xf>
    <xf numFmtId="4" fontId="24" fillId="30" borderId="45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3" fillId="21" borderId="86" xfId="0" applyFont="1" applyFill="1" applyBorder="1" applyAlignment="1">
      <alignment horizontal="center" vertical="center"/>
    </xf>
    <xf numFmtId="0" fontId="23" fillId="21" borderId="87" xfId="0" applyFont="1" applyFill="1" applyBorder="1" applyAlignment="1">
      <alignment horizontal="center" vertical="center"/>
    </xf>
    <xf numFmtId="0" fontId="23" fillId="21" borderId="52" xfId="0" applyFont="1" applyFill="1" applyBorder="1" applyAlignment="1">
      <alignment horizontal="center" vertical="center"/>
    </xf>
    <xf numFmtId="4" fontId="44" fillId="0" borderId="0" xfId="0" applyNumberFormat="1" applyFont="1" applyAlignment="1">
      <alignment horizontal="left" vertical="center"/>
    </xf>
    <xf numFmtId="4" fontId="24" fillId="30" borderId="88" xfId="0" applyNumberFormat="1" applyFont="1" applyFill="1" applyBorder="1" applyAlignment="1">
      <alignment horizontal="center" vertical="center"/>
    </xf>
    <xf numFmtId="4" fontId="24" fillId="30" borderId="47" xfId="0" applyNumberFormat="1" applyFont="1" applyFill="1" applyBorder="1" applyAlignment="1">
      <alignment horizontal="center" vertical="center"/>
    </xf>
    <xf numFmtId="4" fontId="24" fillId="30" borderId="47" xfId="0" applyNumberFormat="1" applyFont="1" applyFill="1" applyBorder="1" applyAlignment="1">
      <alignment horizontal="left" vertical="center"/>
    </xf>
    <xf numFmtId="0" fontId="24" fillId="30" borderId="45" xfId="0" applyFont="1" applyFill="1" applyBorder="1" applyAlignment="1">
      <alignment horizontal="right" vertical="center"/>
    </xf>
    <xf numFmtId="0" fontId="19" fillId="35" borderId="89" xfId="0" applyFont="1" applyFill="1" applyBorder="1" applyAlignment="1">
      <alignment horizontal="centerContinuous"/>
    </xf>
    <xf numFmtId="4" fontId="24" fillId="13" borderId="89" xfId="0" applyNumberFormat="1" applyFont="1" applyFill="1" applyBorder="1" applyAlignment="1">
      <alignment horizontal="right" vertical="center"/>
    </xf>
    <xf numFmtId="0" fontId="24" fillId="13" borderId="89" xfId="0" applyFont="1" applyFill="1" applyBorder="1" applyAlignment="1">
      <alignment horizontal="right" vertical="center"/>
    </xf>
    <xf numFmtId="0" fontId="1" fillId="0" borderId="0" xfId="0" applyFont="1"/>
    <xf numFmtId="4" fontId="24" fillId="30" borderId="45" xfId="11" applyNumberFormat="1" applyFont="1" applyFill="1" applyBorder="1" applyAlignment="1">
      <alignment horizontal="right" vertical="center"/>
    </xf>
    <xf numFmtId="3" fontId="24" fillId="30" borderId="68" xfId="0" applyNumberFormat="1" applyFont="1" applyFill="1" applyBorder="1" applyAlignment="1">
      <alignment horizontal="left" vertical="center"/>
    </xf>
    <xf numFmtId="4" fontId="24" fillId="30" borderId="68" xfId="0" applyNumberFormat="1" applyFont="1" applyFill="1" applyBorder="1" applyAlignment="1">
      <alignment horizontal="left" vertical="center"/>
    </xf>
    <xf numFmtId="4" fontId="24" fillId="30" borderId="68" xfId="11" applyNumberFormat="1" applyFont="1" applyFill="1" applyBorder="1" applyAlignment="1">
      <alignment horizontal="right" vertical="center"/>
    </xf>
    <xf numFmtId="0" fontId="6" fillId="37" borderId="0" xfId="0" applyFont="1" applyFill="1"/>
    <xf numFmtId="0" fontId="6" fillId="37" borderId="90" xfId="0" applyFont="1" applyFill="1" applyBorder="1"/>
    <xf numFmtId="0" fontId="45" fillId="38" borderId="0" xfId="0" applyFont="1" applyFill="1" applyAlignment="1">
      <alignment vertical="top"/>
    </xf>
    <xf numFmtId="0" fontId="45" fillId="27" borderId="0" xfId="0" applyFont="1" applyFill="1" applyAlignment="1">
      <alignment vertical="top"/>
    </xf>
    <xf numFmtId="14" fontId="0" fillId="39" borderId="91" xfId="0" applyNumberFormat="1" applyFill="1" applyBorder="1"/>
    <xf numFmtId="0" fontId="0" fillId="39" borderId="92" xfId="0" applyFill="1" applyBorder="1"/>
    <xf numFmtId="2" fontId="0" fillId="39" borderId="92" xfId="0" applyNumberFormat="1" applyFill="1" applyBorder="1"/>
    <xf numFmtId="14" fontId="0" fillId="39" borderId="93" xfId="0" applyNumberFormat="1" applyFill="1" applyBorder="1"/>
    <xf numFmtId="0" fontId="0" fillId="39" borderId="94" xfId="0" applyFill="1" applyBorder="1"/>
    <xf numFmtId="2" fontId="0" fillId="39" borderId="94" xfId="0" applyNumberFormat="1" applyFill="1" applyBorder="1"/>
    <xf numFmtId="14" fontId="45" fillId="27" borderId="0" xfId="0" applyNumberFormat="1" applyFont="1" applyFill="1" applyAlignment="1">
      <alignment horizontal="center" vertical="top"/>
    </xf>
    <xf numFmtId="43" fontId="45" fillId="27" borderId="0" xfId="7" applyFont="1" applyFill="1" applyAlignment="1">
      <alignment vertical="top"/>
    </xf>
    <xf numFmtId="0" fontId="20" fillId="0" borderId="95" xfId="0" applyFont="1" applyBorder="1"/>
    <xf numFmtId="0" fontId="23" fillId="21" borderId="77" xfId="0" applyFont="1" applyFill="1" applyBorder="1" applyAlignment="1">
      <alignment horizontal="center" vertical="center" wrapText="1"/>
    </xf>
    <xf numFmtId="0" fontId="23" fillId="21" borderId="54" xfId="0" applyFont="1" applyFill="1" applyBorder="1" applyAlignment="1">
      <alignment horizontal="center" vertical="center" wrapText="1"/>
    </xf>
    <xf numFmtId="0" fontId="23" fillId="21" borderId="76" xfId="0" applyFont="1" applyFill="1" applyBorder="1" applyAlignment="1">
      <alignment horizontal="center" vertical="center" wrapText="1"/>
    </xf>
    <xf numFmtId="14" fontId="24" fillId="30" borderId="54" xfId="0" applyNumberFormat="1" applyFont="1" applyFill="1" applyBorder="1" applyAlignment="1">
      <alignment horizontal="center" vertical="center"/>
    </xf>
    <xf numFmtId="0" fontId="27" fillId="30" borderId="96" xfId="0" applyFont="1" applyFill="1" applyBorder="1" applyAlignment="1">
      <alignment vertical="center" wrapText="1"/>
    </xf>
    <xf numFmtId="14" fontId="24" fillId="30" borderId="97" xfId="0" applyNumberFormat="1" applyFont="1" applyFill="1" applyBorder="1" applyAlignment="1">
      <alignment horizontal="center" vertical="center"/>
    </xf>
    <xf numFmtId="14" fontId="24" fillId="30" borderId="98" xfId="0" applyNumberFormat="1" applyFont="1" applyFill="1" applyBorder="1" applyAlignment="1">
      <alignment horizontal="center" vertical="center"/>
    </xf>
    <xf numFmtId="14" fontId="24" fillId="30" borderId="69" xfId="0" applyNumberFormat="1" applyFont="1" applyFill="1" applyBorder="1" applyAlignment="1">
      <alignment horizontal="center" vertical="center"/>
    </xf>
    <xf numFmtId="14" fontId="24" fillId="30" borderId="61" xfId="0" applyNumberFormat="1" applyFont="1" applyFill="1" applyBorder="1" applyAlignment="1">
      <alignment horizontal="center" vertical="center"/>
    </xf>
    <xf numFmtId="0" fontId="47" fillId="0" borderId="0" xfId="13" applyFont="1"/>
    <xf numFmtId="0" fontId="6" fillId="29" borderId="1" xfId="13" applyFont="1" applyFill="1" applyBorder="1" applyAlignment="1">
      <alignment horizontal="center" vertical="center" wrapText="1"/>
    </xf>
    <xf numFmtId="0" fontId="47" fillId="0" borderId="0" xfId="13" applyFont="1" applyAlignment="1">
      <alignment vertical="center"/>
    </xf>
    <xf numFmtId="0" fontId="48" fillId="0" borderId="1" xfId="9" applyFont="1" applyFill="1" applyBorder="1" applyAlignment="1">
      <alignment horizontal="center" vertical="center"/>
    </xf>
    <xf numFmtId="0" fontId="49" fillId="0" borderId="1" xfId="14" applyFill="1" applyBorder="1" applyAlignment="1">
      <alignment horizontal="center" vertical="center"/>
    </xf>
    <xf numFmtId="0" fontId="51" fillId="0" borderId="0" xfId="15" applyFont="1" applyAlignment="1">
      <alignment vertical="center"/>
    </xf>
    <xf numFmtId="0" fontId="50" fillId="0" borderId="0" xfId="15" applyAlignment="1">
      <alignment vertical="center"/>
    </xf>
    <xf numFmtId="0" fontId="46" fillId="0" borderId="0" xfId="13"/>
    <xf numFmtId="0" fontId="50" fillId="0" borderId="0" xfId="15"/>
    <xf numFmtId="0" fontId="51" fillId="0" borderId="0" xfId="15" applyFont="1"/>
    <xf numFmtId="0" fontId="20" fillId="0" borderId="14" xfId="0" applyFont="1" applyBorder="1"/>
    <xf numFmtId="0" fontId="20" fillId="0" borderId="6" xfId="0" applyFont="1" applyBorder="1"/>
    <xf numFmtId="0" fontId="20" fillId="0" borderId="13" xfId="0" applyFont="1" applyBorder="1"/>
    <xf numFmtId="0" fontId="6" fillId="33" borderId="9" xfId="0" applyFont="1" applyFill="1" applyBorder="1" applyAlignment="1">
      <alignment horizontal="center"/>
    </xf>
    <xf numFmtId="43" fontId="0" fillId="40" borderId="64" xfId="7" applyFont="1" applyFill="1" applyBorder="1"/>
    <xf numFmtId="44" fontId="0" fillId="40" borderId="64" xfId="8" applyFont="1" applyFill="1" applyBorder="1"/>
    <xf numFmtId="43" fontId="0" fillId="41" borderId="64" xfId="7" applyFont="1" applyFill="1" applyBorder="1"/>
    <xf numFmtId="44" fontId="0" fillId="41" borderId="64" xfId="8" applyFont="1" applyFill="1" applyBorder="1"/>
    <xf numFmtId="0" fontId="20" fillId="0" borderId="12" xfId="0" applyFont="1" applyBorder="1"/>
    <xf numFmtId="0" fontId="20" fillId="0" borderId="7" xfId="0" applyFont="1" applyBorder="1"/>
    <xf numFmtId="0" fontId="20" fillId="0" borderId="15" xfId="0" applyFont="1" applyBorder="1"/>
    <xf numFmtId="0" fontId="20" fillId="0" borderId="8" xfId="0" applyFont="1" applyBorder="1"/>
    <xf numFmtId="0" fontId="7" fillId="0" borderId="0" xfId="0" applyFont="1" applyAlignment="1">
      <alignment horizontal="center" vertical="center" wrapText="1"/>
    </xf>
    <xf numFmtId="0" fontId="20" fillId="0" borderId="5" xfId="0" applyFont="1" applyBorder="1"/>
    <xf numFmtId="0" fontId="20" fillId="0" borderId="99" xfId="0" applyFont="1" applyBorder="1"/>
    <xf numFmtId="0" fontId="0" fillId="0" borderId="0" xfId="0" applyAlignment="1">
      <alignment horizontal="left"/>
    </xf>
    <xf numFmtId="0" fontId="20" fillId="0" borderId="100" xfId="0" applyFont="1" applyBorder="1"/>
    <xf numFmtId="0" fontId="6" fillId="42" borderId="90" xfId="0" applyFont="1" applyFill="1" applyBorder="1" applyAlignment="1">
      <alignment horizontal="center"/>
    </xf>
    <xf numFmtId="44" fontId="20" fillId="0" borderId="0" xfId="0" applyNumberFormat="1" applyFont="1"/>
    <xf numFmtId="0" fontId="20" fillId="0" borderId="101" xfId="0" applyFont="1" applyBorder="1"/>
    <xf numFmtId="0" fontId="20" fillId="0" borderId="102" xfId="0" applyFont="1" applyBorder="1"/>
    <xf numFmtId="0" fontId="20" fillId="0" borderId="103" xfId="0" applyFont="1" applyBorder="1"/>
    <xf numFmtId="0" fontId="20" fillId="0" borderId="104" xfId="0" applyFont="1" applyBorder="1"/>
    <xf numFmtId="181" fontId="52" fillId="3" borderId="9" xfId="0" applyNumberFormat="1" applyFont="1" applyFill="1" applyBorder="1" applyAlignment="1">
      <alignment horizontal="left" vertical="center"/>
    </xf>
    <xf numFmtId="181" fontId="52" fillId="3" borderId="9" xfId="0" applyNumberFormat="1" applyFont="1" applyFill="1" applyBorder="1" applyAlignment="1">
      <alignment horizontal="center" vertical="center"/>
    </xf>
    <xf numFmtId="182" fontId="52" fillId="3" borderId="9" xfId="0" applyNumberFormat="1" applyFont="1" applyFill="1" applyBorder="1" applyAlignment="1">
      <alignment horizontal="right" vertical="center"/>
    </xf>
    <xf numFmtId="181" fontId="1" fillId="43" borderId="64" xfId="0" applyNumberFormat="1" applyFont="1" applyFill="1" applyBorder="1" applyAlignment="1">
      <alignment horizontal="left" vertical="center"/>
    </xf>
    <xf numFmtId="181" fontId="1" fillId="43" borderId="64" xfId="0" applyNumberFormat="1" applyFont="1" applyFill="1" applyBorder="1" applyAlignment="1">
      <alignment horizontal="right" vertical="center"/>
    </xf>
    <xf numFmtId="10" fontId="1" fillId="43" borderId="64" xfId="6" applyNumberFormat="1" applyFont="1" applyFill="1" applyBorder="1" applyAlignment="1">
      <alignment horizontal="right" vertical="center"/>
    </xf>
    <xf numFmtId="0" fontId="20" fillId="0" borderId="105" xfId="0" applyFont="1" applyBorder="1"/>
    <xf numFmtId="0" fontId="20" fillId="0" borderId="106" xfId="0" applyFont="1" applyBorder="1"/>
    <xf numFmtId="0" fontId="0" fillId="0" borderId="64" xfId="0" applyBorder="1"/>
    <xf numFmtId="44" fontId="0" fillId="0" borderId="64" xfId="8" applyFont="1" applyBorder="1"/>
    <xf numFmtId="0" fontId="39" fillId="44" borderId="107" xfId="0" applyFont="1" applyFill="1" applyBorder="1" applyAlignment="1">
      <alignment horizontal="center" vertical="center"/>
    </xf>
    <xf numFmtId="1" fontId="53" fillId="0" borderId="0" xfId="0" applyNumberFormat="1" applyFont="1" applyAlignment="1">
      <alignment horizontal="center"/>
    </xf>
    <xf numFmtId="44" fontId="53" fillId="0" borderId="0" xfId="8" applyFont="1"/>
    <xf numFmtId="1" fontId="53" fillId="27" borderId="0" xfId="0" applyNumberFormat="1" applyFont="1" applyFill="1" applyAlignment="1">
      <alignment horizontal="center"/>
    </xf>
    <xf numFmtId="44" fontId="53" fillId="27" borderId="0" xfId="8" applyFont="1" applyFill="1"/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shrinkToFit="1"/>
    </xf>
    <xf numFmtId="0" fontId="0" fillId="0" borderId="2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40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0" xfId="0" applyFill="1" applyAlignment="1">
      <alignment horizontal="center"/>
    </xf>
    <xf numFmtId="0" fontId="7" fillId="0" borderId="62" xfId="0" applyFont="1" applyBorder="1" applyAlignment="1">
      <alignment horizontal="center"/>
    </xf>
    <xf numFmtId="0" fontId="8" fillId="2" borderId="2" xfId="1" applyFill="1" applyBorder="1" applyAlignment="1">
      <alignment horizontal="center"/>
    </xf>
    <xf numFmtId="0" fontId="8" fillId="2" borderId="3" xfId="1" applyFill="1" applyBorder="1" applyAlignment="1">
      <alignment horizontal="center"/>
    </xf>
    <xf numFmtId="0" fontId="8" fillId="2" borderId="4" xfId="1" applyFill="1" applyBorder="1" applyAlignment="1">
      <alignment horizontal="center"/>
    </xf>
    <xf numFmtId="0" fontId="8" fillId="0" borderId="2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2" borderId="5" xfId="1" applyFill="1" applyBorder="1" applyAlignment="1">
      <alignment horizontal="center"/>
    </xf>
    <xf numFmtId="0" fontId="8" fillId="2" borderId="6" xfId="1" applyFill="1" applyBorder="1" applyAlignment="1">
      <alignment horizontal="center"/>
    </xf>
    <xf numFmtId="0" fontId="8" fillId="2" borderId="12" xfId="1" applyFill="1" applyBorder="1" applyAlignment="1">
      <alignment horizontal="center"/>
    </xf>
    <xf numFmtId="0" fontId="8" fillId="2" borderId="13" xfId="1" applyFill="1" applyBorder="1" applyAlignment="1">
      <alignment horizontal="center"/>
    </xf>
    <xf numFmtId="0" fontId="8" fillId="2" borderId="7" xfId="1" applyFill="1" applyBorder="1" applyAlignment="1">
      <alignment horizontal="center"/>
    </xf>
    <xf numFmtId="0" fontId="8" fillId="2" borderId="8" xfId="1" applyFill="1" applyBorder="1" applyAlignment="1">
      <alignment horizontal="center"/>
    </xf>
    <xf numFmtId="0" fontId="8" fillId="9" borderId="2" xfId="1" applyFill="1" applyBorder="1" applyAlignment="1">
      <alignment horizontal="center"/>
    </xf>
    <xf numFmtId="0" fontId="8" fillId="9" borderId="4" xfId="1" applyFill="1" applyBorder="1" applyAlignment="1">
      <alignment horizontal="center"/>
    </xf>
    <xf numFmtId="0" fontId="14" fillId="10" borderId="2" xfId="1" applyFont="1" applyFill="1" applyBorder="1" applyAlignment="1">
      <alignment horizontal="center"/>
    </xf>
    <xf numFmtId="0" fontId="14" fillId="10" borderId="4" xfId="1" applyFont="1" applyFill="1" applyBorder="1" applyAlignment="1">
      <alignment horizontal="center"/>
    </xf>
    <xf numFmtId="0" fontId="8" fillId="8" borderId="1" xfId="1" applyFill="1" applyBorder="1" applyAlignment="1">
      <alignment horizontal="center" vertical="center"/>
    </xf>
    <xf numFmtId="0" fontId="8" fillId="5" borderId="9" xfId="1" applyFill="1" applyBorder="1" applyAlignment="1">
      <alignment horizontal="center" textRotation="90" shrinkToFit="1"/>
    </xf>
    <xf numFmtId="0" fontId="8" fillId="5" borderId="11" xfId="1" applyFill="1" applyBorder="1" applyAlignment="1">
      <alignment horizontal="center" textRotation="90" shrinkToFit="1"/>
    </xf>
    <xf numFmtId="0" fontId="8" fillId="5" borderId="10" xfId="1" applyFill="1" applyBorder="1" applyAlignment="1">
      <alignment horizontal="center" textRotation="90" shrinkToFit="1"/>
    </xf>
    <xf numFmtId="0" fontId="8" fillId="5" borderId="1" xfId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2" fontId="6" fillId="11" borderId="9" xfId="0" applyNumberFormat="1" applyFont="1" applyFill="1" applyBorder="1" applyAlignment="1">
      <alignment horizontal="center" vertical="center"/>
    </xf>
    <xf numFmtId="2" fontId="6" fillId="11" borderId="10" xfId="0" applyNumberFormat="1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0" fontId="9" fillId="2" borderId="5" xfId="2" applyFill="1" applyBorder="1" applyAlignment="1">
      <alignment horizontal="center"/>
    </xf>
    <xf numFmtId="0" fontId="9" fillId="2" borderId="14" xfId="2" applyFill="1" applyBorder="1" applyAlignment="1">
      <alignment horizontal="center"/>
    </xf>
    <xf numFmtId="0" fontId="0" fillId="5" borderId="1" xfId="2" applyFont="1" applyFill="1" applyBorder="1" applyAlignment="1">
      <alignment horizontal="center" vertical="center"/>
    </xf>
    <xf numFmtId="0" fontId="9" fillId="5" borderId="1" xfId="2" applyFill="1" applyBorder="1" applyAlignment="1">
      <alignment horizontal="center" vertical="center"/>
    </xf>
    <xf numFmtId="0" fontId="9" fillId="16" borderId="1" xfId="2" applyFill="1" applyBorder="1" applyAlignment="1">
      <alignment horizontal="center"/>
    </xf>
    <xf numFmtId="0" fontId="9" fillId="19" borderId="3" xfId="2" applyFill="1" applyBorder="1" applyAlignment="1">
      <alignment horizontal="center"/>
    </xf>
    <xf numFmtId="0" fontId="9" fillId="19" borderId="4" xfId="2" applyFill="1" applyBorder="1" applyAlignment="1">
      <alignment horizontal="center"/>
    </xf>
    <xf numFmtId="0" fontId="0" fillId="5" borderId="12" xfId="4" applyFont="1" applyFill="1" applyBorder="1" applyAlignment="1">
      <alignment horizontal="center" vertical="center" shrinkToFit="1"/>
    </xf>
    <xf numFmtId="0" fontId="0" fillId="5" borderId="0" xfId="4" applyFont="1" applyFill="1" applyAlignment="1">
      <alignment horizontal="center" vertical="center" shrinkToFit="1"/>
    </xf>
    <xf numFmtId="0" fontId="0" fillId="5" borderId="7" xfId="4" applyFont="1" applyFill="1" applyBorder="1" applyAlignment="1">
      <alignment horizontal="center" vertical="center" shrinkToFit="1"/>
    </xf>
    <xf numFmtId="0" fontId="0" fillId="5" borderId="15" xfId="4" applyFont="1" applyFill="1" applyBorder="1" applyAlignment="1">
      <alignment horizontal="center" vertical="center" shrinkToFit="1"/>
    </xf>
    <xf numFmtId="0" fontId="9" fillId="4" borderId="1" xfId="4" applyFill="1" applyBorder="1" applyAlignment="1">
      <alignment horizontal="center" vertical="center" shrinkToFit="1"/>
    </xf>
    <xf numFmtId="0" fontId="9" fillId="20" borderId="1" xfId="4" applyFill="1" applyBorder="1" applyAlignment="1">
      <alignment horizontal="center" vertical="center" shrinkToFit="1"/>
    </xf>
    <xf numFmtId="0" fontId="4" fillId="10" borderId="1" xfId="4" applyFont="1" applyFill="1" applyBorder="1" applyAlignment="1">
      <alignment horizontal="center" vertical="center" shrinkToFit="1"/>
    </xf>
    <xf numFmtId="0" fontId="9" fillId="19" borderId="1" xfId="2" applyFill="1" applyBorder="1" applyAlignment="1">
      <alignment horizontal="center"/>
    </xf>
    <xf numFmtId="0" fontId="9" fillId="20" borderId="1" xfId="4" applyFill="1" applyBorder="1" applyAlignment="1">
      <alignment horizontal="center" vertical="center"/>
    </xf>
    <xf numFmtId="0" fontId="8" fillId="15" borderId="1" xfId="1" applyFill="1" applyBorder="1" applyAlignment="1">
      <alignment horizontal="center"/>
    </xf>
    <xf numFmtId="164" fontId="8" fillId="15" borderId="1" xfId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26" fillId="36" borderId="0" xfId="0" applyFont="1" applyFill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81" fontId="6" fillId="29" borderId="0" xfId="0" applyNumberFormat="1" applyFont="1" applyFill="1" applyAlignment="1">
      <alignment horizontal="center" vertical="center"/>
    </xf>
    <xf numFmtId="0" fontId="4" fillId="29" borderId="0" xfId="0" applyFont="1" applyFill="1" applyAlignment="1">
      <alignment horizontal="center"/>
    </xf>
    <xf numFmtId="164" fontId="12" fillId="0" borderId="0" xfId="1" applyNumberFormat="1" applyFont="1" applyAlignment="1">
      <alignment horizontal="center"/>
    </xf>
    <xf numFmtId="0" fontId="8" fillId="0" borderId="1" xfId="1" applyBorder="1" applyAlignment="1">
      <alignment horizontal="center" vertical="center"/>
    </xf>
    <xf numFmtId="0" fontId="8" fillId="0" borderId="3" xfId="1" applyBorder="1" applyAlignment="1">
      <alignment horizontal="center"/>
    </xf>
  </cellXfs>
  <cellStyles count="16">
    <cellStyle name="Hiperlink" xfId="14" builtinId="8"/>
    <cellStyle name="Hiperlink 2" xfId="15" xr:uid="{66FC064F-2386-4545-8F4A-FC322314E966}"/>
    <cellStyle name="Moeda" xfId="8" builtinId="4"/>
    <cellStyle name="Moeda 2" xfId="3" xr:uid="{00000000-0005-0000-0000-000000000000}"/>
    <cellStyle name="Moeda 2 2" xfId="5" xr:uid="{00000000-0005-0000-0000-000001000000}"/>
    <cellStyle name="Moeda 2 3" xfId="11" xr:uid="{AD0B8C20-7E5F-4FF8-885E-D5AF2E0F6614}"/>
    <cellStyle name="Moeda 3" xfId="10" xr:uid="{E1B44738-C533-4F6F-912F-8106884A3D10}"/>
    <cellStyle name="Normal" xfId="0" builtinId="0"/>
    <cellStyle name="Normal 2" xfId="1" xr:uid="{00000000-0005-0000-0000-000003000000}"/>
    <cellStyle name="Normal 2 2" xfId="13" xr:uid="{140E542F-3131-4AD2-A990-99C016950461}"/>
    <cellStyle name="Normal 3" xfId="2" xr:uid="{00000000-0005-0000-0000-000004000000}"/>
    <cellStyle name="Normal 3 2" xfId="4" xr:uid="{00000000-0005-0000-0000-000005000000}"/>
    <cellStyle name="Normal_Data_Hora" xfId="12" xr:uid="{FD8DC8E6-D8D4-44C9-9CAA-E56F276EE3A9}"/>
    <cellStyle name="Porcentagem" xfId="6" builtinId="5"/>
    <cellStyle name="Saída" xfId="9" builtinId="21"/>
    <cellStyle name="Vírgula" xfId="7" builtinId="3"/>
  </cellStyles>
  <dxfs count="48">
    <dxf>
      <numFmt numFmtId="183" formatCode="000&quot;.&quot;000&quot;.&quot;000&quot;-&quot;00"/>
    </dxf>
    <dxf>
      <numFmt numFmtId="184" formatCode="00&quot;.&quot;000&quot;.&quot;000&quot;/&quot;0000\-00"/>
    </dxf>
    <dxf>
      <numFmt numFmtId="183" formatCode="000&quot;.&quot;000&quot;.&quot;000&quot;-&quot;00"/>
    </dxf>
    <dxf>
      <numFmt numFmtId="184" formatCode="00&quot;.&quot;000&quot;.&quot;000&quot;/&quot;0000\-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67" formatCode="[$-F400]h:mm:ss\ AM/PM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thin">
          <color theme="2" tint="-0.499984740745262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/>
        <top style="thin">
          <color theme="2" tint="-0.499984740745262"/>
        </top>
        <bottom/>
        <vertical/>
        <horizontal/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PREVISTO X REALIZADO</a:t>
            </a:r>
          </a:p>
        </c:rich>
      </c:tx>
      <c:layout>
        <c:manualLayout>
          <c:xMode val="edge"/>
          <c:yMode val="edge"/>
          <c:x val="5.3487773487773498E-2"/>
          <c:y val="2.618656587931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REALIZADO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Gabriel</c:v>
              </c:pt>
              <c:pt idx="1">
                <c:v>Lucas</c:v>
              </c:pt>
              <c:pt idx="2">
                <c:v>Matheus</c:v>
              </c:pt>
              <c:pt idx="3">
                <c:v>Erick</c:v>
              </c:pt>
              <c:pt idx="4">
                <c:v>Gabrielly</c:v>
              </c:pt>
              <c:pt idx="5">
                <c:v>Patricia</c:v>
              </c:pt>
              <c:pt idx="6">
                <c:v>Luna</c:v>
              </c:pt>
            </c:strLit>
          </c:cat>
          <c:val>
            <c:numLit>
              <c:formatCode>General</c:formatCode>
              <c:ptCount val="7"/>
              <c:pt idx="0">
                <c:v>484</c:v>
              </c:pt>
              <c:pt idx="1">
                <c:v>445</c:v>
              </c:pt>
              <c:pt idx="2">
                <c:v>446</c:v>
              </c:pt>
              <c:pt idx="3">
                <c:v>458</c:v>
              </c:pt>
              <c:pt idx="4">
                <c:v>423</c:v>
              </c:pt>
              <c:pt idx="5">
                <c:v>478</c:v>
              </c:pt>
              <c:pt idx="6">
                <c:v>414</c:v>
              </c:pt>
            </c:numLit>
          </c:val>
          <c:extLst>
            <c:ext xmlns:c16="http://schemas.microsoft.com/office/drawing/2014/chart" uri="{C3380CC4-5D6E-409C-BE32-E72D297353CC}">
              <c16:uniqueId val="{00000000-56CA-49D6-8788-A41FABC6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220367"/>
        <c:axId val="1687134463"/>
      </c:barChart>
      <c:lineChart>
        <c:grouping val="standard"/>
        <c:varyColors val="0"/>
        <c:ser>
          <c:idx val="1"/>
          <c:order val="1"/>
          <c:tx>
            <c:v>PREVISTO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Gabriel</c:v>
              </c:pt>
              <c:pt idx="1">
                <c:v>Lucas</c:v>
              </c:pt>
              <c:pt idx="2">
                <c:v>Matheus</c:v>
              </c:pt>
              <c:pt idx="3">
                <c:v>Erick</c:v>
              </c:pt>
              <c:pt idx="4">
                <c:v>Gabrielly</c:v>
              </c:pt>
              <c:pt idx="5">
                <c:v>Patricia</c:v>
              </c:pt>
              <c:pt idx="6">
                <c:v>Luna</c:v>
              </c:pt>
            </c:strLit>
          </c:cat>
          <c:val>
            <c:numLit>
              <c:formatCode>General</c:formatCode>
              <c:ptCount val="7"/>
              <c:pt idx="0">
                <c:v>450</c:v>
              </c:pt>
              <c:pt idx="1">
                <c:v>450</c:v>
              </c:pt>
              <c:pt idx="2">
                <c:v>450</c:v>
              </c:pt>
              <c:pt idx="3">
                <c:v>450</c:v>
              </c:pt>
              <c:pt idx="4">
                <c:v>450</c:v>
              </c:pt>
              <c:pt idx="5">
                <c:v>450</c:v>
              </c:pt>
              <c:pt idx="6">
                <c:v>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6CA-49D6-8788-A41FABC6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20367"/>
        <c:axId val="1687134463"/>
      </c:lineChart>
      <c:catAx>
        <c:axId val="16622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4463"/>
        <c:crosses val="autoZero"/>
        <c:auto val="1"/>
        <c:lblAlgn val="ctr"/>
        <c:lblOffset val="100"/>
        <c:noMultiLvlLbl val="0"/>
      </c:catAx>
      <c:valAx>
        <c:axId val="168713446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220367"/>
        <c:crosses val="autoZero"/>
        <c:crossBetween val="between"/>
        <c:majorUnit val="45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NOTA AO 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5"/>
              <c:pt idx="0">
                <c:v>33</c:v>
              </c:pt>
              <c:pt idx="1">
                <c:v>9</c:v>
              </c:pt>
              <c:pt idx="2">
                <c:v>30</c:v>
              </c:pt>
              <c:pt idx="3">
                <c:v>5</c:v>
              </c:pt>
              <c:pt idx="4">
                <c:v>5</c:v>
              </c:pt>
              <c:pt idx="5">
                <c:v>25</c:v>
              </c:pt>
              <c:pt idx="6">
                <c:v>21</c:v>
              </c:pt>
              <c:pt idx="7">
                <c:v>13</c:v>
              </c:pt>
              <c:pt idx="8">
                <c:v>12</c:v>
              </c:pt>
              <c:pt idx="9">
                <c:v>10</c:v>
              </c:pt>
              <c:pt idx="10">
                <c:v>15</c:v>
              </c:pt>
              <c:pt idx="11">
                <c:v>25</c:v>
              </c:pt>
              <c:pt idx="12">
                <c:v>31</c:v>
              </c:pt>
              <c:pt idx="13">
                <c:v>12</c:v>
              </c:pt>
              <c:pt idx="14">
                <c:v>18</c:v>
              </c:pt>
            </c:numLit>
          </c:xVal>
          <c:yVal>
            <c:numLit>
              <c:formatCode>General</c:formatCode>
              <c:ptCount val="15"/>
              <c:pt idx="0">
                <c:v>4</c:v>
              </c:pt>
              <c:pt idx="1">
                <c:v>9</c:v>
              </c:pt>
              <c:pt idx="2">
                <c:v>5</c:v>
              </c:pt>
              <c:pt idx="3">
                <c:v>8</c:v>
              </c:pt>
              <c:pt idx="4">
                <c:v>9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9</c:v>
              </c:pt>
              <c:pt idx="10">
                <c:v>6</c:v>
              </c:pt>
              <c:pt idx="11">
                <c:v>6</c:v>
              </c:pt>
              <c:pt idx="12">
                <c:v>5</c:v>
              </c:pt>
              <c:pt idx="13">
                <c:v>8</c:v>
              </c:pt>
              <c:pt idx="14">
                <c:v>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01-4297-91CE-9B1D20DD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37247"/>
        <c:axId val="1687139871"/>
      </c:scatterChart>
      <c:valAx>
        <c:axId val="19434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ESPERA ( UM 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9871"/>
        <c:crosses val="autoZero"/>
        <c:crossBetween val="midCat"/>
      </c:valAx>
      <c:valAx>
        <c:axId val="16871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RECEBIDA ( DE 0 À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4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- Previsto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394285</c:v>
              </c:pt>
              <c:pt idx="1">
                <c:v>195976</c:v>
              </c:pt>
              <c:pt idx="2">
                <c:v>323100</c:v>
              </c:pt>
              <c:pt idx="3">
                <c:v>262420</c:v>
              </c:pt>
              <c:pt idx="4">
                <c:v>119266</c:v>
              </c:pt>
              <c:pt idx="5">
                <c:v>280336</c:v>
              </c:pt>
              <c:pt idx="6">
                <c:v>459234</c:v>
              </c:pt>
              <c:pt idx="7">
                <c:v>538493</c:v>
              </c:pt>
              <c:pt idx="8">
                <c:v>516071</c:v>
              </c:pt>
              <c:pt idx="9">
                <c:v>245467</c:v>
              </c:pt>
              <c:pt idx="10">
                <c:v>489570</c:v>
              </c:pt>
              <c:pt idx="11">
                <c:v>156685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0A-41B2-B330-615988DA7D7C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459203</c:v>
              </c:pt>
              <c:pt idx="1">
                <c:v>127658</c:v>
              </c:pt>
              <c:pt idx="2">
                <c:v>411943</c:v>
              </c:pt>
              <c:pt idx="3">
                <c:v>351635</c:v>
              </c:pt>
              <c:pt idx="4">
                <c:v>513968</c:v>
              </c:pt>
              <c:pt idx="5">
                <c:v>463271</c:v>
              </c:pt>
              <c:pt idx="6">
                <c:v>314646</c:v>
              </c:pt>
              <c:pt idx="7">
                <c:v>470657</c:v>
              </c:pt>
              <c:pt idx="8">
                <c:v>133501</c:v>
              </c:pt>
              <c:pt idx="9">
                <c:v>322646</c:v>
              </c:pt>
              <c:pt idx="10">
                <c:v>520431</c:v>
              </c:pt>
              <c:pt idx="11">
                <c:v>298851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0A-41B2-B330-615988DA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88223"/>
        <c:axId val="97216224"/>
      </c:lineChart>
      <c:catAx>
        <c:axId val="20298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16224"/>
        <c:crosses val="autoZero"/>
        <c:auto val="1"/>
        <c:lblAlgn val="ctr"/>
        <c:lblOffset val="100"/>
        <c:noMultiLvlLbl val="0"/>
      </c:catAx>
      <c:valAx>
        <c:axId val="972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8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Projetos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1-4F64-9536-5E40EC3C01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1-4F64-9536-5E40EC3C01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51-4F64-9536-5E40EC3C01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51-4F64-9536-5E40EC3C01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51-4F64-9536-5E40EC3C01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51-4F64-9536-5E40EC3C016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A7AAAF-1DCC-4F8B-B2CD-5C5515F0582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E777F81-034E-4A57-83ED-B739ABA05CED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151-4F64-9536-5E40EC3C0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949673-9C02-45A6-A2FC-A7949E5E66B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09647A8-F8FA-4B4F-8783-182AE93677AA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151-4F64-9536-5E40EC3C0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C3473E-C4A5-4C5E-823B-4C9CAC1155A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78914BF-1E60-4B6C-A08F-10D021D4F147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51-4F64-9536-5E40EC3C0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BCB416-410D-44A5-B06C-3471A882219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431ACA0-5F72-4919-925D-DD1D84542D60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151-4F64-9536-5E40EC3C0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ABBDE0-4827-4BF8-83A8-4F91DF45C60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B4BEDC6-E91F-4525-9AA9-5D4B3FD493BC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151-4F64-9536-5E40EC3C0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0501E4-2BCB-4C8D-A77E-CFFF3FBDB450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38C37DF-9C36-44F4-A6ED-B7FB3895AF95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151-4F64-9536-5E40EC3C0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4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5</c:v>
              </c:pt>
            </c:numLit>
          </c:xVal>
          <c:yVal>
            <c:numLit>
              <c:formatCode>General</c:formatCode>
              <c:ptCount val="6"/>
              <c:pt idx="0">
                <c:v>2.5</c:v>
              </c:pt>
              <c:pt idx="1">
                <c:v>3.5</c:v>
              </c:pt>
              <c:pt idx="2">
                <c:v>4</c:v>
              </c:pt>
              <c:pt idx="3">
                <c:v>1.2</c:v>
              </c:pt>
              <c:pt idx="4">
                <c:v>3.9</c:v>
              </c:pt>
              <c:pt idx="5">
                <c:v>1.7</c:v>
              </c:pt>
            </c:numLit>
          </c:yVal>
          <c:bubbleSize>
            <c:numLit>
              <c:formatCode>General</c:formatCode>
              <c:ptCount val="6"/>
              <c:pt idx="0">
                <c:v>126</c:v>
              </c:pt>
              <c:pt idx="1">
                <c:v>300</c:v>
              </c:pt>
              <c:pt idx="2">
                <c:v>280</c:v>
              </c:pt>
              <c:pt idx="3">
                <c:v>185</c:v>
              </c:pt>
              <c:pt idx="4">
                <c:v>309</c:v>
              </c:pt>
              <c:pt idx="5">
                <c:v>255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{"P1"\"P2"\"P3"\"P4"\"P5"\"P6"\""\""}</c15:f>
                <c15:dlblRangeCache>
                  <c:ptCount val="8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151-4F64-9536-5E40EC3C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1380687"/>
        <c:axId val="548349055"/>
      </c:bubbleChart>
      <c:valAx>
        <c:axId val="47138068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Alinhamento Estratégico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349055"/>
        <c:crosses val="autoZero"/>
        <c:crossBetween val="midCat"/>
        <c:majorUnit val="1"/>
      </c:valAx>
      <c:valAx>
        <c:axId val="548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Payback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3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T-Shirt</c:v>
              </c:pt>
              <c:pt idx="1">
                <c:v>Polo</c:v>
              </c:pt>
              <c:pt idx="2">
                <c:v>Regata</c:v>
              </c:pt>
              <c:pt idx="3">
                <c:v>Camisa</c:v>
              </c:pt>
              <c:pt idx="4">
                <c:v>Calça</c:v>
              </c:pt>
              <c:pt idx="5">
                <c:v>Bermuda</c:v>
              </c:pt>
              <c:pt idx="6">
                <c:v>Short</c:v>
              </c:pt>
              <c:pt idx="7">
                <c:v>Casaco</c:v>
              </c:pt>
              <c:pt idx="8">
                <c:v>Boné</c:v>
              </c:pt>
              <c:pt idx="9">
                <c:v>Colete</c:v>
              </c:pt>
              <c:pt idx="10">
                <c:v>Sapato</c:v>
              </c:pt>
              <c:pt idx="11">
                <c:v>Cueca</c:v>
              </c:pt>
              <c:pt idx="12">
                <c:v>Meia</c:v>
              </c:pt>
              <c:pt idx="13">
                <c:v>Cinto</c:v>
              </c:pt>
            </c:strLit>
          </c:cat>
          <c:val>
            <c:numLit>
              <c:formatCode>General</c:formatCode>
              <c:ptCount val="14"/>
              <c:pt idx="0">
                <c:v>942477796076938</c:v>
              </c:pt>
              <c:pt idx="1">
                <c:v>28274333882381</c:v>
              </c:pt>
              <c:pt idx="2">
                <c:v>1884955592153.8</c:v>
              </c:pt>
              <c:pt idx="3">
                <c:v>199114857512.85001</c:v>
              </c:pt>
              <c:pt idx="4">
                <c:v>94247779607.693787</c:v>
              </c:pt>
              <c:pt idx="5">
                <c:v>9424777960.7693787</c:v>
              </c:pt>
              <c:pt idx="6">
                <c:v>1256637061.4359171</c:v>
              </c:pt>
              <c:pt idx="7">
                <c:v>731415926.53589702</c:v>
              </c:pt>
              <c:pt idx="8">
                <c:v>15707963.267948965</c:v>
              </c:pt>
              <c:pt idx="9">
                <c:v>1570796.3267948965</c:v>
              </c:pt>
              <c:pt idx="10">
                <c:v>251327.41228718346</c:v>
              </c:pt>
              <c:pt idx="11">
                <c:v>12566.370614359172</c:v>
              </c:pt>
              <c:pt idx="12">
                <c:v>314.15926535897933</c:v>
              </c:pt>
              <c:pt idx="13">
                <c:v>12.86</c:v>
              </c:pt>
            </c:numLit>
          </c:val>
          <c:extLst>
            <c:ext xmlns:c16="http://schemas.microsoft.com/office/drawing/2014/chart" uri="{C3380CC4-5D6E-409C-BE32-E72D297353CC}">
              <c16:uniqueId val="{00000000-0D17-42D3-B2E5-DC612432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18543"/>
        <c:axId val="96904559"/>
      </c:barChart>
      <c:catAx>
        <c:axId val="2533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04559"/>
        <c:crosses val="autoZero"/>
        <c:auto val="1"/>
        <c:lblAlgn val="ctr"/>
        <c:lblOffset val="100"/>
        <c:noMultiLvlLbl val="0"/>
      </c:catAx>
      <c:valAx>
        <c:axId val="9690455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3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/>
              <a:t>Projetos - Viabilidade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1"/>
        <c:ser>
          <c:idx val="0"/>
          <c:order val="0"/>
          <c:tx>
            <c:v>projetos</c:v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0-450D-9D0A-B3F7DA6650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0-450D-9D0A-B3F7DA66502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0-450D-9D0A-B3F7DA6650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0-450D-9D0A-B3F7DA6650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0-450D-9D0A-B3F7DA6650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shade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D0-450D-9D0A-B3F7DA6650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DDB81B9-462D-4B68-9931-721136F899D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889E78B-B5D7-4D33-ABC3-966AB78A65DF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9D0-450D-9D0A-B3F7DA6650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BB3D0C-E752-4298-897B-0680E314DCF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1839B81-706A-4841-A668-68BC187A9B9C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D0-450D-9D0A-B3F7DA6650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613C9C-D08B-49FC-A9AE-A54F6C81882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0FE01BC-0A5F-40C5-BE5F-777D9A2A88E0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9D0-450D-9D0A-B3F7DA6650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57A0D0-589D-40FE-8FB0-846B0630536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10EC95E-F403-4E13-8834-306AA65CA2CA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9D0-450D-9D0A-B3F7DA6650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735BCA-0254-42AB-9C71-E6A4190B0E2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822026F-0E50-4A4D-BA7D-252A77979BBD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9D0-450D-9D0A-B3F7DA6650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AEEFD9-A698-40BA-985C-E7456CC59B7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8D0DDA3-30FD-4876-9E9B-2EAFB41E74E8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9D0-450D-9D0A-B3F7DA665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4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5</c:v>
              </c:pt>
            </c:numLit>
          </c:xVal>
          <c:yVal>
            <c:numLit>
              <c:formatCode>General</c:formatCode>
              <c:ptCount val="6"/>
              <c:pt idx="0">
                <c:v>2.5</c:v>
              </c:pt>
              <c:pt idx="1">
                <c:v>3.5</c:v>
              </c:pt>
              <c:pt idx="2">
                <c:v>4</c:v>
              </c:pt>
              <c:pt idx="3">
                <c:v>1.2</c:v>
              </c:pt>
              <c:pt idx="4">
                <c:v>3.9</c:v>
              </c:pt>
              <c:pt idx="5">
                <c:v>1.7</c:v>
              </c:pt>
            </c:numLit>
          </c:yVal>
          <c:bubbleSize>
            <c:numLit>
              <c:formatCode>General</c:formatCode>
              <c:ptCount val="6"/>
              <c:pt idx="0">
                <c:v>126</c:v>
              </c:pt>
              <c:pt idx="1">
                <c:v>300</c:v>
              </c:pt>
              <c:pt idx="2">
                <c:v>280</c:v>
              </c:pt>
              <c:pt idx="3">
                <c:v>185</c:v>
              </c:pt>
              <c:pt idx="4">
                <c:v>309</c:v>
              </c:pt>
              <c:pt idx="5">
                <c:v>255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{"P1"\"P2"\"P3"\"P4"\"P5"\"P6"}</c15:f>
                <c15:dlblRangeCache>
                  <c:ptCount val="6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9D0-450D-9D0A-B3F7DA66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69746831"/>
        <c:axId val="1687163999"/>
      </c:bubbleChart>
      <c:valAx>
        <c:axId val="166974683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ALINHAMENTO</a:t>
                </a:r>
                <a:r>
                  <a:rPr lang="pt-BR" baseline="0"/>
                  <a:t> ESTRATÉGICO (NOTA DE 0   À 10)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63999"/>
        <c:crosses val="autoZero"/>
        <c:crossBetween val="midCat"/>
      </c:valAx>
      <c:valAx>
        <c:axId val="16871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PAYBACK ( EM 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7468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NOTA AO 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33</c:v>
              </c:pt>
              <c:pt idx="1">
                <c:v>9</c:v>
              </c:pt>
              <c:pt idx="2">
                <c:v>30</c:v>
              </c:pt>
              <c:pt idx="3">
                <c:v>5</c:v>
              </c:pt>
              <c:pt idx="4">
                <c:v>5</c:v>
              </c:pt>
              <c:pt idx="5">
                <c:v>18</c:v>
              </c:pt>
              <c:pt idx="6">
                <c:v>18</c:v>
              </c:pt>
              <c:pt idx="7">
                <c:v>13</c:v>
              </c:pt>
              <c:pt idx="8">
                <c:v>12</c:v>
              </c:pt>
              <c:pt idx="9">
                <c:v>10</c:v>
              </c:pt>
              <c:pt idx="10">
                <c:v>15</c:v>
              </c:pt>
              <c:pt idx="11">
                <c:v>32</c:v>
              </c:pt>
              <c:pt idx="12">
                <c:v>31</c:v>
              </c:pt>
              <c:pt idx="13">
                <c:v>12</c:v>
              </c:pt>
              <c:pt idx="14">
                <c:v>18</c:v>
              </c:pt>
            </c:numLit>
          </c:xVal>
          <c:yVal>
            <c:numLit>
              <c:formatCode>General</c:formatCode>
              <c:ptCount val="15"/>
              <c:pt idx="0">
                <c:v>4</c:v>
              </c:pt>
              <c:pt idx="1">
                <c:v>9</c:v>
              </c:pt>
              <c:pt idx="2">
                <c:v>5</c:v>
              </c:pt>
              <c:pt idx="3">
                <c:v>8</c:v>
              </c:pt>
              <c:pt idx="4">
                <c:v>9</c:v>
              </c:pt>
              <c:pt idx="5">
                <c:v>7</c:v>
              </c:pt>
              <c:pt idx="6">
                <c:v>8</c:v>
              </c:pt>
              <c:pt idx="7">
                <c:v>6</c:v>
              </c:pt>
              <c:pt idx="8">
                <c:v>7</c:v>
              </c:pt>
              <c:pt idx="9">
                <c:v>9</c:v>
              </c:pt>
              <c:pt idx="10">
                <c:v>6</c:v>
              </c:pt>
              <c:pt idx="11">
                <c:v>6</c:v>
              </c:pt>
              <c:pt idx="12">
                <c:v>5</c:v>
              </c:pt>
              <c:pt idx="13">
                <c:v>8</c:v>
              </c:pt>
              <c:pt idx="14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FC6-4673-88BD-F782236C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37247"/>
        <c:axId val="1687139871"/>
      </c:scatterChart>
      <c:valAx>
        <c:axId val="19434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ESPERA ( UM 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9871"/>
        <c:crosses val="autoZero"/>
        <c:crossBetween val="midCat"/>
      </c:valAx>
      <c:valAx>
        <c:axId val="16871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RECEBIDA ( DE 0 À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4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VENDAS POR GEOGRAGIA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VENDAS POR GEOGRAGIA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sunburst" uniqueId="{103E63EE-F89D-4A2F-84C5-903BCB70F555}">
          <cx:tx>
            <cx:txData>
              <cx:f>_xlchart.v1.14</cx:f>
              <cx:v>QTDE. VENDAS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_xlchart.v2.18</cx:f>
      </cx:numDim>
    </cx:data>
  </cx:chartData>
  <cx:chart>
    <cx:title pos="t" align="ctr" overlay="0">
      <cx:tx>
        <cx:txData>
          <cx:v>PROJEÇÃO -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PROJEÇÃO - VENDAS</a:t>
          </a:r>
        </a:p>
      </cx:txPr>
    </cx:title>
    <cx:plotArea>
      <cx:plotAreaRegion>
        <cx:series layoutId="funnel" uniqueId="{834C3E0F-A00A-4A34-BC8C-9A896D8DFC3F}">
          <cx:tx>
            <cx:txData>
              <cx:f>_xlchart.v2.17</cx:f>
              <cx:v>DADOS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  <cx:spPr>
    <a:ln>
      <a:solidFill>
        <a:schemeClr val="bg1">
          <a:lumMod val="6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_xlchart.v1.21</cx:f>
      </cx:numDim>
    </cx:data>
  </cx:chartData>
  <cx:chart>
    <cx:title pos="t" align="ctr" overlay="0">
      <cx:tx>
        <cx:txData>
          <cx:v>CUSTO POR DEPARTAMENTO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baseline="0">
              <a:solidFill>
                <a:schemeClr val="accent5">
                  <a:lumMod val="50000"/>
                </a:schemeClr>
              </a:solidFill>
              <a:latin typeface="Calibri" panose="020F0502020204030204"/>
            </a:rPr>
            <a:t>CUSTO POR DEPARTAMENTO</a:t>
          </a:r>
        </a:p>
      </cx:txPr>
    </cx:title>
    <cx:plotArea>
      <cx:plotAreaRegion>
        <cx:series layoutId="treemap" uniqueId="{82868C10-8688-498E-9340-2061877C4246}">
          <cx:tx>
            <cx:txData>
              <cx:f>_xlchart.v1.20</cx:f>
              <cx:v>SALÁRIO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5">
                  <a:lumMod val="50000"/>
                </a:schemeClr>
              </a:solidFill>
            </a:defRPr>
          </a:pPr>
          <a:endParaRPr lang="pt-BR" sz="900" b="1" i="0" u="none" strike="noStrike" baseline="0">
            <a:solidFill>
              <a:schemeClr val="accent5">
                <a:lumMod val="50000"/>
              </a:schemeClr>
            </a:solidFill>
            <a:latin typeface="Calibri" panose="020F0502020204030204"/>
          </a:endParaRPr>
        </a:p>
      </cx:txPr>
    </cx:legend>
  </cx:chart>
  <cx:spPr>
    <a:ln>
      <a:solidFill>
        <a:schemeClr val="bg1">
          <a:lumMod val="65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RECLAMAÇÕES SAC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pt-BR" sz="1500" b="1" i="0" u="none" strike="noStrike" cap="all" spc="100" baseline="0">
              <a:solidFill>
                <a:sysClr val="windowText" lastClr="000000"/>
              </a:solidFill>
              <a:latin typeface="Calibri" panose="020F0502020204030204"/>
            </a:rPr>
            <a:t>RECLAMAÇÕES SAC</a:t>
          </a:r>
        </a:p>
      </cx:txPr>
    </cx:title>
    <cx:plotArea>
      <cx:plotAreaRegion>
        <cx:series layoutId="clusteredColumn" uniqueId="{7BAA2EC7-A1AE-4C39-B745-1F84ADEA54C2}">
          <cx:tx>
            <cx:txData>
              <cx:f>_xlchart.v1.11</cx:f>
              <cx:v>Nº RECLAMAÇÕES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3DBECA5-7B22-4B0E-9B0D-21480A799296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ysClr val="windowText" lastClr="000000"/>
                </a:solidFill>
              </a:defRPr>
            </a:pPr>
            <a:endParaRPr lang="pt-BR" sz="7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90"/>
        <cx:majorGridlines>
          <cx:spPr>
            <a:ln>
              <a:solidFill>
                <a:schemeClr val="bg1">
                  <a:lumMod val="65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pt-BR" sz="8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</cx:plotArea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</cx:strDim>
      <cx:numDim type="val">
        <cx:f>_xlchart.v5.6</cx:f>
      </cx:numDim>
    </cx:data>
  </cx:chartData>
  <cx:chart>
    <cx:title pos="t" align="ctr" overlay="0">
      <cx:tx>
        <cx:txData>
          <cx:v>FLUXO CONDIMÍNIO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FLUXO CONDIMÍNIO</a:t>
          </a:r>
        </a:p>
      </cx:txPr>
    </cx:title>
    <cx:plotArea>
      <cx:plotAreaRegion>
        <cx:series layoutId="waterfall" uniqueId="{6CC62A1D-2AE3-45F5-B192-A4C34535117E}">
          <cx:tx>
            <cx:txData>
              <cx:f>_xlchart.v5.5</cx:f>
              <cx:v>VALORES</cx:v>
            </cx:txData>
          </cx:tx>
          <cx:dataId val="0"/>
          <cx:layoutPr>
            <cx:subtotals>
              <cx:idx val="7"/>
              <cx:idx val="10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chemeClr val="bg1">
          <a:lumMod val="75000"/>
        </a:schemeClr>
      </a:solidFill>
    </a:ln>
  </cx:spPr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</cx:fmtOvr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PRODUÇÃO DIÁRIO</cx:v>
        </cx:txData>
      </cx:tx>
      <cx:txPr>
        <a:bodyPr vertOverflow="overflow" horzOverflow="overflow" wrap="square" lIns="0" tIns="0" rIns="0" bIns="0"/>
        <a:lstStyle/>
        <a:p>
          <a:pPr algn="ctr" rtl="0">
            <a:defRPr sz="15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pt-BR">
              <a:solidFill>
                <a:sysClr val="windowText" lastClr="000000"/>
              </a:solidFill>
            </a:rPr>
            <a:t>PRODUÇÃO DIÁRIO</a:t>
          </a:r>
        </a:p>
      </cx:txPr>
    </cx:title>
    <cx:plotArea>
      <cx:plotAreaRegion>
        <cx:series layoutId="clusteredColumn" uniqueId="{A13AA15F-4CA0-4822-9AFB-64BE1346538A}">
          <cx:tx>
            <cx:txData>
              <cx:f>_xlchart.v1.8</cx:f>
              <cx:v>Produção Diária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  <cx:axis id="1">
        <cx:valScaling max="10"/>
        <cx:majorGridlines>
          <cx:spPr>
            <a:ln>
              <a:solidFill>
                <a:schemeClr val="bg1">
                  <a:lumMod val="85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</cx:plotArea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TOTAL MATRICULAS - POR GEOGRAFIA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MATRICULAS - POR GEOGRAFIA</a:t>
          </a:r>
        </a:p>
      </cx:txPr>
    </cx:title>
    <cx:plotArea>
      <cx:plotAreaRegion>
        <cx:series layoutId="regionMap" uniqueId="{4671B4B5-A4D9-4F8C-AEA6-529AE4A41CC7}">
          <cx:tx>
            <cx:txData>
              <cx:f>_xlchart.v5.2</cx:f>
              <cx:v>MATRÍCULAS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zHvZcuQ4suWvlNXzMIsgVrZ1XbNLxh4hRWjLTOULTSVlghsIEiS4fdf8wfzYeCByVeVU99iUWc8L
RV8IMhzb8ePQP5/HfzyXH5/ML6Mqq/Yfz+Pvv6ZdV//jt9/a5/SjemrfqOzZ6FZ/6t48a/Wb/vQp
e/7424t5GrJK/hb4iPz2nD6Z7uP463/9E1qTH/VBPz91ma5u7Ecz3X5sbdm1f2H7qemXZ22r7vy4
hJZ+//W/jfxYdVn19Osv57/ddD/VH3//9QevX3/57XVbf3rvLyV8Wmdf4FkP0zdIIEQIRwRTSlj4
6y+lruQXO6Nv/BALysCJBphg8eXl108KGvi3vsl90dPLi/nYtr98/vvDoz/8hB8sWavjSxRiff7g
/751v/C3H6P8X/98pYDf/ErzXUe8DtC/Mr3uh1iX/+t/qj+yv7Ef8JvQZ4SEPg8pwpSEEObvu4Hj
Nz6nfsAJoyLwMQp+7IZ/65N+3g3fPfqqG76zvO6G+Pif74bIPLVZ+SUOf8NcQP4bzpnwsY8YYwF9
3QkUOgHMAuYK4yETnH55+WUu/OsP+nkPfHnuVfi/qF/HPvr/YAqcnsyTtE/ZlwD8DdEP8JuAoJAy
jnyBKME/zgAq3uAw4Iz6hEL3QBd9efcl+P/OF/08/N+efNUB3wyvu+D0+J8f/nGalR+/xOBviD/s
BAEOfJ/5PAhD4RP+Ywdw9CZAQgQsCHFI6J+XoH/1PT+P/uef8Sr0n7Wv4x4f/vNxXzb26UWbvzHy
6A2s6pSF4TnwKCSYvIr8eejzwA9h2SHQMec9+gIALkP/3/iin8f+64Ovov9V/zr+y/g/H//TR2O/
/P6/YdiHbxBHAQk4guVFBEHwetiTNxjQj/CR4CEMf4G+vPzzuvMvPufnkb/8iFdhvyhfx/y0/M/H
/MHYv3m1x8GbkIUcC1hwaIh4+CrslL3xKQNMxHwK/SPCV2H/N77o55H/+uCr4H/Vv47/w9+y1v+f
0ehXeL546p6WDtd/B0j/2up+ImQbrx79q/TgsnBsX37/FQOG/JosnFv4YVH5gj5+9P/41HbnrIG8
4YIwJPAZMEHaAL03fHQmQKohaDBhXzFSpU2X/v4r7C+MwCTiPqYB4oEA+NRqezZ5GL8BeEuxDzMR
lsAwCL5mUiddTlJXXwPxWf6lsuqks6prf/8V+TA66ovf+ZcxLARmnGHiI7j1cQArav38dAvp2tn9
fxAr9FAGfRfNYhQxRsbbIPiw1WB09tghFkvL0z+Qn6uFGWVw6KYmOfZZQSNnSHp2m9SluK8lxpEy
9biwvV/Hganww5zrapeFpo5p5eMHMnhq56yoZ8HFWqmhjv2vzont66jO6Kew1uNaKdrf4KDrb0Q6
0Igh2W30WecMtUjbSI2k2VobJGk8WiQjzeYXWqXx5I1DFZmJ8d13t0jJs9a0YqfSKgw2VFZZhIi2
ywq1abLEEkVdmH/sszn/MOfdTV51VEYi4rbFMvLG9DYfS+8R+3Me+1mu7+ickaVtvOmKBGO3VUXr
bWqaltdsDtulGFRyN/m9iAqdFh90sBjz8eRlgj372XySYXu5SXPQ9GAqasOdSQ96ikjZKxN1BPWR
DIb2iJOyPda4uunavt9lZ9UwDCONBK4vOufhfJ31q6/Tjz0f1t8N9Z8MIPaT8QNj0EdBAIkvJuTV
+JlLLkZKdBcVno+LqzQpduE4NXt3kX3d7KnBTR05Wfj8e8sr3bfnrBmqRdv8IbK6eQhSraNO1dNB
U20fyqIOol4hs58nZB/GtFbxbINq56x965MYjXW5ddY0xXsp7dVQ2x1gae/kWek/TMIekK3HU9Z0
IKXT9TT1xcUmOTtlasBH5ynr+q6wQXMsRL+cUo1P8xw8eB1MCTulfpR3RXcKeKUPU83bhcZt+kfb
0WhAEj2m9WhWM1fNtvM8cQFsl2z9J4GngPK/n7iEBZBfhRwWCJjAhPr+jxO3ZFPfpgWvF5h3+VZU
Jr3iXfr5okpk1qaidSz4ooc59nEcYbbUXNb3auirlRQj3puSjYek2NSpD7PLL8WVl7Z2jqwZ+ZWT
RdNGGTPdIYS5v+G898zSluH1HA5oHZxnsdKIL8IR6eUsAxtVjNbLufbkXd/g9I43sSknsZCNsouZ
suEqR2UxRWOak2iaSbDskW0WxLRBrFknr8T5J6TDVO2bXixz07C9V8likc/D9KGr5rthwvbO6ZOU
v//rwRwElMLS/kNYOeM4xCwMGBcCRvTZ/t16KGmLNM6zZsmjLnnqdWP/EFTxeO4YuRZTb/YV98nS
883wrhvp9YCb8kUZ/dgMbHggdUpWc8/lDnW0PVUhLWPngXEs83p+zqqkj2ti5yOrJn8XpIFe1ZPq
3+Y+uzOSlS8D6+9kqce3eaCrVc36YBcm3Xj0Zn+IydyOz8GwcG12oSxjWEvsqZq0t9VB92yrYYiH
ogmPgZTeYkTBdGdR1saj7tC7eaxU1Gq/+GNW1fUgqkxGgS0jPfQ6i1JUxIEw9afRy25sh+zTgHMT
zcak79IsnGIrSnmXMlItA9a2xzGY6zVjpTr4piTbuZHtNg2Vf7CDSFZp5YmjMIrBxhIUkRdqslIW
9fcJpu22HGFoOjHjWX1Eo7jiYTrcOxX3ksgTxNziRPf3xvN0RFRD985oNU+XGvdkVUxihxvtH5IK
VSf4BXRpwyqJu2mU9bKCVVGJ3F4j1VQn5+JnApbqs4tAU/qdy1R66pTYXEc9GsY9oksm8uLB+CJ4
GObvBOEtucL5QzPU+GxxQlsmwV2BqqhIr0iixvx8YxiGmw4fikBPeWTwoXOa/1sfrQN+G3rTHBUm
w3GYdWRTc4vuq2EMViWv1ZK1HN1bnJAdz2gAcxysJPGTo1Tt3knu0lQfe0PLO3J2r/T4VJVJd+VM
rmlji34RcptFzTzzxyEPIqEL/13BB29bCZsscJCKR4am+zRp0G1DxHyVKZbG+VDyx4RWNKLp0FxP
geY3sKI8tud2DLfTIvT9aaekxG8L1S2cfs5zbzUE2K793k7v0tyPe7nWRIR5NMo1pgZuhmrdAqxy
N39hos75rx//s0/RAbsbca4W37/mz35//pRXPv+Pj8OvFWg9Upm91Ek4RYmU6JaMoVh7uk230JPh
yfR1GSd5jp/H4tB7CXuZhnSOUOH7F1dS+59dVVN+c5XW8u9a9fJArJ1rndTJybnK4rtWf/YBztV9
gJfMwY8fAFscXdVzYWLPlOhGtPlhzBL6NkAFOuimnaL5LIrejJvMN8Ei4QN9OxRjs0yaPlg7a1Az
L5oVm/fOyjC7LYa+PTlj2a+7QWVvW5nrqyHE1xnt1qzxbRejNtuZJPWOBSXmnjNPx5OvzXasyvbe
a3K1TkmJFs465Lm8GlP1HDatuXcqk0QlJd6dcy/6Oo1S3+8OzoaY8BZ8CMjKWW3S8C3uExk7a5j0
/mke2rUzljirFqQsmk1YHFA59e/6UvErHkgTOXFSXrvO2SiWThyGpIxtrdHeidmEV5xLdJf5RNzM
IblKJq9/V+eZ2XUeYbHzspLKJS5Rv3FWmSbPKMkA/lX98Bbem3RtcdXQJouzJmvXgul269FO3uii
kXECUPkl4YushL7OCmbiVuTZKfB1vqMZ/EpcCPWgQ/3HXI3ty9DQnTcS9B5wVLFMbdcfwqRqrliJ
/EUjR/FIPW/VT5N5wVTmkWRefl+c35t0c7cqa3ogtM+uvU7gZWiL+XbmZIzrzqfvbAWBRh1Cz36h
1t5gJoh78dArknzq1HzTlDn5oJCHIhNy9SArb1h4gCBPndDpeoZ1+UBDSCsCXc8bdn7LMFZFJENA
FZDhlFcG2WzX1Kbc+Kb3jyxv+oU0sJ8mY31eSCb80uYsSoRuZVTQaU/9onyq5yCMNKLDnTEeW4aM
mXWAsuNcVNVJWdMeiXdg5VSdnMZd7IRaWDumavnN4FzZOf9Z2UbIB6Bn04dkbpZhYcSNU2lvejeF
U3U9ezp9CKCKEZEEy70TMWOnWWVbFuTVfZZRcgj6/CVtsLonZxUx0Nvcu3WacCrHqMKz2Dl3pa1d
TXhQS08PaNPQ0cQ8Yfo22WWF393Wje5uIf/wN7qfvMiJzjAUrYhSHLKN09nSH6KWD6S4mqS454pX
+26EQp4sumM72vZykU25SX3NAPSPYRLLIR/EWmZE7Gz7UltfXxtclWvZFCZyYlA0+tpdegmAMwhN
ardBgPJopgAR/Lprjq0x052Zxx3v1fwekGu10bYMIDEz0/swHF7CjupdGs7QIWX9+cJJBaqqjPME
FfNbjQK0l0y2N1OXNddDka2cxA0yN8MXVdk1dGNlqD9/3FIKXF7XDBK9Rd/5y8Jrx4N7UX5+WyYa
gEd50q0CNuPYr2U1v2W9F27rZrhNICO+XFpp51UGecEi9aahiBtDSeS3pdjMyn72QZTBTq7J0T0W
1nY62MreiiZWItmlxPduTU7ZMZlLGVkxTu+xmr1lx3KxduIAMIIKlMe8G+YFBby151NLoxw25UWf
T8xEkyi9vbO8lp1SBoB2NEuvh5SPuyQ0xZWufX+ZDd54r7u8j1STkmcIQhwGhHyasDpCOS547KAj
Yth79A2bVb/+9niba3/Zy3a6z7nqI6+Y8LOHu5gRTT6Fs/7u8dGv9M3YeXbdju20o6YNN2pWB5vJ
YJ1JY/eeB7B30n69mUKhrzHK8bLmqrsNgRiJ517m70bmVREJM/NHOqcHz2RlGjFAxk3G4abLNliz
6Zk2sKzUqnovKtzEYeq3d3nZVcs0x8WxJwStmSnYOqyyt8ofg2Vt6+mD9tWSdDR919vBbMPeBMsw
VfPP9M6/RNXFn2nYflw7kuDX7VzaFym8vG6zbYPEXmq/go+FhZk1E2DxDJ1Cy9GHihsalV4x32s1
hwvT4+YoicfXyAPQS2rk73mP9bpmujrlsuwX6WT9h8xL+ijzjHiaJd/nOuURLjHbdzbUe14B09KO
Vf2uAjZn5akghfCDmNseRyXxpkNzFgmzS3+U4V2SJurW2n6fK6bfyQ5HwPGoXUNqL6pyQd9yMeG1
EVO9hISavqWpwou2NsPGiawAgKJNPR+cmKjuIL16vmFDWbwlZuW0th/syWfdbXlukPS+v3ftQ157
aKYquCnF2EJnVWbfdyY5NgXP4jSf1TPT3QITxR+/efi9TI5l5X3nATvKeD8E031NaROFJZqfypbA
NjCP7CbDFO0hgQB8ejZUvl4EeOrej2PZrX0JAAxC0L+zaFo5h1nCRt+LuTngOU9vXJOotf2KVWpc
ui2BoKyJ5lrC1vR1r7BITLuhDR4QakIROT+v8+qoyPW8sblQJ+fs/DpEHpzHRXU2fmvzm6EK52ln
vvh+02dzfxfMH4qqq/6YJrbgnvQ+2oncaczke6FhM20qf7pGGUm2icHzWs01v5FlUcS5bNlajZXw
P2XIZNFAZDneEJFcNaOhd20F643ldb11IrZFt/UymcWe9sid0yUxpyi4K2c1Lirt9asqyVQ0cUUf
3Z0H9NHnu7wpby2AkAgYueLQsirKk5Hv9FkqJ1UcOksBTYl8Ao7vrHQWdxGzCWMu2m6fyRQdSoP9
Q4kadEiI3ha4slunuhjP+tbL5bpz+5k8Lw49DMymaoODhamNF25vGkFXaxVnpAtver/sbgPp86ge
jNgoO3a3Olfqtn/vTO7S1tB7bKwlLOXc24xFZ2M6cnaQJJVxk+LpvWq7ZpGNFibNWZxtAynp4L+F
nGhdWlTFgDKGNM5wk8YN5cMSaVP2O9bX88LOZkVo/bbLyccUmKdrnxt9PZ0v7k40c7ah3JzShlOm
o5bek4mabV2nd/1olL/mVsNoUx6+DnsijgUAtZTmPbyqy8OjN+Tw6yYDP9YbVnQs1AKfM+W+CtJV
kgc4donzt+y59WgctJ535VR12m4uA8QAIXzq2wBf8uVLalxl9RL42HLPuH+om9Lcdg2HHc7LD8Uc
4HeU6nA7iaAEPrTG78KuqBbclHwbFFbc4TZfllUPn4qqiS0N6btF5WTfErZMhqZbWCCzY7+rm5Ub
/aWd6qsu9ZbfTbKwniBJkLxfcX8Oj5fP7XHAFjRM8NIUhb8KUj94cGLBm+9FZ0WhxMA/poumZ8Ou
SOZkb9tSRZ1uw2V2Fp2uQzPsuN9kp3QXChv0Xvjr1Gt0EnVjEFyVuQ87eZq1S02z56kosx2Ufiqg
PFSareYq4TGBPH0/o7laFYSmKEq8Ql/zUcH6nZXjsp4ate3RBNxMUJkjhSJDrFI1PnGRLWqY6S9B
7udRKYfuvpGUr3CCqp3sehVJ07Y7xVO56ybgcXQTTB+KNttMcNZmU05JgtNoBAizALDsxc2YZAd9
3hFN4Il7KD9VkZexNGrnhq3bzuT+2kpvmY2nbpRkWQ2GA/XZAxQn1BuugO45o/JMoLixpxzo59tO
Bld9OUzvm7Kha9Yn6Sqz2fQ+qdWnHMRjTdW0KDBGy0yb8Wqs0vFKnu/q3nSrAWeww51FYIAHDXBz
6gDygjIdJ3gXUppHiVLVElaF4kCaDtYPd6u8iW9CYKfrs8Gp3GUqk+KgalMcMl/f0GkagYrkjSrX
XuvdjMAqveWGFyvUBWSHWzIcKVB/AEEC/1mkcYG6/KXUYRVzJcpTSmi188QwrsIaew8s0W+dx7kt
mNxvUWZsbKgR9+kI5JvmJX8ps2qp2sT7ANydF/tKJ9f1MEy7JqjnFfXQafAgGyr8pIy83Kd37uLP
2bKUkCw4iZWiWpShD9sWr+hdx4DFArZGRWN+mwZCvHRCLWQu6ucZ9VMkINr32SDZkmSKH6hn2M63
EE5v8KYbzy9snDdQrmiT/qoygh3aNG8WiZzSmFivODQAPt4BiRplKXCejSHjMcTlS9iE+F0+KbEu
dD8vndc4o2cl+KNFBi0H0g/pMjENil/LKR3Rcpxgzi+5Z1HsZNpVt8Dm0eOEarsF3GEX3vkdOlRJ
HM59s3Niqug2LEd5Z3DJbgrTHAPWkHevHkqzLIlbTb57SKlQ3qmC0W8P5Z3hMbZm0zWzThdJRek+
qMRCa+tvxzFje6fKKuALLlYnp7mhmzEnV0wHwSqkuIQcIutu3aXJJZSQMpPtgT9pb4t8ro8zsAHO
qCoLSZnspyUNp2zdBtXw6KdXDj/OGPHVVNNk3QW0f+zNd2rOxuQn3vSsVk0YRDng/g1EkFzDeYk2
ZmOHlgQKCRz4NzMfityLnXXiNMUROjThWKwZpG8rCRD8kTbeFpOivZ9FXV51Bc5iaLB5ZBmq4x52
rwMfRvkAdaF1AdzHY4Nh/JSyetBjnmxSrwNe8IwbsQyG1cilv3Jgc6SlFyHYRvZO7Aq65n1a3vGy
Tm5DNW4uGLQH/DpxcWoBGwINWdYHMmtyX3XBlmQDemxDKK0YJOQmOIu2KyIqB/auCopyV04TWVRp
Bm4z+8DA9yYMSXKdyW6I3OOMkgkqIyw/VJcJJJMMgIyXdtu0gCkWBLjeQnfmsZte49zgO3K5dwrn
7lMgsodWstfuiQFCOIidybnT0j/2xfBQIks29lwXgXNb/MoW+VEEVgFtRdoCsHlANrnJs7txBP5o
lOUxcdbhbA2SvttM89Il/rgYoKhEYdVxib+sSn4iqlo5isB5jE1/KnAyXztpGma1UKzFsBElkAq0
sw/5eu0vbJGWSy85b06lV7f7RNIbqzwoUV50mT500q8OTscGNJ0sIwHk2euBEnSb9qaBCk49LMmI
ZhWXLF/5WdEffUBmZ2Jy2Arl+1EHdTYVs6Ieo7D3yNaZ55YUxw7I04t1nsMorL1sHiKFeXWg5x3k
uwubxytmP2CS24tNs3q8OKivd2X4nQPJP1KJp12oi2l/LoXsi76b9mGIh1WOsicnfdO/EmndlV7s
lFnJjv5c8R2Se1J33hFWL3Jqz5cGCquRAcS25bKRXqR0CBHp2bj4LLez3VWQO5ZWkpO7uIehpblG
WVSUaXkDZc18KWD/B6TW0y2wlsVmko0+hYnw4jIQ9v2AigeXSY/Tu25G+ceihRf7U2ePCrjNCIok
WeSPGUxEgOCLhuTpbpgb/l7OsVNPqOm3WTVmS68fmke/1s+dp5PTGPLy5J6m+dBFSYmSU+4PRUSI
rh4w02SZZ5U9hKjhezh2WKzmMujuK8maqAi4/VgpKOR49E4E5AbRch5vioxB0YTaOuJjGrYAY6d+
bb30dkxTTYEgNvsp8PJNncBG9ZRNiwpQ+2EuhX9oaAIEdS7ucd8DtJ+D2UYT0I4HFdb+59vZYLEu
TXLvDH+ynpuZu76NJuBQFpiGD5fxRbIkjEXfqM/jjZURE0V768bi5MlxXflJEBs3VBu/e2yA/wMC
qEW3UiXDwR/4A/AuJTB+pFmxOZc3Pu7ZPq+rG7+SElhW34RHQe6VZmBzqgkqYbrH+MoLrQTGBB6q
skZGGEb61unCsyHIuj4GACou7TrDYM+lJwpY7NIUa8Z2047cj1wz7tKk5pPXh2YLVcucR5UvuigA
pnvTTjk9Jr6XcYBENNLEyuuLTzglwY4gcXMRAdWQo8mJv2x0yWNYbsmRjtAnacLzRdLZfIhgMA27
qaHLcBDyqsCTvHJ3rJh1ex5qw26uyJKmWTFE33wu8s/Mzkc0Kr3CmjwkvGs3HbHNSvjTELkpb4O8
nC63Tm5q1KySr2Y34b/Nf+eSQ1MqT8t1EXjNHni9uobCZtfsW93B+QN3+1ousE5E7LRZvc5Hj+3y
OYAjC5lUSzUBcz5gOPEWYZP1KzvX9pIUcTpAIm8wWRo6mCvrfOjZJ03tZ59LTfFcmTz7TZiZKzjS
EezGbj4qAqcZVqayeDlncMAja4DBvygJrMJLCOsQu31Cl/3W9DS5dpLCAAVIkc0XI6lhIEEFe/9t
Img78tgM0ovdBHKGyyxqAcmsSKOqc04lDjzlU1yci+rWZn+ArToBS+RBSt8xuS4m2MN5GNIL3rJ5
78dQGRY7B6w87q28dKJ3FA3ZTYL7Owf1mrBcBC0voWadeCuXWsAhAZJ75NHAEScgq0Cd+8X8obZr
ozr6qBpE12Euoi6Y+mtHs2LRwbwMAYA5epfC0fOIMajKryyyKl3UKPEikhYZihyTnBkt933Wbi45
b/FFdEbZ0CkuR9RtW9O/6GkcPsm7UknyySLviQ20escgbV9YT9XH3JMMcIuXbvsaIDgS47wAPpW/
Fcos+zyvtlqlS5XAgh4VZ1ohPbMPBSQRh1JLWJwIUuk6qC4lV0F6tApTIPtchVW3HO8G3wCHdi7P
5k0ijgpNe1e7dRVZ3f4Bx4b0nbNPXfEEwKa/lGerzASQi/n0UvlVwN3bCvIax4MRyMnSriyf2p7z
hdVKHbLSJtcepFsXpiwtqkiK+V94ZGcPA+cPL23YOveuudKf2zi/5V97pHO5bIKxvM+qpNnD4Qoa
93BS+r3HVBbPuAkPsMRBSR1DHXDIw/cIyjwbqMf1y9mM4ftOz5/KKixPCjiNG2LwvfOa4V+QVikr
prUTC5hEDdAAd2Km7fV0xnRyhMZS248LOOaQ7pxbYw9+MIt3uC3HbW0g54YD9VEOPHYTB00YeyFP
b7jvjXdyZGwhx2FYyX4e7wDIZtdZ252c5DyYoi/Km8uDYFCdCD3C1z3KeOw87CybO0h+zk057ySj
fpwZXm6c2NRwdAEOwaTR5W3ndxDCrsKyHa6dKvNEtUoClS2daEsynSpUXiT3DjjqDBlgWQFVcP4C
rxfB1v2eb02mkBKlXbBikIO/r0OgF6dZ1+9mC7TUTLsBPjtPFmym2QmqJGSVZ6286nORbAog53dU
m2HfeUisc5t31wIlfEmHzr/ppFWLskHVQ5pLEbWKlI+45M9UeP2zJXLn5VmRRpV3lU2oy6I2kAuP
peHHufduxES6J1nmTeSTfo4w5ODbqUf9DkBvuHCcul8Fu1b2zYMC3LhjLdDdjlPvKd7Zs56Stt/B
LwgXLif66i9J91BPHEU+Tuc7ng75LhEYyoY+ahuoDTcLOJkWnpxVqJbAIaMKjjUW7H/T9iZLkuJa
tOgXYSZAAjQFvHePPjMycoJlZGYJkGglRPP1d0FUVdSpc+zZG9w7wVAD3oQj7b2aHctzp0dyw+/u
mda875LCsm9ctvy6zUXyJrEAen3qcAO9ke7poxRT/DHXoyyLJySqpxxc53MGgiSu3PKtonT+ZulX
gTT9tQWbcy2kp5KNtuqxV6fEgGf5a5bJ+upVRtxcl2xSydYN3L1MLcRRZ+GWzkrJ+DEn43ttlfkm
3WBIch4uTz2T0Y5q5d7A45cntyHjKeTgPdvKVfsSVPlT0RA3gYiSvsJB8sdCSPtrtmIHaSTIBi+C
0CKn4nfULO9C0OHAKzwzTB+bzORvKjfytP7mdlq64VvUZDemB/4sl265mqIck62/RhgcD05h7us2
ch+mALjRsF7g9ciLvZCMF6dz+y+ZUkcGsuCtLXmzl1NTH7frXQ5AljfHZRT10R2DJdbYd74t65kK
tfgWldkSi9ZxXrezcu37vzhve7WRe2AobNSB6xP6+P/4JcdInz2STaeNco2gPz2rSLeQEHauSnDw
gP1M+mCrcIFoTMhknsv+YWNkfdbW585FRPMxG/E2QKq804dteDv8fUXVquAw+MWUGBeUruvVwO3X
pHPLLYt2vodcj962rmhW4dH/e8bWpyryMWOb/697bDPqv2Z83qNbxu9VYc4bo7kxnYFj54SExhw+
+4wcLqox/m3rKrJ8vItafvhkRrXfOIeZsDrJO3e4UCJeP1lnp7SHNuLq6jdM37P1sLHRa7/o6wo5
CqKSeBvVofno26aFY+ienJ59gWzRuQVRoXaLQqRW+cCzt77PAzOBxR7eItrF3M/D59ze6tcib93j
Z9fnNJUPO7GUrgQLRRx1tK1t7jYAdzuLGJVnM1W3f/VP67RtsMfgNl9DLsM7J7p8Tv17wjb9s/8/
b71d7Rd9exXcTxqj8aWATvqZzVN5GrsWGNza9An7q2lG+9Hcgq5mIeWN1DQ12gmvfOggFInKp+2Q
0zbYj512ks++MnKjuDKKHD/71suLNoNauW/kEyszeh1vy0Jun6z9SDA8uRqZ8F/9n3T73/2fVP8W
H279o/Zu4xDR81iC3MBDdQdPUHYXyC67o0OdztniXrf+rWs7SFsPiWdDULnrXNIq5sfMbaOjYvZ9
6/Ol3199wfdDZe0LmO8OSfVLDnT5BYr4d6S28rYNaVu0qTtH9LA1pS2bowqXLNmaEIqym7bmdWuV
88xv3mjvqlmlrpDFe1Z5ZZo3MriOQ8Hu1eAEcdS6+XtrgsfKGfMvcyCiY0l8f+95Ivq2Xkl9We9C
NU2HfFV9w4HsHG3EftFVET6aEEqI9YywzDlK5f8q11mIaaCC3Pr+nrtdPjq1hXhsig6Ik8O9rkbo
hmqwQhrunzDmC1QRzB+H4yIHfr+NuAJEkhjetoYKFaY5ffjdZgs70rkBSxF6VQPkmusDFqo6dhci
QQ+40hxAmdTxIKbmzoG62MFyc7OZVvEw0OjgBgu9U2HmfxxYWJCTZA4gsv/oNxVxTgXkhbTUkbuf
R9pfi7YdTMxNkZ8mW52tM/TXwKE2BVKcmZOQEmlf8bshofghcv7rv08g9M1/TNT5x1DQgcOA5Hh6
bJzf5cZNROEUE6LFnSts+cU2ZjevFEbPaXWiZMpShTeVilbXF2TaF9EG1W8h5o+Tv3v+++R/zMm6
1MsEsui6fjH+UL1EVbhrqiF72FpFBBwNiZg+SRlWL2Wk3ENHaJ1uzdxn4x1nHNCUO51pPoRJ7kxq
b0EvXJuiz046qsdjF3b0rqdOsZPhNL9gz/Vif3TMD1aAd3XdEGj1+FgOs/lD+t7rCCD2mzMwgwBE
mKdMU7VXRKYecRzIM6B+UaT7bSMDbr2PRoheF/3QwtJ0ranDk21AFPxo/cr/OpRZd2QaGSSvg+oN
qup4myCnIUrDJZCXNlclls6+2DdFNOxKzyFwt+BMjOS/zpqocx/y0vvf8/L12nId/f+eJ6b2ntqA
nwztirNfAQuYuzF7coaBxNqtwl86wIYkh99+5MCP0dro2RaK7ru+8s9gUeVdv2hgJlUzfSu9+n6b
i5DlMhgyvy1DXqV52fI70nhqp7rwNofavlRgXfHki+oK9sC+DKPLUjWK4rCNZo0jTvC522QbncaW
3XXR8qAofttJPhaxypfoqSWBvbp+beBbafeznvpXO/f1MRuIs1/YBMUOeZfG63/0PrM7fJjibBve
v2Ru8+RwqX8QNulk7LPwNmbEvSed9mK+Dgg+/5bAi59cqLovM5nG9ONGeKFADOMDlIDv5VS4aQ50
/qmByDoVovnzrBmd5klITtLt7F+j/3/nleudwZXhzqNku8YBUZqFuX2e6+aH9c143VqQXPCDwyxL
tiZgGPsc1ImOsuL5Y4INytTzGkQj69WlLtXN6dTXrVXLAHC/4hT0f9yxUn3nvF8OjGUKa5edv//V
TaplOVDqq4Oy/LN7m/0f3V4wNzt4gdo91sfpYYFZ5Oo1/c2hcn6IbItPEfD+gRAFUBoS8SwuvUDs
HFbSdLuijuRvY4VEcAz0Gj9Cb+/7IZA7SE1uH33baV9HK8/q7d11dGvNU4Qr2rL+xqKS79tINKCp
2+bikVHAXbW2DUUA83H6j6Ein2gKBHqOu4j8Nf55/Xbm9sO4d1vzU9X+eCs21hVExBKTplb7caVr
t5F6zMoZCynan8P/uGY73Q6fw3UIAWYaWPtlUIUNWDrJRsR2IOUDE6yPt79FALkFSGbPvfvXAFbj
MA4r/eeA10V/XsEL7LC9zL07L18AOGS5C8EEr/WQ5nag6TLgpzKUZC6fq2iK57ntLxVEdO3d4DQ0
9Rp9LIvKjwvpui/9PEx3oqiexdqq+356kYdlbtyXrWOSwWOXY33dugBayKTpSYC9CLMjJw93tp6d
3Taae9I9zb6qE8WYuNEgQiUBSp7M9NM2fvPYd9J9qmxZA4ozLYx4GNsOIHrhRZNjdWnXKWWmh1sr
7P02uHV5Tm3STlfTfruJT7scEGJxLQFR1kP7quAkvbMuEvdpXJrXoSPLsYvyMN1Ge+CTaUvNcNpG
iajfJNXB/eQXy1fq7mk/qtOfX2NvsjFdOLZgXXYynle9LGCF6mEopuqBR+L7VNXluZiyEGqUv+eJ
rb1NjHT2Bj9Ked6u3S4rai2OA9sZKkHzaQlPYrkUX/1Mn4Ud+x98cERKsmW8TsAjHiFtA8S1DgQO
hBjYAb0H2xN+LXoLA+M6AMj2mkt3wu4Nas/4TbEno9E/om8yGEAFAbDaR1gujhYuiA/AkURzasoy
+DFAURrl77Jd6t0oo+gMmKx8YgQft9R98R66Io9bj4/IvLP5PJsaCrqaVUe/Cmj33qulPxSls+Nt
4b5sB3ekKTAp/7HZ0ED4Z2LQDvV1GzS86FKh+uCwjTIoPg9EyjHdRjUfoouCLw1kGW43C9I+hpXY
+wrs+BRO5GSbhd47tbSg+CK5D8cO1MDW2cBg5cvAXLaWlhm9VxB+34IV9VPQG4LqGcwhymAj+ZwS
mVqDPHSLdKzgsDSFrH52gXkOpfUgX/b1AZCofzSktc+fM+AkfUbw+l8zVA+hI9M1EJvqCN8PaKGx
am3c1/W4g7QLuObQ182+XvQSz27jHkPdgvPYlFI5dPJHS0YS9xmBPOizjUWhf5RTpR/9ThcpAW4h
HevsNswo9LF9F4P7itJDzrFuPfwtVj1nXbCkmEL3NdIEYfM6f+vPoj/7P+fXVv8oqoZi4eiD9kVG
tY7lym/nWCIO3jzaXb+qJ410/aRUUNk4gW5e3QiPMRlyPMuh/CKoF2/dfi/mG3Z/DSmGi7QEIW0c
AE7ecQiJdjmo3CYBP0UEpU9bjr0NyklAC/kfg1uKLqFJ3GUFzBF5PNqlvSrlsqfQt68bwO/LJUyQ
CHQf/YA2/9FvbdsfQuP+qJhu72bXa1P88srvekGuvUqJZkF/DNHgfqHDXO0FsvELqXWAx61xk8DP
whfK8/1HnLwAPCe8KHbjGh67y2zjwbLqzjB3R/CnfbJdn/YwDD65q+O3gjpua30YCdESdR49lTmE
rrBgihP+NhDqL6T9OY5RPOg2+43yT28+SNPXJfd4ansd3LAAzWe34sWBBnn1JKt94DjZzdBGP2Oh
uosqr32rc6ffc7IEh63Zutjoekd8RRTMLxLK52Rc1Q1QntN4qp3qAgnLvuCWPS60+bVpoMoMGByY
J3VTnWSPjho++uXoDQkiCHXjxJq/kv+KzQp0RXieJ8+FtBBfpV/sZ9MUvwiEpIk7kOoRGsXwiI2q
OE713D9BS+vGVaXfbKD4S9Xhr71k+q1ayLxrBppf/EC1D7SjWTw0MzsQpfvkY6MNFW2R95IMP+hV
CLXtrP7q5WRV8AAfXreHGZGmZOKqSdgA1TF1p8c5Csvd1EI89qhUax5qX3z1+NQionT0U9dW/CZ6
etla24GAONqtIr10ay5zW5w/TABwqLTJBAm/7zbZKxZdCb1P4F+Xtpyvswe1GTeu90oL++C6Q/Br
ndqJw0eqNQuoE/aOYb/bbBE3fBHFdWhe4GQE4Ui5uG3dn4c+dAA4bozQEMIKzYI+S2vINvZbmlSL
bjy3Ze5hz0aa5Cs7PLEWkfuaUW25VcPa7y7vqtuWOHFXxUBj9YUAv0Ru6ct4ihRM8Qhs+yv0dS0C
+PU0lEV5RBaP7LRIt3Ckagzf1Z6fnxYdTK9zln/059PyZz/N9PRK0O8YKGjJXKtz4A/5M2XjG9Rn
SFnXloXW/4wqAsg0tz/R36N0Hc1K7py20W1y5UTHbqbuiW0CNwj6IMpadW3O1AP3cpYv9apo++zf
mhl+OGfnY53Ix2aJCyuXlEhIY7KoxwbuRsExgNYUJLYdUm9U9Ws7l+9VTf0/uuui2+kPBC6/pNLR
1+1a5Iuk6bInF5qDuFDEf4dSfReuin+/15d6Hsn3EXkA0hUtnnJNkfa5nrxM3LPXmTY5FMJ+e2VN
Cf7EMvyqF/JjYsGpgEZOQEi9QL/ZVb8iQaoYOz1sYGNAUq/z8R6n2hzDomanXqkRuNJAdhk3/Hkq
Ghb3LUxWUL11d2Cwv1oIYB/DwjT3phu7eFsCEI43Ke8Hemaz571q/r51D4FhR0566LEUTJ6er5m8
QXvpde8UrqLkg3t0a0fsSOG6CbyTihw0l/nORQb357hX0CrhIwTVWJRNwsVQnTb7ahEufO9Bjppu
zRZmv+sEv0G82V8RdJOnErvhNrgdMtLdg4PJ4f1v7EupK5EwP0OukzdpCObDOzkzhWbauK1MIzX3
SR5gSGbipDQPrtvGaGo138sJhMLf22QxBNN9Ce/Rx87KiJ22GR9NsY4qjG5b6v+4h+pqGLps3e43
WC6ahimOqBgPG15n4CIBrxS4Xbk3KPgHN25kTnbsntxVwLysh2IVNW/NisrhFJnmqVPeP/s/Zlj5
TmH6OHw+/IFmiEg4LaJEQiqebgvEtlR8zjHRCOXCPNdRgqINMt1GUFcjT7IPjRFYO7LL61qepJu9
bO8I8RTk4EI55alA3+cb3EY/3qoTfSuF0Yl1lwxc14qWbYhY7ygITUlYHbdmVzB+j0c4vw9AJn4i
a7VCer9dO7b08rH2qcWpT62u6uk2DFDTaK+H/jZ3EQmNjTNcXA4Yq6DOHalhrgtJIe63M76ehUQb
7Gt/9f2veUpocWoK8uNfc7c78fX6f91zu/u/7rTK23caOsKu1+pc1w370lB+3Fj+YO7krkXafEaW
849+Fki5006e7weWDwhEYVPazEdeIMM+3tq1lWI+bb3AlR4aSp+FYABWt+oBCKVBMLVHp+3/pC+W
BRodS6Z/z9gCoe2izxlu9b0KhwqCssLRw4Wvz4ko1u/149vdHhxiSJkwqCn//Mr70DbAAthxE5V4
tJwuYgGsME1ITT+EJvDhT7P+A6vZiDA5P3nGze+mid7Nq5YdgdF0ckGNpRBe+K8dvIxJC3v4eWt6
XJ2j1omeZsu7pJz0tJdugaoNcxgmUbHItA6puG2HbWA7y8mIZarzoUNAZrXlSRk84fu8dzrIMtFn
1sN2Rv1l77teedMl3nFBSLSDWtPE1G9AqLfRtIP/qbmZXg3nKRLzocmH8rGA7jGJmmh8qybxANkR
/cObsVtBXfST57Bii8XGwAj9i5pG+7wAWj6OIHyTQkvAKWtfUL/jFUsUSEEDD8kE+YQf7Dsvwvw+
zG5LO0MEvg6uhzkweVw2vn/peg96srK49UHETpYCdGOtyp9Zx3N4AdhrCQfNteqm/PlzhvUDCCcH
ATVwWy0foyXkW7bxdjWvu6OAZOytU5B1TtW6XdUdNIDA6Lf+ySunuJ9KcudMA3kqqHzqIRx+U0hn
Py5v16YZ8n9fvvV/Xp65xT8uJ2TJdmp9dVbWLPGls+wHeChvvWbA63Pz7BsvvFWthvpz7d/Otj5W
rSUYVDMetgHDcwRvroq+99aTB6/KnYuDcPsCI65CSQ7j7PIQza3v8/C/+lreAdPcMlFGk2oceRsv
OvKOcB4fCmnsBZbZNkuw7tlLNsIF8CUw/DjP3a0f/H0HT9/3MTBQAbi9veuQ455D2XX7JhPDlybv
f+raYb/Wqa2YbBxm+XXKUI8EVDNnl5J7IqmX0ab/6KSTbf4c132HqZzP1ZEMBQBht3kt6qCMYfA1
d5QW7atQd2Hh1V9r5pYPxClft94FztETNZlMt2uqsBO7OYeUzM/9/JhloUq7yBRgWpblXOIFvrHy
BRFt82plo6+kllWydePhRNkSX51Epp7B+UGCPiItTeBtuqAein8P/wmY/LmvfuZdkMDYKr97UIfv
Jm+eT3U/FpcKekMEuuNkwIPh1DXyt1f7qHixttrWsVUahkpfm7W9dW5NNZsHbPfpGHkH7JMFZDEm
ITp3DnQIqthSZNgQHx999lgs/VeW4b2Jtv6CLczcIsd9ZQhVLzQs4oHW0YHDCOgO8Fx2+fg1Z9ZL
qEsEQDiYmDy+9HHPvG5fogSDgQNlp5akjhqkn6gR0FSyOBRR8SjdBoknK7BW9Ag1NHuEduW+8GCE
XBAQh9ESxUgAux0z1WFG+aSLqUdYSaW4U4pnezKB4ZX8ODQ+JHKMT7G1wws859DwKAAjQvDvHirN
EBdiFOgiegOfnTYLgj9VFM9VhjIGQd7vspK1cQ4RbDLXvDpluVenEeFxTYcXXlgkLQ2cBFO7s5Bm
LMsCgzWEetw9cjE+T012VVbCt9c4iL4mX8WwL4kU5Wv8OHKCSxfiU6JWjXf2ejDtykctghCaXTLm
V57LRDrBFI9TLw8giI7CTvZVSBrXVf8tzCRI9bL/1uUFiYGKn1tPkgfZefWXwPrfIKloEnBnJ5aV
vyOnhuTLe8kY9P7RTNq0kgyIVAYDD1QyMXF+KEN0glxDHRbZkVRU+wqh3uMEUQl4g3hiEDGpzncu
QpcptEc6dnKUNdEmfNRAM6jHhl1l9EuD5zydjN/ez3X9aGv2QKh3yGhWYvtxYFAt4lbzNpmbakbM
KCusf0ZeawklTpNNaes3q5oQvKBXnRDwsqSRxZtPHuESPnUc3xnxED8HCi5llMSM/cWtvnpaJAEs
hKgZInTMUZ0ZeWV24sj7+rkPMFOhzo//m0fZhHSwH+JuFU4tNuPpzOqnrKdXf3xB7P5HMTn3rqAJ
r8KXeQrv5YikLASN3E3dkCAQQnmG5uR0DioVtc91bqHjEs13t3JeiEuT0O5yMRaniYbI0gGU6Cjw
k6nGpml0/r10SXEqItS/cXl9HPOp25s28JICZNfgs2MZzHuUe0FZijxErZWg1PdhACnL4mcMjGW2
5wNZUqXwQjUZdrTkI5LD5pQre4TT+S7Hw40v9cHQGZqB4iggMI/tUrZJ6aKkWejZG2iDZ1DxX2YA
zXEe8V8+jeAs62sUGjB/GPwEXlVemcSforNbzvIAaUSz94C3QRzmFzsAHlPSiOkXys2ZHfSdKJGV
BWB0zl5rq71HAVGH2mtjn8BGXS2vAMKqfQYwRxi3Q5Ge2xxMMrVB5QMtREcwkEci2C3U2S+Hi7Qj
Y5m4BOhBKeRvFP+Fi7xmqQUGXvr1fDCBfAibCCC7hh/PH2LrOyYmhSlBSda/oln+aqbua+DSl25c
tWIQbMYswxeofQAsyKkEkkq8p5kmJu9e1XwcsmiOB27OLQEnwa6Roaij05Ajl+MNsRqYSBSxehnh
jQFydol8Yw9ZE9ikgFsgEl61c3Meg67PkyDU4Mv5dJON/8c454eM/BgC/ynwlhp3GXhs7PA7rOYn
QaNf1mP7JfenuG29Ju5K791bFCr8QRk4TlkPzTw+ALcofwWbJfQGYco6fYFBDY7VGdonkNuP3gBf
YrAABmuXNg28Cc9zBe9UP88gGeDgZqI715CO97zFo1AbN6bzfu76y8jK1RGCqlwLSpd32VtT+Cbu
RftQFiWMz1lzCkP6A/tGYiWy3LCfY0Txw87tGPxn9miK/puY/TBG4adnqFefDHSuzaNjJIF7Yrot
AauBptlr5WRvWdM+e80Yxk3dvwd9vewjVfyozK5ZPNQUt6YGdEJ+0+Gbn6i5G048ArweAealCsVa
AgD68BAKFw7RDr9lFvE6bo1+5pzksKRBGoqi7viAcFqirEZ46lv2O1DGxthlikSgaOHOj3KkAt2c
Ah94qibUs+uVV+7cYNxDAjvF8P6Oad7mEDUFvwpotw/ZW7DMJG0rVHYLZXDm8AQmLhW7IrIc2n5W
JoZCyhciLtU9fh6kIG0MGe5IlJtAO8Nj6S/ffQEDNQngZg4indaF2UWuLFHSqdFJBq2dB8FROrV9
GTdTszzAZPSVIhjk/hDGga5Q3MZMu3yW74HD+7RDVYWYycceG8WB5dGQiJnch0svjz8LEv4AYPhz
QNq/Q2o7+mxI6woF0zKZyz0YWJvUgX4I3TEHlwc5X7tcIEJC/lpEU4rto0mm6Wvez/wcAjhPIuCt
GaoyHfpcaiDadEjgC1aEI4RFnuBkWZV4i4SLeXgYO7fa5Uq8WtzrEfaTewdlJVI74A/g1/biEM1S
rPQmZpW7m4Fn7cTgFbtB9FhYwqVIKCyE57zvngrhZIdWsOlIC+cRlj2AgjBcIwFafTxTitzevS/d
CpHduF98zeHy8NmNB95lLG2UTrA4OYt8kpAtZL+dEY/Aki27qqMjii3RR1OeO6F4AvfrmGTzcAds
wol1wF6WHOvKAEEnwdpJUDgvmXuUnSoWDzEL/LdmJldtCpjp1b4Jl33dQz4++UO2Bwx2DRr8/AJq
v7BSf8u7c98af+chF7M+M7HqkQbiM7JkWr4H1E/racB2AwIsFHDCQZpwl0trktlHPtzDqpl0nvrV
FIXYT3AapjO+unlELIAScG+wK3+FRVccse+iQhV0fWP5Db/8AgpXmIhpkdYZNK+KLDpxFrwwFBF3
Mv+xZCXit4VwIO41ADMhsPaDz25BCA5jfsCeIdNRF38EPZKVCCQf01UKLCmLvSwUqZnIXc/hRgQZ
SvfIRMqYY5PtCne8NTbs4iErH70G8RQZv0i/g6BYqycCjedSS/fW8PlxrP3wkHHnKkzHHnR/LGf6
0MAzk1BTfwWgvCaFEgGFhS6wh8HV90xsQ9YlVE4cBTB9fpSevBHnaxEU1w5fYSyEqc8U3tg4sOTF
WofvNcm/QvjvH/32MBDRH7ogf+8g+o2bysgDRc2HSN7DAJQdVKf3KLF1iFAxIK2cAXdp1Gk6KggZ
1l8ZAnLEZ7SPkancZTA7o/Bo9x2U2R9BrY5u15yh4Y3VQoo0HLyfddMe3aD+XkaQ5IQW+iDqY6Vy
+31YZA9B2fxW6rFFSLyXZQBbHZvvHB12u8G1j50H25D1hIrbvMgAlq2GU+QV6cTJHooF+ItREi+N
LDQ+dhrjpln0bq7FvM9UnTosu/mKVvAng88P5fTsQ8yfLnN2oZHzm7ImTzwDMqAC0hUMz73kZ0f5
f9R1VJyr76hS8EXmgqRIQSAL8aaHjJoHqyebOpM8+R4ER+F4m6M2QMw7P8y5DFKadUtiehjjXESg
CJEy/qysD93V6PfJBBkzVlSoQbDhRXiIweLxOCOo5KjbV3gIURTEX0vFjNG+JsfC7VFINEhGwpGZ
R0O+HxXW9W4yz6aLZMJG58vYQLLaLIFYYwRIh0cXggnvnXE27evOHbF5P2XLvJONRJoa4iMt3XBs
HfaTCxQJys0ERiEnD1rmZaKWsH1YclKnrJGHcnbp3Th2h7JlckfHeUhH1hQJBDI2iQxfUlT4fFO8
342E0m8d5aduHsL9ghqJaZU1v3IZ/XDM8N0t1Huu8i89woX7td6qnyso2Up7xb/uuGZNGKEWIwMy
gS3azt6XYcZKBCvand92WSwkjIwhYPKDCiovVuNYo+5BUD6gviBKO4CP8od7TgP4ooo2ySno71x5
MjWBuY8WmOZRlABQKApf0DFBgpSnbCjlzlGuu59G+rVidxXKYJXTG5PZYxkRL63hzK8BVez87FWh
8u2uq8JHNxPZfvHwO2xcxHvVlOFpgowPxtnOw2PkP6IQJcQFKCWJKlRe3aUDOFpEmupH4LMyJhDg
7oLSVDsOQwQeEChkwgXlL2ogTbCuihR1GUzSANxZH7v2JGdUCB291LfSPWe6vkWqXo3YpoX7Arql
LsKKzOeyjo0YvwnLODRRDgQz/LubgcWFxQn1tELAsXl7mhUwnahPWxlAvwplzQR14IXr8iLqaMFu
B5en8QUcKnrPWo/FYeke5gwhv2BzezFnlGxgx1E011H074hFzNHtp3mPMofgyhUfzn7polzlJFKm
UPVm8EFCmOBu9FbxUi/TLkdMlkkPG1KHuIJbVKINnjvp7fOiglMVVZX2KPK2HE0VllANyecwhC/F
ZzNYAc+Bx1kDdtFOs3Nnn+x8vRyjtsf+uXRnZhsC33CdTKHlN+t1LzA5QwJK3pkX4FFqQP1w1KlF
Xa/vGYrjIuGrspR4AnLBCqqUQuufdszuC67rb9Inx2ytf1EGWqWrbtFzYGTWY3+sVPV/eDqP5eaR
btk+ESJgCm4K0Mv7T5ogSFECCt67pz+r1Pe/gw51syUSLLNtZm40JNOPDmWigAQh2ZZCUCSS3QYM
5c73ITq4pA0jhdYwkufpdir9aIs8rb8XzRhCqXRCbsREWKcHhmbBAI2hL3nZW2U3xr4AcxTE1Ea3
WrFdVpfT4LjmfV2kL+W8WRHJQQhtdahQ1lMwdVYaVj6Us8W86aJYHGdPZsFK/D2MI6fUMuKwz+DY
aImB4px7XlGW2Gui9l5qeiB0eu71MdZQkxl9tEQdB47Yg7E2X6Yx7FZn+aHvCr0Abc+9LElGO99M
jtXw00TRtwZj6jUS8Xvf8G28uTpIa/7nVFEFYZxKiedFVHnNLiKpLVDrKWcAUb0bzoVWH5D3eI10
q0Zf6ZXyUhHYKBe9TCPLAmnTjPID/lvbaN6WojxtkwV7arKFbtY9mkNX7RhC8wteGHKjW76DqLT3
ZiqfpF+s2z6VD6VlTXS45jKUWb5Pe1Pf1S423CXb9kc6i7Sc6prMztVzM8zYockS5b4R8hEgwHhr
9lnYRsu6MQADbnJNP9RT6lLvpXnLlStrsOyeIIFJB9AQUjNvzHTBUtpUuMzsaCIknSSUdYUow7Rn
8fWkFwGt7BwARdqGlubU28o0XnM/Hre10O+FYZAyCHGo524NsSfzpvAXDIk5fDVG8tAg3B0YeoJO
oGGd86JNb6MkZQ8d2p9TN5DFpETbXiVOpjm91TTl1D6QFqAAzt2K7tccA7kSwm+S3n3F9T3bRuxt
3UjpO/0rEfdFRKA1T2Ag9WCG/7oZ5Hve298C1Fvo6bl1qmw92le9vJUJpzEuH2xDPBZFNm9ao9Rp
OIgr9nrZzKsCzJbpDex6Df6msYtq8c8wW/3gjMtZFDzptApnVxQOdkYsG6dd111aOV8w63dt1hU3
RUwA1E2XVkLBX0yPAD0e7mdnfjae9NkhCCQNMIsC9wbctx49P7DRyQi81nqZNGUS4q4Ihln0gWNZ
Xej2iAdJj9g9R34wtRMtiCMKUMBBi43XFMow3uVeG22JKmib61tfc+6jCg9sR/4YNkqUJBlv7aGZ
d05ucuMQUE6Hiyndcp9k6O0iZI2kHISeMkaeIqcXocUPlTH6mzIt7mXrI4st3CVIJvw/dIRHOif+
oWzr71H6wSRRqS4RGzlpkencaiZ5jbHGIV4nD9LCXDZ2nDxmbnOZvBxKdufEp2huD1ny1tijFUo/
u1mZABQMvXsy5ZyGTlQCdx2VrDNSdVSJ3Ezv9npJj8DurRG3AHxaZFRM/FOUzM/zkEAhGj20MM0q
DRbf9Y8gfY7lCoMa6Mht1NjPmJx8bSB1rSzKvBSnwpqWgznwejOmz5k25TddM5+RPpSncuoMEBPF
bTzHJabSB2E+t0FTY+VW/EHYzjodka5zdj7WD16t3M9dwW8ulCoNJwvIANyNBiggqhFxz8sXi2xL
q9yY0yY3qV9WG6MHZGrSufZgsO5923UBS0YfQ0dloPapo3UkHkGNCImn0s48toExLiS/SVo8zNti
OPWUbzZZKdNtXzUFvagWKMHaVBvqq++unrkbAErdISmGa6YtAUEIjNd50vYuafbWklh/d02GoItw
1quURqjBVTDmxDhCr6+3QiQhVIWtLXjFl9gdDClEp5wiRhqbDtk6YDeiz2br2FtSX/0mNNbJDdMF
MltE+/igw7bzLe6WRVKNHJF7QuJ/OSyzDvIJ+fVYl9rO5aZP/V4j+91IePJATu0XS3VEG7A0Ieed
4q5TP8oVfDrjvOTOWVK5yabkAOxL1Xtz/6Ydrt66NCd4BHelZSOdaL2bZXd2RbarckIeEa8NkQo1
0qaB3VjhSRIXfQHdRA1bxE0YjbSAc+l1oR4N+UZL/dBvhoEyJrVumSSfs2tNJ89bD2tDKaoA4tCl
0yYdsXyAsHNv10gxM78gIexPwdPjD40t8lqjhWxmftt2qRVYGXrls0Fsr+fzxluwzan/EqdReuOh
celVfraBs041jMsCLNrZyw66aC1TGMGcl8Kfd4VoX+vakgGtindYWQ3iQTqF/vYug1i3ab2gnAug
VAhdha3AleWyQrz94vbzGrSymSFZQhh0lqs+jay9Nf5OJZXXJLrB9Xab1etT1FkpCqBpF9RLXYZ+
7n+Wus+O6LLatFH9Fns+sjUugKNqIARLbGBr5nDSW20JIT3dQ+D+oJVN02ByNyD6nDCHwjciDrTp
Fxv3nBefHlBrf3yxC/2nyURGiYppB6OcD3Xe+hQ9s22saaHrVJ+mM8KjcdIQUyB3U19NyBNUgMsc
qOK9S4YAykxDxjIn8XXopSrS/Xda5Tyar9pCnfmQQAj2c/drFvqXJlamRSzrozm2H3J2COQb+9NJ
2zemMQWIJmZBN6OJCqEWDSn5W6YQQsFTI8RrgY40p34nad2AEPUe0M43dimsJUoTp8prx13cr9Wm
cZpTLrBKMhtu2jShKVexkuRjQeYXXOVpS934Fh28O5PkqqCDOE33VdvtIp9itdO1b05c1eGwYqMm
T2LjgPNveos0YvXNuxWUEdhKDCegcq1mchgFsE1bTmawTslJ14aXrhNxuE52EVZV/AwJ+zqerCr2
QzTR0HixQqtCM9Uv0PmJvMBLyBBnakkRXoQNhTxh1se2n05agUF3RJIGYP1/S6veVdaU7plg8BAJ
mlnwRo6xax6dCowTwMdQ9gWnztV+zPHkJXswdR+6UWSHdHrW7YXSmhzKvYjvl74ud1WPjGYk9X1t
6xuZggAt4tICR23vc5izhAksgGMZF7Jh46BnJixL67nOyy+5dgOC8NGFwpO5dZrs4A8JOcHkDIy5
6GHqaeXG0uu7GNjhamCfm3bbsu2M04gEFw9/b1UgjLWeQrrR/StFC1BHHzcr2ARrbq9GEzekte0N
GOY1iAhFRiC7oVv1a2hFHlJGDgfLs+7myr0DVlkfyER3OhsclsByqRFpr/1S0DWKltvRL7am3+yS
bP00Ld8AnPRFJyF0u3sQgWDlU+0VZVlVL2hCG8pzCGqPwrVd3seed4gH/6eEOxEOqs6pz3ROOoPU
yQdp6af1oz7cidXID3PT/NTVZmnBwPRAjvLhM/IM95j0U8hojZKL7knSj/gXoPgYrPOtmXXVvrHa
aWuOCOnNVbufvVf0dTwKpc6/wgQQpaNiQLqOgO58rXWqyOVaH82CRvDEjYicIrnpLOe1jjB55frT
ZaTXYD1WqrneYxQXp7r3jWdz9GK1FmE6ZNZmcsIaFcnA7PD24zLQ5TRJS4Z1q/lbsPT6qScu8YA2
aDVRN5pT30J4jC3QPRZR7MSiEJEZB6ma1RfKDxGtGsMeuq07OdURcngVakDWucwFgBM+W4vy6cbs
G4a1MBuBUgF+0dZ+8+LObotqP5kUvyRB6OoM2Wn1YMMwpJRJL1ZNjXECEpuuKEhB1mlo922cVFTw
Sfof2o4vrjf4aNDH9yBKubaYU6qBVTg2rrYVGaGD52oXIyEjRINXYxCJE86UvLLyUFKA22aooXpQ
KsHrompAF3Vjjy4Fl248OBZ1kFK+2BQZSJ+WoJ/cbKO3iHTndJjDolkqOL90meqawpOWnotk8UNz
mVuGabhc8USE1E6XDcjjo7tCPUJQD63Y4tpWQj2EizbsSg1TB4UcGBUzaWpUZVWKbkTjAVmiIYAR
/kqDB8ag/B52pUApD59QTTf6rI4tgZksvA1WeUCFuXxu4+6az569qfM6iKeZOm3q3OHfko0LnpVR
B1no+NatGZflNpM1daXqQYwKE9/jHfNJDzvKCHrb6ggW2AlAVP/UZf2pR2e/qJsWefv1JDykuJVP
Cslm3gpjvdMXRBOq1M63o+XdDp67jbz8CPMsdBBjuemGZgFPUKMN0gAKdG35ZptyCQ2jHHZ2lrww
eOCGfG1lf1jKVi5nUiiI8c6ITiPqYGk3PpUrLr609ada42pHc78bp2IToa8d0UtL3fJE2wQ1o4iH
Kwc1vgHunFNTqaUsNzN+iI0rxuQxITIMshICoz/nlzyafoyCeKs1xWuF2FWKCvAmnZZHnB57nqZy
5zmmHhqjFkaOdje61XuvhqCgCYnQAAIE2K/fxYjvTTvMOgo5EIfCPpof5FS91iCd/GRrj/24zTtj
vWH80F3uP8XC/2nlrNCe2ZeT+XfpbIYOCXejM5vJli6TVrQz4qNTWGY08bqOqFCAiTRmB3FW2hti
jZ+bagplYz6syJsUkcewjBc9iZaA7OBdvYftDm+j7rMB8dFr8y9AsnsmR11QWbWxl94GSOsdKkoI
WenZOy3tE+0VL0zNaKLY6H3767DLze5lHuW+igjuhVghskw4U9I7juIQapEisxjyC5ATLX12fRbH
tKW9WMhlDZ3WI4GinBcUyFzFIm5DoE7clopMtKhvFxrlJ+UEep9ZNtanKUuICgJ1a2upYGjnx0Ir
79lNPeypMYGko60yjcnVsMReZ6CHR5buWZ+DbG7bLP1Yda784DYPkz0Do7bGK9KwtLIMOM7OVD31
dV+FXlJrm47DqUeKOav7/g5Y2dewGicYf0i+5h9I/WL6BqLRGhKPbhA16kILJE2haijE0SmTe2uY
m9tIG0nR0ykCgBYdIpsnhxZWbvzIrrbLkHah58SgjykF+XT3SJ/uxRjP4WyX1GeLG5Sj/L404HLi
HpzS2Bkt/fh0Aro01jLZWJaFSSeQ2a4T7EoD6CzzbX6r99Iq3gqTUpDMAJHF4k6SjegREaVn4J8T
O7ntfdS1rcuMJGgoTYFOteRKL3mzpY8QjJELBmz4KMSacZ0MAWaIh19RgZKKwgE8+0zMnASS9v+u
85OZKuS8GypGGWh0/4FTABnnCq9HNAixGcMCOqG/baf0frUhffxdT2n8i1wdZgrNiLZMjomNTR8j
4xbCjRoK0G2Ev96mKFyF4O6CdVyf8+I1GmfxjErMBoKDFyLeTvxtJM+D7aHmT4aYd1RzUuDPvd0c
mxZGZVWMd4Zq6/89siNdK2jd8miQ0rU12ZfBXJNwSFBwYuAbiSsHsVjbLwfRrlkNTei9fuvOL0NN
XNcjfVEJW9tmvbUv/f5IufeR3v/PmDjvSby8iDp/8/T6SCn8x9Wrh6mxoKC5GTo/VWNt2kxsO/vF
cN3sxne6hza+J19st+YMAnl17jQbYjCQxp6uIaUPn7qEurzU50SbMfWMHgkiIttF1pceFJINGnAE
YI6Srt1u66K4Jm29B76afbnVpLxK+ZD1LnIBDuNkpFUw2owqW0KhyccWOuO0a+GHbBxUh0Jfx/XA
xSC6zWKL+qNCQ0IOLlqRkWuDA3aHhJM7OfdNrGRo+/Eh6id2Z06aMPbrD2pHVCPpEXe+dWK+2ruG
QsWCnDKRkbhrSZ+YeTETM3v6nTPrY+jKpN6syTPSwdSv/KUOZEoqQ6vYHkn7hvKhBhuTK6REFxtM
XTKTsGSslG+VvwuaJ95CVSpp8EvSEudCKZGCMSX0MK8LasB+VWWhWMD+ana+W9zeDMyV+o1Vv2pa
f1fGDCcAtvTk2xTeUQXtAuG470Mp77va3ADcNnc9Y/Y2TRCnI7B+SjFEBCjPWGSneXzsUeQZPOrb
c5a/AIgJUZlF/XuebseycjbG1L+Mto7Sc1wFxSof0ozObupROdS6DnACU2pG6Zhcl3LvrFCqTat+
Mw0qDIiXjX5/vxRgGFIPB5x47XXSY2ynaYJIWA5V7NWho+dyV0S3zVqoizoQS/rrxRL2qxxv9UUy
scj2h8NUpy9yiHeSwm5Q6cN1FM3jCP07YCjaRknETcz/YOoYaPWk7MJVN7kjMwOkan0lmfGMW00M
j7rH1EBK668u7B3e5rVPz47017ARc4oRMs50VE95gxMdUxMIQ683uH66i7F145T1wyAiQDR6fWpI
OOk9dlu1rlgMBGcna+cX1e/cA2sq2/WrN/3QztpXMv4brYjOlUi2TfLom1mEvDUC2L3hQgVCD6uE
2ZPO5YPPACc0BcPZyfNN3PuPKjZF9t0L4i3aYtbsiMNsauc1RTNnLv7NIB/HmUbV1NLGHBAea5uG
J/Gojje682x07anqp3r3p7e9rACrpnkgSKLQX7s24XKkw441l7Csimcvzup97Ap8/rxSaqballvW
nW8ihW2gwzOKKKNeQyhcdOwLEtPmRjgDsFUnPY9rX9G0oJxcLC06rfp6Afr9hlVEQ6jPa5rT4ntl
ylfgVvZl6pga6FG1RZj6YmfDbzP5eAhzfEHObjm4QCTDejBEYPiXca5hLmWF99old6PSqvKKm2lu
MPIxZd0hzZ+8ia+O3u+lm2jtTVH7qMqSyVAd0rLee0v0Xsrky6iyK6m0tQDVg6zU0V439zEV9R5V
UUQy8hDVOgFNF3dazxQ25tn/sPOCkXAoa9+4afLmygc/EkCyREIvZ4HFlt33oj5aFZBVP3pL4V4E
hoNYpEDndUCLm9mD6C1JPbQcdMsRYnY2IDEijpd8bX1UPHMKHiCNXmQX/WAmfulAvMrZ2goq+EtT
HkxrW+bA7Az3QLFkriX6M8hIlm51U1NJhdUqAkHEEvZdioIs8nqpnyO1WKSv82rSASq/dA1LqQ7b
wgamLv3qoSuavVOOdxFyu7ZE9Wsxb6HQPriif/MBKzDKsoHJHHQdc0Eoba8NDTrR07ZpKaY137OH
Wn9igqSj9cAExpeImRXAIgE8JqrzsyA/wSCABPqwxGVkVwckEMpB3U8N8SMqSadlBjKm7Pu3BIwa
kl/0rJnWFSif4o3eZynNFvlDnIpPu3pKEc+2KLTGvTg5VC585hsFlgPSzomGR8rZ9MX7e0f/iP2c
VjH1E3tdmcWYI+IWVxvgFRlHpUbzhU43Vj40cwx3iSjzPNhYCXju4WLKCwJ7cBvdatNpGhWDIbdI
1wjr68VEHaH6RULhGOXyOasxD730UDogv1zGaQNQkEkB0OM2jlecugrio3ea2iZFXkTQN+1ruq0g
FtqlmraxwghSFN77o7nt2so+7gYNE2RoCOdG6JTpms10vwoSdLk+2bTTQERl7oE4be8ay60g6c7X
W98S8pj51jFeOpJAP7E29FZBDjX9scvHl5KciUYLhRCPegnQTsTfYoChvb8fhPtur6RNDIQJQISD
c+u1jyYZ8tPYxyNTN3xrmw3VvB2mAZsCQ6e3PPPBamgOe1QTirHd9tkkbpmMVJolap4px9Zj3ASC
GSsY6XZft3AX8jG6qcXY3TsA2CIzZfBbAjq30zZTVugotWi3qd4aTMDAfUQto9LiJeUwOGlBL3gE
bgWRwEVTQitRWYaYCvNZwjgGXhHoKWXmlamajOOYCFoQFQfvU0F288ZPt6BX7/JdQ27/e595NMiz
hEkGennqhmErpxUMYG/lr0MhOTOU7NJB92HeRO/AiClj+G/SYqyZMSGrGDULsJb+E9IUlljriFgg
zFBjCBdjfWgrsETo+QXmhGHJpqfGBZtZxOnjVNFw9OhKCYfQlxOcxCQLTLZS4HAqrl7fv3gABkKD
qwB1l3miffPLbFaufq09+UKn+jdUGt+Rd5rSOxCFFmP8shI0oPzVc2yMk8kzqmuem4g9XRRS7CqD
rIm8ueiRLtGtfer6zI+hiQt6NNkKgKFluZHZ2m1yK7qrR9JHXF67Xj1H9/71Fu1910ZXU1XWJhcg
xexwB2LrlPvG1lliwKSVt1kdcjRaJa1toTHDrF04vvphgNcYMNLh11+8IqjH+pRLBH6nvtmJGn16
Aksz1AzE5CJxhPIAg3skVeltq39Cb+yBQXCviABdmPLl7IhAQ7cByVWMGjWYDqutl0vYTImCOzRP
miZuetUJoNtAmQBxIIh9yY6C8A/oHZTEamZ0MP63cvxX07FeGfXwABCKrIaCjSXmK7gg0ijnULoe
PTn9WtHSVT9tx3pUULehQwx/ZmYJpFtvoo3uLOcqdy5zup7pF1D70Hd6T+Pcc5+rxrmUQl60qLxA
NiZ9XR6tOf+n1eOvZ/ufo1xudHyzvViXhWAjb5br0n5ok/vhtM5Np2Er++VqRvVn1htX38uQZ+qx
Pe5nJ7Rvtx2/xpohCX2348Zd6mT8zavxq+n6MJvlo266x74CClLkFyRzL+onyndXia784rxL0zi3
1XKt3fLSNe2rlvySbDnN8JTU8jq1+SVT0aAOQmz6tRhWnBj8FMVtjmcBaY2ZW6+tlV5Qaf5dAPtG
gq6kGmeQXrw1vkYU7CoVyfdJHDRZRiW0z8O10u5tGX2rP3ZXJiD7sHYyJPgndKXxAEkynlNuCoHc
dDWb4sLIOsBl1ivEWNVWvwI+DPRJf+vW+bz0/a81dHfr4gKzLX7Uf6+R/k+C2l3ERb1FqmUfonqI
cvM6u8M5besfkdFD09A4tqYrkuFnlADuchW6lcVFvSaREh3S8j4x/G/kMy7NMinxqkucqeTaeyzX
7MMAol3OZ6Kp60BpzZMmXU4T9qf7rX6uA1zUyd/ppXZUb2GU8U63nJNRi4u7DOcezZWy8U5psf79
bur432biAt2siHayg9kZH+7ygJb9p/oVy1rPHT1CopPnyuZJ5HxmdN3FcUAu2p9G5X/Lvv9S35dL
GzIo8qHsY5Rvi5v/lo8Fn631ytzV35aBN152Nmp6drV59ZHJHoYVWebpV7o01ZiHy4U4SzaUVtvv
ojlIJQh863od0uSK8mtM0Qoyblw/MJH1QnMEuL4zMkKN2a18CGzXm6Tw92rz1FkY8u5jtT7/t59q
w9fVfa9oG6MgH+Tp/NTl9KE5DOpQqB1Qf6r3BWCT6bhWw4PNFLy/v2eJtHY4Z2l7ajp8hFKjYAHU
IpB1Xuz1M03Ei8G/+nl6oUJzuZ1z8a3WcIg4ga663cWxLerPNROXMuMyx1Px1hi/SP5+A7P6BGQJ
Rize+91y0NLqs5uMS9v1b7P9D1jYixtBnO4DC+6VaTyovV1jFpYH6Jia41/UJ8DDpc2/zL+6Rr0T
Py/aDfFfP0IZZxjiROciF4SvFsVa5kaRxDU549PUn6p/pii5RGpsFs9qRN/qZ2ZNz+UE/jzNGHrK
U6qvF3forCXMsNOT65QsV8LSAGrOW6QxRTa2/lZGPRwVyTsbga01Y14Q+C3f9L+Bd10QRvoVpvhc
tfnaipelat5kErAqTIHr9Q9pzr9I8l9Mk8/XsgvA6/0yA59ck5Mhow1jTBjtmV/mMb9BLGBjaZxl
lJtHw0EVzbjE3A/18cxeucSvk7C+bAk6dW3uouS/S0UB6sZ0/ffWpGUV9/G1mvov9c06zVCdy73W
/7ciZjf8FpoRLsjwjQmPVTALPavtuwFJ5L/VZjbFr1ooRshUc/alNvHvonBh/KH4W7K2878FmzxV
JbwfdmSwPxczJf5JES73YI1wxxkUGQhRPAHCvWZtfFUb7HKYK+bHQA9/qKcBihjK9JV+m0zTb7cW
l7SDsBIN1a6t6GQtC8ahuniL9j3kD0KWr8oF1JqFC5GfzU5ZbktMvyY1iaDIc2aOgbv2+SiISQQC
uBu3+BmdYFnQfMGOdvCV6DVulAmzOqY3F93ZX4/KwKknTNP6Po0pDrOoyiSpr97P2WUsj8z2OOts
rjNxb+OcWFu+iBxZkF5gnWLuN0e9Xq/6MF3dfFs4zXu2LOS8fB/DsC9a7mwZ43PT9vMv/NYLpWOc
ZJliwg5LVHzoLDpkJ3L+paegltyINrkKnCglp4sAQ6VII6oChUVsxXBWq29ozVdZXfVMMo3F/lQH
pF2i7/FkGqCO+S/J0Zn1/jsiUXJRjaX8aw/rVVlIZR7Uz1RPL+rf521pPTnG9PrnXZRxGzvv88/f
6MZjk0fvNfZHOQXqo9Lov2AondX5Up9Dv2VnSH8fxXDiRzToxvn896dqZdSjRTCEAIw+YYsvlZ5f
wJQ8d+4b8s/fIAo/mWJ4Xw2k8GZ8QScVQ9ye1BFLS/06FvNvWRxXoZ/9OYKbwO3O0JUbSnsn93aa
/fdSm2qEZOVPV4+8Ff0j9XvqNkfKVi1W+5iClksM+ecjHIN2lvelbFn6brvNP3VGa7ZPLe3S6O8k
Uf4dAonXxHTppbMvTPs7xAKJOJZAeTeXhVR2VH1FF63n8jxR0Gg80B9pb33+fXMmkMHLwKlwSCJG
0i4vMQNXC07aytbBA7+StryNxp8JUndMrRWl3gcXyEITTWf15RFs/K1iKmGyuK/W+ZpJvlnezMQR
Q2Ca2uPqRN9/L6pLi/QS+I7Qi4Afc3rUS+rIkUDc60bKIwCN+luaPxOel/+MZNdMw6+FyoNav7H5
qFPjxSRXMsroiYHxV1rwDBOOvuupoaUZLPNyluoZ1FVQn5FRRBlTY9PU/U497P8+14x+dI9zw5/q
ur5XbxP5hhGkqX6XrNhmdsdrcsRs0xsYNI8On/lnoNWb/30ps33qBxJ6VsFPcC+du/5a/ZultCfw
02q1spEtoOKhm2fNz58hpwRtG78rG6FL5c3cxwSqnwoi1GltsvjquW+63j7/77aqd8lndCStAco0
YkagK9ReqF/Xx+FQLum+8o2rKzjj/aeyqybYo1w028Rw7nj3i11yQIbkgpzee1YZV2W4VHQIUMog
8c1HlwcR22QybihnvBvJUVmtiLE6XfehzF7ept+a9/8DLWWq1OW08uxk0/tWFjky/9uJXpJXpyD0
hl+vLrl+aKVNmvtdICZUDClCMPKobIe6O4O53EvwAerYNBFRm5H9ONQ7Yzbpfy/R9Gwb616t49+3
Nsz3qH4a8hR2kHOrjn/OO5VT9hFpT1osLsS4f46cyi3cbpR9NPPTyNerOtaZTnhXaIeuMneZzgBT
94bK5Xeh7HMyz89lN7+PP4y5QUoHpOkIpkC+0jsK1GrNovzUxvpGREwmJkRaIbe0aXxrr/UPFcB/
VnZUQau6dAx/I3NwsD6F/be/Oe28fiGccturbsg3p5moFAPCXPlkEDWX1MSpzzYZpX8Tqk8zkpXG
q3HtNP1KQb/Mi5eWKCLGU1etix66tR9TTP8KQg7T6fR7Yfx9i+W6+h44nPbOVZ1eIzkVpv85q6Gt
Agj6aJcXJ2o3q1juMrf7Us4LZvMlGuiI5szB6p0Lc13PBc7WOC+pv+shTKhTY6bNp0oVwPoxHc0/
teQmf585GPK9dF6ZTXVW5+a/72lrpwLRI/UCagXXafw3a/3bRC/O1MF5qURBrZbGIqVEkpCfoRal
j2qhrFrFnWN+b4IWVsZfK9VQ0Omoglgd/U9l6idsnGXLh0V3AOqI7x6ySnoZ9fWMkuLVXP8NJghm
5ED+gsFB4lyXlBG42nEiUDc5AH8u5v+5F3WaOyv67Mu98pRWjWwvoSzv2JoqQcEJKGcwMN3GEv0z
fIFvFQeqmC0yPqau/vdncpR5WIbu2TDkn6kgw/qdMSWtWX+jN4GxUr51HbPrHBQdHrZl/KCu0bzi
ZeUN0hYzou6NQ3twYTa2Mo4W/jnOln0CojOK3U+XWl8A4f6mBZkhY2ubAr5N2wHdtiboSPNUNZuB
mVeX/TYzskog7SAZbxCvKhvtuyKBpMt/BdN+9lL7y6+3FoEf0zCOKShEZQh9YTN02/2J4upHK7Rv
33qTXbkxKjSwouXc9BYhpSQEw/TW/Z2GxqZfGmevg4v5XwOcmi7pcrvyqEbeXOQMkMg4qyeacorw
SjOQEzkwKpV5FLSQRtj0/L8V+QVAFj+DX39p1I34HQZ+nMDpAT7AlDCz4aKxHlO1U+GO+lD1vOoZ
YSZsrMJB3weMSrpHOO7y9/dqbZc4+hnphcb2Rzxlr5W3VX+VO9nF4itQPftbK5gs+zGqj7nvPPSe
S6tX/r2ekE1P00AjjUlL3MuOTN3L//t/+YOlxWfICdf1UEzV+W9JcPZq21FOR24HhcKYk6dVt1Bf
LxGTvtWTe6yO+mkNI1AiSsjMHVTfFvrPRXmev/MU41etaHhQQV6RRFQ6cVaTmT8wDSFwLXhGLK+T
lcjxz7/ql7qWkvDoviiX2TY4tLn9zEmCOEXqbP5FccV8i8g9KG7MhbLCFilUT4MuGtLnv9Me+QxT
UHcwLttPhiT95z66+aonnFB7vAEBuFP/vgBvHerkoC74IuadXBBb6XnbP/PokY4U7g645FH9t7rt
E5mm503XkvaXpUe7bGB+AgkuB/Sigh0GCHzUxV6FYMofFJX33DcXN4MbKmYo/Xxb9TVKO/oegExG
i7vz72cNWYPG4gmGX31B7iM1/+X9TeuzZmxsUh/c/6PpPJYbR5Yo+kWIgDdbelKUoby0QYgy8N7j
699J9JvFTHdLIAmiqrKyMq8x+zdZB7Im5E9Nbz7lDpj0GUtimF9lVGT+LUMw18NX4CocCZ29iU7E
VKLiLWMjM0nmDfjCdwPvX/Z9w5dANg8oONI9h/cju5HsZ7aXXSfwaPJV2MElHwBUfvTnBiIAJxai
h/xp1MY2xfxM8nQ5Rakl53oKD6lC386yr038L81PfP9I92/bgq4NOuPGY6cb3OHLaEJOtQPtB7YJ
I/ktyy2m8zeqo2wkH5L5ssx/ns0cJUeIbHuZdfKcnJISFv/JNUgG3dKmWCPrGsFYILuo4itN5nsl
RQS2Em3V9FZ2T0kKJa8v0hEjESDcavclZ2/ZYaVw0q9BUX9JfJwafw+mey+hVRLuPj7iufkhUbdQ
qu/E167w1rZqr2JsROJs26cM/ju2HaQb/+og8oZNg1QriCM0ilaNqkLK/5dYxfZ8N0DBkiRYwQrC
YrYXZYraHuZwrITlIKR/lVP3UnbtSW36fdhxXmcPlWAggc1NzAdxrDH7+NXJ352uuhac32i/EFOa
9wBcNDtzoOREr4lz8YQZeYQi3/zVsinjZ3CtqKcp+OpOWNs0yXDOclzufZBMqcUpt8Tdg6oHvqgC
ye8/5V2cEUMTgMIjG6nmeh8uoSQymxdNv0osBBL9pWgJoND2TqKPrTpvcXIvtwWz6cOnumjqPAk/
eBo871GCvQQiqxnvpgjABsFMUWFyWP5JghtCA79gkB5Ri6f+Trgcgj/ZHhvPf/X61z4kTjGfO4An
vaq9B8VLB4QwiJOHtCF48ApJ5M0sW82a9yRJ8RKWZrY9BSCsljuPctj0fJuHSZ0URVvSqqflmC6H
dwUVDY8Ws6RpJBzXlp9BCyA4yXEf4dOfHjsxf8LXHkQcWaFkistxJo+HHTJ0cJ20qwztlDRXTaUP
AzS1ACYzWL9GbmwhUh8Vd3ylRtfVlPjc6jNR7a0zG0eJJ//FFYTyL4qGui4rTuJNpdk8T+1GhcIm
s12fAmCfPH5WJ4bkJ0+vPiUVlz95a/kEsDC7vrY3Mzh6qUu1Kj6aGTt4RlXUZTPlbWPPwGGbEjRl
EGdgn2Bu6rYJuQY1x977XYIFUJ9z1ITC11xO2ktkUYwvNDI+5jH6rKqVTC/ZqAfHvZL00a4vbmWH
QUL2o9f7H8gy1xzTW8v8kNEvE/cMOZGm4/SDoiakwfmG2vNvww6NbcmnbTTf6cZy7fJk2eG+U9x2
57J/lhwdiYhyWUTxp5j2c619zan6po572WhnLKSWoKep9T6Dly6hQk5hcpqVDa6IHMRNCtAX9V6O
YrLPyApDafRpSPGu/n8IkgUZl8qP321lV5IBXZ5FH8/Y8qS3+mR/S+om4+NZxNPiUyqxYFS+p5RJ
0vxoDeClNPzRJckN/OoIwnKf9VKp7f7igKp5+KAIJkHyV0moh0zfK7q7l7I3HafvdMyvYGK/tcCG
l5Ld0oXb6/N0bNlrPSa64ow/bbzvfJNOmPEn/0zYVH2nvExU8RymNzDbJzQvlt4BbeCfCvBaHqgP
8hFSlJcCfqKeu6l6lTwZLvN1ttxvwJ8ch9pbuTPJkSEIX5HgC/v8o6B8T/HzASDa1WMLstmCEPXb
JJWCPzhHUKP5tBgetQLrXU7wbhM23u4gnzgX/Z90G7LQk3q+nBcQ0fxVmTcd8wTuyYORfA/tjdor
32b00f7Wrvco9ynVPkNrXjXQgbxR5Ix/HblRCNkV/qfGBokU+/usHAZig1QMHSN+0837KOQL8c8+
nJZeieJnH6ZxHA6eon/LtfLGHgmqTT1UyohtBSnXP6Sms5NvJk2JgiON3IPlRUc/wrGQn88Omy/z
mE7TxbPZ96Y/l5aKfJMptHGmIGVl4qUYSGiyfsO30QpvsjLd6UX/E848eZ6RrbZ3ljuBTqdLq7/b
HbUDjIIZ9oJhl8qm45fvpXvOmPOlNqGu3N4Yk7dtfNLrXPmWB24O4zlXvE1C8JSXqCN+XUABZPdH
BQQulLKWGROwlcg9qaSiaM/AcPafl3+35Yc/PU6UPNBCfCpABDfM/XGmZElWnzGjesAAKEld5Ofy
kljKCR6AdyhWyBaOK6BxbP+QZsETf0n7CdK+5rk/MjBmUl29wf2Oy68xHF/kSaqOc0ZUbSMPXL5C
4rnP1fibZP+urGfjp1EBmMTge0n6QQSe9azcyjgNjLx8U3lnNc/uBmCZXcOpTwW2nFxpCHN2Z1wV
k6qMat/nxbjOXYoxLmXKzKO0zUT4/8NtoSXasEdci6fGrahmc0Se+CAzS0YQ7CZbYXtjqt6HdLPq
EdhGfkU47Do31B06Cji9uqn78ozkxZdepldK8qSBR80wPuQYCQz5ix3maYgyKsiEAUlBl8Omlqhf
Eyh0+MFwwH58LQQkEf9KjUvqh5CRl3IF4IsNuldQsSLO6HKI/C8ntYXT19P+rv3v/3JVBNqOkI32
8tEyO01XvRroGMVwUmZC58QS75jRgT+/Os1LH3OemHsUbAftp8h3UA4/pWQuP3cH6MQ5mSbdNan8
ROPwBc54VTQ9Lp6plCzodbDs8vIUQd/ou21LMlD0w5dcTl30wzw0joqmWfUhYSSK4juEFmiH0zfo
WDlExvBGN6M/mMLs8v1nPIxHQ1G2Egp7kjagV9EXZVuNbzPyLaV7M9vhQwkS579s3fc5WmfVuQHb
BitQivw0wP9ijNlXHdsSxZDLso7nM/D0d5lwKQl2TUO97rWTxBL5mdKrRCN3UzucOMkwhhK9Km04
yHqSCIzy7o/q6Wssl+4T1uKUkcYWsO3DaV8yoWWWysR2/P48hcpG87TXMSFDnn4k3pWt8xFRjijJ
6Zx3k7aU/NSKeJzonRfFpX+RqCFhM+NuEEFX+MAlHPnNI9ynlUx3+bfDJWMwvSX9g8zQuSm+hoN8
stIy8WUSS1xRtfwzTYBF9wdjSvGiTpdAL3UU6bTCwYKg5T4pg3E1fe2r8ZvPGibJUPSP8kTMyXj0
UOOXpcZerKqPVj6+yqfIO8U8Pwn+bpnd+ZAYoO3+/zdyR3KFZkCCnG50336XhT8k8U43shv5Dsul
YXxrTChBMitkK5xs/QdxKUtVP+VBLfWaXn8fAAYTGyzbf2FHqDr29RpgT5jE+yVmBGdNbV6l7lSz
Q8k8bRtwj9bP5AY/sgXjyvvzJQtOlkNg6D/BujJmWL7JAZTHt3Q6UHbogs94m2v+p/Swl64HoMtH
34tBZl3tyXqVaWdn7kpJw0vI39UCdKhCgktBX34nP2tCjv5/S3ekhiOr9C+yTHPLvEal+151p/96
ym45/01leJ2y/BKPCAlVH1pevsrVciJdYkSrbs1K+cA89seiXuW56t4N8Ilm8crj6/3wu35pUBrP
q+optJFv0pOrTwGS5jXgzhkoExvWEG4KK7ztzPGxB0BdluGqUA3UJ9WzH11Mjx462ctoaT9hoFxS
69qR6MomkAfMpEqJcb+EbZ0/srT/BGIgwT9hY/Hc15R8CsuFL3ptkbzjj1YjttZNR7kuIf0efHQa
YIpA+D/TDdt0Um4mY5HfT5p+A+odDD7nNnlTeQPHS977YldJ6Yj6d0W2xfHz0auog8/5i4ciwoA2
KpXhG7MpriCptqXv3QQk6d4Yvs65+6tipTHYpJYUmpOqfNPsw0RDpfIQKqmqDxgMF8yFiHXzV8gp
FWu+r3q0t10Xn+QlwGYpEzofcR5Qf2vviUykGc7HqFLQ7HYNmgQGZ2SUaDl1J88ujjNy440c8OWH
mVnS9kDNhihf2vU3TCTOYJyizOlFBkfuwU+Kw9RgRCsXJRx/27F5tC0cT/m+chGHsw9nxNvbSJ40
uoryeOSZhZAAHAI1+s5vIdVHTiH1jA2g557awr234wpACu9pmc0zUA+YdlRjagZnjuLHRpO1NmFJ
Pv7Jtx/H6OJEEJ+4Q7lTa+aBdZCu4xB8PXEX2axvtW+OVoYbbJ//2m35XZAWu3pwDlTA8nxv2YtF
aRuFw/aoluiMpeqX1JFTi+4Xrcce1pEaoEdEwUUi/L9F6L4T0JfoLAu2o0ADCADeN3IEmB4R+Knn
nk1IVfJ32YtkbTsuBH4V8zTIIpG/gEuGxLnPMroKJbkdnxS4w7O06P2W2kMfHdgMTtIzCkBfkQVl
V1mpen2LNg7qd5+ucS4F/kVTQJavNBxk2xgsHqEy4SfkICuxZObzfVTAdQ3aT9nWDI8eg4eFTljf
LiWmpdxKg6sCV4fPx6McqVSeq7Q5S1qW9ZecSuXw0OTTraLVGzmfSWlXmqG06m9tiNJuuq6wJ1Mo
YLRDcS29FphCjKxae5DiivCvm1S5SK8mg4zV+PrTvxKxsC8a57NEzZRGnvQNpXBj2/pDHFC9pBYs
LQQpjMifFajFQOOoSYtBfic3K8cXOftp/rYPh09p1unAG6TJa5uvAMBflu6ljK7+nkTNr2QnomXu
Gig1xB+CQjGQn3ALY70UjSiqSC9HOtO5NiF40pzmks8STn3tLl2jpQ+M8H1cWNSDKcJQapH+MEGH
nkZQviTBPl/uvsxJZEiF5AqZXNJVFrFN8iFE4jYLRAYRLXyWSugWUrZR0+wq5bpWhzqWjYfR6gF0
uw/yDtKQkWeRoFFpa5SFGYIqzX5leGa1OdZJt5fy+PJspeHj9QC6++J5OeMxbqY/v7TDp3xPaSVq
YDQKEZgK4aak5EyG97sU/OwqWw+T8SBnyOXQOI/uw5j8LUWGruqepNAQI8fklN69vLm8oxz+xzTY
2XV7bCM6oRTwpX0UxupTkhXog7QHswx3UraSEZMn5olmIVY0jOyxsgEfmsxTnlk1KRcdqK0MZ5wN
e/qoR52uqXRahya7Kg3VKtFfiPAWQ9C6U26TTHmbeyp7RnO3DDkg9ksXQyT9L28VYBfhYe9PylE2
y5klaqfxmzM8yuKWH0Hsv6aq8yGnXElzZPUGCp4tpMHSsEpcJn04f2KJjMb5j+yKbkYZaX7rVPUl
pHGPfB/SlOrXsvyWQBGqp9mzXyU1gCFOQ5BolUqt+01XoscI7rOkmN04P4wNZMxO2aITebN0eSQ7
9JF0TcrPSL6F9AUrR5oxkMntD/l4Q/u3g5tDdwLrg7pH+weY86C69SHwWyi27Z80+MMRVG70JZ0W
iRqF3b4jGy37tm5pG2fyz1IllJknK0vKi6UyIQnRIrRDTkMJMgu+fLV/ERiH72G8Uz/J6NQRiC/W
i7yK1i6nsuIifzeraJ/l40F+t2DHwBKEDnrO3IvAluTT8D8AFgy9zP9eRkwW7lg9BOH4Vqfh3szd
Y4GSmyYyCC/yplKkLGLn4k0IjBBk5Nbk57Jw6v4L3OuTsR/t6Vu68bK45BeCxZGqxvzXeckKF+pH
WWOFRo+ee8EW4ls+t+r0bVh6UFkAGAtATt5XLpAzi4CqUnG76tN/YRPAb68Gb3Ln0eTdtShqzdTe
5eHLGGmgv7by2fImVpHC4fC5COSNbHJSHB7KAnPrGiqgR6O7Ytjyq5SgHGbI0u5AOiadMVHhnCYV
yIa5W/rdXVmmG9eIwZboPymtOZ+4libn0E8/co5eUMgO9CzQ/9WBGMY/8OZ+PNDHILwzunwjvYCk
s35CZd5ElgPN0GU+Nd9SuQoNiEorMxuPZAOAaYHRyGE8cy9mBU2E+qGU2ZcvUOvNtupUXJbJlZlQ
iBfRJnGMfRaGh7rD7/QrAmsYsKBHCZ2E0nb49yfK1xfoqf+a707/JEMiv5dpIX8mqIDOTnEX2jIE
FL2nhi6iQ6mwF3ccsU47CZ5GppWg/SR8i8BmUyn38vdOA95C1gQ/6N28r9vqAKliwQhKuJHYLyHE
m41zC6hHdtwa7TzFLR/N3PmWrqj8THom0h21FeNeY4HNeY8yc7U09svcuEUxfSd7rsSA5TRcq8WH
BjKQ18p8iSP7t0v73eyORwFeyTRwrQRycXeQeTun1gWxMyQ2+MYEdQ0AYs8TKtvgiJbKLu55qLLp
efM+zbJjmBQfvvnNYL/IPlDIPiOLCLpSuEHpdDPn5jrOvb1sbHIElw+UxSJroIEY1/HYYL/JE5aO
h/wpl3i+t63phMjyFsCeIADokghYYCdVYOm2RAOFutxei8lbQSFCZq80zDQpVEbze20at9FwgdtN
Q51dgV9JC0hqmWZn39UByhWSJJOySuOi18iRjN++sx8jxf6Wm5RQgN0B88Raz0p/a2e4EI7KRZ6k
fEvfdn9tS/1Q3WUA5fIi9umbWKji/P/lqvlooPose5BdDoA7b/N+QNkp/63C4NFO3fupKlGalCbX
sCQNDsoq84CpGH0TWZqy7QRWC4qORKT8AyGG/M9jDFRBHqrcp0z3Qaaju7cU+0UGrp/uU095tpJk
A8cJ05XyjbgrMZczC6Ty8UJPbUXBcmnFLUFOtkq3YblO655zD3C56wLcoNiJPMS+dqyTbN1Ss3UF
kFN0I5DZf+ANtD03VTidBSQG3+NL4EnhmHw1NRxUMGHMja7DEKU01opNG4WMQ4CnJlb1bf4k0Ul3
JNWw7qX+IGdM2fhS2KheGz91ZnaVHWfUnRe9Xuo/UkmR5BcY+yqJx+elWMNLBi2XMI2+FCNdcN4x
vTvtFsdwhBd+1EB7/X+AlKeghfXfGtmzb8nJ5OlKhKTHha+4f/Ir/adFIQUY/vRhgp1jvG3oY4aO
Hgn9OZmlS5pH/TyMECygayAtKpmxhGsIrP5KnugSl6TV0QTtyp/CpTclyKYFBZX4HEmC+VFq6ZLT
eC65sTMHu8HPb6SbAHnse4hItcssf4qMP4lqso4ad3hr7Ed5sMvgyZScjVBALNI0mwtY/F2+JGdy
5/9tbthzvJgthiOACVTlJKtQspQlwNHQk0tLwzvS/aShd7Qs51lA3sv2RwQSbLDa77VW/QpTVo7S
/mle+Dh5mLMybHLSEOi73sBJrYutFL9kXPQ5pKHyL90JPftYWOZO3lL+yxoD+CzFEQQrmJzyVBvX
vHX1YrOsPgeebQbFjjOEjJJ8zWV+EatgiqLL9BsYzS5OhuWl8vKBBatWzmWCVCJzTxZIJpxSLcNa
g4DPklLiJ690npeEMapW8o5SI4xi94hA1tKykRW5dMUt7BYQzEVxmKGRcUJ64Cot06opHhwrhRfo
HQdbIcunD0IO5bFTyjVKn3zPB2nVtLb50VOx1zCMj6lWcUolcxDGjPpX1xV9itC6Ri7YqW68DDxo
3ah3XQCoFHjo2Od3Cqpzkez9aEjyKIcfny0Uf2HOVgUmg+L1UiCPZv70bK82oWcgmImfCnS6+2p0
1nlzUYrmLanin9r1P5b3spnxUEfQ5pyhl5BGsQ+7RXmXW9j25NOThYym2pdXr5vB9HHWUvVtYVg3
kCi/ZsH/+uFbiQ8SjcyWPFG+WICTstIqu2grvUvpocvXXxqTXvfeDFuJ0fJPySqe+15d4Cdz2BMj
5xUD/VVTf5donc7pa6oj+vdvt6+g66IwcSOwmKVHZgZU2lrrSd5Q0gGB4NGqefI5xcmykwAky1G2
XUTXqTFlz9IAlesKJOQyEywFpUzZSARBbrTFVonck5wZ5HVyYgT1ekjKCidhRl5CXzQMHx7+Ay6I
So6h0vnzkIXD+BNtieJXFqPkVm66q9L62x5jaPBonTEOEjE6OAIyQQXL1yYHU8dGr0Tj6//BRPIJ
wcBaKLrGWXP7H8xIvk0WGpc2tJeWZZSjveTMWPaMS5i16nrd9fHdOMW//23pceB+jPxcMzWMsupH
Y8gwu+Z8Fs5/kmrIXTrpU9CVT7K7UFg6UITby/KQy7Cd+wV4z54jF0rscFMsBjwdYD5VAMklmvS2
YqsTEJbEm3JyN81A/O9KONO0bSN8v8lb9CjdIH0PQpowzbVuEC7hSz5JbkQfrEMCNsC0PQQnnv4F
VZKuoPjIaIsORXU7AtNth7dCm/4ojX/wvDmBf8qpUNI+L0LppYvvW48SqIyTHzb3jYFKqMRhHdYF
s1z1Qd7XHSrYfBPOGGPSc95YkqI66o8oHO6kwyiRQgYLT7JX5IflZiCfLXmQ6Wo/FpJDXfCYA8YQ
wEZdtHdmjZmdx17oi12ePT7IdJT/FqiTTHKZwI6CJkugbNoKLy4yELlggfzmnaCSUKGnICdoX2hU
bwVcsV6nKMrk+q/sUPszthzxVoZc8tbe6Y5dO+6WrvSnEmTv0u+W3Ugwj8G5MPT35bbMdPpqy/jG
hnaeWh2AW54Q4qc/Kw1dMXqFstFLnzaXCji15XRKym3JYlnRaEGNEo37c9xxqWbOnAaNBJz7fKME
inPUfeUB0WN90wY+4piFgkpjX5nrUq9+rdDKH2wNDfxYPWZl4d9hGwUHQMGxwsndbeegI4VcI1qu
QG/M4ksF1nNx6nSXx3W9dVyckE2vjjddomb7aDBxltCnfTOAaQvyIT4qfq0gSt2txjkPLsjJM9OG
hxC0GdUZF+ngnWkE5akAGq8DkZ1UZXgODe3XKjXlWJopeobA17ZFWJ5MvMiOo5+I6rCBuFGTubsR
FMqo34Dce6+7O50vsELzCPsV7Cy2ce8fsww0oj6U4UUbmlXsoLuO6TBEMaRLQwuamp/2Jtrg3LSC
OCbx2b43/dG80coRFFdn3cepIuLh3i412sfM762dkQFyVOutFZc6YhGxtebAh1DrylFyoO/to5bp
9UZzPDQD4YXAwceQVtGL17SvjdUctB9xCnt6cOZD2A0ap1R4IRz8fTSA7pvRuG9qKjw2ljq7QlIk
FBzSDWaR4+0EOKXQ0k3fVD8pKlhpOaHkpvKsMWDcINqlriCd9oCm+43RIF6TDdmwqsupRybUpYPu
xCdjollrm0W+tZXQXk+Y1GJIQ1xp4YfaQ/BiaN6mNVCXz9MXFF6QMsuN+yztj0k0mSsPH2h0oN1H
zTMGrqu/Ozu9g0qooTQP0XLQ9LVF+qb209VwxzNuVQjkhUa81esXhaZ2lEQ3nVOOayBHZ0T9XzRU
CFedO/BiNPoVyz4MVfST1yHuVl32hOhtKpX/fONUzj5J3Jo0Dh4UOk0a0WDi+2XmixrA8pwbBfVq
uO2d+oZWCGnc6LWbIVK7FWLauyYqXn0hvxjIgVQVPhUsBcNDJcp3u/Q8+/AwFZX4gPOtGJaEMGSp
JDf0yT1EleM+gew8w8+de+VSQMQeVGo9qQJ8Pw6OicGkSdEuCCeIjZp5bGZ9PCEaS5ROoXPrsNAQ
I/gK+1a7g7ZNUWYKgmPHCgi8ftObX5gp27sWUqCw3U8ka9vxGnTz2WUfW0VmBzasrAGC6eNBrS2E
xIry7DrAtn1rUnd+RzDN/BgdHWvGdCJvTo6WpjslQfnPJyKvYvQst6K87/jsUIqloS6uFivFsN+n
Ob3XitE8JUG1RegGWkhVYoqCwLjW65uwt4fVGBjPWBEj2cwpOfIhbYaYcAzxiEAVnaqc5idlycMQ
OequV2FLBGWwrmPAmRqy+nOVW1vcyZCTaIDW10OPT3B96LOsOKhalq+sPBrh8z6qtqntI+4MZgnF
R+6ib5G409Vp2o+kWrM2wJQqkG7u+i7e+1o/rRAeuc5/ej29I0uLe4Rj4pCCevSIkkbaDjsI20w1
tJl1AasZw7ArDaaLk8f7IRCHwwQkUqTqrwN0SCGaqtCWT/XMt3aMxlnRbr9PJrNZmymeuhhUVPBl
J5+24pcyF7ALp6fCy4GuzJWyU7H4Ni5FNeH+E2L2ko3IIlQx1MR6uMsc4Pr+iEKSV4NljDRoAGI2
oJZ5hsCnpm3ysbR2A9DKsE2Bmhv40YDW3OXah0mh/ORb/bZP0QeYEBndzFbwrHXzBOxdz9ZmNNHK
d2Z37Vn6DQiR4uj6DeTbaNgVvYZlEYIT2oBarNFjZeDCQGM6JEHdPcUb1fLEW3aMV3Y1oriJLYRZ
ev3KcCtvUzoatebEKUCjwzmx4i5D7/fP86FHddg5ZemrkVrBIU06wAYTwgt9MJ3CzNkMYR2AE3Mv
Jcxzo0Z5sotRdJxSqudlZzLIkbe2hxx3zju2TG1lO3QXU3hsK61+Cj31bpBCfojqDkjeGX5xDOel
U3V6GvkG9e5h09jaq13BD0/Y96kI+GHpsMAxotBz89OrVJQirfp+yPJXbQA9gBOMkibDFkmXJ1vp
XeSmQ4Sc7eoP6WPU+0vvE59DY9Mqdw4tc7bg4IUWpLdO/BbYI67RmABNHvLrgONvtfzbUpwdfTWl
tS5KzfxzHKaagmAScjcWFHf9r/BxRu5spLgaTgi+pe1ndvwo1unw9hnGDSgEFcBJyPGnm/KuBAv0
bDs2Ad4dD0ARsdaMUW+PbRCApolcnpdVx15TdnVnvlAFrJm1Y4so3KmKxyftNm6KbUpSSSrgxXuE
br/DhjscULMwc1JZz3C2nqXddqlCs4sC3jZKL7bdHlwDc1ZnetDTU9tE0Y6vDZFP7z4628KOLlc/
G7/dxlMJTIzWnj0GV+SBym2dv2ZBp5/KLNVPnWkk68pSaagl46nsXMJNj2KZhae7gvDAyKJDprag
boB4ipcaO9dyy1PuGgdjnIc9VONLocGmHBUkgGwkDdksDYRfVWvG0wkJdg7rqyEMuiOpv7fSxwpX
6qirTsv7ILydrDByRq3RaN7wSHnPTSQZTajPVad9aGowb+YM4V5VQ1YdopSadu/FQCOBvlmPJSpa
cmkBmbKJaFs3Xs3xNDcwO3oe7ULZDUl9gxgFRCGc2KxI27d++zygcbgO0/Qx7VJEP+V/oaFXJzR4
oOol1W9lko6iunBvNTBR9OzcN7F5LKq5OXlq1ZyaOrnHaRGlTA5AXYwgfJfQ2+9hTBXKaczjEhHe
+miBVlghMU5DWQeopaOCv01XFWeEzDcuaTKvTZfzxFxVxt6xq4PuQOfXVAQqMmyyAe9k9XapdNQ2
U8EPCVcO+alaDVtGmcqyPMUkC4udYqhPw9zHW9JpdsJxoKtvdBot9RxSr20ULec3vyBeJUjpeAW5
opYQHsrihOx2ceoLizISyVU6YZyRDKOx0kNnrevoO445XoBFnmBCk904Q4fiGSmiMXfflsF8w4Hi
bIJaKmv2wiFBH7hwmDq++Zq60AsoS+9CA98kT7kDIANkd9zNjb8ZZu05czGXyrFwK0AGyCzpS4dj
V0mptLaaZKuWGQ2FfkafVFu1o74hTpBwhMWqhBk7TUm/TWCzrFUTWaX+LxBVMfxLwh1s1zvDQGQS
YfQs7SoIDstaegnYg75t9B9W6oRyYtikyAg39GkDc1qZpLHrUME8pZDa4uBuDLc9xz2yV7lyYxgp
ur1jg6penMCH8c+1MX3H8wyJoSvebdITp3F3SmyI2hn7UBjoxsZpou2E5wQB0DoDBNYQlI0/lRRV
lF7jISvNr2Yzsz1D5RmZn5HGCHWed1dbo7l1asp3IsVoTmtfITFJsYEqOxunAPwps/CUxRgzqq91
Cs19NbHsTnqfoY0yFj2ihjr10fXyU1V+VS5XWR3j7cQDs2/5axonDmI4csG/FyyvjbQK3mR5GWyg
eQp1rzQkXddDS8Y7B8wAvo09I0+Gw+zVztoWaRdD9561YbwN8B9g/fMMRkw5m7xuSM7JDZLOXCM0
MKyrFosMr2vWDcrEIVvDlMfTVlXb2y4OqGmNQGPKtO3wlKTQGDf7lkqoLpHVszFZIrkHrWMN23jI
//rIucR65t8EYbjH8A71Stf/TSbvYfZ+2hbGo5+ozj6YJxCmiDWMrXnPLq6s8vwcNt5z6YKXqkE0
RXN5aNnssWILD21A553afLrVZ8RLCufEVtBo+a7vQarkQ2vhGxW9p2rsrKZA37Zl9e5uKw8VHyse
PPJKMp1UN26C1P1ocCFbwVNtTm7urU3Fd/a1+xJQDVm39BlXPTaRh07BVSeEYGMO9ICR4MeuenYO
Uw/fJMcfAzrNm4WzLidih4Nkje72SLFIiK0bbTat86wQvPJJO+cA9EF4zjd2te8mr7xxNKvaSiyf
Ai1cYzumrrNOI8JvFCQv10VFtxAmVLf2J7rJgYmUUvrQuPhUdMj9pHj6GVr66NRaihpV/euWyv2A
fhVsoUM0NBSQkS3ureCxUZ6TBmO6XjE2hsDAdKXQcfqYzxSezpbrbYYqR5y6rdEirzIcl3t3nZXm
q6ojzZXl9Z2tqY/IouPslbHxz2Z5gvrzlk3DS5W17/6QoR6aRacE/2ZCDHB8fwIDYY71vV6R2s9y
2kYF0UAxf/5V9HhaYU2SF39aNG6cMDa3au2jgZ+uVbuIN1o/nDUktVd+QSUVKbCHsbRJ1iqs1xKQ
uCBS1qna1espnl9KJ+RZqCKKlsjhogy9bWXXe3uM2pOeBPcO5z+QVgrHtDKY1lbhXyN1Pnr4SW08
NV0VindntGO7pR33rQxtiCcyMuyzbh2VPtpA+QBBXmLRCcRyo6Sdux7niGIhlbldoBxyMqdDW7l/
mJKUqT9jq6qQpgKkLZkPtV29N2rnrd1B28SmduPFxdPQuABEUmTI9ea2NLASHMf+oRnMi5fP9yXa
XyvfwX4DIA11jG2jmViENMhTUGMBNG0dQRscarUq0WECiOTus3S8xzn7VE3tU61b77aXnNseCTT0
Vtj6q5vcMvhEV7v06IrqWkz3vb+dUlidWBgqbXZjq9YtgEBUDuuq3gSx+0B1c4XXXf9gGN1HQO1u
XVK1LHyLJADtZioW+rZTePZ+Ciw0iez8jKh+r14iDLv0mOGmd9P49XceY4mEaJu+0jKqAH3Z3Mzq
p4Pfb5QW57pI72rdNXeDFzQrdsnDmz4BEI2MpGOhopxme8ewnKKt3fb9BqccnfpjiHRS0vPhtts9
4KiDqddPNw76qVDwV22c4j2z7bXmIv3YTE9KrtIkZ61HNVZCNYYcXRKwJVF4Xs1x9wBuf2sWiG7C
iH1wFfeIoGm2bYbuRrOBM/b1jZpA+MlT/wFn3Z6v7e2UyN4mlLlXmqMpmyLAF8TRK20zG+VbbjWX
xqgBI2D7kWdTTvuh3KgpuVzF/N7xJjsIQFhLhOSqzp+mxU+NWd9Vsf2nm29eS4LPEeMBwbKDl7vV
1oWBj1b22VQsb9fVmEYmgfZMdL2fJxuBM6plkoL1VnwfWWDmaLRwnqyTFbr+SCb267fy4JuUMtoS
SXp/V0fNDSmVHaMIjmBLRbsdEAmWhBvgMPUqJjnUM4JVhcvEqg0R2BpJBmxCom7ylbT2cbSQqQxN
SEHBuW4NThPRtAMvCl5PQW2wdrTLMl5+XJB30UzOyr0uh8Lcq94rhb1Ib+5xizrUKZtH29Yb9ID+
x9V57TaubOv6iQoohiKLtxIVLVm25dS+IXr2dDPnzKc/H702ztrYWECvbqdpW2RxjD9uY0XImUGj
1kamC+iWld3aIvhyaVNfquy9dZCnpOXJwPRzYNtpz//9Q4CD/a9//ryjUnJfJoM69uNYFPsu6Xqa
HikJ2M6juQLv1X/eFoORPyxNFoNvrn+lhingMbhiRFFLOts0e8355w9dDAeLEP+jcLznWibz0ebV
B9QGBK/tEh3FuXXn8lfiyZsj89faHtD1aeecxIRtGZhMnjCPRpwn8zktNI61joouYUceZbwJYfdu
kO9SMh09y8KOW36EMaGBI6WKTCAeIVIwWWTZgF27/YFW0eNiiYzwVAbq0vwSEd8HMad/uGzDc+PI
nWhLGn9c8jCHqDgRC5qdgxe8YgU7CeMTAXDxliaAp6Tr5N2yH1G10OswluTejtWvxJI0jc7hga6+
9FQmkaZyZUNY8HSY+4kgfoyIY2e3bLYZgX3ubibXcaSMatsORYYa0XyWXvda5OWNFiFcD3V4lFPR
bYdayEPQ9QT92vF1sZNiR1oyhBN37CZBh7c4RnYibP2bueGkG/JPzKoXfgjMsqm7nvlefQdm3u7w
rJL7FZOtJoNnQvEaP5qqG7MZ5u3QTHziXtSGvkB3HY1uSZDHfhKU17X7Y+0TcHX5VJVkpZE+arrB
szbFs8GRi/7hqQ/rQzk5xmbK53eYvYaCrPDqdWyZc9AUm1IbfxB8fDXqMzeYCRH/8g32l7FPMHyz
/ifFQXbOTjQFagNvPMBX5Fsyd8VCnnhtqT+Lgg3Tc/jXstQ1E/Qa4T/bGUjvGQamuwi/SSB9K/Sl
HcGZTA9IzCmKkze1D4RGZ8dU7YhlpR6m59c2JmAmYsSqaBO9Hhc7ab5pVT7kNSnkqgaFqtQiDusX
z1X3GLVkOa/oMpVo3qXV3X2uYTJakg2HUN9/atKiuHsQ0NTbjhyJsouKbRUgYFi7iLKO2cJrrfuk
yr1HztTJWmf9OhS7OQj36dg8qaQ7J0a+h5sVVEIAApKKxr1PwaaYhl+ODRcZt8Z3g9B68/P7HRuB
f82h5MhyOn/g1KOdwv3M71UYni1PLkfX0Q0w5HiRojmofvyc4Wz2Vhc+h70MtpMAJ50Ixtyoqkov
yiTlO06NR8b65kxlBp23aUWrTNctxwxb8q7iK+8aIhs3Qx+Me3MppwsP/mcaQcpDX2cXErQjvysI
L9I1VfAyUK8hKP1WSjYXkXMOCYTOTC7ERbteQWm7t4D8OtS+IERX5P3n34DNmU9FprnY+nGOmP2T
KAeRmxv6hwwa7gJB7jEdrHRZ9SZ1wXbPrzxIfhflrHZomGk1hSMsSfeuQ04m+ojSfest02ZWg75q
Hquc2yMygPWftZlW/YHNBiRkvv58xM/bUzdjma9y+in5YOlPa7U2TeEUYhLQLbnR/HYS8cIiUaur
O/8eauo9zcK0rz9/kKqo/vO3vF3bF6nz2vy8jZ7KGd9R8/h/PjZfGBUH3eKtKxwx+z/vbuKufpit
jMhE3bfI5/jyY+992aX+Tdso10pCdPpEreTVXP/2808Ewu3Fod/x518/byf1QlOjDQiBuYY4V24Q
YPVFJ/v//JteuUsZheo0G8q8zh7emiVk35wH89qbIRBw7NYGEKGmJfu/bySOh1CTNDd3P2/8+eQY
xsRljjtD8zm0S6wRSEYqzuP6lcM8aGaf+d85ySJDBLl+yM/ncuOM+yCiGSLvbe+aAo1uZWJr3y17
fsJEssCU63sGLtpz07Snn3dYSxxcO4Vww5yap583/Xy+59l/RFSEx59//by9DmiDof/F8H8+qSpH
e091JJX3///L2uZ4ImghfawXQls5xqMLCb90OYx9+TCsxSydPRNDzDtjRONEFHfjCyd4fWqKnh08
zgKfLTm/iGA+poJjjnKzetuP6pWe50PcZGx9EmqgTMoXklcYuSuijVVTFTj1UOGi+9jbCdkShG08
y7Zp9mGAfYpgUUHM84IEPS4JUx5IvUyj9liTPrIJUKNstZH9WqhCHe2WXg7AK3qetpWA/V8ymoPM
6HkdJNOMKWVIvV9O4D7phIMFPqWJ+weg81NNGRLB9+0+nBaPmpHBbzWutLoIuEniC3z3uGY6TzoH
0fCAHgoGdpo9rv36TE4pql9MCYHDJsM99SJhRggpCXd0T9BcW51HDQrjBu5jFfZ7L4hvplCPaT/s
x3oh5ycLr6ZD7Y6w7l1AZVZaW+4WHcpnQHkUrhCMyW0AOOHUhH4LLKs0n0PxnPKQqb4Pl1ubpnxW
o8k7aLsPMyfTyiBEJ8axZfco9VP9McTUmxpudcr77GBNxdGLnucsO/WjyI5aBUfHkeG2UjOeFajg
TlmPbtEd+677tCL96NZ6pIq7PVOkKDmmOQch299cxLBZ0lzyzPoIa5c5n5eT5QvtAd9vOD1BAzIa
d1i3C+SF8A4wwLd0IsxnydijEPqDfedHQvCLAdym/SGPJuPqkbFkswXteL1ti+ablhBCaxpukCxv
wq1IjHbfCXlod+T1IGgpWdbbjrNMhTOZ6/Wtc+pLXP22MlLxJnoZxtjXbtcf3URcaWhq/LwOnwrz
dxLQUEPFfEThvMuDeyJldO399VpCoCaA3U1g0rUZG/O7GOs3sjIzemFgiOpeDNhGpY/5nkW4Kv64
XJGRtRKw+eAQ8Rx/61zRIMkoRUkbHYLl8B3NJi5cHoBNyQuNT5CtQZLfbOsdD+tzGbEheQM4nIVL
x68wwfONIEjyiE2NgUYRNqJh6/51KyU2Yb1aOQsbdcZysOrJL4u4PvVEl9XwoM3IYzNSK5jtdcDP
835c+kMBsXNxBEjQoN5nG47eFgRUDO2lE9Gz7uOT6WKHxY00zWtErynfKa+5mV3ml+NMikp+gvoi
1+CjdK0U/V59C8N8Dz36MBBAstHgUnuvpwc07+AKW1ZiClM+pryGk6ZLNH01iuaFzrUVKHrXWRXv
2X7RsbaCtVNTEZEuBQhd5MvZeOsadafQdd9YwzkocqgAQnITetHqxrzAoHg+9xy8vkAeT4tntpxz
0m5pz2ZgqJqjrmv8L5rmjaZ7cpMKVxI6ag7TQ1uN71MdtFhPpk8jbnzNi4ieYN676QATPm1d7RHJ
YZP913dfGZm/JMZGjy5N40RJimtQWdeQWHHXyP+qrr6Mjl2x25ISS6pmPKT91rBwpRsO4HirK6rP
Amz3AFQU0SkzhW1P04tp18SxlK7aGOB7D6VNdH29uI9adrd8ND+CbjgQpVufCPCBFii/cMyQLF4Z
r8TiFsfxdUSyi9uACNG1/cG2FnK2neI9ZdKWGvB+SkrSbHgEl/0FW2wGcsPsqXpN5mz23ILgJs58
EhnnSDRHeOjWhPmyrO9LQ5cStByGKnqHVbvwgFYufv/3EQ5Lk1J4pgAcGhFQuK67vbe2+XX1YyJD
P6X3j9xtIsZrW7842ntNYHZhdOsb6fm0gN2Wun3keQh+Q1rlIdXOvZ5I5akWugjq8F8ZJU9dA9Pg
GdCGmvqs9eqVOfBYTiNZDF2ftCDAJLa/ebmDEsCt34Al0HuCo5AIzv/vISMoG4iATrJh9mMxf2p8
NODoTxSJ4t+hIHFDTCMDGdUNSaD9tCP3Ur1wUSGVoG0lSezNoiSt32Sdg6QCqHj2R2x0FNC0EfgZ
PcSjMfxSTVf7FE7SUujGTbNxDWDPAuSbeKb53ablOsLp1fKf6g3+UHCddNRAFi1EQFN1Vh+GaEh8
ZcR7z/WuJbTkxg3rN6bCk2tBxVrvqxBpDikndhxX72jSg2ttnkxZfnkOF3bvPCHRfq+t+t95wWEm
luzYkqfhoHg9WMZL2yMVyL90knPhd9MfcLxrH+5KN/liwHvoR/c0hsnOUSMP7Cx0t0Rh312EQUuW
3JWbZhiaYePS+WHsiH2s7RZDZM5hmY43MpK+suwqq/R1Mv5xmhKJyJCfQlVRpGMQwFHvexd8Hpns
LQvtg0P+w46vQNiHPe+rKv7URoHrPSS9GMOux3qjwt+QpUflzvwIJqVOXdJ/9F1zKZMMkSQdldot
HgwUFk4ofkWe+U475S+VcHmINfac6vcNydgf3jS0qBB4NaZI/qla+dmztyC6Jssk3eSkl9CTcclo
EM/NCb5qvqCtOFPmjIn/XqQDjS1d/w7IS4BU/G6D0WzzxLwnKvlVo9WgohOPOgx7k2TPdiNfShNH
QsTIUrVk6xBLXFKbnCxfQQXNyTd26kkZHl3zjwjg2WK4nshmKFLNnXageafzr6rhidkSDV/yaKGm
ignq4MzVPnNzGlS65ihV/0kQNsSRNX+NTsdmVWQvgdl0INfgsjzCtgPqDdZiyHTJZQWUdDL7x6V2
d0n6kAL9GQYAnUHIelFT3lnPkOt0SO272BRbZxp2JDurLYCz8VD0b/NkPHqCp7Tb8Jt1up6qZ/4i
0/zcW8b7mDqvWR3g8FMPjCe7dBluUErlYxheYtBADaUZqHsjPIfnnLiFU/LKhHw1wxoIj6Ds7VjZ
TzP3rlmA0lOfQePoX4pMO7+VeKaIGB+b6JZKkdBbO/tiyD4msg83hSP3U9BeXFTiqMyYK0e24rZ3
3kzFrZXP0LeLt9Ya5+o9LIgkKzOIaUw+X+DQp4YAcCstmpO1lG8LcNdUldVxrIg1t5uzHUkOe/We
JEnqG+bwODgEKOGhYLBC1VTNZBHEUeeTdPNeLezpbTR/dvSwRUN5XnhcTG3M8RjuhjFL9sDTD7iv
2002eWItYMcYhZoXzEWPSY/gqrd8tkmiv6jGLKMbpq6ASjLMBp04/mTTMltmJHbSpHQC/0dZ8plo
EoIXqhFWa4Y1rUKD0n13+QxwDA+rCHkjTTs/IJNeSYh9NjpXkpF49AHNcR0CfKTXxcCvLnXyVWFT
DmyYOO6mOXyxzeVsVeXvVDjcYXDLVYEDwvSec6m/82nS7J2IGQiMYnYdkzdol78Rs8D6xOnoLNFs
84Lh2rNec4JEgrY8xXpEIIFau5Fc7CI85HG3By94pvl42RQLrjd7SLddmPy7TDWM4vw9dh+9OfiS
Cw/nwOKenPaUJOpJ2mbhkw1b7qDfyE1TJHQESFa2S8dQU6beLWlBEPifH8r6aMlHKsMyv5rX+qoi
d3eW+p4M6zOynI+gdi5J0z30Rfc12BUSWVxWamAy68uvRPFrtUKFDxDtiG1RgWMXKcDCKlxyIno7
5vnFMdn6ZWa8kd6/G4rkFrkl6rEMhzdT8DQXd3fJEVmsBLOe2H7kcMmsURDxuG07q+eUYLsr3IEV
PR/xAH9TbvmulH0MSxqpNKJAPB9Psg3WKowV7VX2yVYZDFxGDKOVv7SdcYlnYvvGwL0tzXyr6766
2JP4JXlS0zP5GCVcZsuQ8SxCjskF+CtprausHepF6PqY+uE76L13LaJd0kSnYC7+ja2Ze5sQ3Z5H
Oyb/jcthsZNrl5eou0OvUwZs7wou+TAT7pJQmcDgMpGBLyF8KNGrAm5lwkgeA/cKu/QH5S2zE6xm
/S8A47Zwu8uUZ0+GmN4sc/jiyUpb8DE2TeDaBX8qYgk3Qj8pdXb2iIteUzQDYCdRqnyryxGOIiQS
WJpHt82/GiclqywFZoRucAXZ92U67YeC0jfR3RlUn7N6effC+tGbg6NOJwJQun02xx2H4PCAzm+H
oPAiqtFCocckJc38A1fVlxXUhyBN5SYxll2q+PHRPwKWN9SmwqXLygb3WHG25mR4HAtl3JxJZULm
kL5kicHPG74hL0wA3ugqI8D1yegjVg0sQ0HWnRwDdNB2JoBHekO8RO8qA6uHAnZ03DulgBsKH8hw
bU9yyP4VCZHPjenxn4HUGBdK7nPgPKo/36j9QijGK6ItF/NYtuvWFvMGRRJtQudYRK8BSgQCKR8i
17rbY35UVTCQfL08hp3FONFQBSQCm1pJeLk4m8XDwHwauM6efq1mCfx8Nll+relOR4QClrIPs2Ue
rHiksplMW8svBpsgFKDekaP355cYC5eUcaRvPCPjKMEyYhvPcrWOr4oDd6btHmajbfBrFo1IVkIJ
fkaBdQkOOeW4/Z5RDcSGHmrPMm5Uge2tZL1io1htuJsYZGHhGaWuSuo7uAG3UzF+Wn35RxUdnKpj
3cjS4cheFiiqiuwzenp0ByW8mp2b/t1ygCrzdEARQfknDEBAEGP+5Q5fHgVe5KlBsFH+hfwjsG9d
/wRGcAi9fk99w4tDBCPHlgRmJIyShZE1JRkfpRieajQ0PoWcxxF8zur1q4ralN7ej1zbu9izsj0+
3HKjBVtWDChoY53ftF51qlR/jyfb2pnzH5Yh9j1NiUyJHIAJpoiQO6JQFf5gNJyV+WNrkJUdaYqa
J4OA6BYVZAN9HiQv9Qzt3k+3ssh24zz8oU+NuZ65nMWHblcbbw958fMUvw0gpYfW1I9hGkIZjTQQ
zsYRVSX26upZmACas6G/i4gg/RbrzcYOz2G83JHImITbVAyYZIFV4Vs8i3+iiYy3wfpOM/ocAxQk
E92QdHGoTcEzA6gSjD6y7I0OQVlF8jWVdndwiWcg65T5hL6fbkANJOaHWNjuoeimCMRl+VyW4bue
UbAUnDEJIUzlqj0OpvSTZ94+bILXKAIDzuueAN3B/eOp4U7P0L6F06/Dl74Q+X69TuyCaySdA/pN
cXj0C6SxaIPf4WI+LayKWVQ/SbLpNgSIfRPA51MUz3Ms6DfBUJ7sJfmkSojGQ3QRxMQikET/N/Ql
p0m2+Oj/eDTXUe27o/fcFvbf3EnvEUfeZpjf6jUO0srOSxudFjp2nbIAJ3JJHOuqXUdFzfpOwu5o
N42M43qDqAgfhjlMGbb3v9z7hOWyRNexvv4q6cE+4bo8VVKpjd1NvwTRF2nw3buzs+kGHin2eOjw
cLIGI1iojPALmh1pYpljuKa2wyOpzYzgtNOKABm7OQpt0hXKGzi+uObXZ1UfxK8OmXJMdeqxyxwC
vvKjXEiDLsiwm0J7N9TdWzb6QWd9m+uzIdRQ1UE8P61n5yCWex3w/QQCfWZVs9pSC3di4/9ydHk0
5hIF+0Rva9CdSbri+ca2unEHFDhDvbpS4crLf/JZ35RzliKmbb42AkQbXOFGX30QYySraDnMAzDh
PDBb9S1BNmGqf9vVEU75bUjNdp+xtXvYY8yCGLuK2BBq2EHNJpNS04gY6DRv9242nltq/DgOpkOb
ta86HH1cSX+ocsU3+tronZoD4yTd/K9TwN+m9e/MS5Oriyc1WlNQF1b6h7gQ955jkWOfsavP9O85
3YYtcfbBeO8RqedJ/CQ0wuGyoyQ8GtpdFFwqKRBaA1oeqmCGXCwNRBTJK6FPx8RMI05EXNjZQHdU
VqAgN8LhY8gF22zVn50Qa2PX/yPH+p/aowslTsu/tjtZxN/7xmhUW4i2k4eGI6yrQ+nk1b6CnN4m
mRqOurBpYkNa4UZUCaCyJL+gfyjWbaWrHoykPupsumrHPXlIyjqlC5wVySP9P3vIP+i1GSduac0b
p8ounUwu5TI/znRTcsF0ny4hnGlhETdkY+mmnsyu6CG0ouQ2J1+MosFG0b2wXihj4v213ADvuv3p
Gu62rpNnhxx2OZQaEr8wYXt3dpSv/UA1T42EKtpRB/lh2s2AYycr9O6mHl87tzc3xAhmJ4K50MaZ
tAblDZKVZkLHnyjm4+beFs+pzHj0cWKB4nJ/Um1qoBnOBkp6GSCgxG100AMFJSP6OynhJsr+XNSq
2CqOsJGpMJxQ/lKFRxg9a6yfyPLg5KPvorUxk5Fms979zAzvucfJi4X7uVptzV5IXHbGLSmEdxMg
XLtZxMkueVkih/rFOoj90OvOPB/xRSg32MqS5kAZ8iIhE7ap9iJcuK9LUit18q3bTycLsDKJKaTX
y30GVtt7wr0XDmbSuhipgJqTC/kIk584rERkT64aX5Xsoe8PYnbdkyzXJPcdKXDdlcDqXa4bWLDa
fJrSEvvQbH+WxDD7DMWPZmaiimHcSxTZF6rs/lU9Hs2pbvWGAnSSwsd6ui2o5lEa/9uV3owEnTAO
xT68rP2a9FyPJ0u1x6pknAqzJdi3SFxH8DcArdbcTuAxphmcxkYykdnZO3L2KTJ2BhA/7e38Z43z
uIy3sgXesxhIurw/cnH+Y3evTd982kl2R1aB7Axfmz/FQ/e4drko7QTbXnG6/LCcA5sU2kdqgR5a
dKz7Oh+QoFAvqEsac436QKrVOlJo1FpvQ7w6ki1fuSEis/zU4qfcIIt6JdSPbNtmmyJaa7KPXjex
31iWsWs1L545ee+wgZq9lFdsTDssGkX0wnxHXbGQNhcvN05fNUT/0/ax9PnNsQUPHfx2HRxGMaRv
Fj7L3YBpLGQJ67HRR2D+VjafpjBm/kwz9G328Ay0vUN65FH+hXpPDnnoQ/L5LsoDH1oi2vYxKJtV
5ocoxJ+0EkbwajtkPR9kkh5rGXUsoGOwFT2IRWikWzPWahv1/SsZJtqnEjzbeUYVXiKd+UR+veRZ
8Lag49jS8+ftlZhuvbDlJeTZGK3afS+Rl0wr9+JxEHCXLR8qaY33OaXOgeKE/Yxl8mitQ/xkc/8C
BDnYO1p3HDe5VTIjTgKsyBCHOTJevTHejQLVExho4pvKgYZKYtpxNfCBq4A4vEl840rG00nT1goM
9B7xeUPymgScqiIMu6MQJetPOj1PqDiyaiD8yDbuVFTwU08AMVEhKd8u6hBzimHyDMNCqRnSdi1w
gE/7YsqCGr4tZuBLm/N7GL5goHBzhPhnJJplqwAxE00Ch9+qTdI85jJkGl92fePKcxWbf9Ft9qdW
eaB8mp1sirFUiGSb2hjwwtLjJueCMDq8JeVcnFmkLjoL3I2iSnmPFnGnKjq05yTXW/JNDJ9W6UNm
Ze2pc83LYrXFPqWfWunggBKVaiksWuHo/K5Gt9oOTX+KgA03jQTfqWzl+kkrM9Ak6c9eUB0kbcME
zHfbuTA/Q37RfCM0iqNOv2Pl2ZoD7TBxguepiUdCgXCLBIqUg1XWnzvOP6BF+2BpflGes10sGskQ
EQEPpS8idIej4a25vzy11xtOeC4IJr+wqDDZpQ0ANo9w2CQh3IJx02NpGcoNus89Z/2DdiF3jH5e
l5P6QY/BvStrahC0953L/k4XV7HzXKLl7fCaGXjjFMG4TXzsF1B+/B0+F88C5tJ8ciLmDKNoWTkM
9/gb+O0Hi3FkjXjQFt3EQ6r0aUKnuY1cD/mm5kGV0t5naQL3oF6QvCIdyOKK+7uz9lk3N8dOY+Or
W3G0NKEYpHduMtJUN1VqbElV4YXuGMIoeHtr0cXO1vR7nDlx6n+AHBRuJ6qaLQOGjigQq2oe7IoO
PcTpznbsQJudiTjUugHQ1HbmHtx4+kVTcshrPJBy50iwoFig/0iHVbRn8Y1gswOiYwDlFUz2abrw
MOGa6GgjTaPEAbrOaSi32ZlHEwNjZs47Yv7D50J+moH+W7YmbbyLw34hEdZOs21fycq6zAaKBdlN
LwGeuXQq1VEYoAr2jDTDdczxSID4J4H/xh7LDSZBJ98s1cXqUFZG8SL9gP56tB7RI3kEarMEgpB6
+U3fJmM1JLucFP6VesioWX+JcxKOszo94CRtKf4xdqZrF5vIhesfCIcXHoLTCaOaj5bdx539QDzV
s9uDdmpjYsdz30m3n7cyz2ImOV7SQZhkyt36zHPZ7aZwp5Zi2hjVckc1tEktSI2gDJ4je0FZViJt
JykfW1CPRJciLIvNv5W+liSKF219yGaUSIyhvgFBeAjc5AVph49433dckW2I/nh11eht22JEu2gs
T8g9KfyN2f5po3qyKvPVGowXG+6QNMBvrIrUpUXjya66hyWy4K55xpxzGujHPsqewKt+1Y2G5Zty
8ohtNgMCVNO12LE74MZEujUXD7aM3yMjQVDldOe4iP7W5AgB+MJLOxHh6b3xPcXzv1L326QD7u2L
hX5DRj1rqAlHLuj6HgKKd3WJXSHAEXf2yvFiqXA8ECL8KvNPG79AaafW1oyQJ6Ud2YrRhOwVdV2M
1ip6K0RDyTRBcYy6mSbOoKW6wgze3VF5TNxUKqLynZ2vSMgJ937y2Y5B9xAK8e84Fxfc9iWkuXmk
Jn30HaKafRW4xP3njDEghD44ORPCEtHsrPAkMwdvhTtPW5N+y+yYy9k5KSDylpLzHVYqa6sRP7me
jYq6Ipt+iYh1WyaxnUoGfPqiqcQtBsTG3A/5hN7NkWABaqD6cbJeCKNEGEyGzpnGGGgXGRA1U5AX
7NanKSKfAWY4l7y+1iCNHWoVvJTByPhWeBMNnw6y6OxAb3Q5G6xJ0Xix67TfmzaOodaQeG2Xs5BG
foQ+ARjFwwLiWZ6WERinjAKKRQpwX+2R7BMkGDSbwcbs4eYHZ71WdRa99z0DmWeLdD/oSZzTzrg7
OdHjo30UYTadJ7DKnfMo27HyO/iZ7YLVMq48l9mS4FlBP2eluZOtzLd4Msh26K+YSO2DxWEtUPcn
FehEh9l/eGJSeGnnnnEiJiohgpsA+wLerVrmJUMKn6AmLtYswvCFoZ9m6Z6OgHgguhA0qe1t/ARJ
TT/uInDi29PVpswVWg6twTQC9rYW9HH5h3RKiax5/jM27H5ej1KgFfJ9iS30ahY/qYm3duPgRWMi
3XrVyCsIN29KAF2yoKCP/mYTnjwaVwdWWCpwEKVv6lKXIHZVtxaH03ybFAOFwKAbxhIfl7jny4UL
M1eLs7GNWnGWjvu7AdczyCG42IV5CqKivjoxJ7uOWnxRAHZ+laCAMnGF9FUa7LTiOS+D5BiVfcVa
LY/SlM+BClA0hEJhPl4YMtrVnvPzR46FBspcY9RwlvEJsmpkG8XBo9Y/fj7k52+lOZVnCmAQZ3Jx
r+/zKud/PgoFGDMoWPKuwD0RjxFT27aevOyYBKTNy3jRvm5RTtpd/ipcqtoQ9QwwTQ6xdKlxrquP
OR9sP2rcya+0fNEFhKbVkJFMPyrq6+lPIWzvoZwvnHysFIog57br/FyhqCGoEYSvVvXGnTAtIYBE
tLQwXePhUPykdHpVcXitWpf63qx5cNY6hrZYfGDP+pwk4ZPW2fgwwRSUBQOVdu0jIh6C7eQpwsL3
ZuSZB3Dner4qqM7uAuvbxn2pbSfeOi2mSzVqDALDgBVkeuvmGgZVrpZ3tEoK69KJk2871sNEI48A
83MU9i23vXjpUxl1fA3RnrIGiwDbvUXNnPEtEHrsiEzGzZvP35HTjBdTz59O5UWnRvSQoBODbGyi
iEhkvXq6aoxuPVZVtSYbxk+DdOd7gdfKLiwJXa8Jt5LR4Fd9B04F5dqFyzfI+8AVoud9WgVPBMXu
F0e99A7lDCRGPi/xwFY12g0Lq/hHBWN4kHbU4UBKeDbQIuv1iYFyCOjOAn9mF3L3Q8cJPiWIzPEC
Xyeiq7C82qgCvOnqCZsRbYxuoo9+k9lXnNEy5+efv+nO1BCrbhUfEjU+OMr28O+tdqP//FU6mDzZ
RlF3r1fqz3sMDP7/80FmYyGxUqRQ/Fy6P1ftzwf+95/xGD7XBDXsf67d/17hHnalbKPcm8YF958L
u14v9bmnMWG1EMqD7sXh52240y5GuPwVOerFnBGCdZg/cosqXubRN7PmslWlUdMXnrR+HQ8U76YF
7RLlMU0W2BBSVbOFTGIq2H1OIp4nd5H2oCLFK4VkQQzTqNQOxqHFhx79rgSoOD9wwdhRNluzopJg
GMUuphW6FJM6j3KOtk4y7SJ3rSPOlr9VJXowLIiHZUGOnvXbpriF/Tw/hh6+NMVJ4EeyJGcWHG8u
PuYOQV1HNE4ikgjJ0KM16i8uV4uK9pTRrCv0S5p0v9zxnhkZe9BC0l9hRhtqjyFfI4tCuZpOahW6
90ib/XHV02kNd0g9Db2Zc02tJJ64WZ7zlbTpmwh2X3ErpPaZATWczT1pQm9eH9Q47BCFTs3emfKC
/uMXQ+hvbiWT64pgEnxhD06Pn6gOrJfCcHOahPrS16N3NOnKIcicUV4wRToKEhAFARMXGMU4Yt0f
KGOHb8qZwuACthDlu9AKgucvE34WFXNFyq9BlaJEs9qPC+RKsYA669baj1YHuYDedluLKNhoUsU2
kyv2BIDLQzPvizhOb97ssaVR5xQUFZqZ7DXrit9z1ufPY3oEgyJlAs3xgzPI77yuB6ZDvC2uk+BU
BFMY+BKXNuezzDlHetHudDcXoOgGAXiVNvZVDpGBxSY+1lNhwWjKU9uPw861nWtatEA8gWbSKzy/
HCDk7EEyMgzDcaSwAqsSIrB5hhQoVXN06f0Y25gHQZBeufn/Yk5CER0kH9PSLZs6+aUXjlogWMdj
G+o9/A+6nDOsETz8hoJ9CV8nZ06TVHgDZLyDCzoDNVqbQZbPvWchHZMzPVYcUYR5fQdkM1gNovFw
0I9xWMmt3RwMw3lz9J9etjczZUyhxk5vupZM7x5XqW3Np6ygqT3uCOQAxG6JpRQHw8W+M4EiOS4+
6Z6C0P/H1Xn1tg2sW/QXESCH/VVUl2y5txciTmIOOezD/uvPYs7FvcB9CVKMWJZIzlf2XntfPE+9
/gzMojpwYcL8ZdHHbgDJPSIopDlp/+yn9ltmde7W0+13rOgeipBL1/SD+p5JM3ngvwJ7kpvOTLtj
4lFGj819NY9qJxjUHIX8xaNvZdNjcOINQNTFFiMhWFpdiDBIjj7kQitK/BjjwEjZY9vdlaP0hnFW
rsmVW2ABwVF5ubPVFnK+lnk9dLauOqs8KM///rggjea196uvjUWM4YkzdDhx9vJZnAfPgVkWtiTY
AN9XczHvaodcYkO5h9xKcwxGI2oYzasbqcXODiXREYcO1IXuNg2TPExzhZAKRQbGXHpmvm4ynCOG
M0Rt3cKLUYjUUi88dtBbzJ/KZtosRLa3CsUuH+dzdhiq9G7q/BDhXkpdk7gfDtCNfVtDVAxDA8ue
xc8eDEzvgMsNUVVTEvAUxCwLPeLfd3BaHzI/Gxpjnrqz8rCw0Wz24bH1oc/UNWr/vDW2Dv5ZQBXh
GsLjc1EMiXGrsCrNXTCepJlN+1D76b7kdjhIm0FB/eK6CWNmnKumyhLi6KqobDFkdKlL7d+Owckq
zK++GG6pXsaX3DA+1Zx+ibCLOQjhm+SivrkUJ1SCrMENWd23rfcmlP/Eocb2g83RNvctalPKTnpi
imtMD3Lbz8UL2sVThor4NUkQZiRTemAS+O40eXVsXJ7jXijxpQ2+vynhL7AqxFTlpF2UNfgGpQbh
M2KQG2f6fPnT48VA6UermTWr2S+lnoEhRTuU3mU4UiC1z1+4pliwWCEOirbFbV7dAL6csyY4Dp7n
rclX9jYgXlcFGHDnb7fo74Fa1Be34cd1/f45rFLyuNvxJZQVDYoz1Pu49OwDnkr6L3g5PMpG+6oB
yTAYAmWW+Bqq4lQ+SrTDiV/fzEzvi8WoSUtIfoqS8x6o7YES4tkWLtqBEAKNpIQ2Qv1D6FoI4zF9
VsNynux+2mVLxthGClQcYUsQNY4rYwn2Xq3hrU/qPGcUJnbrgoTEy8Vi9YUlSMarCH8JSCI8hNq3
JsmQ6bqsoskQ9LTb4HYCKmIEvXVRBl1lroYEj+p2ztG2gdXBreRn6dG1h09L45Mx7Imdd15A/nBe
AqXKFen7EmrzYtVxB+nvqRTtgqxkeCwG19rkhomuYO4w7VDodwp47Ezb4kL44xi09m3sPUinYb4O
lc5bsr+Y+5CupVgZgmHn2OOjqI1fdpZsBf7rWct7CUjZnDUoB4u2w3H6V6yv3uKxbKqQJKrhZynD
j3Ts7pNMnxpC0sOyvTRLd+9n3Fg9RglcQsAbkLazh6P/AMf3iIm7jRxfzRvbrX6EOPahPsdC3Wcu
KJ6FpcC2T4DUz9VdEXdiOy/b0BvkNl0Vm8B4CIVbDoFdU6RWiLrcXjyX8/IYQ3HJil8LC8vS9tq9
HaPXjaFJZzcVxsOW2dxVJcwVZI2TPsCxG1XC33Hkgmrona0K5u9FVLcpjS+lFPmuH3ziVsx7M571
sTDmG9pUQGey3hjjcPUxQ1PFs46DjZEhHEoCmimiND0mi5MAW5FiTHRC95GO0+gt3o65+bCLgYGU
VNdmzN8YkK7+ZO8tM+pkp/uWoCXq1MrBuDVr3K9Z/5ibAbBLfOFlxhsp3fGtzPElBbl6xc11LVJj
2sX9/Bt81aclxHXM2G0amfWUsKLekpD34TagWgQon0mbe2m4GkyvYW6sgQgPpcR+AifPY405hsIu
ye4BUoN1VIRXRXFxX3ZeAcIwuWP495ZSXaREZ8JD629mtQtmZ5V/5ZFo1atk8hYxNrmW5eqoHNpt
VfVvBUNzHPH2Bk/1vdLJLsRRarf1B3JoVhc8uHdMKPeD8uRptCz2zflRVCwrkMD3Hmu4WLEeHLz2
Hl/DX8rKBsP0mLPpZFRcuhaeE1hgvc33dnt7YM+V3ZDXtzH1kuALo4QqvyYMqXTEb7fFzV7x8B36
Dq55EtubDhrpPwEUo0onvZ8ydIvIl8BBaSR0sh2t+5kNsGHJWzv02IiQI+4WCO3AEK19lq0enLZM
dsnUFPgILLnDQo9jj0cJdZ2FRZdIAqZRqtgoUq6Z9OttpU3n5LFcz0x6wqWijkPywuPDtB5s2dqX
tEn7fRkQ1GPals+TfDHZ4bPKK6WF97lM4VJrjpyAmQ3ull0yoqIwULPnwSmoehSXbk59bol7zkck
DDEqAoPBF1MYbqeURK2pMlD2pG+TiVLUaHH4UC1vRp/HZ4ibUOjmVlc3s5zSXewUaPuyEBUWI2dL
H+dQ8jOU1kNiosT0h5iFgs8m36ECDmFOd/0cRN6E8wPkJZfGUkX9bPytGQXtajL5mkb6xFCwGS94
OGyhQH5Y/vTcZ86xWmkYjeYxLBLxMxb5z5i01Tdg8XQzV8Z9ZVQTy5TzrLMsCvMvmA4U7GwMNh1O
1r7YsdZlwo62ku4oSj3TvNR6qXd9NmxZFiPMdJ67MLHPPV1tNsZMkWIncovci3KWYamFPm4Gw4eu
faMnQEfm+O/J4e9S37q5gne2nNOtFv518m0G9PmIJnemP4MlQCGfBhUrXyY9rJbpllvp7xoj/7Dz
5TTUDINxbtBg/VMQSvm+wCY4TJ5xFaHITmn3kzmed0Eqbp1kFTzGdZztgw6XjRyLfTBZJ0wz8W6x
arVFAwDGd662yBEQAhg59Ef7uQlz8oUrtbfN5NuW4rmpJso5NNnPbgEKymoN1Lf/aEJNqFhcK+TI
dsEihtuhq1R7P03ZXUo3VNn+RGifQ7afBRmAXc+8pFfPMriswgDFUzBD+rHct2o2gbqljhGpFtdr
nBrMivr7OBmyfTHZiOjbAInqEbcnXSTfMCoGu4nCFoF3/NqsQGttGG8EJhYbJspvZbxKN1Cx5KwJ
AW8M61pzX+YhShI20qiYWtq+TLLN01uPqnRbcfxTl6a8wvVbAQQ6ztxoBCdeLbvmfBBtfOyU++MW
L5MwWBFAUmyZWTLex5RPxxcm1QsDkQ+/hGGVrJ0WuL9IuR8iMUkgpABvZL1TsCkiQb+2EbllR9Av
P+0OtSFpC3uLD1oPHmKKtP8GPAdnUm+zDJbSFDeoDmmCzLZ7WIr0VGjnOTXqdyuQDlohiXQ9YxJE
RJ+D/UFAr1saZ5/Rznikv2BxQLhBE9ttZ0Qk5yzhYV6yyJ1r1stB+Vkq3uwQLo/ZXjMYCItffJom
yb16QAhF10bpId9NlMxnIz20UEsBsIQwe4r65No/ds/OP69YOFW2x326NFgq62kLEuE4Fkg+HC92
mHxiD6hC88HBg4CKuHjo20Buh86+tGX2JL35EULUU4VXc+Ma+qNI6QkmhKKdc55TkewtU2x6GzJX
ClTIW0MqOud5rZayiRTQpMShlxhZtwtCRNR1bJ11edCN1URt0Vw64nWJHv3QPChi38XBnoJ/av1d
LyHZp3bFMoyRYp/m723PeWYIhwp5oJH2QWxz7hCv8iuX/0ZcKkSgUHwR7PCnCYc7BGz4t7vQPcbN
G5f8tlrM6kKHFtA9JpBQkEEbpMXE8rXOGZ+tDkHK+f6ZyNy79fWQwk3HGwxnejuo9WUJ0BZJc9pR
eHDNfiWj8RdR4RaxuHcwhPspEcIe2yn2wUMxBaRGZh4wHlUThtE0PVeoKg+9GrG7qOojRzTn1FSH
M2U45lgv2/dNsIYCEF0iC711Zrwv1pA92nX9hRAkaOtfs4/xcYAiIutr5SAGVjYWKMVt1aEnt+LD
nMp6bxmu2DRjmmxrSABhaJ/H1HpgxQYbcGHEjlEeY2nQVkj+YUdMlFKdZojuTh5TZZ+pXJHtJ8tj
1YRltnGXvw4ROscOE93gTwec9H8dYbxJKaiuhpiaRAwgIZziXY7PSow4+1pZoLxpdxaRORH8vL++
ywq1Af2PvP1tEj3ckbH9LqVzGZrid4anDdHN3monvJJNRHQgOTO83jbz31cYF24LweO1WAS8snBA
8LqgxaWHYzPfbFv3KR/gMYQtAWQ5MSsMYpp1psTWFjRiNGRjfmKsyXkeoyhtWamxtJP7WDE7Awj7
SMASKro6/lSxxg5ezjTS2E6wmzNKyLA5cC1xzSGmmdovskks9uvJe8UQOgLieGchMtvJGVMHeghW
aBMK09kY92bXPAUZ28UBxA67vbTeIMH/E2YJ7uU2uUIW+2mD5F4RKoUJHUHTArBsLwdWDO3kbl1b
sxI0qgWDVLFNS/c3Ajm9n92AZOOD0Sy4sJ2u3pvJ9d8lPA3Da23318zgMV8PPqM35so9y5uxQKm2
2p1qyi0MNM30oPE7BQbdVjOW5zKUr21p/e7tGMFvhWWvR5CMk5JWyW+MrW2iJjPwR7OJrR+pE88l
Lk6y2Owt3JHvNJGr3tPhqf5d+Hi+5oFvbCvacDdDk9N5JRsgtSuqTt3LmbV/UvpV5JHDmjbo+EIe
PTrPczyYONDMIi2jPH4yFjLRaZNR9+L0RiX5w/hFR4U1Yp0rwHrUaEuIPEZQx0jEGF2asxCVdbfM
dwumiGM+fQ6F87DEdhwlYyz3bu9fWPkiwfW852Wi2xqpJWi+qyNzhN3Q0e467E6RsEEpnr6cEZGJ
NGDyuc2j4St/x6Xk7GAoLVudV+Omy6r7MZ8+xnL1c6EjM+x6x0i02VkQgbcyoLsWtX0vaJJ60y9v
k220kHy24/AzVt5jI+YX07ZPaey/uuDuC8eEiReclTAuCaaevds59kapKFBhSqkqonaEOAocFFlW
byd7e5h+BzrAC/hjTuJlstMX6nN+XDs594v61XY8HBqjewmH7pT0DNtC/3sJoMiOZfXtkgVdBOFC
Bc97qlvxVlh8tlqxQtbYJo+IFbEbM/uKmXwOLYQy09Dboof8TkXciJMlONm8herRrSd3rw2XTwqL
oxe4v/JxMA81gEpEB8QF+Q8YJK4WuOZdOtIOpQhExkJZQBOqO95I9zo3BlMc+siDU+AFRGU6xjjz
6hk2q4FF8+zK9I9v239yaS4H5jBim/nAaibjqbc8QN1VY0eJQIvpx7j6fBLSDZWYJ8/EIZHn/Xco
kCjGFa+IUTTj7uW3mHA7c4BAiXPjvZhmiTEU45wxmcdswMeNq7rY0gzxekLjVsaZSVm3qCftFerF
IPPSn0fAGadxNL0L0wxuumigxr7GVf0VzH13St1yfrBQUsUyzHe5DH97ydfQ2GxNNi4+21M+oivW
Iwgzy3eixRt/Qm+vyxrpqVGckXsxaZvtImLKgfEsXkijCeOXeAlIAJkebKvInu2K/ihuMLUvRc5H
AyKD4YBZ7oIBeIxU5MvWzPFzDDR0x++JTNCk+Fqd3NxhlTjJgrKWhgUxk7VzQ8aYiV5+EswfXTIT
mBZxhqHFcV2qZM3SpY1p+oPsF3gGebJyhhLYyxWAIt/DblWJCzxQGD1eQ9Bf3DwLi5u8LMSlKmsy
KxguL0Fz30KyjD3KdP0GZJ8jS8KNFS7VNasgyF4+zlD7c0mLGEkXzAyzYrCkRXBhXW4eS1NfYl2U
d2GM0mauTHdbGozsRtXXZ0JIIwjRKHdsClqQJVFT4Kf1i5zJ4fDuTcFL6DaQrIh5w0aUfpvxiGtp
KKEAcFUFbYFYSdvJYarRZIbJeZz8itCU6qCaZjXz2T+IAGkDWXZCWk6gK61G8WT8CAoUF2RzI8qv
G5pVX4PWXSUgVs5TotlPtJRXmdnWcYlat8yuSphvAcK6jV8XKaeI6LZemR0H5Rfbzi5hD3bu+/zP
dZRU+PBZcC4OyhzslqCZaayYsps7zw+ZJOrmOBXYZSqfwnTG8WnmSPD9cYcW2cVunr1g26ZtbvEm
NeUJVMJTHcLySDSANIBz75Y9UtfHDNfZxyOSKYJu89MwJ0PFNWH+iUO2ODmNnB0SN8jdsEljeeqH
2tvCsEbz1+SXAFbpUaP2QaYtC4iR4qp7WQB41SngXPvAVodacurp/d+KCj4JRPtzWTJVUj2cRVza
TONWbMES59Eks2Bj5vGnbYx8nnXwmYT4LLqilfjy44UBhvklK+Fsg6G8S1v/AtrOYx7PSIXauXtR
CAafXbUbU4dZZss2NaxonBEb/ggDxSYHNqV7VrgY1+P0cyaCLTOHx2qwr6JZLiglPofcJkmtcEFR
czKhKubBpFF2KnztgNSeln4eD7E+OZlEaTR8zj4qFSeIx53L0so1eItUU5N3uvj9LknmR9dpgmjE
BMAA+Ni0HQ4Td3hDV/97ATBOx4Af1zeY4LH0oyhI7X3X28GZVJqcdWt6DRKNr4LjpkwthdYtPLME
9Q4leWJxkpm7LFAsCxTEIU21fFFT+QHkZ2chzzohwDj7res/DsPLNBDcXqjwAdE9MO0OZl8460OZ
9uWN9eCdrtqPOGYiUmlV7IpueQlqzF5L684bhkNs16fJOzkzZQQi5GOK+CZa98VIq90+C+CZThA/
ErR6hP/eDRrzgC2riCBmdQG78O2H1XweHDFHwkCXTPlGykkp3e3cB4JlUXPUbSqvbTZfEs+YzpkH
StI22Na4rnkUPWaUujLgn4cow5IwuxTVrAma4EpE3mlFodPgTinRMJj5gS3MUzcuH1xa09HKrHPS
ivJgdzQRhZNZd53NSkKiZN4on/U+HJrfXYMy1rQpHMryyUK0dMbalx8RagIXE+uiMgEzyEjNTgTF
SzowapsXDbsDfIbyxZuG29o7sBTgsmk2jFQeDYK6cpgw48HyouO20+2Qw/5ynVWhhhQvZQYDcWeN
AAhM7JENa+g5XblOfRS0rHxrVNA+Iaf2bEiWNIVzccbvMcPlrxjesdV0HvNWH2XB/+jou8Aht4n1
ZcbFgPBk8JFK+Exgjx264B0C9j21T32pG1w/Yaw+CmfiMrYJCoYEke5T+krGKNO5SBjVj4ibeDJ/
Bt3yWbuePhRd8GMAcIL77FT7zPIvsuC4Zn+2hfEGC7vAk+l+1ynGmCAEJ1s28jo6Jkm/TCXAY0DF
7VmcoTr1mds5S7GfFK8VOJd/X+bQ1KasfWyZQWNAEIzdh2XtJCTqA/S8j3KE2h92HmmglXPJW8a/
6LDpNHuIx5ihyOVIi3PjZ/aF8B/bzUBjdOq3nc3yJjwm0F3BmKehntrqmYe2JpX8EJY1Rrua9xKF
mHepx3Adg5H3A4UJgqJyGEXOh9or0bxCLudhiCwv06TSJOlJJ538nXlU4r1738eJA8QlvCyJiYrY
L1feHdTxmMTAUMxyk3V42lh14ByjfmbaJ7z9n7BDKo0xDy4+Qk5TcTKx6ayy5lcXBor0c4TnPnpO
uz+wbWDI0dm/7XoPVn1hiqE+E0t8zYMpKZ8a1rQSR0AZHI1leFQZRHbti8/Z7JddE/NMx8O6dykE
8SYwtVCT8xnieSMbIXlr+gaksdU/UboCO8lW6NJIEFDM/TUOivJFiRc+bY+3IbxwwEbOEjew1TlU
Z5xrvaggLqXgtDG0bruQEIPMQxfgh1TdnoYF0HMKCLzMO63sl0pycbuDgMY0gNObAaw1DshNsHjf
sK0eZsP7mZ3COGtfZVBueE05ee60gNK9ulbw5VXpsW2GeCfdTEQGA+SZa2TrVnKdDDXFfqj1dzqb
W3ttfvOR1kK78qXRIRmLLjom6pU9AqiOaalhsQm1tpMh7X2K8RdZkwFfgf12DbbjOgf9twFaCRuk
t/UHUDo66Y/xxNMxRb6oNavcsDR++q6+kzDyD2hrb0llT9t+CmEtlsVDAHwNdiJ5UzTL4TSLbaIa
4pBJkWBL04QHC1NZ2nYZnaz8syCl6WdzvKk0iJpMNXvmGd9BHFRRKuhx246JlJ1nNlLDvepxQ+Ps
6s8KZg3FUccqqhm+faKjLq1jP8yBN0aAo3aYSThlDG4/OoZv0nrPrQVBA7eJCRS7h0Ipc1zivXkQ
yVzuM+FdoJDdqhjgYRH2cOngJgRBdxCjK6IiBhUBTxXMW695F7P8pV68asdz+LGrjNsqt/USTkln
ZFA4eclf5rBFB2vDcl/HsqUUZZlVjqE8u0xAicNmm4j/10IC0c3MCEZM+07zkDJ5PpY88xc3+GOh
CQTj5h/IgUKMFwJpL2LUwyyCMXP4ADZ9EiISc7xULinCbH7B4y3I/FX4Pks3vfIzjBidg4wbaZul
tn/KZiRQTgo2wSvuTHDCR9wGD33smZdCBK+IZjFxOCP3IQMwJzuryr5ipaQ7Ju+vGSrE/Alr/NC/
dkV9HS3H2w7gHzGm4bT16hKuAVOcyi9m3gTr3g3ZYeKan2I6k4y478Ydzg1KxjBbW8qkN+/rJWHy
XI2/UrADb66i2SkEBGlJcMiERXUboKI1xwpvqqunHfzt1a5Fkc/NHrX4/hl7eOsoCtIbNG4egqu4
skXzIinQ2fGat5XAemFWGm6aGEFAxkl3CMNpN7XBxzipaUc7/5g0FJJh3D5NbvuLdhnqk/Cp7+v7
wADAI3X1EoQ+H2iG20Y+W2WF8tAw9yGgBD5cZu8lCQbOgITDJz/AsfiAi765LSi5t1oyY0f2+Vya
PnekM/3AzCGCcCFl2MXlgfh9VV8gYsvqfUMulp2x0tI2NIauv7OWAWQP0DArTV5CK7zzrMA/DtI/
huPyPIBAZWof4KWV+o9G+c4wqLX2Cha16qevjBbkLvMzRsfUd6ferU8gkm4IpMfdWAfgy+EqNCmP
taXQV4YV40aGy62pnWzbLs5POFUv8WpcZi5QrBCemzbd73aYImvO38deffqu9DbyWsR8IoGR/vRi
xpqzZsA7xl0rjTdzXF6xwqr9NK0FesVA3pHIMBLxJGYYQKlb/wF2H7BR6ned0T5QlUDHXY2bWo/X
3uMDQO747jc0udZwctgWMTnhYnyf5HAUo3KjOUc1z+aZSHhezBC0VAguActkdJiJujWA0Y3afGLa
1XrsZv3xNOWC2Eo5HzCvs0khBpfp52Wqv4Ql9YH4OSci9nPYxCVGksa268vANCzm490BvP2WoW9H
fYeFaRoHHuwc7bIN0QVBe9+JQMN4ZPnF2vZXzjuplfveNntTMiBwAqylXQnAvKqxB1QK6+LS1jQa
A3Du4qEejJ/OyM3dXJvdsXLka+d5/QXRD5Pc+GL47s5IQzahsztiG28eMWeSkNFixzl0K8txXN8L
6nmfaKEgcdVp8R0M8viaLEGYPDoSMkARieK6O8WcL5ssh75sKZc5UtLuqzX9KJ9BSGRso5NE0HTk
N9sa9twJPpJakxwMx7zJYeEh1qrssM53A+3SjXxPOeLuBbP1Jr53fbs7OIwcaJ2t5dgZ+gmxP4dX
H6MYmEmQASwcxa0PWY660RMcfJPuL7lOLNJq9Z+xWG5uM0u6gA8l6+ouFOj/jfwhdNU9iw7CWTmW
ULO+WEPArNm8d2I2CIo8+H1O9otdXTWuryUTB0UnM2Q1Eja7jkoKV8PHk2333tmX+mkAttrEAB68
vn5V1fCet/aytxx0vkb9VnsIzez8y5iAuTj1e+czh16m/ggZ0gwhztUOg7uqDtGDVccl69BbEebN
mGOa1C6YbjpfCKcFNd5ZPsRSyQB8NYhmcYd5NJUvAQoRPNHIihhf8Cz9xaiO7nyaOlp3zsAyAPIc
sM8yrn1v/XhhvwO4WDDCql8ynwuerfCOgdjvwMMfhEC7qOIPY0WSKT2fZjGQyzKSg4KdGX1czA8e
Oqmzxb10QdoyW2WH9k7uxql5L2eIFkU+vKPZgUoWH9CVHhVfQkXbw4MipogVKEp+5fls0/La24U9
J0Cccc3lllp42SyDhWfzZVWybzWSW9+9QRXYdsHBqsNrlwJlMwLr+oXuvIpEQBpN0ij8MwtXdrkq
IHB28Jxovyrk6CnOk4glJMrOuH9QZfgYTMI8WuVnHE+ExBvPHquqOmeKr1T9bdvZRMuMdmCcrCzq
tUv9MYy/+nKilvHmp57li6pDjCxq+iv8/slETzRYJm76NK3vx5FP2aLjiXzf/UGTBgeB6WKpGtgY
VnJneUO5KzP/gWwGlzGIeVZBAlcQtxDDYJsbNCm9OcrwocGmPM9FRRUZO2fHCw/5ApJcIRtgHfcD
0+pTx/GVWSwdDEqWhYYHAiamQRqTJWbA1sVXYrneTeUYB99sv4Wj9mQSbb3wOeinKvKL8nVcTbKu
W3K3edVhivENK/0n97hJB9LLwAC8l87TlFZng6JjIxbry0xT59TaiogJwTzXxZzrNG+YhMlkashK
K8NyOxAOxqhDbFLj4tpoL5ipvDcZKPqmK3lgfeuEIThk9JupnoaF50eKQXVjVDP++wFMokQ8kspP
O+vevKrZVkRzq5KD26ey22QT6VxpwCB+uBnpxS8mQakz58fKvAPzcpO1+znNmoBMt8UDWr1Uk/uN
D+CXYVHS5diZAc4B1Nfrh5r1yUtihTCN9rKi1wC48Cuv8hR4V4ulMS1exEBqiMa2lM2WdUuG5OiX
CM/bDJ+KvZJS6hJbhov9qEuSF1lhIpsdn9E5gD021y/CIhxNKCIjMjQVi1e+4vtb354PkxvuNCqf
YdmyWkIa5uJdfFcF6qcbOrHrnTjh1nb31buRIfAx0p4NHcTxQcCsrqk5AuRO5WL/cRkFkbSJU8Iq
PhOo84Y0/vT2eCbPaECdy/wcT/EurtP70GOxufgbcNT+v88QHNqDdLvx0n0OU+vydGaWzkQR+ZF6
COb8SSuToQEyedGond0x58kL0rCs5T7nGR3NsjtZg/XKGJHhk71ca3c4yJg5ox+wjERRYxXLVrCk
2TTJUG1zi8FjwqVQ9Rjife/ObQYKhKmlW2lugjDC3EETwXuXOWfd1HsPCXdfsAxi34bIuJtYfZjf
S/wX6A/lUdg1uAT+AC94sQkO2rdtfUKwGKWjAyTMOxZLzgxANveEQmAzt9pHW3qndeqQenD0S0rM
pu/vWZVxofUUG7L463fO3dyt+RdlfwroT+0gcszmTqMKrxJBAFjnH8f+3hq9+3mxD61BsQKyYEMo
HOIZTaJIXd1XXnUrrBknaQwkf4gfFuXR2KCJRaAMK9u1z3KdEfrdcfDR6AmL6JF0lSaVDZ+0b4m/
s0TaKXyMtWo3Femnly83yB877SF1tcKa2wTiZUP3wk7J2wwd/YXLbsRS1CqAITgabeR63XtqIvlr
bZwPGCY3NrpArJ7jUw5XvHSAsq03YWwsN8Mk+4oxihn3ZyDEIbqx6dizqMsTcaNOGjjTRxfLVXht
Yu6zZdVXpAx5nQa9AjIiKxFn2u0bbDjge/1zG1I2MY3/M7Z1t1ts9peaMf5Oed2uM+dbIBDWTRl9
Eh6kKLaTP4NFvsIyRSlskRT9kpjRN7EEvcFxiXRDXsYw9XB4HwZkocSeWHQc4CWc1GTVvfzYi1Gw
z5rVtqh6Apy68itzXHLMxbds49c4vlBHERkcgjokucg2GcQBTl8K66IVb4AjnybT50w2ULjGpv06
x8PJqn4GPg92Njz1jKX4yoU+9vUqjPYWZ8+QnuVokg4IrhURLn13Z2tBuoUHakvJ6TffiV0/+Y4h
i4gxG+xz4xBO0dfJkdiuiMDqcTfYfFdV64gUkeTY93w6fkULWceXcZVCYcJEoUDCO2lSB4shLYGF
d9Zq3DWZhIlMgXkLwkdzoERrkl+yp0gkP5CUB8/+QeR/9OoEeRvfwAgh8fQ2wPY1bgBslAWdIdXg
E1wMQzOuJ1cxWrLEAZSBldtAZ1uw88pxcbdI70Lo49vq0mrkpfqX39WEpzgN9R4UAStjVbHSRc93
RO5zNVpycuzAesXJOO0zjLFzTEBRXsuHaQqtqOwX6nYS8qJ4LL5HZlXbpGBeRizm1mpXVdcKMDbg
TGy0hc7arOsP/BzmOWCXYk6EivWUqjunl+Uds//FJmxF6+qrNkdxYv8ikWiBEkARPrOP8HIid1vv
XEhT33VCd2eyvQ4+otg7EcM3KLW5GknWf80hGUbrRXscdFqetdGU5//+7pMCWp4Hug/oNPztv194
JR3ze9vb1kYN5u2NC5tebPGg/eXGW1Ua+WdPzi244cp4MmK8kQOJ2ne+TxTNUrcsN5irjrU3cwBw
fq4236eR9VOkcml8mFp/JIad/GDXYUC+JDg8lXoUGhyWqW0Mw5SRTt6pt5KmbJuFbf9gNl1xSPix
mDtxhUPSiflxM/dAYCIUhtRiPdAxBFmaTCBrE9MlqLv/+SVTarr8+7tkuLCGDM7//i2rgucKMfvh
/335v390+zI4y/b6f/9LwLF+wU6NXXwONR69jgcf8oaS5eiFah4m2f/+YvUeiJmgPDp2bl+GIRD/
/cVb/6hzlaMVpd9jIvtejERk/fv7f1+bjEnArD0IP+RQC1RY/ePc4mw07IfQYIsS1/MpgJ1w6Etg
i+BCJz7SBbiVDmjcIBpK+iKO/gJObkwGgiVY3i+Le06b3Dt3pvgOHa68FIXKWdKwIvSD03muWiZk
Od6RbU1msQt+ikAX5PSrhYCcs/L873f/Iek8liM3tiD6RYiAN9v2vtlsNt0GwSGHKNiCLwBfr4PR
ZuJJmidxyEbhVt7Mk8b/iYJg5QFq2gGfag7CsJrDSL7g8O8v87rNdsizQMby5qDm31EFnN3eRP9X
4jUD72TBukKmvC4GfCt+SM4uY/U4urcxJNOBhUyQRzKbo2p+Kb4Pj1Pbzs8QJWAWX0ggz5VsYN/5
MZhn2BXQiZqmWvcEWskjddph0oUG0rWxtMP/v8z7/taM9QU0/fCQq0z7/5cqahAJ8g7TKUEn9D02
M/9+Szr/Fn22bE308QaWA5mbFCSD0T+73hJYjdjm3bifkFsODgXtcrDksVBQGLvupOm/pW7UhzjX
WNK5mLeMwTvgkuPd2+JND42oPjWcs/tCKzaS2P8BlxtqAstzOX6RK+43o/hXtdLib5kM1jnBgtWL
YFuCZqANAW+SJDsbus/meA8OOyZzQu9BSKDHDU2+0+4RPU2B4gf76fbVynYNa1WqlCilh2KqG9ML
0hoeVaf5Ys7VzxRaBQ3CuxjEJyeFv0RXCo4xV6SoxLc6lCPYFIvCiBKkEI0U8TJVDlZs/Mgr23bn
hAg9uI25tnWQHGUGXMIYa4SLWl8MLaXojYMIx37/6MkqPurUIS8FvhzDX8pa8nasoITO9Ekf+x52
UiLkXXanW1ebZgKnO2xKo+M6QDkfUq6vlnyJFG38lWFQ7F0F9LrEv2XXVKzJ9oG8dGIeAdkNmybE
hroSNFnCmZ6GtQwfceB8JHm4k0X1XlnHinqOwU2hVVG/UXCx46qubeCULfrkrwi5wkFiLLjswoYI
PgtV7drSOQwlsQqrIOA12OEpB9oeNbF5yrWE/VEQ7sumADhEprJ74ZzrdYSuTj11lvnDprJbMclv
WSALntWiW0ISeXgG3HmiNHyFrBzKmt7JiMmzZvFU+d7KKAp6sNt7EAVfQLvTtVfFVzSSiEzLRx77
If128bLUwFy2ahukeTf3kW1jfurYEJybg91dyOgg2+AiLPpkMRQyLchV0Ct4wJJQXdm6q1pkt8pq
L35v/QqOOPR6kHV6jHIFlZtKd32H3bOEJe5Lt1hGQf48Fr2zbeW4aZz4uXFnQTr317EVnpOhNFem
f+BFcemq5q7JoF+YDYi73LwRcHg1Xefuz4VzcxcAGiEDIunBntQyr1F8kRqVIYK28ymC41dCECYm
tlb+n4zLJBQVu8zf3Ln1HJO0h8QpCmJZY9tDggx/ZQBC1jZZGDEVZf57mVdvgZa8AeXCkki1L0ND
a1h3iK+86bLvhJ8jaynrHSc4QptiwDehFS8GE/b9YPu3RPEvK1qMTVYPXwh2sbZO57fmUBKAtxwE
N7wQTZTfSq//Zui2FvqbkVpYyKmzjJSeblO0iFAHMzEmvGJ7ym/s7FuyQ0pT8asmEexz2WxaLXyZ
JFTe3F53rGDPxAskFLh9VhU7r/XeqENjaxBxuWhCxpQRMdBXP10yUfQQIE+G8mrAhMS1Tc4hDm9s
fCouKuTZpcYS3iVDowFVYoAzLJoSnX0VYbev8/ASmi11t/gbt5bNnsBneZbAGOsFmIAhcdkpamyl
cdKxZNTq/oNeLD4D5tItbBhjsb3OVXLFvA/CVP/SW1AybWB+ixjbV43JDlzIxILTsd8DKlCRaMC3
Ui68tgv5Y1udttbpxy5dTiaATDmsruLD1DtIuO6h7iSoy5y7Zm09E9/GAZnBj7aZ99J23Pg+EUR/
6v/gSz9hXldzmSiJKOCLWR45QAhBuzS4kKvcgUE8Nd/dpH+zwYjWog3Qelj2sWVmyh65zLE+XbIS
53/0LC1M0YillUfvNQzbbqA2sTRtzIL5+DH27rONSsvlJD/0CY7JIMwZgFSAEXHI8CFP7beUTXZQ
XnipuZaHJFX3Yd6C+JmCdcq/jQXY9FkMSNf5lCtkP/+G4xCmnyqvpELVKguKPyZvT34MfENrg7nH
MXhTpPqr60+k1TzjVVTNWm+jSxuUL72huZtUnpQVRNuuhqKD8Woduw1XC4xtdbedpETvLdlfIlLH
8cBu0dzbBGbsqHl2x7vetUc3S39w9+G6yTF7turBjmBfJFAzBuMpq8Z6Gc+ITDv3aJCcrJ3Vyy8P
CoTrRJvR2kWmOhftFD1BxAf4Z3qAh5CO4OGTu6KwljFO2PbVilgllP56iJJDVcx12EO4Sw1/2KQB
zoBcsZ8FiEZDGLxQiK/nqYHH1RYgC1xV4aDxmmVmYkmckunghRgNyxjIhk4MSon4FZMp5KYxTA64
MHZ6Y96a9ApAqn4QYB7uQDfA5vgTpzWkEamEwChPayj4IEt3ig3wCOCvrX42cKRyt4OAXWXVrYiD
/BqUXDSttoam1q2owKFbfQx8lp9Fv+8lh7pXRjSIk7smtRVc//1Sf7Ls8JYtyekqkMZp6gXG6gr4
jRWU+jWxItyuvkDOIhkvw+45/CJvfGwzymic3OFbN4VoSvww80hfJtYdiwNbmYxZMGy9U8EsEc67
flpN8OwnhVoa9CYQ5GAeNDTSmCEQg0F9RrE9nOqyBD1Zs6Hh27bNyW3j28Cdgm+A7Vf2AtRNP4Ef
Z+ObqB06J4AGO6Sxvj8pBns4vSaDmDVuakrkfL4EW+roAAWipW0W3VMmGtycYcfDZSTr3h27p39/
34tojCnNFtkv6J7IZDcr4WJiygSRkojC+E2oXQFox09j4Yubmn9BjD6Jik50s3b9yzxsFGMR37SI
tCQvMGap+S/L+Reu7DXbZ3qJh55SZXMM5ObfP+2MNFy1dFtzMeT38XhjDQqHBrXSjY59md2CCZuD
QxGtG3NpQsZz0cDGmEc0Q+dm3MZBkrhuwINq7PPQPFSif3SRR/kJeaEVC41nh2diZ46DNvtuPLwc
ycqfKnSSlr4FzpdHKEFAkqSCtVlHr/XsF++US0npioWCf6mlxPoWi0PwqCG/M2HZ72VP3DzI52YQ
xz8Z5d8GOtQ6JKO0YhOhHqYJrdbWXv79haKTZWBPvKzLtNolujE8akimAd6T+7+/ytpo4w1OuBU2
psM69QYc9LbAx+JcksC3rmIqi0dpa3+dKq/P//5q6gKTjq9SbC1TPNt2Lx88FZyoOnpQLRL5MK3R
xnnVD9t//1QfxuWkK2/laTKGxu3LB5+WfisxZuJ/K8uHHvrxPh5da7ZYk4B0GX8cbJ6H1IBAAuG7
fOT+MPKpYB0yJh6sQlyGr02aVMc+aoiLKP/Mdiq9cr0EMy7Si57WDtELY2P6uO9ThxftwM3JsDjb
B2agb9fFi3bsskJ+Auw5AFtlCZIX6dUppnA9ZgHCgK2OVeuNp6ruLOggPk0sU/0BsoWQZOwuK0VL
QUHF5653Rg2fWvuiyUx7kjywFr+7CjX/NZNglFJuV4oAwY4rHlhDSuoXLVVYLOTHe25RsxqqN7jl
uAX9hLmLzz6enO1IIoGVFPoeTBmyNdZ3k6luTQSCa93sWIhY6W/LyLPoUsVYAUIWg26UsUDA3lLZ
QbVvI3/TtvEaK6OJNBxG61gwt3qAB8amfypK1vmN5YdrDlJadS9SFG+mmdpII/6dTSaDYGHxNjGg
ZsAokFus8ud0GuoVNYE34RH71KlfzOc+SbNSPymlzYqFXl8nPJatmAdPyJkF97vAIzbKOzWEbsjQ
wmtL/obTeKXX3V5TgfEK/g/jLe7IInSYt8LZIGyQRm+G9j212rtW8uGuoIbR8SZOvXcJ7QrwLvsO
ux/IXxylJEsQciOb2cXfKeeXY/M0BYoF/GiRf60bybLBcsCa2tqaU4X3SDDeba4x7aBmjwtcpR57
Ljcd85IPyoNIiQApHLkWij2C651JuH9FpQabLmD7Zzjuszm4N0OTYERd54/y4bSJUFsl8DegKxj7
TIoey0VrbOe3IcWY9Vb7AAsb7pTjfLMhRobOOzhskbH1lQFIbCAbDKiNn2VsfwofDmQpDXwUxJqM
iFtyEReCCojqnjIU5jYEBa5tu0wynWshmyMv6HVOG3zQFruvKTOe8AGw8glq1oukQ1XsQeYke2HK
knEtdW9NPZMsyCfXtBciWSHet6G3BuIEeLUcAmJIxGQdXQNXghktRhTyy/E3Y5bNLP9aAzAVFhdE
LwRmGdk9u8zquyoTPr5aS42JzSUqSzU+b1gDY27YHvDI1qw49mMmStRL/Em3KM3SFdLwHzG5wdrE
NM4EAPFd5k8M8i9pBYbTCpCeSqmenCBYYLKS67HSuWAG5EIKUFQdwBy9Nb6r0HwPI09ttYy8F+XK
rCPUtOzzfDgWMe1jLu8i4dGeS4nBc2vhaqeRU676uEVrsp9Ku/vVg/BPk2o/oAbEOLsnBWvr3OjP
qdLfE4f5aYw0KnjNS1fA1kVRFzDaEO0HsMCxUjurttXayr6nKcmW6FSrwFe/YlonMPGXmTgrfhx7
viC0sPyrbOJdKer3QPhq7/N5Byt58flPLdqcNi0s4lMdf9R9+EgC59E1tbFOivKK+/oyhMMPq4x6
V7smW8r4T8wxtB9oSYwlbrcww6nPdwl1tK2uehw9IE+sJ7Nj/Ru8AyDdDE53bCSnjW8qal+tFS8X
e8vxAt977ZFO2iEev9Cw1+hc8lNLau8dsYoIWAgmdaAM2eAtvNc0oZudrSD6Nc7IODfiC1EcMNMj
V9rWfgKKBkSCuVWfEgwBLsdcbvZL4g5IZP4yKwHBecnEW29iU4AYsLKtkvKjnBdkxIAisYVzgd1V
Xs5kljtP4cytSUfvakZEQyx+9kDhzWMgBqpAwhiTO8vxGB7+amwnhw+u/zYpkt/49K+lDUTRxGGA
mD4yh4HKWoN4wZWW6BueCuzQqGWfk6GYa+0rZU9vLX0ikcLBgyZDKAPPPTu2em1BhlCy1JZOjGzl
+AIzrVYCPk65pcEvrkcEmjS5SrICO5//V0FJgI9FgQg30eIEGRhGzjYzU95wknbVHOGfmrlj3mLM
yBC7N1xQz2NBSrkUboI2lL3pUfkuXOeapuNdxi3U3jB5jGPurFLpvdu8E8ZmeiTNNGsxiiIBj11b
Hes3T/fuk5JcZeLZH46dsZuohHHS8lib7StJRZK3dAiLuKYqAC877DlZrm0SJciUNsl8TAFMkhRa
FrSCuNEvmxX0b9dFMpwoRTf0P6zWiiaS4NIi7HjVsPOFBpbBefHiMFi5yod1DkpijA3oh7m/z/oI
6wOTe26AzwFjig8c84/jsWNkNljSjoQrwtLvYe+/sHm45MFIg1gW7JFt+XLHbmto5iPvxd9Mr8I1
qbKJBXyrqacssG+MoWhtaYsYWfw1W/purB88nn/iJLp6Q4MWPeUkfTSq6pnT0M0/rVq4G598IWZ/
g7wg7Kt2Ku4pph+OklNYaFfTCY9J1n44KX2Wbs+VLMo/BxelqbTNVQ9YmJmx3/C2xloW2TjrNPdM
6QnqRkmgekqq0xjJYTsH2NblxXP5zmQz68Ydrb+U9Mz1NIovW6OlGzbbEmoMDs4uAJbSdhsYQqz6
5uBIDpMbwNWHF/OkoTQIwsS8BzugGUFXfGd9+rc2+DhExhshs1VOhTlMAaYXC8kz9f1haSn5CTsA
aXCo74kt9nb3FGONYuODV8iFPdI2/GmMJnoZc7CorFheUp9ERxaQQTewrSKG+LRd5qlz9Ov0Dwfv
ytVZIFMdfzBrRCLuRgfozec0aIdd2Zb3Ru9e3L5bEqR/6a1nvZwGSqgI3wdG/qAx5hCZzh9N+Meh
5Q2hNYRIq4Y+Vrc71yEXfZV5Kwiyp7ZF+rGtfcNre8fK9dhTI8473Nx6LkAhhRelrxYtQ0OJoYCn
vL32XJq2CuZfWPBwDrF+nXynWRHsoz1QfKZVe7IpOeMNiUJqmG9tZ578IqpRkGaZ3+44aAQNKL+y
4PURlBRNSNsxd3WO2W7OMTQKhRVyG4cnCqZhMcOYdjaD1sDwrdiZX+Iggt26S5X6Cigp4p6HrUCO
4D0nAeZYA9055Ns8mVgIq0+j4cyV2CLMAMQaoU2zOY82XwL3Vo0jrKIl5CKcJkcHij+8bhqOrhbc
sFPdU3xv6yAQVJe6VHNT1pUlPuY8zkKp/1aG3W9pwSKHFj8FVv1GSoWKrYHKOz/4alEXaW7Ry1tQ
vbQuJQtDwq4IQd1zviuH279p6SdKVRWPq2l9RtC02MnwNuZPuyscGFg2inqTIjq3NRy8Kkz2nEJA
UsL3IEridR1zTowaZC9H6KzQZQnu1U/XeoX/yXQ/BurtUTQyfmTgLuRMZdF+wlhneJXpagw13KBN
dxjnu5GDI8VXTD98VF4ck9Gu6Y0v1MOpcVBN7fex7L+tqN7jIrjGprHR0/gzQ9/wOwitSYAmmyqg
gV9Gi80n7OE4eQxUU2x+d5zdRWKDfvXNV+n0X/nIia3lCTeA9odaXPKvSOJp/Sb08Izf/ZXeacbY
xHhD1PzBCG+42Y874CqcqvrPKDGTWZKSjnoCpW6BlKuGJlvZuoPZjfaRKQzXWWVtSafhs9XKLev3
9b89S1agzHGe6Nb0AW7lGLXkjcfK/YLKuhZu8OpH/YvLU+zVeoaj6QecDbjCCaBOwhGmy4TqPef3
iqx5Briy9QuE3wZsArXnC/J8eNGd5BT0QKWdMFnjrtARvD3Ea2IN/NQxy9HsViaHMmq7Q+PdnCwO
VlWhfVKSp3ZIPfEwHceqmYCOAKQ2o/ZWpt4f1PWrZfvDaprq2+iU5zBL744LTF4X1BGOr/oYrgxP
d1f0aL56GbcNyOVBhAqLYxJ+DqlOt/I/DUqBVoi2AuYL55OFGYVM9SdZOrLirfVlRdgQNB+TWELc
vRPdUo+426So6K5jvtZJU+4ogIpxWFHY5VbEcNGS1+OEc8wHqBE7gIu9EjHV8tRn1tX7MWc68cPm
w24FsHrrbzyZD+iZ7trJYX0I+7kJxheypVtD7x/AFbsz6wRqyrG+dY14yJp2Bc3A91DdnIpiV4na
2AX+SphPlHW8lmrYOfHs+GyCYOVTCTfkX0NQvmNkysF0aEesFj8t6vmhJVeE5527QpvpGKZD9uQl
YTufZXnSYQqA8HeeiKcuGpPTxg1znB51vktsKn5A8CE1FJhv+w8vFX86bAzL3slK6vbwbo3RyUup
LTHYaSr70nWI527igbwdaCytKB8bBSg9+Q7YkWwdSY7l/F9zvegzYDxxi5hIDGS2oWFdkzuIDJmg
o0ZwlVhYVf0gB7bvR1NsayPF/5hSlJ1Uf4eIwL+lSrx4VOYCCKSQYl+12Lv4BhFKfW5TwfgLZ7rk
Q1/41UeZzd2eCZkEF/ofd8PskKbZbwDugby992Kym+pgqxPfczYmBH+GANKLsr5NIjpUZrSDVrWk
3OqsJVAn67pms+O4n/o47eO0eE4nVW4TT/zoE9YtNnMMI+Xr0AgXx1zmrOwuOEY2vExKSu5eGL4w
qDOS6kYJc4DahWI3GX5It24ar7ALMkJGU7ui+/ng1M0p0hloIF4YW8tCW+W9GFMNAEKQhrc6M65W
XIEM6rxPSKDi6OeKr9DHuliqv35VfleuHEHqixVkNBZooCxXfZfyWU+aNQypDz1S6bZuDMxF8YTZ
MOFwSKyCi+xUrERp1gc9YjzpoFfoZAmchqZPgJh0+9Av1syC/7XT8NpkOTFMy+rODhb2XBHxbZHU
iee5L7H+BbHL5f8yrlUXkmno8fR5UBGkZLvRDTRC9NRL+d5kXzL0eZ2UNe70VZfWSHtde8eRdAvs
4aiKXdcQj1B5G/BbhP/EEFqmLKZA7EV1ph9GV3sPlG7j86PyKww/zBpIyiAHpC/rge43d5KDDE7s
rtn7Pk6j8jA0JQvkJBu2MjS7U2+dcw2fTTv4YiPIu9eTzjc3YaT3rUM3NNy44Y947ltP5Jm8UkQl
rJELss/ck2lz1ldGlxBPI5WR9QEx9NR+S2SEP6s8Zp1f/ljKeebuWl1t/JJsDVjqugELuVFL9m4U
HLSI3LBh4MxuEwgn0PnN+S4TrQztN8wxnMT1kaWb3El+Mqqersob3FU7vNhxhz2IB8Wf9KOyiBzq
6mKTqj+Ew3jSzMkFLWTfSRei2ncarlKUECeChzIWeGEdb4sJgv7hVz2BCKwl+iWUI7y2KHlzhb+V
4F3wLQNN6h0QJEnlrgYmHlSj9Mf1rHrL6r1sJ6wUJDGFNx7rtCcpHEOYsSZrM3TobLbX3qeAj0cq
1KtW89IWVs8+j552jrtfk2sThH8zQHT/zmcrJcJ5uDPjjrtX9dPI2VzZA2Med+rkWcHVHwP6g4Ic
1FFSfQPAWQ6ezv3NZ0unmQRq6/Hcu4Z3MNq03OstoBHZpetd0NQhLbGzAg9yCsm8WukFu9zQ+UYO
h8TzrQ1WsMKm7i7sJnvAYEqvmUV+fPxu3K7nVhvV66rWNuGYyBN6zpfV6eRdG/AUYU3ZoOqPXFs5
YRU1ukq/ywpNwO26ccEFkl4iNp9cGMfFQBXZTLSAtUOCFRXupfBIZmq3OgDPE04Z26EkeOq5yegF
togWfASq+CvwHub+2oeLzYPON41mKY3SoFDmb0mdR3TP0DA0Ep+kGjL4wKj6NA3G0ezSvZ2O2IRw
OEEXc9Bl8U/72IP3WoffP3F5dqe1EbOjRG+rmbjUYfRtOptTmJulXBeIZycD8tBqSkgb9Rxu51pF
L4UOv2Os7D36TbE1nBYWlHAAKEUl1v6Abkts9SX+hyWNWbht59UHxrm4O0ubiPjY/6ZN/FSRXl/2
o4dFJk1fWp/ZL073qU20Snqt3FSkKHUCmWsd4hSyHjkz+smK6jhRljKgNzjhDANrHoZpfdeJdmQ1
t4o8+1ZieN4kPjkA+rNE9OmhbzdZ/NWnLDKBTlz4iR7DPA33ecVeO2L5qfB9rBKtxtqoslURsTat
OQD1ic+ZqRfAmJz6h7eFqbs/WL+rdWJuTA2rWBRuxoznI4I5wNFjk54ezgJjAgynEXgQ7aqyPTru
9CdWucXYtzKC7I7vHDZVW2+S1Hy4pC/QdNJvRxD3VRUgVcvi4XOhuq3d+addtu/8oX1O1ZoGSd2/
2aH5OQXFw1bfUzN+NUnWHcpMfg1U5A0JOX64DYk5nHF1dWveRB+15590NX7EFmlAXAsEugB3cn3T
f3JWu0us51BttXnW67q3NGc3EMy7+OE1jbwCZJxclh1A/0ShVxLxuhd98kZLGHYKf8vK7qHx1QKj
p5F4YoTiT4HZXTMujdAuRFHW3KjwcNW+jvt9IaNR7CgQnhYJ54PXGh/sfweOGOASE5fzZYpwKjoz
WkIYe07GweKtgyGgS6s/XooHuR+7d82C12n3Dg9+723SVs29I7hJOGBpj6irnQGBaT3p7sHMDf6b
PKWMNcNRx0aB3B7Cm3d5Lgppn0L1XWqUzlKGN8/0bIzt5C8dlB+CyuiFi7eVh4GgWC5t5Mp+2lYK
ay4aF7vftv0YHJAzJgbwpeWYX6NqKHJGPp2ibqH75rjiHGrp9TkbjvdkxDT/+XNprMun3IrFppkJ
BXrxPMica0Oc6Muq9lFxo58sMH4qQkELe8h5wTYOcbS2xtUAbA2HFvmcera3sOUwyrufmM9l5b1J
oA3Mein7x4FPkxnMkrBsWHTl4Xtkcqbx50qjemRSV/6ifsqR2HH/hbwhe25J5FwX0Ugoz7Tc/dCM
J1sCcbTPQ0LKzMBWtjD0VN+NbcVZlgNrTlKGOsKr/K1pOrasSHUhcD767nzxpUkvz0i+4sYgcICp
hlFzqdvpjY3etNaYdJatdVGB1rOJK0k2dvr3LgqCYu0lEOpL1ziTR6SjVvZsMCz3RIGg3Hqle4kl
H1vIPua+dHt+LPpcV1mx/BlY55cx0l6pM5hpQRTu8GsDxDD032Zw/WtDInwhrOcxY3yK0LUncm6b
oqC0lxBPq9kvfHywGZvlT8DWhgX9xFg9d2fGbvIUMG5gmfxKh3SrJ6QdKmpn+mHFSd0vFa2C3D7Y
ZJQ8UWh15yK29t5omBvlNncj0g5+r69BDa0GmBtO9uyRSMd0lPyxErqcEqd8jlJSN4OXm8uC3Eqp
Wj4fJf1IVKZb009HuxroJ1whWS+2fSC341jQglj1v1bNKelmCbAAPrFORYAyoZvbqjjMGuXs+1q9
J0n5BnLs006rj8jbJiOxWtkYdztLbTKO7TlNoK0AALgIQQCtGblfNaHaJMJ0VtF9zEZ77ZQjRjkj
ejJqsMJh+pGEFdNWx1uKyh7G/AB7sZyA9GEj/jP4bOWrybqVtcnEmra0Q2TZTQYM/w05rRWBAd7l
LPFXDrZXwnTIcajxP85AdLdi3YtbP1uFYfaTuOVXaW4z1yR4oPPS8fxxG9q0ReXYTriFjJAjGvWM
4bfmKco6SEV464GXC67gCasSvZHxAhPcsnVQy2FTsxO+do0NwrF0GCZq49K17pPFv5Pogo4UjViW
ReTpTJkybxpbOAy0nanuh63J81CWN9Ac4JiTu8GbahOSskWRBupopaY4cOnGAkVGIMNpxXt72Y64
kCw1zgA9/1ClBV9SX5DXxf9mcH1vKUwKZw8RXzoI7yxlpRnlOBZd5ULgrAy+lXWfbI2mfExNuVcN
jqqAHhRmylzysc8YQygT2hJOhxAzdCcTPjkLs2Yyp3XkE5K2dIvOSTfnWTM67ZhpycHw42yjsMws
U7gWa53/1koL04dCGd3LpHhFXqh3gbF3XAQD9up0PlBpaQnt0TY6EqvtoH0Z9rtbVa92ZOvs5zhx
M/TBsiNxNhRNusBS98Fm40lwp6mZIdny6DW3vfKfv8QkabuwimjaTI1Zsl3FjDaOZsct3gebVWa/
7azhyAGFaxAcCHqQ/1WGaZNWM+/6aQAIvabVI1v5Nl32NYjCgjTsWgyc1AYKvm3BrMIIPO06V+dV
0Vi3fPSQW5tkYEkA3DkEwqfzD6le2PW1K5aGGIyFnUfnMXLY3w18znoiLZkWxIQz8vlAwXzNE/Fv
g8SFXpsbG/Jl02EtDsyKKBAWEofjLcfLnlm8hYK8fh9AHpT0eY7sOin8dOOgfBqgzqwN3w55xjfD
fDo3ndvCIur2vCMcqkSIqEOjwNjjY53s65eyG988HdSn0MlVt5zyCET0YZn5h+hf6smHfRe9RoG6
U1HzA4dwDlFbxtKLeKFU+rfVtW++g2EhNMzfISeW7ygjXLL/gIzYMF06EWqk28AErKJ8yfGASsiD
dS91D4sMo7QQlLEKVCFuAixTQzZNMvysq+ab8skDsJl9UxCKpk1QaveGgwomB6gOQvcqf8PEvYi9
fmszaqIt6RiH0Zvb6Q9c1kdC+VfLJppP5B5MFH4RDS4lbzRp3IoQJHo0xessGt6yKAH8JfRqkX1X
UX231fhwSuOcUBKzeG28lsZrsC62YV6l1z0rB5Sw1e9ZTewKP99NzXBwBZbN0fsJ0vhV77yHzDk2
Ix17qMWDkPwgEfHTDlgYVEXL9YTrB8zKtPd4awCehKIXQUf69zfoUoe2ZiTvWsYYMjmbASToMGYn
vcciqtk2HrvCw+iG3jxiPY4tGKCkq1lW8a5wJhqWZHazMNdlNiubyH6PetJXTfZcESFgebDs2TB0
RnJCmCcl5Q2nOG0vIU11dSl2sIr3WtJcg8jcmy2yPjmGKXlLWDOYMXBOKz5DWWA4mOUSNvIpjWrg
SKo3ocWv4TQ8Nd5mqtQ+Lcsnf1Ab6ci9iJNVPCMurOhUd/Ad6ZrjnqWJ+HOYGMp7DIM4T0j/pp/g
OV6UGz0ByidmsguF8ZR60S3ptozj2FZU+2x53cGP/Ifs0b1Ksh2mfIhO0h1bwgTjkXBHgjNeTc1j
kG7HGhTblJRLp6L2QGScBg1NM42r4OPWwzZrk0vf15CNJ1Qr/VNnqhWoP7BADx5Ex2Tg9AVfxZMq
k2/p/LUynaZeRKC8r39sH95sZaUdXb/knNEPk0IyziYE4fLcErvZz8sFlNRZAhUOtsKywzHS9oAr
h+yVT8Ap9QjmhS9VmT508JAis54EZU+ukX9WHZhMYOiEZux9xXJXjdl743wYRf7Nvp5ut3B8GlNO
XIPHcbZ1a+E3EAdwGCmqnZXr8LCbrRPMS4OKD3XyXPIp5REfF4Up3wFb7uwxP+WKUyW2x29k45eU
IldtrC9wH+mGG7E7gColtWev9LrIifYB3rMLb9V70YVaWCiQBXmPWvB9GIdLNpXWtsN0uEid2R9s
nJUJzH8s/3p0DY+6fdfS4LnvrGcSQajyWfdTkeYewXdEEgI93JbFVOg3IFGvxty6XiJaUIq1jD0a
09Jtlhv6moXdoQ7qv7Wt/ZKK23F5Bh2eecD3HO1UuNwuOkNaCz/sLqiIXHGo6MPATxIGg0KS9asg
Ve/NXF0dRfZvkRLo90dMfeqIMxHL90ws8PnXdQ7krjHEZ9fk3PZh2ixg+aXlCENcXNl+jkvpbwuD
q21c0ySAuiG1/FGpbsWHnW5cGe+7YDhEqUccYgAOb1BG6coZWjKy2S1JniAnxMwHjvg2G+NvYpOM
7JL0FUvnxswC3tw1VESdZFw71XtW/mdb1ncGia88T9qdq7Prh1FFoUr6bk1ww4sc8205vONSuWba
rja5LpWpeuLy/KVpRsMtfETd904JkjlxNXuBKh4twmzaOqnFXGYDtwNEIW0cy8zl+7nnzxScO9Yo
blYWbAvlfWTKubmd/h9H57HcuBFF0S9CVQNohN4yJ1GkAklpg1IYIeeMr/eBt7bHI5FA9wv3nvtR
sKBaYUL2NXnu3Pov7gg+zJEHZ9b4o2JzX/AQivYvJL6P8204Z5/lm17TQvus96w2f0vUcG9G+e2E
4UtkideMlEEKcQI6nPJG9PTRMfGkK6h0PjkCnaWtbToVX2aHiOm0w/yVaSFs52z6o717MV3ZL5mq
K2Fv2WGQs76NAAd2ECqW829NzmyydQvBljw4yng6s8g5G2m5pq07oIGdsVu/VUW9gFelJ56dTthC
Hr3UMu+cAohIWHeZI3GT09aR6WngyhrxY/Olrgcx/NAmIoClrNczDo4Estiyn9RlcuEB5ACYJICT
fHpWtfkW6fZn6MUxh9H4iwunXgwVqjQDBwTNzaHuJ8DuIGCimudqKGARE96XMZdFlP1qBwJtHs69
od36fXslub2D5JpvGb28uXyZk5G99EzocUsTFyjR/0ddtkLO2yDDsSkGHQUnJqTN9PthRShmvLbb
9BtTz7pMui0dLoGozoJrZc0STnFTpOnzkH+hPA07u9yowo3WoeS9t13/phvJc5xr2JIsTKcTTBI8
WqSpT88+W2I2bW/AF3mJ4RvZSXUnUu6vJeaVRokEcn1aOw1NfISebFE31ElfqCXh7YatgWQjIITK
fCe/Y9ZY0VPZzVwEeQfDJC6bsdiQHgpLx32dcGCBr15M6bQQHQExIdE81MP0FdRJDNKCf5ku7KVV
FdcRftCqqHiiXb57BLUrg9t9lYExhMtqrO0gfwtr/yma1FPX7Yknu6dduzXy7tL7w9Ev0x1atYrg
rG2ETi1pvS/6q0KXwdIbCIJw/U9NC9kkwDAsMU4sAiK0xkasoUnspdYRbKexEYUKjImZV71AM0Jc
3DbUSFgwRn09sEOaoq4H1NjgVIriljlDuW1R91V2etJdR1/2KdEGiiYaqzDscGaJTfnPzqMnWelP
ZsyAcer148D51DrmOm7AdyH609odkm1E9KQWJzFrpryEat7Yn1rsIkaAVJsXwTGrG4CaOmqEur33
Fd9mGWWIXJ4AOdPOUd8vYuNFujhvsyg9mHWDTe/aca5N5NsuDDf4m9/BMW+vQcc8m2r+NsT9U1Rp
JHxLaDT+Z6/kwbOLNy+zjgUwgZUwJuS2gPhL2pJTz2J3pZrikrv6V60haSxZpbWywxKUP00sj6TA
RysAT6SSXz4r/vXyN0vMW2E79TbRnDfK8KxS9tKhs1+EA+b3qNoPkjW7xISp1W2xaNqUB7QDTTai
8qe+KfjQdQvDQEZm/BiQ/htixRdjd8841RbgZ/n3CnP+nJiFCz9bGKm8Sao7rWGRTPu+aOkru1y8
sp3ehWxvyRZ5yAFRt08CyORYjxC7c8tdsSZogDAF0jIMxuaYxxZd2kDVVKdp6N6sfsKbkHibHKud
VBF0cgB+Dl+KLP7fcq1C/9JjTA2Dbyb55kKN0EdaqlzWdn94wN58jXxV2J2En0OWD92VLCHHCcCD
voWMoGixiUFrrqR1dQWlKKUA5L4WcR+QbBmR6qqQuCyDJzFxjWuGh2EIAAfznFecYVeBEZ855Xc3
qauFAYgTqGxRtVyS8B9ypXgpau1pdIZzQOKQHm5afVj72vBHDVXsW59puX4jJPPeWuGPqOxtK9R2
aFhlauYKYvbwVvnWhf+PtvZywMmJ7R981NJCN8lzs8jx0EVz8Y61KD40ySQqzTHtdc1bkSNJ1q38
q2q6XWPCevBbyo+aVHM4TAJvwCWyqrPgut1YpvubNRIruX0iNYAVPyNnTF75JmwoJAxtPzYuHm1l
bJqB7BzGC86gfqaUgsb+zULYibOCM9ZZJCZZcbID8GsC9L4viicYYRc38m4CZFqjplertcZ1a0Qv
siyBpDs7GkEyC1P/k8SGB9noBKe4Sxc1XeFK2Hgsctg+aW+6mH7xqGFdK3ZMqoDIdt01DcO9KClC
YkUpk+DcrFlm1ADXfefE1uGMXzI6pJH3bpCuuhQjQzS4UgjGf0Tr/9UK934T7sBCsXYhdLPAy/Nm
wfHyApQMbEnWNHiHBMKQ6RzL1ryKvG2ZWxIg4mqkSVUksuWM5hO9firMgOKP5VYE0nXRsiLhSXbX
nNcpREIM3q49HQpyCCcNmYOt98MehTWWogylVtSbZ200b62VjWzIsel4OnJV/WJNHdW5fe48UjUQ
Vzv9+KuYH6x8EiHtOVNMOMNTAUquxz8h3PKOV+CWT8W1SGjQiRT9B17rMvRIVRtCztCCpNT2GMyQ
ZbM57aulqrVt3aoTstMlCBZyowL2AQnXvhgPE90kSkUc6WZbbyqnfzLqz9ifs2xN/ZqQqtnogjnr
tK68V/zlkGtbJlXWiOvJIRTB11xzHZiFvqgUCcBRdenC4FJVJvN6Kioqkx8Hz7oxm3pqh6hqQBtE
+7wRXX+xSKaPdXUz/DVpe69G6JEDA+VuCm9jod6wf+NFoXXT6+GiefnVVMm2gxUNbCzUwncvvFVO
cpV5fZNp+5eQkIHtLNSBI3KT75PYh9Xx2tfRpe6jdSnppQMSKUhVvwBGjLF5cQ/PLxwWa4AoiPSK
1PvV03+FAPGc90xth5KFdJrgd4i+wy7Y2Fr0SAuSIzoCBzZu8WG31XdRTMumh1QRV+LmW/aFV2Im
7DD5DUsdxasDV01dBLGZq7rw0TTk7QN8AfNi3biXpf9mJslWiH4TGuq3linzi3h4yhnwKOk9J6nx
6BCcAXVaJyrcOIBC0Wez6J2NjVXU/k5av4LkMpLQgD8LvS/Af9XRPcvqVuvZl8g+U5ckOt+ho60o
tJl9zRKQNYbJP4wvG/RtaKwCfVhG9YVabdr5dMokVz8Prvfi+jHC9ILAPlF/9Lq1R1XBVVNR7Fl1
eup785DADISHrd5NTeFP510NSzwPIvvJ7elmjdcCKILnDAdPSmc9Cycjs/wLMRwlo/rJEvENUvMb
K/cGV8tjRGuAYZBnEhHju1WV7yXnOrnbn0PjXaUWMC4J2BhKAoTsPvjR9JFEB+Ar7ZtTtN98P4ib
miW8QMzlHgzmJk+ZrCGMC0S60d2Om76nuexGe8utftInsCDhn1/ZxcIy/Vvd7Skbt6Few1RnKcFn
OQc/9Nk6N8RfQHNklBFwn3lyZ96LGizHYFb+crLkzvSOBJJ8OwZJNwThBpH35SrvTqzUATPGktMR
gw2qPl2IB5mYzOps8cQcg0mKziy3+Q5Fdxvsdl23IIvFMzz8Z1tQUBVUkNUTWaOPiXT2uaGiEWAP
Flr3LqO0Gqr3krSHRoSnJMYWrD+MYlybCHxDCIc6alnh2vS/0cU0xm9UbCePcVveA/Yx7V0ElrRO
mwcBd3/S2dujwzjCgQTQXB0i/Aq8AYFz4pTb08HshWU+zz9cKc565W7S3Nh3UXKJpTqkVLkNpaTB
gpBEzviCdUfDqBOtLUnhrHch44lUu0FripZvA0cEMJWD0cp/MpxOtVP9OJ1inKWu7czRjes3faQX
tuZ6MM+W5Rij6Jn7J8YNzBJJTISK/4Hdgq1SfQ7rVRgktC75vEdOqNyqivTN396FGxTrPJdmSmIB
e7vX/JFjuxQxR5LjERDmoq8OQ+zw/oiEFa5jXThrm6IdPySD+jjs4Hp3W867c2vTARtQiL0ORrKr
zTDVBm0Vc4UKanYVjebCNAwsCf2uH6MLUQy/dYVtoulBUPvWUUFtCM8JHNslG0yPhXB+AS6ITblJ
YQ5Zfy4KyF6gh6rjrzEJRqijlMidgolZ1uy3TboPjlxdhb9mwN3PuQDRbTjmXv9e1/oxmpiqZ2g4
8SENWMZbxChlSGxPMP5ZrosiduDXSc9OID6y0r4wR2aiXz2xaWJ47L1XPB5TFTwgOgOjqr0n36cA
aDSO4hHYmjur1Gd6Ix0ZpO/vCFfG0WnGd79mMO7ZSM/0HD5H+irxH1d+0C4m12UmiLvlRymUrjo3
PgXbv07Pn9w+4nSbfx8/eVc1L29sI5rXQ7azY4sZhu9sNwT3lI5mVYD9ZvAkDk1Q4eGlmVkiHScS
02Agy0A4nN3zYYksfqjCnV1q11jIP3u4q6r6jBo0vLiooEI7NPFTN5CvI76KDitDkfGOJwDRRvxo
toR03Hav7GgeYW0VDMxIWbLF8OQa8TN59bxvzhxGh13Dzz49WhbsZBuSLpkmhfm4JWcAu1t/KxSS
im5gma8hPDfC4StntNkZydGfzr07Ijvu225DSXxp8pyFdYn1XTLQGvjRMql4XkkqjznDcPPfxCBT
Fq3OE2r8MyukWmiP3u1L3ig0AoHVnbUchNzkv2sxrkG0r3+Gzna5GD9VyXkSwesDoaYghxHlXQcZ
604Mk4Y1D7nyFXHmlzprAB5WsHioMJk9e3cMha9eL3TKruiz09nJOOF3nY7WImq8bxcjG16r++Ri
7e7qE/FV707MYIXMv2Yp0InKxr7N7/8AB3ZRh5DwhYOTxG+yb0kZPoH5YLSNQHkq3buenWmJ+Kjb
PNgQ/oLiG8QXcE3yECZIMFACSUKPTypEf9QjMo0GEri6msV7XO3M2d3uBUa+rX+MXrLMiplO4i5d
gkK2+KjNo5qyXWLOqwlj5UwTYk2gkAsCuz4xRWPkHsx51q/ftSZ4jBzYqe2u65wQHBXR6WDKDG3G
1zjE66XFzL6ZXyziJnz5hLl6B3rj3is6eFK5QNaVgLDo4fsJdxvfbi0on9hFGB5vXT7do7R4zy2q
g7aS9RIjDWxzHsV0yNYdjMgVy80XxigbEYKGSMlSY1yHzj3uw21baPdQq2gPWezb5V+k9L+Gh5WR
xS3T7ccIJsY3xLyQIC6p09+lVb+M0TYYwnPlj0uSYd9RWHwq6AbGC8FcP7jEaprpaom+7t0x87XT
lhrm3wZoxpT8ClXgDKqRpyX1c2V6L102voixPTtjwnJcBZzVpO0M2DZVbv8Djf5pIimXsGJ0CeVW
ufmelIU/yZTHFvj6ZiG8sm8xg6dec3+anDoQCgmURe4E6glIr9qLk7tnEBpXw3yJ8EVxNln4UVra
OD07JiTv2YJELPaLlFLZ3cq8byJwN0jGbN//CHycZgYf+UCAKCzi6Cwdxf+bvBZkAoD5Q+OgW7AJ
qrADLKuGd0ZDDFgXYybeJwx/Wef8adYYrIJk+jG1S49vnZc6wtDETHNOixy43RZOjOFl1Jpl0bAB
hcP7BLP6vWjVTw2qaeWIDzdl1qTg+jSzhhe/DqHLzLx1JFuV/IlCeUdZfgp7kuOcam4xB39h57wu
Y4XSghk5UI9gb/WK9bH7U431Lz//Np3JS0K049Yv0j/XdP8ymvyoQeGadmgI7LLbWFilqUCtO9sG
Rs9rdOmfrsYECXU/EcO6ec2s6rOaeOp7UlxnS/hKj7y1g1EOM29GWir4utJG5uxBKiznY73QGcCy
fq35Q3VR/Yy1eKl6nCP6P5kHpzxunpOi+7VoAFapXf8iDtrDh1phkl95dfmJh4R0n87jeXoNsQQz
v8POZFaIQGEzkrN7xSKPNtNsMZjGj8h9i7DxE3BOvlyTEJ/ET+S6zjVLjE8Adigjuq+wa48C6UXh
GmhauVi5hX1khAgjPJOv0h3dr7BuXwvpnUc9vLqGIJ+VBK6KYDZQQEtEEGhGumZYJ1H7khnOn3Sb
18FR+1Bab/zl3zErP9Rj7PJJnTI1EocDk50UWiZ3YBtQ6j/gVvdZaD2bLKmhUcivMYo/9WUe+OcO
y/YCV8RrMIbPqQaIS5jepQ2HHSs7dI5LkwUyW9b+V9X1uRTOtkdOC5udE5KHM+RHHn3vj1H2OH0Z
+jzOLglrkbwSwfiIEolkEWMCyc77zMdAlZIubtOVlyUokai8D33Jl2ubH0q+tha0VbYvC5PDepnq
9m/5mrral+dOPHauAYbMG/cl0RWIoMoJc1NRUHIyvQ2N5i9pp3s4sWttx5PZzamO+px+SwywkfNl
tJ7zsGElQKxmpfGmrgmwEsBkPahoxauUgdcoEfXo2t1PWclBoKNdd4BXx3lKTmUz72M8xeMF5djN
OPioA9hmFTni6urR6unNzfFCzVvjE4mOw0p54hG3/IeJrmOGyyLiGSkHE684RBFuikHneMhcWHOp
5f6binNuyb+6QjXtzWYpUGkcq/6xnjBDumxX+6Qi6gbNLakiwcCU3hYOiSoxaW/IQnjTbUp7KLAa
VqUkq58An4q1pZj+Wy1yriTu5yiteVtJnBbacW5TeEM+G7RmCt78jPYUvKPO8h6tc2K4CxxoM9h+
RD2CrQiRL8/SRB6Xrz2cMrlWZjasC4/oLbVty/yg18YLNRyT4J5f0TdIXgivKkwfLuZDtv494gu6
BfD1zsqgEqvj+bM3s1Uevuiy8NZ5avyabXDRIhZAaLc2aOyPAQZBxsbdg7T1oyMeja0hzKwZj1mY
SgcO/6aa0BahjOfzqaKez1TG6aJ18wdrnsMoqJJ6afbMRXXMmvJ1whOaNRV1hroOkiVgORCKldr6
rxfPQqzWxnLl/LoGqkw7YlaHsfExOf5b3XofanZB4cJBOOAh/bVJpsw1YI05j0dgdK8sceZ8Jhwh
9g6IZLVGtPgkIJPT/VJoR4P96eQMLqJkV8pTFImeWUjE+sxhN8sE/blxMKfkBVw5i5SgRISbkmnq
ErIzlUFHTJ9Tn/k4sANNHucf5wJHzYIPCah7z9Iyd4jadcJijUnkaXJIYYy8jj1qlL2bNh7KwS3/
pFae3QnTr4KOavfmVYvCJ+LP0fzhIls7QvvsbfnXoV+qJbO1KZ39aKXBWh/bbihY5zZZj9YSYlBK
bpSj1TTMk9gbElyKWYOiZyOB5dc76p29kv7E8zxQPYV4PJdYX980UaxSXyPR2b5PAjx+YX7GBrmk
VXAVnvUm9PDdatoGiGf442cGSiboNCmG+tRF7dow5HVT7XXyUfUJ3HluX70PVgKHdQw3nnD/Ddzx
VYpGfsw83jucEvgtdZYMXIes4V6I87ZIRg2hmC9AclQcJTrUO/0qZLZH1HCxuREWDGJw6tVXMZho
7VyogmadPBUUxYgmUDUWzKMNW5Ubp47Ydgk6+R4F5roeeAu0lKHSwKwnCyuWJtTaEbjxZV3mtDm1
/+z7IR8WkHOiVqxbzu0omvgZAfinXVFISMbb89KNoGNVbMbQMVY5M0aLJ5i7IfrWhvwnZt0HOy46
R+ekj3mAplJ7RynYL8J4CL5gabNoyteVI9ubMEY4ZQ30bQXX35EZGfU85hrGadj/coe0juV+LQ6Z
TUBC4YJHQJFQ1WV6tuJ7M9E/Ax533iQJPwzzphnsm15RqbJwG+WrTqu77gZCKKXIk7WfMAMINMAo
guAffNJhvCDLLT5SWzIBFxUeZUZqngJ9JXvRbLup0kBid3yqXrNpbFibusmcpJph2x4K43UyINZt
cj9ZzexKbFc9Z1XtAAPpgqslQlaGisxGUPqY+kdh85C1dzWxsEIVtSlcs9oXKK2a0kCtFxTHIaM4
DzzH29SGO71pqUzBP54RcrOvNKidapucr9LlHCpssZ3scittRj6xg4EkPSa6K1ZxabarqcHdDVaO
mckUafsmusETiIHzAqT3+DVU8y+weuZfF3dq9VOstK9WNO3KEvObm4X81Tjh/TyAmau/eF1XrE3X
fHSaZJ5PHYd6hZhQfLurMjGtRRgEXFNJ9M6w9UeXPfw+07tVk4DTToMiHzo5CKuwrp7bPnyBOPoa
BmD5ktD/TNXFy0nINUJSpMwYMBN+ERvahUNXhApP7mPb563Iw2EJ2viVmNk1joBDOrp3PObANJhG
hygDKzfGAIruYWTZPhh5v3EGtB3olcnco8hbgTM74THcGcwp+xIJstWUcmXwG1bTAfpvFfykhvFk
DCE2gmC688hfkCMs9HJ4dT2m09qcimuQyUg7BpUaM4uGoE/P9AP61Ecw6lTENZRefSiXQDbLVVlS
FYQDY6z+zyVhOkLPJYXItix9gJRGfHKVEAxolPFPK0KDI6wl4acbT6GQBzyaTJAjjcwVNkGNqT7K
hvQ0B3IDegpe7tHwHkmnea95P+PjzAZtm8YJHfZgN2ZtTR2EXHnrxnBPvU1JJqv0kEiTOYyfb1s7
fwm08dOizpcTchp4Rcwg4u88RrcoXODxgYVu2nivlPbSQzUIM/1ZTNM37rKhq77LsgFx6k+sV2fP
s5dedEOdfGAUNPrJJ7PRjK1HyyAYysX4Xaa4UVv4gbNSpPP2jbEYJvGRmBFrPbP/Qbm4m1S+80L3
XJo9BMAAPnue62t/ZJeUdqRm4bn7HC0uKGyfpAYK0HShRHJa7TvDoPr0WV/SKmdIzDSQfcScM2lO
Oe96DXNa2JVfk+9MsAkhmSsKlZxee/QoOVDpcRhkGH2psh9DwtgTDvVaAhaHji/Pk89tHchpyyBz
xl2HOeuB9hQ36eoqUbPhbwCklAvfWHZ28Q/lKoFKA3Pl2o2/gS7ixnHuODULotSzy9j7J74zKjBw
a+twAuFhY5FfVIP1MQ99ue322IAuQ8rPD1wfPsFhSl1w4KP8pwr1UtfO2czm77uUz6KnR/H0+jKO
TzxJc2eg5FK0nFTGPI02skeg2i/5iETzProRN73LAaar4CMcMNl4nvUbt+xdbOmsXslFgqRK+h+1
Z/prACnADUoPM8iXgM95DNqLE+KJAul1NHW0enzNTDOIpVpm11pnTsrEe9pPg/EiOndNas+u1Itv
t7ORKmjp06T/Mq2nurBbbxWRwdGD0x6n4N2d1AY/1y3p6h8rpqLCKV1CdN81obglPjY0LCzPRL2Q
wFQjqzLIe1u4WGM5ycWJVLlE7YbQvTLRZwnl1WLBlPO9dCbyreO/KjNeQ5fkA+KRfhPfBYJIR+iR
2c1cmcso2bLrRgpHUNOs0gQul9yA3GC3gGRL4NcVDsLCVdG+BtnQIpfPsN9otfHV9Map1j7csiW7
IUgxMBcTWTbltsww8CbFzgz6BzG6B5GwoIqWllD/lIvfsq4vWc1N0MUvvq9smuVXLUVkWPryJPxh
S5eFr2vA422K4T6R9gbMiSG2rpiJof7quw+vXKH6ewNCRCNQrNOo/PbG5Bq7xiFQuIwDg1DQ0Vw6
BjGLOL/e2GavNQ0+WVB27drI/fee19dyuzvDot04feq49hVSGlMyJjdtRRqJ9gPjbB5Q4pXv7bcq
oMyfWtAIWnqjbf5ttWpCKWq88VLwUY1QD4rBu8TJPz3Kdn2MzJRpOvdOpWPTCDbZlP36/0e9CXjb
YzZSiShCSWRT3sY+XTlgWxk3AZSfIiDCHfaPjtKshV88JQIjQsAZoQMc06DMRdZTTfooZ9i3nE6V
1S39uP6TJa7KMmcgoJnlrKjkPiJGFkdNw4gLDmFq8PJ1qbmHDR2t/WJ61nlWrN7qN7SRe5Kp0epO
GF8dE81Jp8EgGLptP0CLjQQoHzwU2zwkFwvR+9OEwEFF47cJnJdUATYcUawQKQFcHxhxWxV5Tx0W
zyC1PmbzSqvj1SJR7lcGFWeyMWG5rX/KADKnFlfHoRqdvTJfYk196aZ6SWr5lZR9sEa5qXSZbEDe
AjOkQK+tGPjDyHgNotI+QHG3ImfiYMfxbwN4XEMqEIKSmPFdn65UEg4Mvm4Uu7riR26y4AnjD7K7
9jJl+JgLs32Ohu5rSMb65HXlJfNjENNlgKQoZ2NEvCGDxEA4MaYEzUWLMQ/NCCIMPCb6UkFuMTYl
5k9A3vKmz6QMiTOWy1557o9tZqcWso5MsOE1BUozBfiNGcuSP4GSWLk3T2ejQwoOAWtLzzJAtowQ
JoOe070b702Hk7aJ3aPPWuKQ98YmUXW47SoMKHHzisbU2fQdY2+gNBGDjh8HLwUXeWWsFIUmq2jm
pVIU9C1M73CBAhjFSQXStXty7FSuRnWeSiACUSFemogJ4iQlxBW6aMuiTzIf+Tw6sBLsjYnkHxTE
Rk0Cm3PTas++WUwrL50YqnnoAkZGJgDNPpO+h3Zb7WCJdBC5fW0vkHip2kKAnm1VIG55Uv4bjWY3
gkRgf1vYYIUNaSEcQqKhcNUbNqBncuorZ26LR69Y0Yb6gn1yBPp3GWf+jcyFl6KZrdRYKleDBy60
+qrSzGT1Y/212AlE2vMFTyhD6+onUclv37nI+Z1gX+q2u4i9C843JEQjXqreb46e/2FV1ZNN/nBV
cJ5aFLlLRGIfwpmgOerMghmdUwZwbkZMIk2AAPgin7UTHqXgUWgvkT/crIS9ZDeqtShJJ4OHas/1
/WoZj1628tBcoO/iRUR8dUq6gb/et4/l5EPKc04BpegSo6+D5NSjVa3858KyXpwM5QljjD/SZJYB
Q2Of81uq+Qb0tR/D540CWcUWxy6+I1EjUbXdbrGzyuK5ipHf+Z7eri2Ua0GYfDZR96QZnDllCrcs
NVE/o0VgvNZfB6YIePUgQekxvUcMfS8xvTNBYhw63LGQUyCYWvqttvV/elM8B9jRj8KERDBU/qXD
vKuA4CN78GoAKdW/SCSPwv7gYb+48y/E/nxDt0LnDlggrV8dRr8IbkiDCwUW1qwZ2Vzj2irt94Hh
/dyeYd9BaxVB6tcmHxyNKuhMFB9iW/mbYuAy0cUxFoyDcZxCJZVkv2HbEWnnLokrUpsOhgarp1lV
cDSgFCxyF0acArwg0aarsr7lwVCsyntjjdkuDSoJCtnZNT7ZoqMobnAjyc7q8QtEfAsdEpF1PJIw
Yw3VKWf4PfSM3LWUgUyFXgHwcL+3J59NvH5muT6C256Q8THB6ZlaCM1c936ZrbRSXuk03psQKAYh
m/kGhqRul1TzyRu0kQmbu3dhUveX5mhe0vHUEJo6El7J9ADJcsKYxVYPs8fbGlVHfuovpvj40S1m
DwCPWQZmDQG2Dmb2ghMzkZqJCcP+qjvrB3rSK6GeyWUMkU5D+rAa/dAYJPA4jok/wJ+xmgyQNHkp
R24E6ryGUJnow0XvYhOGukR+Qe4rM30jP+vw7FZjUnwFDm9TW6Edy3NCOIcx3ZIuCAigoL3SDHPZ
eH9BGe/0YczX2MdpjhABormyYRHT/BjMawXK6YVls30LeuL3GP5qosFENmLHY367FiG7ecHgOoWZ
S6OAl5KkObks8vgtTGkCLTn+a8inXsZsMXoB8qROCa8rkphMBEV4qkMEN4lK27HtlylOQLqsvj3q
OOCoYrnlYmluWlK2cO6BirHn1Rqqlw9jIHV3Ntq6MQpGVpYEY6OTRGHU9/ZWDnz2+BeCHAx0WWsJ
omUX12Z7JZE5RXLmIDJAcp4F7ZuB3r7m0F3+z61K0wpJcfgBguefOYKXGfEfGdQvo5U6LESnbRNi
u09Sc1tNmfGOZHNm7OZKiJOh0QCUId8W0tIXfAjPBpvDN79FHZXPYlESTtx10NnqYAVoni3UGw4B
AelkiputmQ3bUnIZ4gDQgDdq6tVuw5fBgGEQZtx1sM3YEdbTRzCQnFSyOJ+bthgQzuivgK+s6Q46
TKV+zQsM8oQX30p/Kqt9Ug12kTgnnziE+OfC+8WsCLeGsoCRO8BqwDa4YQHYQkIrSbHFAYtrw2eM
Z7o5Iv7mjcwKxADi3QjmGCafoS27jtcE1ZujUDxPgkcHWe/Dh6rBpII+okUfOpXDniNIAaKaXuj6
ln5T/JAV5m+4Kq214OlcwOUrEZiwvj10Ie5V1nKuOSBbx2dKIALTRHnEENKuQjd79RQ7Y62WL5o2
R92ZMFoAQv0EevvUaZXYew0VdWmDgAXocmmQCxu6Ce8j6Ha+KXcIBxQVWHETmnVpnO5UumiAK8b7
fq2fiza+Wg5864HOt81jYENt/s/p/LcqN19Z6K19J1LLLq0/9PZD4bE3G16GIqkvPXQcotUCa5Fo
LJejIq0WFG4h4dzxLy51LrTyuxcZwS42m3n8uYjm7K+E0HBsL/G/TJPrzOSWQLjnUNr0+2ptFTwy
UeHcxjD/jHvIcCF7WtSwPEhFPx47xzn2AD3MqD8knckRxyAuteHTNWC6LBvdfDYZL/GcBz9qoJD8
KrvSI5yq8F/Rlds8ulZATJYEph00SRM2Mi2cRzRU5u53Dp+XNTqG+pCRrm1bP9j6E8jOhIKOIws9
Gx0qMdjfhdV/miJ+I+4yomDlUqgbhDRdp2GToJXFCe/JmufquUu6x+B3R+iO6BBszEN9894lza0W
wUcPngiXRrZxsJbagW6sFYFvDUwRzQL/ytjgyxAmaAoGjFZlWjh03YtWZSuAkdy3ft2tRFBss5xz
pHTNFwPAstaROtKwMgRpYMwUKgZ9A9f8WlMdVQuigiVL7GydGtVWIJfHOcZO1yR90q6Cu/krHdr8
kMQuDjZQiOmcOhThmc1xWJo2MBTJURv6LDZ44iYLDVFBONnS8Fn+NXiKR/pr1KVITRgsVe70IIwZ
tiuT18bU670LeFrE7GtCywMe5VbnQtQNYKW+uKv4Bj5in9vNyUzdfkWDDUxTuX/Q917LjlGy5rPb
S2aJLDJ+1oE8S2tHgZmOhHH3TbBnTbidBLcwFdCwRugT7trIG3Zwx1YiDdnBFixZqjS8uYHzbl+V
692H0SJFxAO1mevHVm8OGoLH58wSWx7bcmVj2lxivgcfj3w7VdFP4cOoqOUuYPWz1BtKpUmRi9nG
YmNkJn5Pk2lcoSUHU1Tu3epR5Cg5K1FL/HZ46YSu7ZFeNNa8RzWAkuY1/anhOpuQwhy/KdLKEB+m
EbKsqiQ2Ci3QD0ZTrI26sjcGwXj4lnWikYDlSflCblS/qqMe1LchjtJI6s1/1J3ZctxItmV/pSyf
G3kBONwdaLtVZh1zBGdSE/UCoygJ8zzj63uByqqSItViV/ZTv8hERpBgYPDhnL3XjioyV2w82rgB
I+Q4JUbEC8F01Zdlcsfwv10qimKUD4nVdm+6ZvwCH+Qz+/+O+SZ9CCYISkFQXxFLWZg5boJQzJu+
hOzgGi6PhFA0aruQtYIEjzk39V5qlJ1BLO6i3ofawdsdkb0VcRE9JtG43MVq7zL37t26qt/Estvm
U3Bq55tQE34X4TjYJqGdEMAVs0KuSc+rzYQqhK4FYzWlZRbKzwOupysgTLKjJRcUbb43DOjeRVB8
TWx739NvfRDN9M5qsGBbKELWEhc5YhtNvICbRoTH7PwcktoU51T6EHmclHmph9o5Bam+ESNyniYu
cRhM8hIm1KafEouhmD0M3e3YstWpLNSHILHZkclsZ8gs21V2/TxTpb4IMLFfvPyPqCPmOkFbAZA8
a3sOTamVLGfqsTFIJVUffXoodtiRZu67xM+iqOkyfeokazdq+gc3CC8nE8jaaNbWxqCmgDQY4BXS
WbXtWo+mY6UfooCadWdLj8kv2qtwx2aYtooLEEKW1RuVNtlmyJL5SMX0zjAVD4JrbScEFyZZcXRb
p3mvuvkCIa8k/Xn/29/+6x///V/P4/8MvhS3RToFRd7847/5+rkoyfYIwvbsy38ctvfbl5/41zu+
/YJ/fckP/PELN0/t0w9fbHM4fdNd96We7r9AT2hfDsWhl3f+3774ty8vv+UN7ra///ZcdPTz+G1B
VOS//fHS8fPff7Osl4/27ZMtv/6P166fMn7sf9XB8lvyp/Mf+fLUtH//Defv70oih3SVKT2pTcFv
G768vKTF78yftqOVBbIWOqL67W95UbchP2Zbv2v2Qdp1iQv2tK14rQEhsbwm5e/YfAU/C3PJlZ5w
f/vnp//hxP/7Qvwt77LbIsrb5u+/8YvKb5dn+XAKUJIyTeUpRwE8cqSSvP78dB/lAW+2/gcLayfv
Cpjpgmx1V24i45CjAGe/+N1p+eO43x/HeeU43o/H6WLqWxnw9u1UBwp/Ct3oFTs0NgR/4ThaAN1w
pLY9oc+OM/VtXboy3LYsmj8RSeyRflGM4frXh1l+zdlp4wAgSJWQtuAi/HgYCbc10FLhjmrFOzth
2nQDNCk5G8t1Yxj6CB48/PbQ/PDMfH8KbfNnB1WW6Tq2hq1xftDGDq0arUCCrkWNPsgKA5jC2hpd
yfhaBGbwWGKmwOkZliYkIOJxwr1re03/2Ca9olRnaumiLa4KURv7oJXUu7koMTtHOMAxwuS6Svei
bBGvEillvMFy5W7mrlfi9OvT577ySc6uEjk6Nhg9rlJXiW1ZEQ8eRymp4yzILUhbLKKxyofF+18f
1bJ/cljJUGyL5cFisfvjVWtL7eKTE/OxhaQKXex2lt4poO+Oyc4DGJO9LyJ9Jevk4NYjyF1xNWrW
i7/+K5Yn6vzW+f6POPvsMHkMEF9WuBVxM1aPHrQoTG0WBKjwA3oSE/vQrw/4k0fcVlpLaSpbIq5g
CPr+EU8sANljXsPzygGkr1qCcGEONx7AZB5I3MOKMrf3ykHPP6U2TeHaUrvKwu1DKuiPB/XQcE5j
2umtnZnTBrsf3SE3IG2dvLrdrz/f2aEYukwtHNMWija6Jd2zoUUR6tAPpLwfyRJ7DlhJnHraLIck
dbx3vz6SOn8Ez4/lnQ2X2uI4czaVxzhOZXYrwyYp2Un5xLkiFmhLld/TcqkoatqxAeQM4QbAJHyq
op3sRRbnd0+iLnDUseBk4jhMUQ6dlb00iyfKSGA+XIjxjd2r+SLoZwIZcA1iBypougEuhojag6Ul
VIkVNvW2RJZ+sHbrhcXk5G0bFdsywgvgIOaOQj85VCw3s3CLXDDRyWZgfFKXPW3P5rMLe5HQ7coc
AmogObmvKIrCvCR9Zyg8hMRsarsx0LdZHKQGofaOx/2zK4IO6QrqdZb/gJi3eJbnvWXECh+zMebD
TaUzDWo0z0LlP7Oy18NNnkkqRCsbnliWbGyzq0gDrrKGRMUN2urZuipK5YUEsM+eODBdeVSWk1p7
8qpK6EhaE/sHMCObqkaxqYliHAS5qg0utD6r3hZkulCqKe/t2KWQgcUYK+7oF53alZ4cSJvrqsnc
B5MKszuuTuPfA/GX3j3fNa7z1Mj7A8ATwmNw6AbwnyFIY1lWdf1ZGc2CXEVtLQ4d92DwNI+K7LlV
XiEP3uRJ08Q7VFWsm/u56spdWS195jaqum4zddqa9mg0Bv+6GTq33oLVrMw90uMoQjEFN3o+yDxB
Gwro1LHvzHpW/g1BTfk07hR5u+wZeXIKHGMy7AAlKEJDKK75nWys3eySPYwkPwnmY9hInSV7wGB1
SdnKTxYwquki9U5GxSTbeg5hwMKImvzKp2k74cCpXKdLt7Xba/cuajKUCgp6qrgBKhJRD88KMrAQ
OMxsommpJAUaKVRJ8bJWNYH5UblMhC6vpA6s8C4TrC0fpYeJk7Jw7LTbojPQ9ohoDNt7mCh1ehcO
Zk8gXC5jy0WP10uwsS322eIqNgz5xJ2syh0gzxrpbUA3/KNLzVc+TLAY0zvDS2Mcmh4oDHkXp2ki
qFnMNoT1dqqN9TAQlbSqyBnFLzxPtX1VxnpgIzmhAwFfYXifSBHLqJmTC44+vyGujzDpKXmvAxF3
mGUJ2EZMaQ/5lVIpWCb6zaTeZ1tpAc4kf8cYS2ghOWSxDLYr8Su0aDxz4yybnZ4k+nHZVKRpZcmt
M+AlCPfaDjMH6OUk4vzj7BdzuoNU7lg0mANIt+2gc+dyChdbnOOO/g3JAlby5BBqqSmYBE2AUEpj
Vym/Iizorfu0ksm0633ZI+PoSKRWK7MdcvlECKeFRcaL0ndZOOuZXmQo/FMjWuU/VYhSsm2Hj3L4
0KcgOB5KmwgwKiVlOWzIT+ydlTSSkrvZV4wfBovP5mC4L7glPdjmjioDFJyo4snfIhcpKzzymNE3
dmljgswmhqK18lHzQGhvKYKZ4G6AobuTGdwgeymDLzjLu1PGUiRZ+d7EEsW3+64tQYDotDiRndCr
9yP2+sY7lUgRBGynUofwWy79mZGFtt5kV46791CvQcBKSauh6287fugd6hRIcX5VUFKIk1u28sMA
HiENw+SgmDKof5cQZRdQVNb2cIWosQPHBFA5F3nsHhodTYJIW5PrU7FN9wq4eBkWI/jy3pgv5CZ7
ChqoSr0tXagvwhs1yqQG4EF+NxLx0hFcUCuKM0eDznsGsNMLcQQS++So98LX9vyhSdidvUHGqQfS
rQPTQ6gWIq9Krp16hJSyGmpNAjk9nHKMuG5IQwGPoZPfeb5VITNq2zrLho3tkGxwaSa2xqkLJiCO
OAtghAx+1CUpDeeCHvuqQmTkcT0gKQir/Zj56L82lTOV/hORiEssu5fiZdhaQZDl+8FpHRRSaR5R
acV0U+4Gs9DVc1vpkLgeF9/g2yGsgv66mO20u8L3L0G9m7SlrzPLZv/pVkoaN4SNhF6wzinCE7Ys
UpBfKfV/1qk1d8S210Cyb/2qnOUdaVjYxMsE/i/g1iqX5B4ArjmUKSwohEZa2luTlnR4ah2bgoOT
mJl1QFAPD7AAgzXfqCKk8ebhcel3ZiEKl0el9Sj1uThz83vGScNBYD04wy6wx9zfUwQihohEPDpx
leEzW7CSoOBISTiLikOIKJAIw143wKU3epilvusd6rIXsFqmT5aZmf3RpjavbsifrSOc+JoY4AYL
b72DHI07KylTa7waJZkq73SeCbUuDLSym4YgY5rEpLSpW8uPKGVbxlgFO7PLB4JaA9sLhoT43tQw
rxIF0u+Av6+u9yWlgeFOmEYmt2NrFslFH+mp/gpB059OJBCUpFrlk9vej0E5BLdwKHqKq6kCOu9v
uiwrqM1D8m2oJ9AbBD5RGrVTLM42lAE3s26IgfX8fm7vRq8l7wPKiARRh42hh9QZ7bBOjMMnK0mV
cWF0tZVdFW5jfkwiJ812qrFiUEs0+8VgrFMqpO5nl6cnwDpEbsqEpCoEU1+73Tf2rfKoyddpRgM1
adKm2TC29t1lrC0oeJSJpuZkV16rV8yQYKl6h2bJG2CEQiN1DSpu1ZUTmDK6aKopon+G7cyAwxoW
UdOsJuo1dLeTgAxY+6CccRr0nViWA8Eu6EnqBQJmO6JN75l1aC2vJDZmuCPj2Ik2uJWsNfp8X/ZF
3+4YyNBIyUzV1aEgm3gqUeyouFFIm0SBXsGGqx/Gj6yoTD/dW7MS9tsQ+qfb0bGsU3ziSdDlb1Xk
j/IQTsVYoZtkaLjzUhhOOI86ahA10UA+FovLwKKg+BxEss6GrYGSAKEwWnyWWK2bAqLYBTj6qaPq
vPGQLGu7sr2LPJti7+gSYOLLFfRDYypJXq2LaiEnDPMStcjS0FPQQ5XPHnbTAwZqK9TgAE2IURHx
NL+JwzmoPkuWJzZwqyRS5lMs+ki0qxxxC14Kl+o9GjiWMZ287EsLf/7OxqGUZ4DX0tqmV9oOM3X5
0qtCr1oPIplRpgdjozStYiGUBGpfwZ0UmBIzibEhYbi0n3LHxc9NMlnYTCwE86jiJFtlZlMUyN05
ywt6pJ4RfBoTy4ZfRj61GzzP5Aigu3PyoaCGNrqKo7CKAC7FQiEheQVXsAyF3kxNbhXk88CKDXb2
aBbjW0VsA72AAV+mMe46t4oWBySXhpr2WA4eJ6ycpCHepsjGcI94aaiiI87NygCf3zpV+zwBySFp
EvKIB/Yh1ITRd7RydD9dyJmuGjEabSN4uyOQHTirWrhl+15MEhvwkgjIlGjVlMUJmCJVI/uKmMHd
WNosNsU09hDt0N425h13BQG+MGrCoH90VNsQT4LNQaKUgrqOhwSsYM9ttsAkrPBNOYtWvit1nBmf
zABN4zNeEC/DTEJTE7NHI+lrPxWtpeXSa29LulERzUbiSFCJ257cNLUs0TWigSdRdBW7dkgVffZk
F38OvNn2WsyI+Wyk63bkOWSNFfRRdNNV3WixbpG0GKFrB1kEysYvU6wyPC1N9WTAkPBtVFCNGh+z
iZvodmwiC+MrOOPGgoZkaONtzF5K4i2VRetTzfbiigwUOfoCSEFjm5neipwp7Ai8qAARgjiz6T/2
BabWT5y1aH6rOrOg2NEoZ4BpEDhNAkS2HbKwQbiAsfIxx4IFLBatSkZ3wgustRCDwlUhJzxoDmtl
amDvGzYUyKgaTxkutWDo4yAeiF8xVo0BwWFQtG+PkddDbmfW6BUkGPYHTrF2fHY2byhEtShaJCAW
99Zre99j2wYcIvnYGdCrKTZEsUUwSxMIV+MFrb32LmJnHMsNj6LpyHXJrx6fSeGm1Uv26nRJm91z
HuvYNrhDh6FZeDeGiTQhdgqjfsYXkRc0sIrBJHkYdiNS2CWeWLJLwC5vfOn7KM4fchW1+q7JJ6+8
apBFpp/d1rRyYjg8sOj1irkiSi9B1gVte5hni73YdiLud6aBOdhz/waGwAi+S/azwLXZJYb83AFd
1MA3Y1bLXPQKSx4q984f2ptsHhwfu9/ix4MgFxvj5xJBBC0LaqBmcQuEMfEDOIkJiMEFEWI2F2PQ
VKRRTbEZIV4k56AmrWctwtmtnY/d1DoW4d0+08jmlc38j3UYtvIedVdWgBalVI/a548VitkcGtWH
JqKe6kPgXMzIIeg+NfiPfn2cs8rnn46zlGe+q7D6ig+g0hlmLra9lsUOIizQSr8+yFlBDSEolQfF
msNmPrQccVbZygaESTNK5mOJdWblJNbJEc6trabrIiJhFiOjXVuv1ECXSvj3layXgwrP9IAy6aWQ
fFZYMinMg9yx6SHQ09u0hXNqp+Cx8iR6foa5pMzvofISE8s4MJPrHNC++vXHPitt/ekvsH88t8VM
IdPsuIZ4MA7JKA6lWzAn0Ht14qR65Rz/6UJyjoVH2Z0Com2b5yUtYiejHKLefMRecNB++74o9PHX
n+e1QyyX+bt7JZ3IDJxonB11gxcxbekcJ698ip+dMse0bIvWAQZTeXanRHnkMLtTLRsc1N/+iuGN
TeCdKOXVf/5ZHMuSNnMTxcfzu2OYUqOd8nE+xoy/IouPsepeOcSf73qbkjWVXHrPpmOps8ofIUws
IUS9NC9uRsS8Tn9XlXcpHjd3uuzn5pW77Sc3/HI8qJHLDU8t9ezcGaHIcmia81F1027QsH/gS07m
h76bLiYa6gh9Vq19mo3Pce2/8rT9qcqpfzj20hH6/tZoZjz0WcuxmxZB6MfYJN1xeOX2+/O98eMx
zoq2mdfOzCqcT7AO+fTZTx9HLP368dc3xmtHObvJ/YawJSBBPLSkqqfzLsuBuNBzQoz6ygX78+P0
4+c5uz8GKxUBpF0IKbiogvDZ6f+zPgbjz3IAeiiK9hkD4dlHoVIR5uZM98zT0ITUaRaXciSDSR1m
G83la82tn5+5fx/u7PPQzQ3IUkHMnyFL67vrKaDYgLMg+SvPlbLQUjM7YlA4G9jx4yAoIq+b+9x+
Z8PcwZ6CwMhD7HJttBnVldfmkp8+yd8d8Wwgb5OqD4GTMVhQi2u8AELP0SueqCCt7OpkAfL49T24
3MnfNWGWC8cHYwEgaK464ryV5qZtwcazG47ZEPqrDU7GfD3nrHrGRH8UA72yXx/v/OnV5FO4kjl3
6fQyJp5ducig94S5fjjiKjFPc8sqEGlwtQrLeNz+hUNpZiqXedm0zLOLRx93GNoiHmhyJRfAfrOV
RYWvjdX1r49jnT9dL5/puwOdLaASd2l7dCPqLD1TT+6HmGSo0ZMjiSWd/WDXczcfYgsljDeRW29n
a9sa9MEeRfOgcrO58QPfZjuDz2v/6z/tp2fblTazAssS97wJPLEHEHmdA4CzDfcyB4y9b+DkX4AH
oXz7/3Qs5+x002uty5RKzlEM9ZZ9PspBBIhz8ReuqsdUavJUIgiQZ0Nz2cBiDp1wOI7I34cuuHXb
4kbp7t2vP83PrunyXAitLSF5+n+cZSp4XXFvOuaRepOxLXMkmpQK+1fO2fk4ttw53x/l7M4JTQS2
fmn0R0FZZOVP2Y6YQox5s3oGKxP9laNxG5iM0hz4fCFSuroIrSIYaCoMIG/6ud97gJY3bgo+OAMa
sfsL59DhgBYsEJbHZ5cq5n4ju0X2R3Dwz11PSQnZu/HK/XA+gHEKWfAIyXMuoAI5ZwPKGAeK3anR
HZ2c8heI31aUawzjPeBsYb/WzRU/eaIYTixWvd6yvdBnE50TVFo18dQcq3Dq69uuodRApJiC5r0Z
Q7psLH50JCWg62hw9MUcwLvE0O0KZFarjnvNvK2HOSTogp67ZcW7eHQH9NZx0NOGvOhoHcbqivRb
gS3S9jEN4VzKs/ky8/vG3GMoHm8gY+H53vS4AGZ7TUcqKq2jH85D4FDutFXytZijYPhAoTdEwuC6
MNejzThgd+u8NebtEXtZS/mKKAYkyqV5WWtUGhHDUIH3S7lt7L9y74kzzYbSFk1kYVEHoZzMSHR2
M9iu27ABdoJjtvAu2li4K2MpmVC2RE1q4KNMIYtN2UCtS9zj9j6CEsH/HV32FSI6xoNVa463VO/e
ZcvDAsXlWkQlRsUAN073sSaMtjKLGxEyyDNdfk5q+2MQDkzZ9DFCbB1dnvavrEVfhBLfT5/Lp+IG
ZBvkohoS50KKqXDLXvHIHtMaT/BMJ4/SS7UnTyBC6YsaHbY2+DbKb4XrHIqY+JOquRxjA4yf37zy
1/z5UeCPERaeVqxSlnn+KGSpFWGzbsJjklTw8yd1YZiSRHCQasIr4H7P+18/4D//+Mrl4WZKh658
dlFJJJpVFPPxyzJsuOOba3Rd7wEIrEdQWYjn6uPcSDq4wc0w+oAnZgBLYk9x7JVR4CdzMI+lB9XI
ZWWB9eBsR0L4ioNrxwyP7E7fllV+ot70uUvsi9S8FvZAykm3qsOb4MYhOoRGJkXEVB+qVD29ckr+
fJ8vf4jG/OBYpu2YZ+ORaAHyjb3klMToN3VwMKpwF/nGgViY27YDKhHPAZaLrzOS3Zdj/0diwvfk
KZZfPkdP/x8oCiWTKmLJ/4OicE1mChxvzv83eeIi01t+4g9BoVK/o/yCY8PiBv2Zu2ic/hAUuogG
pfJM9DD2t9f+JSi0xO/QAByXHb+rqUg5jN//1BM6v/MUW67nOXKpajjcQ//8426/PfPflJs/1xPa
P67kJRt97WLEMRnZ+SMYn35cQVDBhSVvdFz8ETd6oZutWTfO+4482T0t9GIfkR32mPf0QWPZPiEf
oSDd2OpY12Z3M8VGdxOZlrPvmwn7XaUe7Cb7Mk2xg49XDFSF2+AozNS9Ci/oozhXwaD1VT0CaFuJ
rqaDa5T+OsYk89qj9uMUuHwwj0+jOPE89Cgvl0XNd7UZ5SrHd8c03nmDCXWXUn0fii+4lNQexMa4
1bVV32XjYQknLfzkstFV9Vz0zn3B5HWRm6O5TfvZPnx3c/xx/r8XBZ5p2vizGIuVFIxEFO0tcb5X
Y2ldUgsgIdDtJ3it9A0eaEoSFaq8i3r0sZYREHMyKgKu6fqhMQZ/YD6KiYZwHYzHX/81DLg/niZW
JI4wKWkKoZnxUH8tr393mqoB4UAjItKZcXVuZe3vKVm+8RvixtzExfJam4e8SPJL2678DZJsYJFT
UR3VMN1XkSrsTQVR6zqOIGrWcA9IORqKi3x013mgwsuXF/tYJtdDOh1nexhONirIqwkANTmVwtnV
EuSjOaGNnkjyW+ed4129vGUeYfnKWT+3XQH9qxvaW3zk4EuWH3h5m5Dtt18Jxde/+va2lxdolCyb
4Nwk8o1X7MHAqkNVdTey17ua81YD2fSySy+LNWQft6Gm5sTiKp9b4xTN5e7bW/ogxr7Ul0fC59AW
vvxsgRq/WwRMflBW9f7lm05EwsU0jYRN/fubxkT/rpUl8Wj8MFs8eYw09YZYYHiQQZwgnWH99e1r
r0/hsZWlu0YG5V25yz9TOiLZ6ZvLl69evm9hjP72YtuQruVo/ykIgid46PKK/tbQ7Csn26Kdry5e
vpdPcHo2c2JOe6inmC26Sl69vPLyTxe0147dT8eX7xehbleEZWBlWX7f2XtrQLeXffjJp+E0g8hK
qs08NdGmXiK0Qq5054NAav0epzop3TAtfOleQcTlyfeC+coCN1+1Vbd/+X5GGByrJnLSX96RdJim
stoGyatHn1A/0Pnh+LWugFQUKPg54/FTTJN/3VrImiyAyO/supqB41ASnfuBakeFLBVP4wxXAqFD
0EB5B2/jN+WXVCss9Qw023GQHnqmhlAlaZH6S7LMCtThCPjcU5uBk7d2U/eNR5tmj/7cBnuhwg1G
/Usb5s4+R3dBRXG8rNkQ7RqCxFcEDgVbMBnFNm3b+WAlwKtg1ptr2qf1iZN5TXHaXNPASi4nd6D8
aOQDubqmv3ba4A4hPvwbd/pgGQRvpcMlqhDgOZ45H6ogOOUPItZ0RsdwlRgGqYGGj7QJYtRssZBp
piVyiJiTaIRKqqP2sTY6AHo9cIQYJKRlPBL1aiGTMsn46drbmUy9oQqMLdKSlV8bwXGSxY5n/SFr
nYAOEaz9yq9PZQscDOj+KiCSlRjRqL0I83AzBO5D0cDTgw73TITsgxL+5bBE2UXNNK9zyd3k0x+W
s7FXlQ1hIsPgQvTFhWW/jYG1pubidkJzQR/pkHTYnsOZILWGnWsSZQf0pxc6z48QM1FzcYWQ/lwm
QfE2CL9gxnuwSTBdL0/ONjMK8gvllTcFX00JoQBP1XNgjvUWSU3YEo5VeR7xbk1+wNazzbs9uXLj
GhjrhwIQoqGVvyEhbZvnxFwWH4PJeZ59msVjirPVTiIgG5xfJo535aj4HEW9b7R5O+p+Cwf5Xmj/
bu7kCnghCpTqVon+Ioqzm9yurgRKjI2lihsfJtp2LiqYGIEdbwCSecyx5Y32CXqdTf8O7SaaMxhC
ndlgL0nll7rt9qEh1EqUnYGrG99gapRHz9Jfes9Ljz3pPRXJcIgEoVqYTpxvPSe6MlivrYfKMPfW
iB/SqIJDS47lEXrtTSLqN7Ky71ocNauxDYY16+RrfJuVTgUyFfRueJUOExIT7lusrPTTyjiEQzoj
ckmmgLQQ09mQo/tYD4V/qHULCcO5TtrWfLCWxFgbqCaLnHFF5ES+M+6nSaanrgeCErj2LmiLaN8g
NrVVB/zc4TIhR9mNhf0xTI2dKYz00grsQxjpbt94OtmHod7EFrm7kEc+hlFDtulcADoVLMjNTa39
bBshLVwklt4ubLGbpzl2OVVOJ1JOwo0919ZtEuG599SpdpacL21mbxLPhMM2FY9ZeKorpzg1LX+H
YwVb5EHTQbtk/mIuPZjDsCcRqjm9/KNrD7R0uaTvqWAi057cjIuee/CP/4aFzdeZQ4J3Ij8NOeEE
65fv+ZFVAAcNhDxUqK9GapWnf/8TePr7L19esCXjEMIKwr6m41Sm71QU3NS5/9FYwmBsMa1LxWMO
kxrSfUMmOqrJDWAD+LpL7hTLMGe+mqv2gxXj/J6ycm8xy9lmeWLHC2ZKW3e+AWR2tvJkG6NnrVph
bZyrVrXROo1NuOLynsw72E0awBOyyHDIxCYqqO5aGebpqITpMYb1qg9gUTlev04igzE31wwApFlY
7cW0B1gebzwHQ21xoNksB6iw0VvdwCdZ7Huh9BO0jfENNEcUOTP2tdq96qfiJsnFG58ZgLgjkGCG
Dxuoj7ZjEqHCFfmhNydKaBWaDOd9GauvtUPehBU/yNT/CjySJDbSC1O9w+QX48/lLgbev4lLUIR2
w2dK4o7Yte4uj5v3eUIsRwD3cz0OGqpvj1rZx4zVGt4uM2S/zVL/lkmTo/b1hUlwfY2rOwKsutWG
e8TcfCuQNJDSJWiDd7dlgP4za8Ha96TIEI2brfO07sAs2g+m/zCaCJgyi2SVov7g0MEHwSvtU1zb
n8tmq/RwG/ec1SqE70IX61RuXi6YZ4hoKyoSQZBOqhhwgD+APV7Kw+EBKWKzIh9X7voov1aqvEQu
R7LKU+y1FyPwDXhJFbBkC6ph7dfP1dwTDgLOsGl3dW/eQStGPnfppca0JjRo4eXZW+FZMaJSWVIF
mFfIISx8690jifU9/EbyWCL3tkY/wESwRI6a8spvs4tFOzGm+aPXX1EnCvZdnB8d17rTJibZqkHX
kZIuYtjlrgKsjK7jQyT6hyxPTmk63sjB3YMUwIZfwsnPD4lHRm1XsPaEIepGLvFxDLqQ0e49PX0h
vB7XUz4TBOTcWRMc62CKWBxUV2ntrPuG+dCNi4e+gSTR25ukn701mKcPGJEz2hSbwWchaDH9IGrf
NpX7NWuUdTB8EKVVCioJ/bU2JncNmURsYIlRjCC+Mm64pQ1fHr1ZbZFNhPgD52fU/e02N7xrF4mc
W9kpqXzWsfUQPpXgAkqDUCAXXs9aJMGNHqP2VKt675fsdEJoGFDW4Ugg2QS6G89vwXHhRAp5EsPq
01wl8ExKoETE1tz6Mb5buejaQtANCdr1jUPOVElySp6XXIgAw0ZQfzXAv2HMT7r5S0Nu3MbE8rzi
BiqRmdc3xkR9afYjjrLohmAVn/yebb6a+w/pNLy1jeB9X9YnYimXbg415Eja93ZIIoaNhp0DvQsh
t6zbiliTtlarIeYuU663yeb0MornSwEPfI0tN17ZPYEzabM8UW8GGdxPNquLeGi+ihptKNZMNw9v
i6n7QnhiikAmvw9HeRl3CFxa179x01tizUkSnnymZUBgZRWOG5KvIOElm7yz1hHD6xq3NuAEODKu
JastlJTyQlf7cJovCofhys4n69JEaWvPjrxEebCZRp/05XqBDCnuByUV8AnnfeFb6Xbu0RZ5JMhY
IQQUOeCwrUNAKtimL+emyND9I+53iFde9/3bYRJ6bzIIW52uT2aPsqyw5KMM7Qt04ADeY/xJQMRg
XW67svowB/YW9RDImzH6UAytXA39EG5II9jBCfNUoU/scEzupG0XoKaLsjY8jHF2jDrOmBe1bwnb
frYS/abIL8tCA1RpnRt4fdUJISxIJ1Pvu5an1/Q+E3JxG8TuFyKtcElLYydYC13oQCKwTL5m/jxs
x7iBMVA1W9+k0SqdFHZDBXTZu67SliduRJbaxwF8FrNltxRPW+R3rO3Ltz4pKZM3D2uoXgztnbPW
CUFZLkihjZdaW0q+Gt0neLDQ6a9qIjmrCs2sSAjR5e7pD9HRi0LiJTor3wrElSDhMegbBdQd5b1H
53sXW9Xnqejzk2nHxN8SPp6DJYH3jU05KE5uPMAZefkvGYX4PmjA5KeXd337gZefFaTlzNuX75KO
x7ugf6dxf+0z+6MGRVesjzLXN74PeB5q3XpBVyu4XpUcnW3redehNS6hJh9dwUY1jJZdh9F8oTK+
qG7RxObZR6uRFgMVKXiIuVc5npK012IzdgO7eHMxgENko0W07jRJgh0sXqOxnnPPuKyLPFnHFlJB
W6TrzAA4zQLKdvHL9wQCFC5Lb4PRv7SgygVA9ToiiRm/M3CCUYk6DvuQ/dWI9iK33lJFImOwwyGQ
r+OiIbKo09fhogUfeuKqyK8As0ieCiDLdTRVPVwdtRtB8SOIVodyEBsV0m735gXfkrNcaZJtW5rE
buFrIDY9xTxTPWTzvE1dAoX62XrTs3Fz0FT45KNPnnENF2wR0zHzusZ1BfVhANGMMt3YFeAlVwLc
3ZSKy5ZULh7H7tmcSnjFQ7dDZkpaZZ2svdbZgRuFOR3iFxoggSQToBhd9mCaMn3Dxy5OhT0Wp86F
ZRwOXrHNuEJVH5ebKW7aJZwElSViYGtjjgO3vk28Pc2jeAs76gERHQlUguZ0MwI8L03ombMed4Fb
GDuKL5tagvrz8OWzm6sJbsA7hNqzZ/WkqkNvjYKexlDDFp2hPYu7Uv9vls5rOVIli6JfRATevBaU
typ5vRAtdQsPiUkS+PpZdWNeJuJGTxtVQeYxe69dPvP0EqoJHRKlrkGuRDRIXqeyHvaK7eVaeMkR
VgbIrf5NtjUZ6+SB8oym2weHT7RUhLZGHUgpYxNCcrL72N7IMri2kCtWetH+MxXBp0antYcpk///
n6Gu77hyfMJX1QvGs60AHBwZZfozwj4LrFHbSPel82orCswEb9EyHgqiZLa2BXMRyCS4kDyuDn0/
fjyKMOT3FJWVu8GivkRCGp92D4+fOJsNKKePwOrf49yEOIZCi7ulbA/J41M025FYtBQcrmoaSW4W
VXIzpPC8nIUyiLIrk5ZBitY8rWpDYQdT+ZM5LWrrNQ69H3+O6O3NRNpk2C3NLyYQADluR0Ia8Sjw
N0gq5ACKjfkgHB3GOK1BWCYSRBEN9WHU3zR4w49O4LvhMWBICbw2oXSr9a/RdeI10bSfjClZyWAx
3FQBklR1C6z25LkDGV1PXcuocyzRfMSOcbaMySMXatkiUwazmnNF9MtPXxcY01roxAWfyXzp8ulZ
qkPRYt+v0w4QdGm+djLe4GwRewgOjzSR+M0tsWe6j6M1zYp5l2lwJ7MqfilvEniDYF0cYjPB2TlW
21aSK6GX8x/NMbbEVavQly7LubjbGoH9y+SfJpy8CksD8+1hJAbmh9Nh5Mz0cL/8SCXkuW28t4XA
DCPY9aWlHx1kpYScZK+jSMhYba8PtE4Uu9i3yMBeD/rwm7iI01ufTArhi+e84nWQOjf/pH03SrxZ
TnfFOKdWse2SZGIBmSMshcVg8EPxcnBaue5c4w2xqIo87oZc6tgl9dyIXPB1id9Oay4QTEWBftG7
52KegNSDCgyZfhor/eIo2OwQNkm/kfZ+Kn2ATpjKQoY60HMUFG3lM6/tIJBUXuSOyQyvNn0tCklC
Sekku7J8G+DakV1Tnprp184lCZJ4ZCKn8JoVYhEaQR9xsgVLh/j1pYicdmKWRBDZY6G5yqI86eSz
mNAxMYpfFWRQt4Yqzh0/CI9ZJGAPs/uaw9Sbmj3ihaPnLRAZBuglteVWYeraczRq2UtrakCHih6E
pKfWvB3AQfIvOWQ4RoAQGRILh93m33mnIFwOEKv1Hqh0YsWghzK8N6bzSBLRmj1NiHEU1XyZ7GpE
Ea7b8FbqeIOR4mRl917fMTjXNqoezW2hPXedJGps+uNLZvWVDJit5JB++9jvw95kHLFwEaHmZLVa
DT2wr2zV6NW6alKLdJecbFaWTDWQ8m1ADktH7qNpWe1GxDxqRdqeHFyNPe161Fh+JHX3nBo8f5iJ
PsbswZj/NklQW1WjkW81xgnM82lyCJM5xL4zb/OW3akhQ4BQ8MV7pUPuS8yt5tyDR86M7wi4oe5A
m7js6szwiG8Q/NCPWsqiQlp3sxFvHrM5W0tCzyW9xnZSY0NMZV6RRq2nphapcd4FQxrNuM82YOP+
UpNxT9bOSxAT9ivhfETMaVp9aKHPEWiaJ+0af4F9QJ5xjS33I21Qvvq8fKveiylqkZ5jQFwHAlBw
XJC55ZLsxDi4PyDz7Dj6QcoF0mI45Mw6GTwT2KBGkF/kVPj7zWnH29NtHyhKDwU78RHLiVUxzZVT
ikOvcxmSKAJ92v5jPbj+g9igwU32rg2SMhkH48KM609vdvladnDZWM18d4s5HXRg0jNjsYdseJVb
9hFFwb5gOrQd9fq77pbTtIzaE7GAoBlz2gv+8k4zfwA3LKu64ATRvYnQQk3PSLknIMSXJUNNl4cu
0JZQtu1fCEDBaLDYyZo3MBN0ljpcTqxGAHdSJsNSf8dk8GfutTPuJEIoKvtVzATojtjbNknm9XA7
/W7jth5QybKOAirLrSer56pLy8PYZn9hz7o7kzGxj1IfuypcxDl5NbvxNHiCECKyxOJR+zG61yy1
6FENZqWmP52Wcf4ezPnNQ+Qe/lf8KF8/yKS4iEz86NCPqWH8u+9DuPKFtHEADXt78s2rM6rNYr8I
fexvYAejVsQvD8362iMvq8WzAc0yYMZJPMOaJ5ZXSJ/zQwLI1xI910maq1X+n2WpkxHt/RjxYOkr
NZDy65ELx7BmwozDTqBv/z6iq6dH4rMrJpzQ1NV1kk5kv8wW02KS+3hTr7FNlDQpaNyMPEWWZVBY
GDsrpzSyxvFTVCNO3aQjWWfMDxL/4BWjLXkPvddFmjneNb39QYMFNCmsx4aJuDOb5DiB+E/qS8UA
YZO6I1M4higdHVrXe1e3X07+3LIDqP/2opJbK233iH0pY8vkyRZNeyzLKw/tfGp84iRJisVEubhb
LXUuPLMIZ80q3YzUjLx2/V53nbtmrmdkZEfdSzHP01ZqvG3kitKCd9wDa+k50362pgADChoDkopL
n8vdCC5uhQPT95vPQah+o/A3mVgh6U3JYH30CYatFXebXKtuZhNWluXaqLyPCY9QqPvJAGbRJBwP
ROOu4BjlpbvaAYzISrikhKnvlHkY7zhWh8RlttAO3+5swCAaSE6yabnJd4jprbhRHsPqxsn+ETdU
PekaWOAsrq+eiPC/B8jTOQJ0p39TGGTAgdPCQnT7YWzNdW7p7xUWLAh/dcVwlC4p0R5vDjV+XAzp
FrfSMkrxLKdPU/AaoTWJ965ouPgcaw8OqFnV3pefW0RGJPkIFRvo0Gz9zdWcXHuP3Ns8AdWLtziM
XZKvl069YS1pQNFWQ+STlZzFCG8qYVAaiKSAA1dtBTVaWJvyEBhMTTsFb43pFl7PLc69ZeVmOGZm
8gig0FZnM6lOLpuiFRIictapxWytCwm2D7akhR/yBqBd8Flm8kbR7q3JwaCBXig8spkhV6o2rTGP
p0liH+m8nnR2F7Rkke24ID+LmK0JPJd/ifzidOkYmyZOZCTtT+DU11xoTOfaetn0MtkEaetgimfD
oS2kFwwLgTTlTPNMOJUyFgCO+kDWubZOk5ZUOLsPNosY6RIDPZwLG0uMDwpXFsF+SJt2V8S0DqW6
/ffRObX9FsQwKguO0hQobTeR6OMO1HyCfolUgXRVx4rhPHe2t9ifaQkxeSpcwH3ogIiFyTGgA/gg
XZm7wV+IhNPhqKUGS55eg5DB+Ay10BBhXZzIZ0heGoWJK8ebesWsBsaKADYQe4wWzPpQgwYnQic7
NiVzkZpLhI06Sx0XvDtMxZ3r8Q3kjwSxgs+57wWU1BoragWNk2WPcZ80S2cqi2axKvYe7PCo6hpK
TfZZHiYlrtOGegWr19rQ2bPmF6O2x03vlld7gZNeLPEr/jUTQkX/PDTgS8uOf3VV6GS6kSIk2Wei
UUsiqAZgSrv+U4juTyIe+LiYiEGYZF6HyGluqVD9YIT/aH9KfMFtkYe+BWmvy/KT+rFKdERxz0Vc
sqJTggFvxh3TxBiq4EOESvcB01k7XELjvn48psUA0Y4yEgDaIXPbK6TbI0aVnTWyAMxqO16pmumP
Mb0hRP2a7PpLj/0rQakKBt6VwO39Qx7Mp0VfzuDfENjzMLQds9aEh1VX72lRr/GgMwzdxVVPqHV5
z7vxSKQr6FoyNmxY73VjGyxc0y9d7951bZs3zEyXnEmh0Wh/Y5eIP9jh/4pWdBGdd69/Z/nb0nVw
w/z0xzKtX261Yw3otrLyX62f97Y6IFp+yeuBR9zXyL3jxDXSmNi/BPKzQ15Bkd3JearBapQ3Dpq1
EPY2nyRRopz5PlfEWlX441lMwlA6FGwxaTprjkQW9JE7t0Qa6AdhvM+GrI7jaN1a6YvtEGvaVoNC
pvd81pruE1cz3JmKVVHN3HmNwZrsnMU/WhNFVjykN9I7euLIjd0YwF8YRE+8WoCpNaXWYdJVj7cJ
8kOUJOKtdLrm2CTOLTPa36Tw3e+sssPC10mOepiRa7Gn77pqudiReLavdFRezDrfvAAXaErcQDx6
415Zww+kK+Pdze1ypQpxJO/rr9M5y3HEEUKqwHBnZ8RgbZpsRoHOjkgJd1No5jkbHvQUQ7xXS2Gf
0CoOG22azaelEA6RSdU/FMpAK1ttjNhG3HOV/HX6tS0pGO2G35qnHM/t0v4G4PgZxJcSC7cPrM5q
xyUkiYDXgCvwr+V4f3x9dD/qjyQpL2MwPTDdyz8zs/p9Xchj/UmbzZRI0VlTUD7r9BdgDDsV9r44
SfAZW88KJTbryArEECqNcPaU+WBQ+ph2iR8QswuNb1j3KdwGI6bshUC2MeqsuHoQ11f+4G+ajGSD
QHHIMywyV9QbChLEzgn6r8ZKNLy9ttjFbFaVVj9CX4sfkjl5IXOu4jn76Sf4qXlhv1gTBAeYFAxJ
4t/eyiNyQdpLAtUkaslOZRt/yxTUurywDvGcQU3smSjZj+PVrvXbothjOYx2iaw3Lg3EjEtFOPNm
lsV0j5GUrhaihdnY6JtakG7YxQAYXfDmFemQCNFOQxCXG8u0s43FMLmpuRYH2huCvrQO7YN7iK3J
5Wa237g+jq2vXhf9MbjToLCjqYEMH3M/+F9xk73qj6aqYETAr+N7sCzt2LB84Oy2ge0Y07focX4P
QToe7TbjHOPCQ+MIGNmX2wTKvbQac9OB4IiAvFMC+xdG5Lr3I5ADh0gof3O3YN0FJ3Sb4g7ezHSP
4LtGoIpvzB0DJEuOszMg+QrGSa0cXmYElscgr+PrzIKF7ZO7q9YADbpDl7bnGqBvjfcUuq57ZnHk
hsx21gPr3+M8uDtyrIHLd1VUzLbHvHs41p7zXMI/nzOHunB5xAbF647122XoWiKRShb9np+v+844
Kipee9J9eL9A/PtA47YryRTukvtgW6tpevjv4XTZnXpK+x6+PswDvN3UJH4yPjdNYgDu9n/iGBay
priXapd+PbnxomWRlejIED2GaZ3NRg7JL3dMmm+TDrnOzOL2GOvqF9r3NKirA6IlimP+DG50vZd7
jRSKSKT13a2WZ28OjsJgjSwkcyh17hvroQDhRfXKOdQGunPhgbcvFvmRE2jqpU+wQr7JW98VZCuq
uJMbNFUXK28/c2Zvm4elgQG2ZJNSvJWEqpOTqqy95gc3MYlPk7zNcDEtwV4hO9stk8Ns6W9kQJah
WJjrBIn57ZsHXRXBLuNFjVAno20yui/0B2xs/OlADdaETjs/gkRG8Kkx/5XRSpIhBAStgJ7C/tyR
JXs+Kzh7ZsY0pHd4ETPvkCtQTVNqEabOnxDJeRFhIrNnVZkJ8AzTPPllw8Y4kR+eVn+xiViVFAFn
AUJoscbkRCYH1Z4B6IPf1S/NP0KAc/bgBq5jZ9LozOlVOnl008Tkh/FkFFQ6FRZ5E6XZ3bzcY32q
D6eZ1FTZj/GGOuTdrlr+nqK+I2N65AYdYgO3eo8guNX1IPQW/qNgBN0vZou+ZyYGhm556OXJFDyd
RgxJaSq9yKmVOtU5OBSDfUfoePPe6YSFoCr+J+SyGQJ0VSqnBTDb/klBqtjVBijmgkXRRredO/fi
e4k2OSp4Eaiq6vfeIvul1YMtz/Z7bBW0QpCQaM+gTWBJJkq4D45uR2JxXXgofMS7C57lAHoB/rQf
vFTNkWPfiwYsCwdS8dqot2ZzT65MhPlqenoEeVUpf0fjdGtwWsTa1pYTtqZeoiSrX2p2dyut65Nb
XsmztOMNOvUAbrGT7awl2zYsQ5l8ZUCnCARf1VoC5OMVtYgXdhyiTKvyqzYaoe3SPDg9exRIm4y6
u5HVlmYeEgdin+YZe3Mo0UOGbZ9xiji011l1Y4WbM3QXd/Iy9ZVHc1RIhCGinnc1IUdTGdthF2QZ
1OB4X8MVBRFefJnVA4bAud364ld4Ul+fG8g98MhzKwQE8FTOKRB/xipmQYbBlE0eaORxO6QlHRZj
YkxQNBjKIt5cJtcgMz41yq0AbNTi8UnGy4Ys6HyNgYDhtq9Ig1hIWUF8Yh4M9e60HvwxsZ+7+jkv
fYYS+vAWT8Se4lt9qcwYyScSctIv2KYK9pd5PgIEIuwLiVZeMnIdy9hBtVHebUIp7PwSw9sJ48y5
kXS3YgvfHhx+jHAMtjDQndBEBLtpJJGv7Gf7vD0JT3uKK6PjHi2eoVywWWnaZDvGZlipvdQ6hnLd
ooHg7m4FISyYsPpNWqGwaTAkh6rPvjuyoYCovNc+v4lIDX/lvGu5b51tmZ57lhxBW3w5roZGXFhn
ZpMCqTrls+azS2tBkMfpe+dVW01oBRFWya4WByJOxq0JWmpH1393EaGRoFFdbHSrYalBaRZ0dSWh
qc2MTmQeIyenTkXpCIBK60hsZDYRrG1IUhs/4IBnarlrlUfT1AzbdHR+sgRgvc1LsnOTYBdTC4TE
GzFbHubdjFcGqtSSY1ywWPm6bR6N5B54A3Z+LOZyRTS6nvVXNzul9oBepl2rdPIJ3GHxY3tklrh6
9RNIJXcZqfe1Zv4WYmKk5tNasrevnIqcn4RRtkGtwCpJ+yPodCNovtByy/Uo82UdV7xgEsGkFrhq
7bKwDwvQV6uh+zHL6RhLN/5CM7XWSR1NKJAjCyATWGRGO4Q0E3/9loieVPqcpCs2U/R9VPRfi0v6
EdC2yWNU6wu+nalFVGHmJD6i2FxooZpwVsxfDdIKV1mWD6EPOwNHib1ly3EevGHc+5BERPP4oFMN
J7LBlGJOBWPoiUUEaxnCk7vhC7vEXzzkT3U2RJlegPxa2iN6DNJ5eZRFegKGnG7mUgl0MI/sIcIp
tKQ42IuKn1xWa+Wo7Ot0MOgn5txRkRSMWgO8P2bREMLo9Y/Dp9f58HN9NTTyEy4sqqkkvsBO7A5c
mO8st9TJ9IhyEowpLYYZYTWyR5UT/QPcJOJcvZdhHLJj6U3XJKi8TRerW5erbc285TUgj0ErOTXq
oI/sqjsHjjUyr1MvwDP40R/PNyYBFZJWcAiK8tdW9h1snLZzXffHy4yvso+Zw8Xaj1+qv2ONLaRC
jjTHDzP1ckv6FIVs/GsaQxb5CmtdpXmR7i631Cbr3pgE/WhsbcggzdeNr/DAdvw/PX0Yw/SPMOaj
7U6CEn/mt2sWERFBvW38xxVmUACq3H3TFRqLuAQ3ymTtBcJMX6kiXPilLRrDlcdMhBzjG9Shmv1k
/rzosJaQzuhwjlbuaDZYd+Ql13PO83j6K3E5oTqRIA4m77mzQJSlyti40j67xniXvO+DOE/BOLCj
kM+dm6B9yKAbmfCtFe+ZQ5HokI3KTqVDasOCMXS5vNczD5BQpBnQpB+wdxDCbLTspMC+2sgSt8A2
9AcVn48AWNpmyKdbUHsDPR7cHtB32a4bta+ayyy1JuqdbDAOrcsyAceQseCKVJqNOk1HFy1l2JOs
ucJOTx1pfzk6nzVBJXWY5s5z35PfrUp46RwN2WAz3xP5RZveiJCE6VtUa7ejq45799f1yke85qPK
H3T4g4j9NH7wOGaBuDyZc/bEyXOHfrny0A/YA2eHsDyPYcMHEqWS5j03NuU4vE4x5MakPCdTV5G/
1B9gbJb7xK1el1S+OAiWGiwE8I4Av6CFCMu6A6DUXgjWzVlyGUjJrDn7zjomc/iZ3jSAiFHTUVPp
ub+1m8rbAzBXHFv+bUrM7mQU2IXYNmNmMmREkZJEpbAgNRnMtssCBX0uVHUBn8o+pDQhs3fJW/8g
3ojc2qDg+nJEbpLimxmvaa+dEAbwmdtGf7c5mSm42WzrdfyvYcO+IUxvXdRIOABE/ydKsqO0h8DW
WeT5fBWN7VwD3/mxRkSPkmBLjXIdlOiWC157R4YBRDCtTslDyJ9B1A/Rn7112B62vta86B4PTunB
px8X/SfLoPhayjk5BinWhrRfpskYWK8wOupY0+/5dlFa9ky9zWpwDjGVQKfg1RuzXj2pYqwjoVln
qRSBbkGywV1BvTUgzMEGdcGsdwkGGf/R/enHUUVKNbpchh50lVLEsCmGq7xD56yiqxfBk1cy4Z/m
4tIEDKRGRvkw5JOnUpv8EzunqAn4PmW38DIvdrEZiOMqWbRfEEBfTWERdrhjw52vLecpGCj9eyPh
5rTn/pqzAOBfec6zirKYKn1LG0+q5DLtY0V6a5Xpx96im3Zn6memB5k1nSEF1WFsBL/OnaWzjT0C
9V7tze+FTlB6jTMcx465Hir//aEnt7rswo6NUKZ8DJGqMYa0NDIDRnwHqttIxdKrQPs4VvVzNy+w
e2zPp+afdtnUnVJE33JovrRSsQFbbmOPfCLzAsKllM6S3PnWYoO9RVpZK01WL6JEn+a5FZKEAdWG
DZZtJQzxFnQpqSbD7/xZ9+UbE9c7YnvAUhPE04L5KIbG39FPCBJHtQbr7lpmwZGEzH2ZK6Iwm/xo
+S0T545rzhy8qI3FVzyLXUdY7qoY8t/ClQd68Jo0vqoPE7TnqOsnN3xQ++JS48Zhrt8v04vHCruc
+VeajflIpeK5Il7igNEnYzEo154iFirP2eQTikBy4DRsFxM1eKxPPzLVjqqQqM3gcjYjKRaT2RH5
azB/nTGuaWzvLZj86znV35hfeZvEQoLO50K4ITms5GGi8IoX85Kh5HgiMGsNUe/uK8WiZRBfGWzT
1fA4Fmo4SFQERbapXGfvm6STlrn/mddQiOoO6KgsVLTezETcU808ms382UXJtuoJMV3VlLkaxG2K
A0Nb9x4xIaC+VmnQjaxnAuvgBGJVNvZuICAwsJNXo9TPCq4kBRlEEJaSp9j8GpDwkMzLlB1nIpTN
vuS7Mj4qL75lcuu3tCWG671xxRkAWcyNCGgUppJ7pG+CC1DdaTdpBkcFweMsF4jBTL0nUrEooq3X
Imed0LI1hECaviP3oicnEYdVchTkwK46UsWjLHQwmbJjatIfbVD22vXJr0IEbkS591Sqf+jpEfQP
JOsEREJwrsxF2MkAGVX97D6SIdul2SO6MHltuR3cYgJKldEI6ukaJjvDPbapMs/vVZyxrKEi0oZy
AeGFGzclZ8fsCCjuYuZzQ+tUIYE97smbE34mBLNmDxAqTqJKwgjO4ng3WAotJihKFpBfNos38mCg
PSZ5lHYiOebOYSyDYc2I/6Md0Yss889oQO2MRcVyIlj2ROYxmc9SVHmDQ7dQRhUSNWemX68TpPTC
32Cwvkne1ZXvTeu2EdlW6v6PMhNy1V6dStmXCehxJJBB4VHh7p3c5mZVsUZGITjSgtm6FNW/wuBx
TR9yWjuzeV8M9MrDpBjqUpnZQm5SE58T+36SvLWZ4CIL5bWV9szPipxrNuMkDJyvlGpkDd0T1ang
TV9aMksbEkUygyYyXV5kg1bRYeOKBQ/GjW6cAJ1Hdcqp37wiphpwW9CNCVZ4iK+PdurvU70kTJsw
CRJFCpMILmShjHmIxzMTfJoAvjLxkmXuS5v80dL501T0uGrQqfJMHFAaue4jUrTiVNNK8bMW72Y/
8+D8c4hJiVONlIjK79E/0XWeGWhdJss7z+n8YxpA5fD3HxjCjKsJsRtyU+Mp9QmGr8TNHLOtqdvg
wdVdk85Ho5XP/eRdfTRm7PzHL6NODeQe1OUEu1HkOONHWyIoFD1JY8lZJgmutuUVWDHqdRzkJUz5
sAE3GpWpeW+9mK/S20IzGKLSYl2dzZd4QsA5tHuQhH99kLusEeVf03X1zbufLXt0cWEq4oJtCTey
IvNFS9xx3TU6yU9zq86DXh80YhE712ieF1cdvKByI8uZpn1u4EAxAQiu/fQfyYrV1dLxurKTPwxy
QA9ZMMp0rXLYM6BpeX0Woh2TU4B662XIMc/wdaxkvAAXznJrB0gaK2fCTAmjgJH5PEMdiwfZouVO
s0tSp0NEP4qZqdz7BrRc3/fqtSrFKYeTG5YuX7LQBiB18YWhSI9QORhCL4nfczNeJ356Ral9Srzx
ZtOZh3maMmTRAcAFWzux71ymYAy96qFCB0Rb18zm6mOSoWSesvIl1rondv5bWTh+NBvWzcMLkAp7
HyhzYmCWveO/f/ebFVIEPDpmzek5Ykt5CHwXrA3d5J1MfSE8J05OQ4WxQ4PY1WbVM2lYf0u5rJWG
fSRxjBc9RTkuM0avSfzUDeYrS9n3edS0lYl5JpQxE0SxNESBFhlwNe0jrkzqTYmcagQ6SUuPEnMm
hO8wxYnaVaU+ruHt/TMYozm8Ei2yUTQhIOu6ljLc/OE0weS1EPdEjF5u5S+c6cGWZJhr2qTfXll9
oj1mTtAzYKoZtcHOlCt7ttM1eAH+qALjuZUG+yqIX8dkSdfa/FjuufE6t6p+hw7MSuojs49r4c/j
dll+GSBm27SgIYFwHqy7kUVNor6JUS93Rq9YCZRXD37h2mizPZO931Z966mNhradX/OhORju9K9u
u24D6ZBzNOgPVcyHb8LYjabawsAm6CditrsLez/TgM0NMPqtKrfgW8j6MXag98i7s4Z3Po+LLcZd
WTvvj3iCqHWNl8nLr7On78aHSNA2NqBB00M8JQ6yZ3LAtYAmp/1Q7OjR8UOEtSaP7iXYAsh4NTmG
MHwQ48QZkaSfg8vAtR7fuOn3cGErpN3BTzHgcLDYGmd1/mwM7IdSrhHJvrbKRhZyD3K5hf+h8sqL
raGQAezoRukpaEEzlgPT5Fj334BTHj2B0k7aC3B05usBadMHMdXg6SssctzkQVDfsdLv5yAd1loB
FNpgBIwy3ZabJbPmjVvbfye/OPR+c28QIVROdqDWSYlNXj4MXypU3MexyN8roasburSVrIblSMe8
GXRaw0opxvrxNo/9e1flHwzGmagj2XAS7WTpin2t9kbiRr7CkcKFR3+Z6HRJk8kvpYOOCkZ+zbYK
Ngm5yFtOqhY19nTWMUUtlcIZAY+KV7PA4+IB7A1GRKOMLNGpotknk7aU2o1jAoFBrEVJx6QXjngd
No9lX1FYmywRz0q0m7RHeQzva6v1Pb1nMX0vDPAQ9XIOVX5xNYLmO0nnXVKzrQXY4lKEsWqFYJtF
yp/aJ/I/P3BdPSHprnaZMTYHlD+lx4VbqCeV+oxPCZ3VFt5LhSfzUUiyaFI96bdNzOUXWOcHP5Op
9HRxMsXBQzzhNrXI1h707pg0c8OqzzsY5nCoQCNT89S0Xky9XCf44hO4Q6dnXjD/TvI1s9vop530
azvMUwhReLd4yQlT5BACyvW2WlYyY1kouVBKNKE2aae6DchOS7U6KvIB3rAclqgp4+KaW5Z1hGIA
779LTzX6OGkl3oVYNPci0SGxNCEjgMLr3aX8BH4ktEuppd6Zby5fSv9qEptC28dwH8PyV3GMuzi7
CmdHgzhcWoyDD0GZv9ONEWtcGpjUpPbRZSt9HibcniTZhrNX7rFvEV82+eR16XhM1c7sWGn03TUn
ZAySzffU8hVOVWHwDMaf7I25+sxhh5rvnKF/TPT85AbtusD20/xA0J3DkT1ZkQw63uL81ep5mj1T
vlk5uW59dyjKT6LgOPgy+SVc2IMYF3dJkK4S8gIOwfB3kiWDjWr8O1XeC04WWLxEGSIY8rd+OZ6E
OJYu8Gym7OrgM0fqdPAmaYzTnLZwDVn2RTKU8tuWMLp2xofHi+Fa+WteEbHbM+IkceUPW8zPcuGf
hl+nCFT67GbI2c3jGJN7t5Af25T6rRkLcSAz5rez/Tt18G7IybBbFnsM3X84VMyjxWoGLkxDnmKy
c/WRI6hkQFHM7QDC193jhd1bjzhP/KmhSh9tj8m2RHfd36QPzolOkVsvd3/qb21r3MaYlyUJGQdG
aumwUfhwnLPpWcX6B4PxPVULiQazh1WI2RkeAK3BlAlvat0E07HHZyDs5tszxD9/hJGSPEJCHyNk
j7Wj0bhsPCSC/N4oE96u6nHLodjvAFQb7VVTzj8SCbYUvVBXLXljCZpxt4FmMvzqWCtioyuy/WTX
v1d22x/Tnnh7PEt8V/l1KcmJS129CKlYd8B9w8wMXurK1TbLkC2oeZF99MEdBPYfuEG2IKFBjRSB
Q9U6m2liEqoG6pJRcLXHibMfUChVc0V4NPh6D5Ho7LBZMCfj07F6Al4c68xK8NyWzsnO9flgec1r
alZ3kyurt2ARlz2KECuYkR93l6nr251FggdYbKrceMy/TUvZK+uvby86s2SAMknV8iIkBmIcSrRG
wg1QXnJwxHQs4gKBICODSHPAPPPuRlOwR+uTPfW9CYMUsO0uCL7TOpfbJllelMmJSd4mq/DGd8/G
5J+1PPsjtbi6D0V9luaiQ8/HHDe5AN9behXfle/Sqj6AnRoglOONSLuzbZW/6GjyVZczjCvQQbNV
DXPsrBt/4vatFhg9RCmch0WQuNhA6V0oefGTW4c5Td51C0WDTKNKwxnldQ2ZxKK/wKy1winmslfO
h6SvI6+IUM/Yss4pAsW0BGcPkRBk9vjoN+rlSJBQFM/Je9ICoPdae4ucLyrYXe/tsaLfDBZBw02v
kThYcSXqvMD4NSWaJoAJWySh3Ro92UEnSuA0Dgjjy7G/el5tPpzE/2PrzJYaV7at/USKyFSvW/e9
sQ0UcKMoqFrq21T/9OeT9z6xTvzx3xA2uCjAUubMOcf4xqZ3dXWCFHZsYytfSl2896a64AwqjrYe
7EU9HUalYDdESEbLrZ/S5gplS8OZ+BAWuqFD/dZ2xSt6KrEi2MKkCuCwb4jWWCKW8RZF+qID/F4W
GWaIISL9JQzblU6rdD3S5aEsKMONCDZ5O5jb9AVottxqyZdjabCCw0pBwLfetLSdpc9AaAvP/ICD
jzcwN38NKwMtB1M1+EOEOzIe1XETcokQaAcHyu6PRvKpa7jxSouIZIf4kQUIsXRv6uZKx1Kw8+u/
ZKu1nFntjea0N62p3wzPeuDOU/s2cmkk5/TWhI/A2YxOU4nuSEh/YvHCJu7k/VtpeJc6RbURMCJf
9dQEa+KO2T/YflZd2Hor7kG8r+G200NiZgf7L3MVINN9uRsjjsbexjfSDn/EMYOaecjM/mQ33+HU
7rJZhZhG7gZJEW+OAula4I9F1PU1Y+hXIUU0nlIHSZYcKPwgDea1ekVHZi7swH03Q69dJ4312ykj
45ANI4OEPt/mE5HrTSvpJjXDFdxSRLz3b9xbR70lO1FPjGRdt9hIq8miLZW+gjlqCbD2Mb8g8Bm8
qF96xETQAwg3fHbloeXY1pP6hdroH7R4OdJKj3ZQgphUw7cU1dMfo8HVRa2P3CfEkIRZhkE4PoGt
JWmmaSy9PT3ULZY+fTVNzYNMhrUo8bqL0UD8qaBp1BpdMtrSqwJIFAnzNgffoH/IcTiEdf4b96ha
u6n1wiz7TkIRYUscSNaS5SCY0KdqNI1ziPzryWeG2TCtmnkIOaomekRDkslFT+g2sT/9Z9v/Vv6l
bkfrqkb2sDRWdJGDIVrlEtZ3a8lkY+YdbnBUv57xFaBnw4Q6vskperM1bVp5Fa9zbAT02XA3gvQ6
CAaYVuLnF+RWyzEwzpOG8EtYwYdkKV9PI3IJSKPAZ8yTClj18+6WxuFOJyPitZHYhB2tWYZacDWy
QFC24dRqpDLXAEMXTeNvS+lVG6RrcwhAgaSexmCVdISny9eQH2YkRmTTB3WzAh7G4a8T3K9jhQiI
5b4rG0HpbxKZnGLOzgxhsNQx/dFz3BUDr4qnidmUPr14dfwrmcFTYx5vskyu3cHmtoR4sG6HDAua
4CeQeADnqvBkVLl9C1Pd3+BjKjdoSEnhzNx0E5DjjEjfNegdj5+FHeQH1w2IG857VFzczJ0RZawL
N466PYM/VqdwemiSPQCmd3aXxLCMtNlaEylfk9v31hvbA78HEPyOUOHAzaJDIwlEbSaEB3KirGvd
/t3R6XkODPBI2XL34CLVrylI93mWLSn94hcUkcSjTrzBo/oJkI+/RY6rbqOtLrqV2+e4zgmU4qwU
Ff/EvfxO80KS0xA9kDaqF0l9GsWEprx6sAKqYdIOLrkSuiXlyU6C/AroRD81ymEzqEjuFIXcdE7Y
L9Scu1u6kbkcsEzgdsRmPrhcIHbF4EHiFKOQu+Zt/0ezLPS6WhfdJt0mzosc8KC1+10I4eE6DQX/
Wde+sIuheaGqIkDmlBKpeywI5LuWDfk2QzaP7r3pkYvjgAFBBNgIGeFUG1JeNdTUvf4C54LEbHR1
Gg1aujjSSP5gaBWrqeD9MfQBo5wl5mHVpZAqWDdWgHKhfOlICt00RnEiUoFmeQaSU4uyt8BW4wEI
AOoAy0flGszvrdASprRF+taR1bXuVNCAn+3cY+bEdG5UfdKixLxMnN0uz0ckmqqlHSGdtyepbVMi
QbYusXdnq5VkImqmu3GaMDx3lVp2qreWSrnqPOJrP3DsldsMYciLh+6PCf7kf9T8J151CtNk/Mh4
p7a4pskrn5/WE4c1TGzyKiMvecwvI3KE1/tCv6duZDOtrMxu1+sPzbGI7M1j7zolrXd9PmpG7R6g
ez88P+VOPlS8wWhx7nL2KsA4ff3nUVa6l8F1vBk3oe26uHstfbwSzw9i8IihN6W+4beLj8/PxQlo
CjuOxFoDy75n4o2oupPlbRy0X4GLQnPigLGZLLs/0+EazgxworzXKqZcZHKC2YAL4BkviWw/VMqP
YdXa7KvJalKYbOO1m8adYhL66cR5vG1q9iwfGswxUYbY6nmzll5gvAVa1t2Jolu7Iuh2mWHmsJnS
Rywj883PHLws6kemWXY3SPSCnVdrB85s4lCYhVwWCQKKFulpuCqDAnqs1i2r0EbuZqWDRbHu5BsL
tUSyDg1abYnwFHW0sBhneBZFCntdYLFhSNunyYoE6iKTqkBpyR0irO7Kdc/F2FtEH/WuuldV0dy7
MT2bwiIJzyzEPs3N4EUrRoaLbTl+YY+1caQC7vOpHLYMK+sOVcQ40BDIutdRMwskDhrnt/mpH5fh
ug5dc9MwQHnN7LBeI+V5A8FVLp+viLsakoulnZ/Pnq+KOqogXa/vo2AU4ri1vR7MQB0DVZ0ryDDJ
erIalGkp+yprcIjaJmVqRGhxsNSbBOK44TR/e/83hiT5M4kReRE6w7stantbqaHZx7pjXJErkTIR
SWtH5yZdB6nz4zDN/D0/8P73gasb2ltl1nctczdk4hhw20b3MHkkOD+fkqlgIYJVF6m5w7ZxZXH2
SJdalwTpvDJK5BiVZ/5PZIYYB8pxRVppebJR6a5IqfGOWHTKh+OUr65HyNsYEkxWjq290mzWaRuQ
7qcFcyaqPs3OFMCEcv7Ys9CCwec5Mb2Ai59HxHpoc0EYIdA2+nOrVd+kiNhbFYwNxp/eTM6TT5mR
ICqpGfpXYsekfS8n30LvIS38jL5xaFtPa/bg5wBTWgAzk7yxT1bWFBcpM2wwfZX9GOqoGsc7U7EV
yVpvcmtFxI26Vq5wVgCNKLXnp53QpsM8UGoMrd+GTkRgWVmOH2MV/HgdCCknojVrus1XEyXZT+KK
z3bWPA0hkYpXDuzRIew0oAIlKqm0fq/BUNxVh5S6JCzvkNVNdzX7xlxMBSAGgVMKzIwVe6iZbK4s
iO3ID7Nc2/lO2D2oArMjGSoZmWDhcDeNBwNpcSp4k1ciEuF357HG+Wb8Oeke+PWgGZdtgVvZlVYJ
PKk1dmba8Zcb+jbcIpKIx9l46qwGwruI7Kaac6tQbKgfxaU3W7FJOEz85xFeamPrJqw1luDtj8xC
fValvkc4Y/9pzPJOORzIMnm0oNNPDTrbZU+r58vqm7fWAklBPIF2CYMoWArHF+8IVzScZjzStPC/
n3t+1W3ksHeVZ67yKvxyo8D+o+XNTpWt9UmpzSDGaLetJwuW5bRJ12Wt6zsQfvGHcOFcVPr45eZM
ftEQH+1qDB5hRb5Mr/FjBub7CEL3ULjS5FdzP7rOir7nBxhiuqtO7zSfDVmt7BLwGPU6rOko90O1
ETB6XvSUfiXq11Ni8m2tuLCuNDvAK1FOLk2+urVEV984jPjkzKGrr+lQAcGP6K4NmbrFJjC45xdG
0ZmnxuKUOi9WTqjd60jTT89nyH26s6GFl/nTmTnsCwsjaapV0AhjncogiszdZNrlZTS1+D7CnTol
jZL2Ns7JqZqXxorZ2uX/LpIfdRymZ7uj9C11vbyaFTKkfFDDWcfDTqlFLyDr02YbSNwRR63O6fhQ
goX28GewQ3wXfqI/utLDImezDMV6+w8CC6SteZuAwdONX8DaDhrQ0rtKbH3njcjEoTNfVR8ylfHC
RzDIeuPYPZwvnfiIU+LW1LgBMLu+R9luqIxg1/lzTM6nVSVc/Y0I1v++pGBQdOoyOCllP9a3JPDr
k3J7Ou3YtPWEPQxTUIzImM3wsxjz5j4DHZdmWiUU45a6Gz6Fg+rGCkFyw+BMmNmqLTpkhUn1WUYm
Upao9biY5072bzfTuR1Mwfm9QkA6NcrbSjRydz9KkRwzxP+OvJ8htOe9Pz2YCoTjyqxks0VJc3Cd
9CceOvuPhcGkjmf3R6m1nAFaUh0j5e+E5bNMVyq9/fuowOj7/37u36/++2hmflCyAUlOffHVImRw
lR/9YeOhsdE13d0ehnEXipyyxmFgYKcZOL0uvj/3d7N28bvTOdhN81qcGWBRnKS/R4n1BpSNv1hQ
jx+G3carCdrvwSO/ZwHklxNFbtY3Iy2sYyi6B2C8+jbJWN04k44cRWNWegEQNEo5U7VMm64N9uo1
QlRjWZkerVMTw1vomfrBZQRJaoP+Pen6fx7I/30wf6mrm09ZqhNHy/heMvo8dzJgSE6jkTl/wAE6
s6xl5/rFqZ4s6+hLHeG27LYqm7+Nz1wu7fM/nPe2yu+I/Sob+zY/6yq7ZAYxWQqrcq62fu8GZzRm
ATAijHp4uwmYnZ+aLIl4Xgz0yXkBvnBNOZ4vnxVF0LP+NLq0D89btY/T8eqVaM3sgG9bj6Z9MPqk
/9VY57iNxg/OJ4hXI9qp7goTd3zu5+qsjbPkKCeXWkhH79Fi9wsz1COmOFUhcTdTat8HVt+TT6jr
OiLSjH5fTndERzzixNqjjcK5xwL0jMPS2nRa+6ieSbsxY7UdZEXjrfRNf37S13UPYHGw9omMwnPu
zJGvbtIfe8HuyEm6Yir5BoO+eWTDZ0HkbjSnFgdo7/6/j0zm2RKZyQVJTrotBZYLh6nDp0OI4mBZ
HT0DT+6riTZMWZWnoBybRTO/MxUI6f/zNEVCPE+BEAgK1awp9u3f0Q0ZRvhtBoSuN4DPDikjrioa
plVDtOiZhrhzhMi4qltmTnnOnE6qNwyqwUqQc78s9W3X5YQERuUXbS5EM73coQ9DRE8oITtcuO09
RNtTSEu1q7r+Hekwq2DnwnHgAG7WTC/wRnDjYLokG+vNQnxoGv2fZgRgbkXXJsm2vt2wIIwreAC7
POfIR3yl5eDTtoKvMbFxu6ptXalvTXOzZRwhVcrz4i8NSdfTfmMxbHemhlss5gJexxM+TkoS2jD+
QQ8FkL94KujNRSulR/dCYIizon8Khvki753DhFs7gRqyNd2Itq5cUdKWG61C41UHe3g0zVrUGEam
kvrbQ22WJViOZWxDTFp1sxRsYnxg443FYISx2aYHijbUYWoNaZS6BekRtritKoYLUJVPbZ70O64b
7VLgEwvbx5vXd9lnY83/N9DMheYAuKhNCUIvQNdF1VasJVpDrfCiozPIQ514EFM1pNZ4tzdl4L7q
LYgNodM21ekAgOqpf1uZbLcSJB96YWLvs94/O0H30aefcYUoElw82hjONF2kmmUd0ZpwffUBWMXe
FPOvmEkTbibIfOGhwzDyfJN0kh8u0iFhhUzv9Ii+ujDM9yiBdeZDwaD0T6sNbchgnl0XgNZXWrOp
DB9sexZxVNHs73LqsZ+WrVxzcF/2WZ5utGj65hbYFe63hWZ62UaqOOImuxGayP9lGAxvrQQfzjtF
rdjoFMVy+t2Lod8XXXaBGlNCUTTCnertW1EX2q6Q2HYm2KyI7hloJNK+EZT7ReCqtqpG+khaVHM5
J4CCrO7L5LygBW2InRjjmgEmKRXCXzHHSTd1zxCnsaM/uUv8jlNDqlF4nKKKV+p6uwsdb9gOszqf
BsTY0RH1234lQkUr0rDI+suZceDTCuUhKwMLhSa/Uux6P8XUEOp3C2rchuyM4bYc35QyvDUTXUDA
Tf2hzPy18S1aMBPystEut+g+1xLX9k5UWbgsg+peZKbatj6+QgEH3yn/TtyNS12pZG8TKb5gEn9x
jNnBZ/QvscBMYqUODBi14aDac/ka8ZGr5izsDiVTXqzriDOi5YsG8E59SXP7yIEbr5ch9cP4Vvee
czeijovbVvW+oQ5xgt65lS6woDKJd2TSRdfadqddFuB5ztuUyiTD3pKFVbvr3Js2gJvDvXKOOkRu
IxIWIlf/aedqxSHEtRYGIkAiDr7qpBpWft8j0smCcxC2mB9YobORiufhJMXfjG7wi4t0w6uT+ORY
l8gzjE0eVnKdI1d8sV2HhVrB+R1amt95+xvLRLx1UgKgEc3vuwZMkwbGASJoRvxm9/AGlkCN+JW9
w9irLmwQeFNc70XJwdjmsEYiMIwvZozaFFgHyITiNvjaNom4KHvsKaqVZ3ooxi22deOG+g77FNdI
VufnHGn9rTUz54zJYUOD4JdK45FlNd23SCZuSeYcc1pHyNTRlcIFdJmZIFfJgqrY59RC2P48MuPr
sXkIoaIlWcvRF5C6G5o5wDFIRdp5nIzP7OYWdf4lwR2ih/8DCKW5Pz9k6L9tMnmvz2d9m0KxAUmw
f9bXUSeMw6Tab7+FaReQ1Yoaj1qUytq6ELTCoiMslvMmDt+MKf7HBu7zJzTFmlRo+8vKos+m0I7Q
54w3lmfAzNpsjps3TeH0B9MqMlAIXkgK/VCcW0jYq5oZ8hu7BtG0cfYjunZpx2PNz+2eLCuLf6W1
+mkx/bxmJgLINDYuMLLUNYv89Erfnpi0L7B12Q+pqJ8xJ5XX/57CxPhOyHeHxC7OzV2qqfmkFuIf
c/w8WZCC0+7jFMeonwbd9nmEEPE4rmkdmYRt0OxJ2xg+Yoc+UbOp+uwufpuoMmcnx2+hdcYuRpqx
EkavlnDireOzo4IrMK8XSvCdsDxpjF3lAh1+jkK8aZBX+OKHrN940UxD9qsn0GgZu814M9mxN5Eq
yxMauHVpgPOAVlGfiE1Tp+ej5wc75+cPcU6BtrH3pBQMb9yjMJyMKljbmSaPcTIw0ep9OjFBw4CR
uM6QzG5yglnQqoUX5camRAZLQL1jPkxJIxnPEYZ+f7r06JI3eYZBncO5mzu0jiblNWC35s4SbGyG
478G2AjXRtbmS5ijYSJFHBQk6+nu+ZRRmflCXTmstcmEI/SsCKP6gIbG7ley119NJZpdbdkVdoMJ
vk1ZnNkgOAU9H8b+WJx1W/72TbPGG5VxiuB4tAiDUJ7i+YPwg5g/0Gy6Aa2wp8MwHp8fIm9AJPrv
8+cjX6ejjYkN9kFQna2k8i/PD64u/vvIKruzJkZ5eH5euR575POnHgz97phGAxDQa+i/YfJiKx8Y
Tc4fUFBkANnnCpY2CNSGIPkYBtt7zCzPvW07yQboZ/w14wrpLeKkqi31kmXWuwzK+C2G6gStZ6h3
fRZGr45sfvSBlhFjA32VozOiAjDFDtu4/vZ8OmSg1Lm9HiN7GlYHUVM/29YDmV21j4cwJkvaSnaV
wqIaSit7ccKp2DUN7l4Sl/MXaH39MqtH79BVxlaviuGjaIjXCQyrO3iuq72YsabDTyuJdJlN/v6I
IM4yze9Sy0FaBnV5t2jMbbGJO3u8McB+7aPWM3p8PsqL0diNY2Af0aoYO41m9LJzaghRc/8pGfPw
/HzEP54RjsuqNxAqGXqB1WFiSod8tjomRE2nG6SdJHwBnNw8u5Bu5Cf7ejJeba5HpVvxkZlniTIp
C+0Dno9tpqfpSlGO/Ko18w8jCvm3dj7yoqzROObaRVOa864lPc2bgvGBTpf8+Xf99+nzQGwlGTtO
MPGWte0OPoT8dI2TrbLpY6T9tbeAh64dbRJY1Or3hE7kvUavvShsEq9Hz/2bEtGFfC81tlWaGGsb
iPWvgLI4EjE5O1G3+bd5Kotsi2DMu1g2VVIVy+oYDP4/rp21L2EyyBfYOH+fB2UTPsRK2T3DNMOU
CFVFB93NY27i5cPJjRwOjpGnrb0OeB7iEIOs4bm1nr3GGQLJUrMGmndG9uqAiluZEZ6PPtCuRs8k
Tw/G7KfilMu82frMKk/BJDQhABRY4hOOD3iFePPi0vOAr5fZfxqK8/rY9TBhcJ+y3e9Gvax3NCGy
HX6e6CHnuvB5bHb6aONNhf/pRqO5cj1u4nq6+YM5Lb0kqz7GJPo9ZNL461T4jcOWXcsxvZl7VL8N
bnCoex/VHBbSNX6d7jUyB3lM2AfJOeKppmm8AT7paEobmSo2nwVd3hM1LrPhwvG/ptnYPvcNpWyb
ZdlG8fXfV4CU8r8GXmFIMhf+c8NLPeyWkEB+eWAurykttHfgIk7Xdu9Tb+ov7ujfOLBgW3A6NA4p
Da68349pZwLZ4zyauRZvkAWt9D/L08SC9Aluco6oHknxSGYNOYnoV0o9daUbblFbzUdbNXLeRsnL
2k7ec0dtM7nrOBsRLJRQuMm+o2HmaEO4ZUkPVk2Z+yc5dLzpVHwP0oKDpQIG8jXm1sm3TC77YETt
CW+L1SPxIPHOVz+WZf3N0To0uGO7fH6NfQGZb9z4ByLgYQZUhX607SRHUZS90sHNwQ/V2Q9w3CVY
GcyWMLAXM9Xg3ni43HNDv044MVd67cP9AqSBiRQwl6pDCyF03219fcBQX7QW40WUrwMmofXgtF86
fKxdH+J6UCL4x2oVXT++hTeO5g5giVUHTCRy8o/ttqBsV9XB12a/Xdr9DJ3xGMfS2aW46Lv0kjiJ
drO6Ee6pyDAMZPewQS2X9DTKzKnbYxQ393IEB2NzHSw68xGKpNtMBWuYTad3Xc2uhkEpvG4KNFRV
IW0dSazoNegqPu1gKylXmJpBBevRdcg4NYSp84uhtMLtj5IdPX++cF4HT8NTrbJTXPfxGsxlapo6
ICczwfKH05X7Ym1qRbAVQuChATy5yEZ/H7DHLfvJ4SyKFaUPo2hRZ/S6gj7aIr+vcHnJd93Va7xM
4cacdHEOKHbTSbhrGutfypzxuPwVFsKdwWSMg6wgdJdU6NNOd271hD8XJeduSKAuEQZ/8QAIX3oZ
3mquuL3ZmhZ4QYeLzZEfosekj8opWxkCcbFXcmDtNX1auZk4C01n2G+X04bjWolMclox/Vr70rkH
7Gd/EBel7hrrEtn2YW/dC1u3t3iq2nWVt2rlAsMJYxSuRIiA6nEMeM8Bfuo5egHAGhOpKl5DCQe7
XmkDR5b6mnQF4ns3N/YGnHncQRAfRpMzZ41PbYXCjCZPiYCoCeVRGv4rgLQzMv1mn7XvWYXQqQb4
RVI3zcLiJEV+HgprhJJZHWrfaNdhFvyx0VXR7xDJDj/8t2ZVRz9CGAdsGEzs8LczODQIR2z8gRlo
yqAqLeVPYAQbUg2u/TSKbQ7JP+EaWNWNC7U9NHdZgrpEdjePcyL+KexP5uyFtYTcFjALNl78ElRc
3TEvRwZ/9pjbzNiA94H8bnz5Aj+yLP21NtdidF8VOobzOLQ7C0RMFGJRKV0yKvz8y2wLh0aF2EGD
WgtzqDCWjwa9zmKr65Oz1geA3unZ8FAdaBoWmaBxZ5Ern/U1v9lWg7+DqvTaVyPda6vNV1Sc5aIA
8MRR0j8AsViw8OTbrAW4BHlM0ckJWSrk3zyPfg1B1SAoAzwQWrsoApMFUKJbOuEhGzUob7pdbRD5
At6qgm9PZss0E+lJ2QVa8Sa99J1dLUBrUIS31Q0h2ywvH60tTriOW2mKN63nGLuwiLdWVuobN2Wo
308u9Qiw+E07c8KGN1WRC1Eb4EcH0Yyb0Fw4/B3XwwRsKJ8EnHSEzoS5eQLwZcp8dVGi53GStyGU
6J/0XoDaF7TsRUhOzczVDqz+UkUFDnCSOhxd20sxfc2xC3Zpu/xxOYeQlOOvxChQ0HXCPlNdPSwZ
9TunVvHZkRXCfjCTutnRTuk4bxREsWAsCSEqNDl4WfHTmCuLdzOPgRfX9EIa5rq+sXcc5wWbgH9O
kUqfEc1+oH4qtgJFQm+z1YAix5vQx3uslH/T2j+7wwglynTPfeF8QLP7atzw6PojAIR05ZbWT+ug
RUGPdLInCAC4XIYtRWEACo4k+g+qqHFroOLhPnkEhn/vAXvuyhr8nR6QVVA4d/CGX02I29sri191
7m4dC9q2m6BYsUtSPax/kikDw5U52wpVK02k4tbno41gDIxYqTY5Xp5dHirjpPcuXKZ35ugGESzd
X9QDCdp6F2HzpNahH70WpvcNkgBobrRuad0sGpG4a4YINJtM2J4Rt6tgS9Od9JeRRH8DVLOh6fGb
R6zQZBuCUzXtlewk/EL3I6PwjKpTOl+bVpN9s41CdYKe0OltsUlyD3EM1dkiO5bF8FobfrIRlf3B
UIIQcbyOkps7KmK1sqh1mCsG5iKdgpc+qlYcYa80KQ9V65x96WI3zQGXRDlvhHtMzA2lyFuKtH9T
Wy1ZJE8iWZsw2y+PZerAPas7e2P6y0K3/7ouvvFWVHTKhfFoq58+hrTdK84cyCX3ee3Wd7JE8AoY
cUwtpceX4DvD47wrlH2HE7+YRJEsKXXYlHi7dZNenY4WZKlccVIoeVLGiJDCIWTxj0DnFEvuZccB
MNVOJkwVUgY6gMfLHrV7MaXOskPJtxjh3x3jumZOF4SbyWtbjsrdC+JYJts6M5zWE3sdi+gKgvOl
HmbYrlsPMAlL5AQdkJYGbha9koj/o0gSBEinIKaC5A/dEY0s/wC9Mej/IHEk9ZOoLRxENcz5UAEa
dRChzjZI0YATEYSlMIENMXgskYoqGh3AwlXv9MsgE7+McED7PePRarnvEnmIZ89MauQEVZKjUZTY
5UlGCbd5ZDyy0kd87+FekMiJ6d8Ct4L/0jCy7Yl32JIchtq8zDi6GX8iL3y1mqpmqNmsBs4GmYPt
AwEldsccNGxNUTTV5iHTk+9Bef7Fb/297hFsLmj5N4QIXce0vVmp2EeSPuqk0Q1oJQtuqJxyyUR3
O5ngw7qohgHWjuvcdh5mDdGNPM9m144NzWwgkbruBS/s/fMekwMxB/3IcaWjE6+Qclr5ytfpSsvK
Wtu96ewYtuPc6OjNVkb1S5PldJdjBVwU4OlimExeG48vcZjE2zjRw0touemCGTdIG9X8jfHnIkqc
ircq/Uh7zT7RoDCzfRVDSB0m7Mx1XWMUM8eDaF3whWMtVjR7yHUMuHCtdsQg3pDXEIenQucMjglD
Y59bZoqSCadJqhsRPVgkY0mi9rI1jy514LrTx3NTYZ0uPDTyWP73SMqqlaYs7BJ2vJk3PXruCIjx
JazkNPzpDdpRvuUT2aW7y2Ic8T4nH7ECD5e78jPoxLcbfnJpYgK3YQjp1Rwx4E7ZNscTo3vWixHY
bxNwY6SNbbirhUSgGdpHo0peseVRiUxksoZ1AzQbbU6f2NTl3k84Af8ca+RWSX5hbftCJYnYy/sT
wE30s5yeL43xhWk5/qLkUIgNUoPN5MCTK7r11Mh3s6TYmpQL7Y5lRTKYMVwI/FFMKwiD/xIcvJ7R
BxdDY7+gNHhTGNzCLoYZFcHZ7uLkHvXYeRko5oxlyBxlKDKqfGWhC0+REmnaa1zIDNUPehu30d5G
tHFLN+zTNSlWkd4sAtdpFrpNHTpYS+b/mDOHplj4bb7pATvRSUYdNpCQx/tYLj2SrlbS0Xr8mqpY
GrLWL2E4vDsBwxGrBqOCLB7PSoAaTDq4iO3k1istOQhvzNZYJKdFGgyf0FQFU854VVS0nRGJiU1b
Ra+Gqb79VMyHbHUVKvidjherRuI0db8bB8CbZKSz9FmoKKYg7eQIp0lckvT4kCVbC/hsINQd7bXE
99w3NoK44OzXyB/bycBkTbWHtaT5cTv8PFXtEtAm+6VTvyZZekv94oMDBGcP7CN2Zp+tMeQMjANK
0/EAVvCOanazJLC4GXnjVl7SPTREIslY2FzdXrTtwFmxyFmgHmP7UQ/aa6Ic3tceA7Ma9GzVS3zD
SIKSGq2VIzSWHdO1F60O1JesFakhTMbgCJEyW77H7gRSqwiyvZpXfSPZRLmjgYrAvNKjRmJouSDO
BWtDJ/fOfqirR0iY6GtsievA5eZ66ZmwuSWwOw7Q1CQxY9802zWjwkpWUXNqJ/wI28GR5zwxfqow
w7YS0QzOdf9NN6+p3+XYk0mwr4X2MLzh4ArCyE3TOA9W/IavaYfkYd9r3mvMNHxR5+kX8SS4tzsc
bZKmQmhsNJTwC2fvQFsm+6eZVYzdpUhsZNKFeXSku4xp2+NrrslbQm9eBns4dB54vmoPS/WCI08B
hEgfLSLLpefax8rUucJQ5FGeNJugqPaD+WnzV/WymXISpl8+isOFjIBDee7A37hBYxgpYKJ6DWF8
Qtnf2hpuWRBHUIi87q8a2x8Cnp7XWGOXjD/fLHklGYQX6dCWmsYgKoMiNNN449gbF3S9QZaKce1K
7dWgP7waCsQLES4vux+PNpBB14+Y0TD7MPr5io12sgHsn7Y6N/VJDwFPdl017oPJ35lu+WNRN3Wm
N1vose83TvWA64wA1LuxJw7bHjue2zs/rpQPw8eonQj1aN04RFQw3jDwnCzD+B0GxdavOLfamvpC
uLwWbv3HHHsQO5Yqt4X5j46TSI9aa5+n47sh3E9WYfSF3orwoaVidBpU1Ytexe03x+MQkwh0FdSV
YUKQg08f9n8YO5PlyLUsu/5K2hsLWQAuultWmQPvO9LpbJwenMDYor/o20/TVD+mhcinUmXKTNLk
mUUwgi/c6QDO3WfvtTkB7irIlRRNb0Kvfeg0dvaQBRUv03owI9LBRjOeqdZlxGzGhzyUKyZGPu6W
+h4BWK39ksIcX8cTE+s8QSeURA57Q5K+jU1/rTn8LFjV2UtUdj4W2NH0FodMy1pyfLUSVp16JV/t
0X0HUvHjuoA9+H7VkO61KvqCFeIsOtzKtMi9EnKlF04/O7o9LMEhGikZVUVXowsKn8zgcxnLd1/a
cp1Wrwm++hW9AO9xBJqSboq9FZifuGcBSciTHJtsSfPfhA2EpR+nkKEvbg06EwqF9+x1V8vt6Hnq
6lPDmkDzEcekxgI8FkwSosjJCDiYNSoJSqvjjErsgZUk5Ig22vFQNjiYs7yROjVoOdmtrn6yHfKN
eHPz2ZK0mQISfNwYVlAkmTwldmHX2GKQUfdu7b5GxaG3jEs+6IKMQn1kon4AD0ekPvAA+Th0I0p4
jx6DrhcwGVJAx3LaIsdTM7Pk79LT9s7AnsuAcra1I3KDNhy5TesEmzAYv2oEjMniYsq5BeGeOymy
rEVByjyQT6muXbJ6eGjdxliLgBqMtsbZYtfiO2jiUxV0Dwk8RM1OjnHmf1vlgbrDEg1bfbUhUzpw
qhyhghPeVx3QIJn3cGhq/9DHfbUiYroCWU4QXbcTyPzI20zAW+kOOC+09C4jVjc/U51W7RxS7NPE
nNBBbfDN6DgHd5Oep+KoseIljvmmgvo6WuocOvZdUqUfCdGCcHZ3saMMuInpQ03Icg7W9myAQC4Q
EGFKqKRPf1bPc8AKqXwhrIEpeFx6ppEuhfU1RoPFmbmWi7pZZDVbWIdWllzj8c5gcOek5a/qoo0W
m1uerPhMyy1k2MfCRN4ZTVWizdyzYKYDqKn7NeDlp94FqZOFP3SPZsQIYdyYxsIbmOgCUgLTxAIU
dwtB1qzE0Qg8JL4CwiQSziZj0QbxLx20eZthqaVeC0JlfC7Q3RadUB/NS2+u3ZCJY2ppGND9ZGf1
A88Rn2u8qBBnq/CJ8sphgfnmSgv7yUvaFz2TOd4U990WyQ0SCMe3yPhMC4BWZu48qIEbfEddoRPd
MINjrowJpYxG98SFf0lV/VJRaULAllPJ3Jw3toQRnI7uASedQ+YaxrLi16BpEGXjHOwR/TkmQzWm
IdhhMZ0nJJfe25blrN8+OHVOHgi4NVPyRsGoQlfFRe/QdptDTfTAbG31obzGbjS34BFeJ6y+r1QG
HEU1m9EzLlbHKDj0ao+QCrjGUt5i8vbwrd5A22tTxspJq2mrSJOPwjNXeeP6Kzth/W+bp4lxk8MS
6BBXgXJS5LHCEmu/F3MjG6JsnQavbdOdyKI8OWJ2Gfj226wUekjbC7zHOFBl0y2sDf7eWH3qhvbo
dxqMmqCXMFxWCfU9QPh7gvpYB+quOMg0fcugghCQJew8skVUQLIPWn7qq8bAvz8+jKW66ZBe17U+
rWePLfU0K/S2Y+DYn1larlrhX7yax1TdDh3aFzyMCdZkN1LphNsWL1/xU2LA6Tt4H5E0wo2jJXAq
ipudCVwagiN4RjVp4+a7Wov3iem9WuyAbBTbuE3OSdNe4zF4TAz9biLgMj8su6q6tbg7KQl7GEru
rG6cbUNUrNJ3HgwyN0fpaiWUqzs94VzDc2sTWE63HGjWqKYf1Ac0YH9gmQoToGxotc1au12TtnzJ
ZrtgadAe76r8RVXWpdG5uEYeutyds01EGpZt6t6fcCnn1rlunBjtnDS+B3tl5MwC4/N1lEwNZUUp
W6CF3Rod/YAp3iQZMr63xgeaUMnVDFQpMv3tFKU3mgsyFFLvLqcPo8aIdCra+K1g9HNS586lt25t
9jHDsSbAgVc9d/W4OwQOCPPcXzleIw5GonZwFeplTCidPkO4SbCYlKOBfYpu+LZufeFsvVHfV6b7
GTv+Pu7KC+/HCd/cOSvcaRmBXCPg+mpGavbFM0HF5J/8Ua5GrTkhC9Gl0I7HyLIlhBRBSZ/33Y9U
XxQOPI7mOHQ81hn5XtrM/CwsvBaFj4s/sHDZslkMtGddcKFUXKC5wVepKntGefZGaeG7sT0moAB+
vQ4xIMCBS/aA+z0onrHqnnyYNbDf7wSDkoxa/V5z+NhjeiN0wDYcHJRaqYr/fxhNT0nYYXu3D3wW
vvC7Ez8gVwoLAlmQ558yxp47+WOf4HGOBpbqoy/h71YAz/pZn56cK/4mNlNmy/0Rb0pnaA94X5D8
fPd+fh3DQLks8MY2gxJRTDxlCfkI4DVEsWj5S4ClkTvFCD9fFwEyXOi+BX70o42xtRY8gVRagNPq
soaPHt1VBRNBn0eku7g5WZxWNAdIrk37AO1KQaQYW0lhk8o4LV3KnaCPBPClk/I5TahZZ4b6jKbm
rs1ZeHOuWkBGhxpLVmAKRljzTBe+JVFN+GSwFsfDm+zC6scK+4570AxVklO1zr2BN25FMBdssyBI
NEomEag5IDCISDdedp6MhqIAi4iaQT6D4HgpKA+o8OYN2Zkhd84DU7kkLj13QwQleagtUMFSZ+wq
VPvJnDJROCcoDsdLUm2L2L5pxXj0snqTB9T/6GxLkcZjStNTK4BFnEWsqmT1MBWnsug+qefYlLPd
w1Nlt5X0S8ZTsiuICUOIw/DCc8UO9RuyxMkuyidp2XsYeiiZVEnhsJ4jvmunMABZ9CXcwMD6VUYj
VVf6g4wFPzOD4yhwmbZRL37ic6kh2i6c/CCd8Fya2ntTkhGH2mWW7kv6lZawxjOBrwYo+Y4gUr7y
UkXisuxfPXXtvPY2moa79Qbz0oZ2tsHpnRBbfNFicAeeuNQxlbVYG+nSI17eG6/BXMiaWu1RzwtY
+niQRToELJHKx6zxqGKLHq38pmT+HjV2tIm19EQjMFgrDLBL0SpO/sjcCDTeJ3nBpRlr5aLS9G+K
E3hjR/064L3zoUculVa/oPm/9XH4SDkOfXL5QzBSm0pXL01lPK/0iNLWzHj7/Zoz/TnvujuO6SSO
BuQl7d6dUJ+dmfkjnPRr4rN8kPRw46iyLynx8dFHUMlkZqPrN28yD9UaTkZG6dwDDucryR/ynVjz
6647lkD7iQarHTl7QBKyfHRkuyTBQy0Xj0ezBk/DaBTSYAD6KbqpihRxz2eOx2DL90xsh2N4ScK0
6k6VDF9hJtxUA50rKt2fESYTC1NpG3c1DWSdllAt75mnDs4ushfWR7XLtORDn1h+i2xnash/iZ1g
jiOLvCCM+1K24Zn1JNVt3BCM7yLL36qs+gp0kG4uR8cM6RPywx329mrR1s53r7Cw5BWTz9QAnnfG
M849CrBTHNc4zfQMINfQd4+oNMRqYB2OSbsBYvGYQKNLSL4z4F/IZvYbGxySSSLEwGVhPegxeRiY
hWqHtEyGSGcROKbXMb04jnYzzQEJxzLuQLsM6NZs49lRoJrc05mypE62XQVp+ChL78ShHCylb9xR
lfxkefqGgoEVBAZtN1tIE2Ijq7hBYwu85IHgtMdsOM0rkk3vD0vXGxYlXoCVbna3mt/3/OYDLerY
k0PY+672knn6fr5wM/slN/Bp05TFcY45x6EgWHKtL6iFx4feadeOHuOF57K6cuv8Qs37F0yAdW7B
w7JysOIceOZO6CLNz3hePm3VHpQOx6YqEJ+TONg4QbLyOg3ycI81sAuuUHGe3TT4KgwAg8E0D945
w77snsZy4mgSP6oBsyU+pEWgD3sec+4i582V3IeMzrwRfjqp7OQqGjn0NFw6meSy8bwtLjdzO5JU
rW2GqXy8m+DnLWzB+VKK6OIX0CcYLf1SPfmom4yp/gZ4yl0a2FsT0lftNQ8Qq65GGn3pxAwnc/pU
1CQthV2/sB+7apZxZUd17Gz67huOBpKML9PHymXKYyj2nkxLfQ2CjLTH8maYyzziqH3SGAhHy71W
Kbcks6/A7XZWsp1YGqOL7TpsZ1saSvRNQJkESt9S66fuDQrtgqz0StWGtZZ4cqlNHB9qu/hovCu8
q182rjJgSgh0WlofQm6G9HFfunEr9WR2LPJQEhgXsHxTYjLV+6jzCZpGBwPZYxU64PqpU1gXDb89
2rc0z890rvKbziUrwpdw5ITdO/V+LiCWOE8dGu4lne1k/5JOrDVkAh7+PCyGCT0sy2gzgDbvrLhP
nxNXW+sGJQZegGxJ7/VxABlU5J+0VFWxfcVjthFNWIEeD4920z75ZBi9ZLivY3CJrZxOqtDO1lZ4
lPRl6aihFdHTWne4FNPy3dOaK9VB+hmewTEpXPve9Tskn0xc0y/Whrzm8p5bEeXkhnmtg/IcT6BI
3QdCXVh03XxfdiEocIqhyMkAqdL6FSWsuPgoBnSKbC/yZu9gFPXHByGpVwlsftKqg4Bks671WtY3
sN2LuX56GodkBYQCgR6ke8+syycmmnDjECnr4vwlkr1DvDrfaS384oK7uE7Mh9guJrmuTl8NAHrJ
AOhoSHiepvZIMxZZ564cNuAuZvdF99Rw0tg2xpjuEm6oPCKgZ8fyYjLwbpKMcqL2tWTWrCY2wVnr
bESiacsxa+5wbVIWzXaHx/ZT5sKpcW1sWFO7n1udQYHs1MBUlUTOo2ug2+XOs5NwTyu5pxERmdv4
0lsQzWWNHllepuAV7lvs0uaJQ81JuEW1n/cDGoTEVS5Q+chYMACkHDWK1F9OMR1WXUDPRGGiVmXs
eUhjdiOXPiTjXQNXdNDiG7tvd9flyVNd5Maq8ypO8WvfmUKs3G8kexDoBoxELcUtwPTpxEzrrQYr
RreKQ5BtscRhbdd/qu6unNRb2WfFJu5zwDnCoDIs4QBleoA0+nIgidPfwUWB+UmWn0UpnQ+sZCqD
P52RnOj65E64U31v8bZUFRZ/2dGIUyA+tqLYZMXcraJ/twEMDbISt10lSi48hyvbDe/jLvjqsfnc
tXp96D6DBthrYqxJ6NLEYk+fwRA0W6T5W4BkFwbZry4lseXm+DHr0jxSGVhuQEc/6VlmAnNQ32kv
y9kvGq0qjkRjRYEuJv82n/uXi0/XDDmV8i9C09vlPTtBYETwgViccjiP4vJLr+x0H9WvRsvwGgJK
WjH5HzoTWBkjjvQDGA3aAUTVy1jG9TaxfzkaQxJSJmYIswGerH2PkvAH03a8RAi27XClpuksoaBy
7IbJ2DVPTaTI31MSv+YBsmqBq7HP+ZL0uywYCPHPklIcc/vgqdmRa15tPFJ8oFC76vyzrVsQLQ7T
+Nyy7RXiBHUScr89PWH9v1Ir/20Kse1T94pb/spzb/6Z2RTXYrVgRSOJQvYMGF0A91ftYbuF937B
HRPGhhEbzOyQfqrce9dfIBe99VRLYddjZ+AnuGNTykhJKC0kTqNFcrHbicWtm/3gLGsXxAK50/tf
uV8aKz+hlCgMvuIIvRhqA1V+Kfituamqbyoe0Wl2EOGPmXQYHjVYmhb7s6AwjWUGsznH4ViJolzq
Kichh1PfczHn4KCPG0/uAoE82ipsjMARe2iV6UcbCCLTIRdXZsVPoqq/Es3YuXieYVm3LFCdi0hw
w4H8MAY7Z+2+Z7nN5cjls0jr+AXP09iitEqKvnhAx/eYdtlOZRxEjMQXeDvalV/L12yon4am4mFo
IfrKuHlUglgy+k69SooGE5Ysn9G77s2s5LXQaRH037MkoGYAZ8x50yP5a0dMJhnNRcu0hvBY0rrW
K7pjkP+XvT09cyawFj/onY8TgYtFMwyIWQ6WdqdaJzWAnxGYRD6ZGGDoL4+b/gFfNBB0hpHGBzdY
Bj9lIo+sDo81rxK2QfqQBOUFeXKeU6aAQ3qVTs/hESg/zLzJvnReme2mnB46uamaHJfIiLIXExbj
YgLCYd8p34QhRlakaTd0rGmEJarvKH4NRnI3EIdWOByu1KuTr8e04E1PE6FIzFzPTslNlEZD8Fwz
SPw21vEV5iFUoHhERcmrveiYBVkhRohz0RcFKptKQ9/xwDaAXMTJ0qwsQOeY0VWEGmUwcC4LIkoM
Y7jqVF3S/pldFI2ZkccKzyhg7k/ZoK8l5HpT1Tcuol0SGSMzKD1tQr+2M86tVj9Ojz5eOtO9Nd2Z
3YQcUVKCEcazqk4862CoD10R2IjY9jdD9z3b0Zfk0tf0rfrcrHOqRifMhK2LLKtpww15Ml3UUP5W
WlOweYTwzYDpALCvqVwMEH36jpkYzZvjfwG+U6PmxHIKe62ZdP2M6MNoxBQoZeAlwumrMuTvVf8i
BGsukNDMkl1fafCNpMaR3dgGspVLJYpDWD8WtZ6xmHAuBU0rIZVTtGyys+fJTKV4UxMuwi/CvwqG
U/Y6eEjYrXujhBtXVVKsGWnwk6Xlw4BbjJfksosT9aYbxHkoSK8BS7l4DQo1oOBfepRou7Szn70o
e4PXBNhseijsDjJfhGPFHD57GMkhhsllK1ldF7QrsSXp9lFhg6CjrAX+NzQn3RxZ8rES9Jz337/h
FwqYMsjzjpOcG8AjgubMs1IPL8msfEzGSYZkwUH6sOav6Q5Wjr3LyCRAoGNw40Ul8pc/2hUsmqVU
/Gz7yToICLn+NF0cOLBreA4vwtmYaUeVqm+XLC0k63aFuuXto2Z4Q+sY2Zamb+YwHge09S4SNz5g
EtHKBrsQzHUaZOfB5714mUPttYwfqQAHK1R6dxhTB06/mLECtgm1E+/YaNycVltaCdqwnUKhTfsz
981Va0wXCoAWppXhRwaPxXgQl/S7Crlyx8tAHj0zMX4VyLh16V9KHZ0ONMCvgdmnDAGTmGK4n4ZS
gNVUCVl8/L6Gg9ffYi2n+ri4gr5xlkjA2tGQcH2Agh9L05W/HOkcshjZgGUKZC9t6m9eyvlWRG9h
0zRzA0y81anpeWvBJEeNenAGgxRTKQqeHNqwFkwgV259G7+d9lro5S8ehYOH0Gd3Wwxh/maY6fMo
6BzWLLs4juQpTkECp0o3mdnZ1d5kVnA6zjpzC4rTvJsKTr+mgnnAudsm2ppW9yos6j26FQPX4L/b
DDhvPc10Kwy44qh1WfnMXokwrZO+pbI46K5bLjueHvvU6SiqeIaXqh8co29WVYSzV3Y+6Ymfbs5d
Zy24WWKxpxqfzrKmjq8uSI1HZHmTtjiIyLZX1tiEZ3PiMZ2k7Hk9032slJvdFVUJGzDKNHaEGH04
oednnhRrb2RMw3WFuWR+I1HG+M6Vak+jyvWn+U2kwS94yIVNsXCjV/BGSPabbfRS2eWceyNlMOZ0
n0a4bdmmUKKKbO702CyjnnQ8ywNp+C/ZVKF0yOc+cMJD2ogPKTi/YVt5JDHGaWvC7AolxiWC2YK6
1mHO9M1b5/NQVfgb6DUGTOuEP3YEfwknA+1+hN0ygzCyfA5Kd5sUbP5jtddUVp7mPWXv9cC1veTN
IFO1hrTrL6AFEqt0QMvX8RwOSLbwx7+AXzTrBl3SLDeTr4cbt+QNyutohW2O2biL1tBc57Ml0oyQ
d7GXWSs3w/fuIcqFoX/VXP0XBA3gRCrt1qAObW9fsJlbRTatFdGUf4gJzzpGCmSbOdAj7K/IacCo
CvMh08SvUhd8Ivo7h0bsnYjafBGPMElZiQyj80z5p/HQM2D26lRYQXTpNMehJnMTUl++yF2si5hH
TDpNEb/ZJI87BVPbyXHqagPtP+qQFvlLZcRilx44uHrLQhPTZowNwo1JE256jMCeDTpZQizVR5N+
eqtaws9j590nJemODJgBFUnZmSyS2GKSqOgbnI6hsI2NH7GClAQTqCYqNnjCFUIvunxkT9DYQw11
IS3XQug7jmldRIVx1A1AcWzM0ppLddEvYyAe28saA3L307Sq42LhgEvPCOZAROkQrO7O8Spmfo1t
ixanN41u9EMAAL2ZuoAAS7BU2Ziu7BpfsUvZ5dqIv3IYVHvDj19KV0bLP/7yb3//j3/7HP49+M4f
aDsKclX//T/49WdejBCZ8Jn/8y///hphzPn+it5//7X//GP/+C7/+Uv+1p/fdfXevP/TL9aKlN54
ab+r8fG7btPm9/+A///8J/9/v/iX79/f5Xksvv/2x2feqmb+bkGUqz/+/NL+629/EMv//QL/8frm
7//nF+/fM/7ew3f1P/77//Hnv9/r5m9/cLz7q+O6JiQ2wxAmM7z9x1/6799f8oy/CsOzbF2arivg
EvAllVdNyF/T/6rDE/Dwv+uGYUtOY8L64y913v7+quH9VVgSkpgtXJblnuP+8b9e/T+9+//7p/EX
1WYPFPU09d/+sHg1xT9+SPOrc4TlWQRvXdO2bcOyTVPn65/vjxEbYF78f/NCinS6VpTrki3GikkC
f05QvGpsibalKl9BOugIslG6NXiWIJzio+OWsa64FBZ460BGWcMmadEm+DSn9acWeBOkwPZR18TB
nRr24Z9mlX0MYBiToH2iEfinC6NNRFu8DzE/yM3bJOjWCru0oZ6e2gJh472KfTrYm36ZK3ntStb+
sescG/OajUG17lpUm0TbGPKGo6NaKkAOi9V/+UH++Vb917fG/Ne3xvEwmfKTkLZt6YYrxD+/NRw5
Azax0cCNKWUdPGyoMD1GdnfsRL2nztIidFlYR1tfWNNARzDY5DxqvgPlAmTwp3EtaQhqDHBZCSqR
RYOKkbaflaW7h748BHUhsOh5mAkKwz9QcoGzsdpKYmb/jxdimP/yM3Y8PieeTfiSBYZtOf/yM7ZN
GVHwUejrYK4ENwr21AU+LB6TNLQrlIcM5JpAlzzUz1SjZjBgugDTjLH7v7+j0pT/+k9BSDEs9CV7
zshahmf883uKtobsEmXdOpHZIYMyZfevQU9KLAkBCdbuDkYVUXGExXkTZ26nGAM25zLihY68d2xv
2rQxGQk/ECfW1h5JD8GJjTAAh10cMW7a2FvPeG6tVDyi/Pa071VdSQOLta61wb5zVfUhcY3tiOfR
mcPZ8BpjbSrZwxB3QRIr5aatZopigkVb1hLmStHufX7KrH/5UdMOs7dzdMk0UBe8aUT/kvfAzNeD
wNDNCALExL/dKbOJ3l3OuTBrNMxAQfE8EIRcKe6zNLwaL5yTP8sC+x1mUfiOdWUsjYT+X4jHiH6h
hK/PRcGepVmh/ZeB2Ph8Sll2WNW+9Spzkzh5ssmINgXGxHipQ6CX1Pzcdz7+Kmeunh+psHanBB9j
E7/D7UzvavupMfT+GeeHr6XHLG3fCSNhiffGepkHymKg+FXZjdoJ25nrA/NjKzlMMObeSjratoFj
RJfaZ2Pg4NrG4nz22YlSDezKtcoYOjSj61a9njzbUSLQD8W0pegrP/LhvEkTfLfuqGNmte9VBr87
16mQG3mqO035yDDlbVXBT2J0svrEmt9HebLn/t/hjj4TuDo2VSFkVDCeDtVmcJN9bgEzAyxNk0AK
F6EcvaM3BvtSC4z3qnc9ZOreR9VOurXXWphxscOIkhWJVtL1lxToiapIjg20J538hw4bbZHr8bav
q9WA4+CqRQbkEAXXMbAdfxNUzZfWaw0QxSducPSggv5hhQoyiVMgtmyFRTQojgGfm96GjDXXdaaF
RZ19jpXe5obp6iUeMzq7cAN03V637ouWJzjPg61bdvKsTfXT2DvPXubfl2Vdv0bgmzTPIyztB5j2
cmXAru1IUZnG3Sh0ue8/m9EHUiziBUE14lp9HKPaOo81tMNNXtC9ImTzM0Cz0kfPP5HIPPoT7wV7
0CRTG5PzzkLPjB+unrcw5gV3J78ij6QtsNTXq7TG9VGaNJK4lJzizKMGOcZPqqtxznKjI/hhsDFm
3xF9swIf3ENAbcXs+8ZDltfpGTDlSiMTg0FcURBiRDdAa8EO+zHmrcFbi8nnWDvnLW3TgoUQGyeo
su+eE4z3xVeOeXwlWlz8wta+uhCXwiQTbPDWeVDmrZDNMezZipFCDtd6LWyCTBCJFOcOz0ifa9sR
C0Y1XLGF/MCKfRxqccjtEGZEaPRr2zH8ZawzyU9t/CxUfKO8AIRkSjTMmed7ixeU6Zzq6fr6lr58
nnJ4E8kwqYe6tOm5RsWyq/E5YTjigwWbWGvtC/0kI4uQeMvMTPPRYJ6xBJ7GkbazkpIot3MooZMu
oM9bUo7tKYtBa/SNzd0NJTzAV4SW4L6IQcTzHjxblHxXlGQ0g9z2jA1FEOAwcE9A9YK0PVUvUIC4
VMc622fmc0P5ljWJO730515CE7gBumQ8jLfBYQ0KC7tdR0KtTFYIZhJrCKHZe1276zQhANtO7asp
vM90QgVtoe0emsR/LYV3dtOY5DzJ9GSgyEiC/wdzjGyESVSzP5CBeBtRu7WE/QWS6sEb2Z8MaTpu
DcRmV2P8ZxwqYPUH0yXm881HMbt5cY9QGEFGkb5xiopergE1lpsi6wBVjiMCRLszhqY4Kb1/dWO3
XhVUMRPD/mpJLl0dP89xX3mPTogqDbiChLbucAgZhXto405fxpYJUixABdQITjVDRpQFtETYHLte
aYdUJyjJUH9EnJ8//RhEQ2T3d4g6+0oL1lrqpzuo3uZaL3isx/VTFnsJ4zRnb+8yZhRRWC76ZquN
mAAm2tV7pGPOMj5uC5JNBTugMT8TSWTAL4tiZcqzGj7tAlt+ElARpMtLGjmY1UHcjeKIUidL+xya
Xr/BWzzNdOzrlLK79uvxLe8a1gjpbNdpOXZqAOZNKGiHtgu2hpO7951jHpzcoR09oSiK5qdlSpRo
S0oQ0dQaFnpP3tqsh9dJUDwS68rZynsvzYJNl2fvWqnjsLdTQU8zhjuzdXk6eN5nHfbz6woFaWPz
12gl952n4GCPFrKj0bAD0xDNWCzTYr8NJcoy2Xbb5XuOI5fAuKqdoj97JE8fSYhOJ8hCj4alJY9i
/k+b3oei8ZGS/NkZk//5230z6oyERbr//Rd1HGIsB/gHkuNbVK5XPPz+s5OioNirh+tI4UHJYrEZ
6vRejpIDN2pqnOj9jUEbfInqHEwkPLHRGYjtGzYKmko4w+LHJDLsEYqM4E7LsF7ow2pu3r7YffTi
1rSx9nVNte3gUgpunMsAnMQYdg22kOk26FiIZ9T3EFLkNWoKpFTz6iPjcauIf5UtPXPgubBFVW+m
mzznLlsdkdDZrGgxcgKi/An2d82qHslksQayvgq/evUoI6IwjcCwCJ7iGkpMZXAmVtVh6rGXUfQD
XHkyeVIiQLbk7o8DpcaYbhXukPKhUYm+ziYX0FXePNGXcQ4hV0KZjr+7yJYroyZDM363boJ1PMaD
rhz9g2fpYnC9H8gF+UZ05NRMujKpp4FV55awbCkX4h76ozMS0OVFtxBwFtRWnOs+v5Ua7i5wIu5m
VUojdPXWtXnEOWD4kF2dPYRu9RMMmPv9rP5qKZeC8cveddxaUZzvZOVRLlj17YWQ3CVJAvw7laaf
LE0/V4pYsJARvKuJF2lmNZ872JiJmbSPnZe+BJWB5FrVP5xniSx+VECBaCWNcUbl2lNWDijK7mfX
oSjRQ2fdlUnyEVHoQKQj/WYbypZ5YBte6AH4izgH4m0nmNrjIlniln4QkUPVTJ1Rb9DdO7n22IfF
hww7jAdDShG3mX61mJHuzb54dSnCuxusZJ/2eFWcNP+K9ZTsOAdm5GT+ihuxo0y9ch8E2JXZ5iRr
loxbMnFnWKaSgJnxBFvbXHt9c2nMoTm2FXtjPqDTWgOXoCWxd8ABMVL1CY3rnIVZRRe3wJQ2zMDp
BDnOpD4jrmhPZ8XtreJIune9GIGHOelHPedrIJp3jsV1rvz5TDfhy+xDVjqUO6EdkT/yWv2dGmA8
Rej0oqYfzc6rQz/Za6y46tFs9G/NB1ZRs8BHjaRkhWatqqrRZZxpWmqFesVxsKB7zL3TBmtTWNKn
OpwC7N7Z2rPbwC8gJdjUntCZlFtU+0ETFiZm/RjP5dJLKtQgt7jEioB6QUPFLkhJOdFNQkQIan5c
xuXWcvJ1ilq4d+3wxPucPlawO5LZl+wN2aF1ShSYgQ2Lm0hvQz0P1cmBf0uD1jwkjglMeUhOcFNT
el/D09Sz5KBxZnZx+BiCk0f2/6yw2RNhNH6A07DzDbiLPWMh/gOhDjLGwC2pv2vy7szYeSZPFD1W
ZVgBqAiIRWmzY07b54L9E1U036E7NvewnwiYo5AlLOo/jKg58k+/FqoP1uZk2EsjVY8JmDig2WrH
8uclh8qzckApLEtjhFGDg4Ms495TufkwKf+K3IAg5WJD0xPoQ4YtWJdgQJI5+JfcJydolzD+QPXx
8YkbfVcGXrT0LBizqaQFwPKO0sROCgtq2gpBYuhFC2wcF4VZX1wG+0HMEbCoPUmebtyF1RtWyATK
pUNsXAHkYqcezhELlwAMu24qEAeXKhQvutFV4z76EIRGlV56DEZBhLcgaXhXw7r/ZCW+ZUDnsCf2
FefUle3gwfUVuMg2PARTgw3NFA9a3bylwboYDD4jOPOtVnDnY4vnmgzuJo0PKXbijO/DGpjaWorO
3ArAvEuSatg7RDuX8SC+a3pt6zg70vN9X3do+GPGsIZZBWW29398ceFD2S88QqoHjQtsQzsQ82wG
sbKO9jHfi/1tcB1mWYI55q7W7XcfEBOGjB3lGuMig8hl1E+p/8xOgSeoiSIIAWqiPxJYGbsC13iX
nLi5UZfUSE0jxm5kV6aHLRv1a6S0pQ341uKfFulsiMREtw8awRUPS3D2uLxUvkf0fEViWtv2/DOD
IL+2YB0SV4aOP4MAIsYwOIutNrceBCEeqPE+zbpfkUkeZ+JGvymxRMEKuoS9/SRr513Vwdko3SeR
JHcOmj5eeny1EjQmD0KySG1qPtpa3S5N41eaBFhApXNPyeUrPuJ9PYj/SdR5LMeNtEv0iRCBgse2
vWPTNP0GQYkkvCmg4Orp74Hmj7gbxWhGI4lsoMyXmSdvENj7VU+KvM9SDjrZfNRVzOXUwVdtVM/M
tDLirlSTl86zQaAJnzJfXepZd1za7TRZBPoeQAk1cV38yMR9FwUSq1LKTR+jyFx41zhqDlOdfqHm
3LBk0ozdyXv6uvHceOqx5MsA9Jqs7eUFU/lRFfKcBOCd3eKvlTL+wIxqGj9mjkRrZNnjFMHFp+WI
fB9xtghjJhXRT6V+cMC0qUKw0fUPRhBmgLARzVJ1MZP5mHmGx71UVRvJUXLVi4PeZ6zHdkZ/svL7
L3ASR/oHiUrXAcwTvgajstlV3f5gNpMPiR+YjH+B+GltoPPcjdzXY3gBMicGEuctBJu02spiKWI3
iTLGDjKCqD8jj4F+gxiMEEKWylYrEVDpaAXUQWn9kef1PVo8cY8RyXj06T9r+CqyR/B2AJzQaaO/
uXLwQ4Y+p1ZH71wcNHi2fYC7uSvWFnSfQLgpRj0s5ZntcY8BoTIzGE9qSo8UL2JhYNKXza5T6d+y
jy7jpH1KBprr8smagQN4GrsN1Fuu9cbeq8b92JNhGDG/eTRhm/RCbwaXZlxbnBLbqkjlN93aTXD8
k9rZWm4HxJarY5vH+7ZHX9TyPeLk5itIjUiCGFcyR67b6FjJ6mus0dJGMvNb28FrRHm7tMJvYxiP
xljRukoZ8GZsYA72wbxPmIfy/QgYrFAhlNfee5I0pHF966VT8gAb4dcc5BtoZqoskLlNX/zqbHqr
sU/F3MnIndI7niWPySQufWH+6fx43kxxjrrlMSOQlAmWOnirsZRKQYUezAzigP6XbKqQ429OKbuH
Q3Lx0s/Moy23IV+sp31MpbEvps/BK34ixSyndqyXaTBPUWA+KB+gvHb+FmVNsGaJ3HhgTGhG9XYt
hkNPfo9cLuhfobzXrtPDaHvk9/P5Lpb6Rsf64tX6iCIR3GfhIa/s6kmO/TpKKWlV9Uem8MDC9p03
VVycYqThuBYEm8ulVEWRoy2O2ex+zH5n70GqUzaJMNmBd5tqb6E249IyyWe2HqonOsMKVJMg9pDT
WcQDBa16g7f6N4UIdyfRQqLCzW5YgP2XyMf4jcnllvGcvYjuzes16h3W/b1L4PHF4c9m15yfAIm0
L6bjn3K/FQ86WRhMdYMeZocfZVsjLYV58sKHh8CsqaD+91MxA2fpXcCi/37a+TNhCLM+ppOPQb8M
aP/0XWdnd721SbCd+JY9ftXUqVsz/hHL6rc288a107rhEze2iw1udNHvAGPjhfkQLHQB6ew3krjN
OZshBNeOKj8m7OP0NrCyzZBubI2ZKvJC/4Wkz7lNLGYKYfruO1F3VRkT7r6oP3JKf/YSK/NuGO3q
o8k9CGmJ9zTV/j4TrTpDkcB7u/ypfoNZy05r45Snhn4LxZ9YN9UHRMSl56ax1kE/TuTOg/EjyNKb
pTzzSRsksx0p7ZXjiP7ZKbtThicFJ+ugLungBs+jtg/lBDsXYw3dnxZtpBo2LA6amxH0HDtm5z1K
Y9IJQ3AbPTM+p+l8GHu2dlTLa2p43U12XEvccU6Ie7pMYKw+vljk4lHuGN5Udb7cF6uDarnh9RzY
P0azexlmET6yuHMItoI/ac5u9O+XRh0IAj0EwExTfUqMZHqhXuso7br7zLpcEH82Ae9VS1B4Bg4D
ChIAQnaU0sBu41mvwtbeucKAwVYYpR8B8h8NiAY3PT+DNNtybZd+TAxgJNtE/CZn1sn6Woiz1ilI
7o7ijaT5O0oe+NmG36DD+hW6Fcb82v9yvARQiGc9ez1eW56QO52lwzab8pPfdNmlM3SwS8nHhxSf
qsSiFFYjnM52P22LQZ/SIb4FQ09YOJe/wDepefOHjc7wiyR+ebMCc4LoS1yrjX8rbTQ7KNg7N/ab
+xSe/VQ9Eg5z173F+QHukb+Ky8q+ZBwlGBFSBBehTe/numl2U5A4W0Yxz0x/27vJHPqbiKn7BRxx
xpF0navxj4HatO3e65p2ZV9pj3mtdwia/uQSkcgh3mHgDw4GeWMM3cPnkJUW3WtDejf1/Vq5dGpg
wZzXuA8ZCnfUuOKOI+sRpotttyyZj1T08DipInwaghwwzI2J4LOYf+3t3EPqiO2wOvgyeJsSme4d
yB45xNkXgctjmMtnx8Ze12qP5LsP5rr0RX8ElAnPXRAPtHP/qWu9V4S9q2GPxtrjLdxiirvvYzEt
g89oD1vnk3PwR9bp8XkoofCX0DLbMaCFixBPvaRwQhZQwYkMlwIOGhUA1iDTuZya4oY4UCzSHZMj
OlEKE86umFacQaP7uOK+VU1ICXEMENkaCzgaTVOfOzzGXmaFh6AIAGPgIVUnzSTObf3y6JKhP1FP
YbHzMT1vOGqmIztMXrj4L42yotk0LOJjh2nCZVDOZcV9R4udN6o12Khj7JhVlO1rHt2C35IaVzML
s50T9s+G/wtEoqLy5/Dvj6lzRbsE8+m4p0J94ii+hItEfVK4Fgu0CAc2n1D3FrwPJyMFCblvOGHj
gsND4fq6FDBZcQ1RrSGjk6npb2YCjF4Utsw5Y3nkJGSd0N/sk7H8QMHfLrV70oMCScte/m6dk9en
evkz//upgX5QeIWzoQIoOPQ8EIaSyd6DqOmTF4SCRYCnJbQxJFWNLMLrcgg4rU+4yFqzbq4cE3sk
oseyyr7L8avkGTiM0sq3fdtd60zsO6AbB9M0k1X2nVdcMUi5yGsUtXztFUDqOe7/DIV2N4NyX6Ny
vA2aADdhIaQk2wcOSKcTISCAQ3PffcAsLmqKBdB616TIYXa5mF4zg5hMzVqqGn9NAUOAq34+ou0o
4hTzW5wFwYo2ekwZU3+fdt8Q3V9cxpIxOZmEpc1ppxa0lfNC9O6nJMWxMvT8pUJbbTMhH3v6mlZY
2kjykK4SE66hsXYZZFeYh9vUp1kwcaCO9S1L7MSxdTTGS6jDc5t9YMSHqhZlbwoAx4p47u9glXcD
42Fi0cWPA05FBsQ+8rh2CfxxL46G4eAO5GqbQU6YrVQISz54JrHarirgu+Q7hu3UWkeUGXvdJXF2
CBNIhfUkYJgs/BKeDIwQScerN5eUqWTP2nSyi54hZ83BxCiUEFYZoAFIe/rphyE+sxsRZwj3MMDK
x8bPv+o5I15XYYiwLLwgxKp6O7u3Wwq9mIAqM9pRSEPJbRKFq8H10I/ihs76vLR3tqKKrQ+weVF7
sRW94UJgoyyshwi4utapjh4ndEYtFtKRInXbLqdjp/M4NueGvQ5E6zPtdKhLHHnCQxgaqI7HIAto
jGjqjSZet7PUbD957HMoAdzViR21gUOJUun9VMMCISn3hB6ArQ0rdH2582T7krC67EhcQPA6WTOl
Zs5wjmYibHAQTiNHrMYo5LNOk0ezI+bc4bANc4bdynfYU7GAyloDoJW4Df0CfG6xyPRWQnVWfstN
+eFm3lOYxx5gzOLRQap3P53obqDLbdPWzD/mGcsLQPc3nv2wLN+FhOW9sJTXS3XK1Q6u2NyqGttV
SlcLVk2n37vt+IuFEaZfMm5j3WOszhv3JBkr5YU0tiXt2NFI2igIyUiprikPSW98UoZMcX3FbMiF
zQiTWRbPbaU2GcmP20dWNRH9fwgqDppzkekd0PqDn1eXNh3ElvWr23g1PDtbEvAt0+wl4ua77uB2
ryPFD60FRYx7zC/czwsAfha9PKI6iqLTuZpYy/79O4VX80QghaCzdd/ocAmFLv8KSxJr3vJD2hVM
vsbogehT9d+/N+qhOv3/T9nUUFSZwawiUVanpqRH6b9//PcLpSCkZo7OuPFQBv/3X/77R3xMZy9I
031eF3zGSRaVGIlECfGPf2K5/nK67B6eibmvLX2XAKM7gLmk8axS5Z0qRobSuOaBavs7z3F5Hzk8
NKVcerOpCaTy5CychBLaaIz3VWv8gXHEmd+ZEYVU8Th4UBRNz33qDcCLTfRQBng/abRAJI01IbB+
L3uV8yolw8LAoxSron4Ld8B6NP35FqQPAfVPW8PGRoQbCFcUx0a2MYCHgldlsN3+3pNFeuyleC8w
N1ysyPxpOADCWfZIgYbixwIUtC1bsnQQbI4NZ0oewAd79LvL6PGSOoZaTXKYdgPcmVBL41hmWFAL
m0QCrysFQMDsMIzihaNiADgLgzwrRX/FNRzZP17VRwDq/HBjlQWQU9AbL1ZuHo1IfoW+c+CqF200
A6YwKMYzO/qD1SeSfYlMgYaeVWNQDxMbKVpGF27RAUcPWCo8tsxO3B6QVMqZhlMbqh5nx1XlRsQS
OliNkZt8h6bZ7poZTqkTnmc1/cVAtBwBqz9hxWOLIwYMmT+xXgCpa5u3HASXamx+1yHqt1B5wz0e
m+ewqzC7pJrkHIBHwB1hcUgEkZMxWdfj1umDaQs9g0HR8sQ21vS/Z5f/1zvSseAsj/9/j/ryEP//
E67DeNx5JiOL5ZG2OrBDq38P9r8fDHugdJ5BGkc1HWKCEPMjubeDyMxm2zXFgTkHFtVZRltLOBsk
kJQqAeio3cy7N0dckyxjlPge7WNCBctlKKqrSaCjM0zjRLEg6KyIHmDDMfUOOvxB+CxeXj3yVjDY
uQa5YoDFgIJ4gQ6ISszfVFMMd1PgIA4N8reT3yXZXhDNRH96TZAi5lY/E96xWVRz2+Bem5J6Dhr7
1dVYK+vKCnZFJf5SUGFuK19SmeMQJ8YkgF0jOoxL+GdMZ/qWAHG3ZfekiB0xAiAIYZXNsDPakQiF
DqHw8+2eR0qfc2EyM206JgVGDS1O6gcssv4aokC56eDHu8NDn/1h2FfsLKN3kLYOzigchIyhvwPG
cCxYjDeR3RBG/KSli7RKE/ogXIpLX8KgFd1IPu46+22yjZNiOk3OwS8Xo7wStzGYjFOEILYDuUu6
rEhefRvDejbizHFaAgN8Yw3K6O0Xo4I40yQRqjd9Hnjqs/qI/2qtjNLbxELAANGnf4YPhK926wI5
3slkvDSziF7L+FjuLa8F5R5OGKxHDtjogAvOdTAFNgvmkUQ+54RLMjNBrmgh0Rt2DyCO2Strc3Dq
atRef2JPhLHom1O2qxj37mwCtXRtDveIspAIamwSWk/G2kzqP5mF57TSKVEpCwJhbKGOAYfdCrbL
MvG943S0CKLHAU3sztBMSP7D0dAMJbIBUzxcLUbajU3zlhi2Mop5Pp1y5BZgHfw0olJlri6sqt9q
jFB24+wdiMtEodQn976Wj2ETjJBuOit6ZbSxFNkzC+pciJg1D8LOJuOXbYplSDC620Ll2c6m/vXQ
UEzG5RYUd/lOsvXZob98H9Xjxegb7xTWFeeyyOHDrAHewunjuSR8NFTQGvKlz1uAn5nT+RtSl/jx
kw+7F5hYzYBgSpX8au4GqchYmqL8tQn86jxz94yEVPuUpPwGIBIQzqlM9m2Ldo359wMto8BgXG+o
eSxPZmI3G7dR50Yl47FgjlEO0Y8blHyU4slprOcpIRqQMqlRngjXo9AIg3y+gcvckfft2feZxRbA
5DtOB2VUPJHr0HvcbwU9rmwQnSRAyeJp5KirRRqDG6engfm8oCeuJuSScmYjlhw90qeD+ZTMG0HC
G5siF6VsirdDEcL4L+5HKsgc5ipHURKHs2bcz0YYvgY4IiAyFgi6+rFrNRjKakOugHpqIN4bnuxd
7Kt8Y9Hbw8sLuQXTzIoDU85Fl5pY+M+OKHZdStTXnhn4Swhyg2X/cDA4G9yrVqNMrgYa7ipNNZYC
lYQo+RfNpgbnqd4MUSF2XQjUxbPGgzvj2IutyVwVoHIJKQKkMtX0pGl8GboJF4fj3CUmMRuhPV7I
jrw35+Xf2nzPMiN+5Ay8nSy4NzABPK7NvA8F/VVrQxGQSAyOrCSqePYA+RGCWrWy7ddA9oc1QSkS
EKmRM3wy55UB0flMC3cMrGP6oPbV5xFYjMFTnwPRIzrd6s5DKhj7ldO0Z6rGLi2GUuzJDU4UrEnK
kn8cbIvS/DILvZ3z5iWMPcb/Ad0dNZOUpJSMtZOA3FUy32Y3PjYtw0k39VqKYkx7lyU1ewPeJ5Wn
ck1TW70pWEsCt6OAPow28zwsuEw+0tAOiMom6dmMtDhMlD6vZ/DsOyNC2/PASE6Reg9GKquR7+nU
1KQgGeDjUHa/CQSin90FfvQX8le1LUysokH404F/2FLo/GxG7dntbJ5Qt+22CkBx7i5l6ljw5jYM
t8OQQ1600egWuIKasIulJhdZqK2wOMczSFbMSLBtfQc+rc7zJ4yvjGSEx2SFcYVuPxwcOVYPd3Vp
iqFljDI3g9iNV5BBWe4SUdqcx8AEozTcJg8XFJ+gREix3mM/W7yrC5I+avYdEB7eE3qvoB7yRllL
ox+hmJGdQY4EK5PR+2rzyTpbvCeGGzChYHW02dcZqV1Km3rwIUz2ndSCqRDIVmIe5BIwxXgtGWzC
t4TniP43BFkshZgnuC6vkjpkh2RCZHBmJFzjrxV6d4cRD9EjG45gmQnicR6Z3C3pOfZWcQ3KkbEO
cvLeWX49z+EJqs4Gz4MAVTJ8Cid9GCxj43vpi+Jtg+JLz1VeAwVxPFxmwMvIMSDNroV0KDqayVNh
tYjWriNujcW8jAdwZxf6kWw4I0eblsUBEtqet/W5nIazcEnzxjMdQnl1Ttr0126I/CD2div8UJCI
ZQQ6OB+yzYiNFeEv27KhPNsyNPYJPDF0AU4Dko3Km5KnuaVCVEfTVk8VC25tAsFKq52kJqtoXPGa
WOKNHD3IUTMLqCYTFzWPzM/i8r03U/JGgb6HvxyBfFH2uiiil3assKiURH51fGH0DjKyT7FNYKLs
PZTqsaO7zwd0h1yPKh3DRyna8uD2UKEb8hE6MO4YZp01nEbY++R2YoiKAzdeAgNQ3UiZLqIifmdV
kiqAaoJpf3wkTnIQMd4QbepjH/6z/VzkTI1m5rKBGMU2s8sXmj42vij+uA5TIUPWzLVALllERx2/
zzhpO6xNoC44zGRPQ66gwmYLoDuIyG0FcP3F4K8rPxRbWK5Ed+c3MuoAHjtIRGx0TfrcZtTU1UF5
FEn2PPYcaSsWiZfBCYotrTSESY2A7J4pgYTRC88W2lUO2yovXD5BIPI5KtHI90Ll6IYDWERLU7kr
elddBSCxDYdMLg51dbN99U7MuhuiP2UOW7a1jU1MUwM0mXvFuIrM28YiRzInYos4op3idWrN4Wxb
0XH2ly4E+B+TnMlFujiICo1kW+fYdV1il7Yaj1WX4ndzE9hmkuBYjTTHzOXbhKtWkIC+r0dSeWFJ
/CY0yAB5tfrO4eiyTjZnu7A8GKzq2lCOtpEMw2eUo3UmrYdyGM11GuAlIl9wR41fSGhRL+3fBguB
1brZDpMpr9oQkN5mMcTpVVzSScBi8jjGRIZ/4wa7Qz54bMogvsoJJdJEljLLn6iaohPOwWUnxBnR
5QGeBiMEsCdiGhky6a+TUJ1aGfHZpVxEq2fPAgnmh/DZ/dC4Nxg7Mw+PXb737UEk+jGC3ZtQxDQQ
B7SzkRGc04InBagQNHsSoJgcUydfMwvGbVvijAYt70+L+9U+5SPUIDH2YlPoZBfAeViJ2trmrOFg
4MgUF7EF1be+Af96KUCNMwt4HLL+Fvf+K7+jQz8eo4eJCcySYGP6VJbHicpsUoH6uS2NWxosIsOu
Jv65b5VCBF2GMfBMYbQYW9VS5ts1FHtJ0IazLB6NMVjHhvPu+NFpysLfMM4hdJPl8TBVeNOnH+b3
bsNGxRD4WfXxd557jFAwzZjx+C6TsNzWgJnwll2kUV7oG+LKx0oaKBRILDE7qrSuHA5ragsYy3j+
MSymOyuTB8KCuiA1YXrcbDieHpqhFHgMf812+ZAKdzhAiOFxx8OyS2TDYdHiqY2OyF2wjgGRSxvr
Tih/23Bk6xjlH5FMf4DT7HOTrnnfTD4m7Hm86R6N8vgNWuakKwNLyZbf7uD5xXPlzeKKOe6Mxjjs
RcKqmkYIOgu+gnNOHNpkNbNl/SajGo23pGu3GoeiE32pCSMkFzVr63XJ85D2xjms42A1hLjQnD67
o2Hwa2HroDn9gsUVx46ahe4ZVW/H5v6XOvBN0PbP3OQmdsmaWOp0srhtUjhG+myhvDpAY1ZZ05Y7
1vwt8bBvNK0r9IRuZw5MQhvi3dFXX2cJVfCU83qdZPuaa1zZ5Ky89o37Pj1pDbu25hi6pvaymAN8
6xLFAvqm3x5sK9zxRy294/gehkidJMyEtUs1XFrLQ06gkafFPFYN+bjQwNQREUHVuXVbHhQDWFwC
rHhtJ8zVLGZ4kyCJObyMsYPZDX1f6+jVK3GFRtHK7P2rHCXO2Lx4Nhu0jVZyfglrE4rE4llmpgox
42KDXyHESSQmoHm6hhjHg7qoI9lnggS87mDWc9LdTymHMOXz98Fw9hPpi62oxjRRzsjDH+OAoCZf
FxHycTl4cKZkO/4tBQM9FSD74NC74HE/mAFXA20XJwxvR+XoBjEM0GHbPM00Vs1dclz+YzoEu9Z4
SaeagShdKWbi/9LK9ZhLsG4MsSugMhTi5s4iIvdrR3bzvp3YGB0gBw6bYzhABwE5CLE031QGED1r
+DFDItV5IkHu1dyznQeKqf701K7xsQNUBK26i62MVgoHZE+FuulLqHjOuxszMo2mW1lEfysJPCtN
mECPMIsq3FG0zr1XDZnrNMn35aTXs9XmAAeGH93o91LRpCK7ONhzysPpyOgylujOJKu2gXWekWD3
1lB+BlN38hNQfV3UHKmRDzA4SU46GodD478GNrwM1vCfdIqu2Wz8WZYsXbYn3IR7CoO4yiT6ZhOI
kQ264DJNghrwk6kJH7X5qJC0aEu2DlEBKjauwiXIcx19L2CWnb9448ghvv4OOhM8xMggqSSbSY73
LznHrdVP97xwV2t44hbAh9sKh7G68zcOmodWBO22i8trL9q1Izh5lQlc+jEx/9rLQRgGFEwnFsaZ
+l/H3kq3p+aIREpKIWaYsSH7RBu9BkplEjKeKLhajzUtLUDHLBCtQ++u2zzkQrscLY3hoYqma8LF
PUu4tKIogKg1HNoo4uxpTMediDpq/B5U5Ny3FKqDnZnwCsQY5SAFJ1b9yRwHv2SzWC+acWd5BCDm
tn+NBAtFD+zaFcnJd74ruBmrumO3b4bCuWf8svGz9m9ozu95kvOMeNFteU6cHuWc282GBhgXmwds
rSTABi7s+xG5MakB9aueEilgh1ivYOrTM1tu+cJz7igUEvu2hxIOCo4XRBOwXtK+j3Na8lIy9l31
hGCt6FsTkEX6IiQAABZPa7yiPJcb9pW7wSVNYOxId4+nwF2b8A2iNiip0DA2PR6xdGk4yC8J/J0z
UCvU1sjZ5GqCSdMGWM5Yk5nQgr7zq0Pq27esD89GiQHZSJ4rnIYU/h0xJTDh5u8NfGKfmMYdkiYI
O1G/iJI5Tu0X+zjGNjfjFeXdZy5Y1t+JRZ9LAQ+BPT31/Js/ybtw9u9ZVbaMKFfuUgzmi7ZaGYU6
0j+1cwfUaWBcDzZQlrVquf4XGJldrs/2kD+VSNK1XiBJsM+iCTpDBQe0cS6+Ls94D6/pzAC6EwuI
SuhtmHOeyqpuvyyewirf/n0TYXjb67rWtM872ywaz83Iqbeq1c7PJyJI0SGI5TWX+rXy7ccoG29j
hbkon3aBkfAbl4JraMIf4+WfUOI++eYflOUhmIKMjGoXl3Ac/bWgowZOu9FBcfJISO18yGgxK50X
0jea+IfOcde6mj/x0S962sNC5MDYB0ULE1K9TePgSrrsr+HflYV9xdIJKa9sDkXRnhrNIpPOJkPp
2GRg3tA+bdwR08dUpthWF9EFpvq2wT22Cmm/iOti43XjazhX37x2R99ItoS8XsNy/skinlghvXVV
ANLQ3octaYCbh+KVDlic0RTvaaYK9mR8zJ69mErM+zoI76lc5KSY25feLmmknl5tl49aus4x9xHk
dBcZUDLCBxVUJMYqQYWkcwj78LWvf+cM3ZTrIHMR9hQuLrwnkJ4XLbwyh4u1bFYesdc1w9pVaDU3
JOE/VZFtaVoquF/SHynDrS7EC6k9gIPD+OSKMF97+PCxY+Q0VME4GW0Waa39L7vnWGhZnyLvxQpz
17sfQD5F1vpMsaqE0rtwFXwTlXjP5I9jGB5tajiBM6TqTSuvTt0caLogyAJsWNR5eD+raBUqHayT
2c8xURDbcFJZb0n4V5xrAVQJ7CG+fwzSkS/Cwoaq3mo9/5iT3C+ea95Rpr28FrmDz7CO3Md+aanv
jHivRutGtxza1nwmhnYsYm8jQ/u5CidIcCfXhD1jmZxu0Wp084uH5MVzBlgiDoz0YpqQcJXxMzjG
o6wUzU5gzAow505Tf7kWRo5/nNfkk8IUZyvXQQchQ0iJBepOzc19RXzoOJt0C4B1oFR21xicu7pu
PmeuICWxkFAjZcAOCl/bim/rBER09tNDGixFoO9TLNiai+QII3MVCushUfF36cfHGRtuaNPRCOTj
fh6Z68CvGQnYbLqo4prtmZxTkj9O5h6bifyhNqlyrYPqTHd8totmY6NoljNC+YlCfOoiwSnefFcZ
AqQz569MOzDO5iwL1kBGDIxgtx29q2XRuZMxWItGDvTAKkai5KbsViNurMM8QG7w5Usrh/Y4sHKg
Qhz7kXImgZl7zNEGXN96NQJ62koTBbfPBQGO3nsZEKvC2OQpnXErCrMHlm3tCo/JAKOgNy8h0Gga
2W6ssvsUUl8QMn6sJawY9etnvMqi0ox23LuhcR5KbxlGxPytqiJAqCie8SQ9VF7CETDC5QqD0u4/
kvhCFVB9LfRwD5d9WxDtbcL4z5B7z8oWrzovTxNlI2DYxN6D6Y9WobAvdvY1I5MVptZZzYG79mGM
9KD61yQH652Hb7OWzHsLOpBoeDMpq85PeX42pb+1+2uSYtptGUxKZhztzLgzqPx23XC/Cq1Wbbkp
PsU+3x9mmp+mUuTc3P6d284h8UAwwjfYJbCKaXQ6ZNywJ686KsSJXHyWKDlbN1Q34artPORbPXAX
HnyLaKD3ijvjaFHJuk30+Andrz7nal033XvMfZhNaRsP1pOdVY8+iVAsdA5S+PxiV+VHXzs3uzcV
4N9XzgM1omH/WvKwQNO6Qb2+V15xqlNq5DFjT3wjTce+VE737kJWQNZCn5XfhWe9LyeYNlV45qaB
8ix3eFuyHNHyPXZwLuEgdD5E5b56Y/IJvHGTD9QDuZpmzqk89hlcuWF8S+eSDzsQ/M6Ne8jd+Ctw
7xCWWFSI+PgwfOjueA8SY95JJkFpw5iK+9/ecPx7pn1cw0OJ8itutPQsZXCLE6c+j+IP7mrSe3cl
Zk2awO8JLi74HqPbD8rcY4rhhYVkj8NnbTfFza7He0p9cIUw4fTdkakoZazD6B/tidL7tvwsy62y
jLsWfdDPEF2Lz7aPsa2KJzcfxn1bIhrr4sAWQAtZr77NWr96vfcQeOqhLNrPYFAPPvBXUDrBFpMW
hl5rPkQ5uXxAxhk2jFi+VEVMnEUYd3y8nN+o1zSZE+4RiolNM26gf5Z3V5Clx4SDBCH/MHs82a75
yvgVAj5uFzKSPZEPsljrz3CEY+/k80ftG94uqrN7kqAMeELnjVkGdarskxhjKF2G4UE5AVlXBiWy
uOWcWyi6xs0DS2OpTTEyJjLuxImUUNYDZ1a2S/EOjmbeeKBHo4he8E5Wu8rFnEboDPbJna3rFxe4
JDOk9MVQC6ypnbGoMtsEOYU9Ve9oXQxxYxM9qhmVBUb+gCzw3THewWlFSCEJb5NF/BsrH5eUor9S
Rz03DZnDllAt/j74fS9pED15nWGdTQaTK2NINnyXoIxX50YqDFQGkTHOYlAdgJeyUzf5a+/6nw6R
lZWE1kDLTXkZEtfGMyGZdPBrGehBHCo4J6TgEVsNRi4F9p5EpyQlOBtL8F91RcKzBnw8IdEtO05G
s1ziVa+2rSloNDmOptDOoek2K+c1VCSwKWB6LrFEksxtPyU32GxW8ggwfV+M1ptvqnvPdq8UXIH0
70gMZoNNg2FeRIz184tj5ejq9SbTkPB69Zk3tH+6Hi9logAOzkGN4qCmrwCNNc7DZu0oefEEjLcU
Kv8o6Ne2oju7mUDfJtd8YC0iZvjZavzTdmccQ1Cog2auZnozdzaqtiBhtfP0jnZMbk7Pr6PYCyqD
V7bssKDL4UEHmuMBd0WmAti1VhakNdrILPM0N/JQ2cYHbzTLMs74prUuKaPUrBqoDJ6Jo9fTyTPS
Xde69HaKlxLuc5rTguAEAf6HjkRnlvFUemm6K73wBYfNnVm1ELMxt9L+wiV6CIy3QSFUust+hL2d
CaWV7zIvRmp27POYVztiAPecU9m73sLeng6pUR4rRlC8CJvCye+7BJimSLmI9fkKD9PZ79NjR8e4
ovLCNlKEXBiRvee/SstA5Zjny6Tx0/D0zkZPUSlaC/6zpc1yvFd+gTcylUeLavegIChfOSfHjzWL
DBG9thm/52r4TojJuKjRtMl6xqn2NNI8zuZgsPxVxVK3BmJ2Gsnf11iW24aRexVitSqSmWdqtj54
S390JhXJwuLkly4RQ53+hCX5/dhuDaZ/7sIT/tt2fIqauG3TG8PZUKiHhmUTeh3liyfHV5oP1ToM
SWFMPTJLR8SAA3r7IkKcZKlAWaFPscX+9VXI+MEGErDxMuMuyEuqwigIdE1Cr4DPk+ar8+T/kXRm
y40jWRb8IpgBgTVeuZMiJVKUlJJeYFoysW+BHV/fHtUvY1bTM9lZEglE3HuO+9kI1BOprqeswlWS
eSTIoojKM+C0lgyMfAt9iOBW/iom3tAhY4QKE6giBgIPdhtb2asPyU0lnBqKwUi2hUX2pKB2yFt6
XrA+mSSc2Ak9VTy7SKpzH07H1zrrHwxjviKF5A7SfeOQPRi1L7Z5bv/JUnVmrrZq/OV1YabHhY5F
jk8Ez2sChA1x8Bh6w/uwIKA03ce5Tn+lC0DHJxC9lm54GEYjPzRLcay7mx9UBzIGe9OvCZk6bBym
8E9Var+EsWf/vrKLHBlV2yF2p/CIDQEXULQ8EcGPIRESuQwY+htx8m9Q3Wfr4MkJaXtJZxoR2hqc
rW0CCSAYOeZ4917AyZLxJYIhvzaXcVf4/mPsZ09WPuw8EPBDIPje5vWppgwwWwaFIKS+VkbTRbeI
Dc6WauaCQqJHW2kuC+grJKrEzEbuvkMwMOVKDlyBzl7HN6tBFoEEbMNHTiIicdodblcifvnR7il0
TxSrKfq4oX/ViLaUo9wqpaU/E3+f8+VQGURq0A6vp9AE/tzWGzSJVzOrPsQC45l9LKMar2oPfrXQ
ZKQ8yTTD+obka2wqX88Jua7uAjN+dnKz3FtYh3YDw+mcxseBdNKuXvpT/ssX7bkw+YQozTESAI2Y
v+DpS38Dsk2MPl1+x5p+VPFb7DUPKQaMRJeDY22WvxM2kSuc6QO3h9Q6WACVLE1WYpEFmlzTlpbh
36TpS4KkG8m5j1hzmUoX2iScplETmyhOOwCcAkBOShOdUs12ol3BDFvznlxNfgpBQBmaBZXYUKEM
8FC55kTlmhhVPgHfxvAOR0poolSu2VIhaY61BW7KgQe+CbjfTkK/3SBSLaklmZVrSpXmVXG21/Sq
AoxVDc4qmk++pltVtHlyE96VoclXo2Zg1ZqGlWgulhFQOIeT1WhiVgw6a1p+4g6SFklCkFrcEDNd
1YW15WvqlhzRc/KJKcFxGbZ5TT34XDlIjyRih5crONQ+/KrZyL89h2hT3vj+hqq4Wz3IkmciF3+5
J1X8kQvqNiO+DpPbIg0upiqhfxEjXlCHG6IYcM6OWC8rpEJDMEIDJJi4C9ne7Ca4nAm9K5H8xsDJ
uFryJdG8shpwma0JZkKzzEygZlNA7IEu4iaq4J3lgM/yWr3EhFIG+SI1F23UhDR0c54mplmE2U0X
Oi+bn+3CIZ9sTfPJvuucW8z0Apf3stIMtoZ+53qwpmc8htyGAbVNmtg2yZdSE9xCUG5RC9ONi8HD
rClvhMSp4SvJnZrTl55ZD1BzACypbS+yVzNOIu4J/BPFe7gNZRpf8VBcm94076YcewAZylzXPYNl
x8bsaLK+v9By3ta2DbSa+/jKKMAHdgulcjvNy4vyk+A5aOIXDgk8bQsnflILeRrHETWJSbTYmfmU
2WITIH3n6JUN50JUe4XsYhNql3Eaf5ejQJotrW6zuL55Gt9cV/YfCrvaESe5Wsc9M1S7Kj7tsr/4
cm5eqHo4D9FIHBXkc/5pcC31I5LhqpxarOGjeox73kCFmoIP7kVA0ntHXAbWcXsiF7SUPPfdNOLx
c5QpjcLKKM+LnzQPnhjSlRuUL7kzACCEVLsJOss4LW5Vv4boOLul2aW9qN466gnULvgrznkMq4Gf
YkGUKNDYPh9N8p4dChV+/ZPMzE9HwLpBd5oeC7OY18kYnBqvDrEeiAcEhOMLaWPjocCOyuVvrN8i
aH7ARpsVma7lcfaw5TCXsDc2tMZGslolH0G40vhQGujYQXacNeJRatjjDPRxvsFTAAGZwMIlhseA
3mDd1RNtE8K6YdbYFOOTp0GSrkZK+j3pESd571tgk5PGTnIYbzBhrZbJu5Q61d358XM7Tw3Mx5GB
YqOVoxogx2pEEXRbQ/R6l4oboSQVodLPQSMwGW1/cpY6KiIFKV+PVMMybY3NXOK9E9uvs7QH3rLW
Lc1wgWvQZghxk9G8MQPgHHjMA+XZNXREOduwD3QOiu6QRghzPuUTv5qChS8NaVL4nrkGfQYRyM8R
9icaV/Aw0EAbzQmV3tcAJZTDGUJB/b+gFZ9TqnB112w4ggLzuceRoyFTQQgG9qg9/UwJKNLGBUpa
QSddWo6gMxsXkgK05BFsD+F76w7NKQjCq9UXpOlM6ylwRqCnRE9njUEt4aGWGoyaa0Qq34GVXpJ2
CaQn808a8qwG8+rGTP4FDRFHmpwiWHEyjMwtKnOwWKXnFTtpP6c05PlOSq6q+yk1tgkAXQCi5Otc
DXZNsn8uI6GWWBBI9vE3oR9fQQpeEbIECmszuNWYWF8DY+s621JG8XgNA22ZxMiAQYJR9Dp3pVrQ
mUsP5jVIZINUgfkkXNn3QSNqBw2rJeHtUYBnmdJAss000tatGVJqyK0F7VaU356G3xLNxBbA3Ibd
KPccp75gHn9k78e23P7beyH11vLNMrg15hqu60HZtaHthlB3TY3fFRrEm2okbwWbty5uBMacjdDQ
3obLJrFKynFEXTTW1wGhRiCY+rjf7UwBy2EMNQ252XUwgZm5ooTTmGAXXnD2HzhYI4SnNn1jWPIe
whama8Gim28wkFPbZVhnT3ej01kJrBiB8zaRYtxEU7n1rDffqP4uGmJsQzPm363ScONCuBehwB0z
miFomLKV0yBkuTPhIis6R4fa8m/kxO2jdUY18DJkPNRJA70Rv8uj5lbCe7hmQ3PkhUVeggk/JOYe
InOg0cwCRnMGqzmnphtxjt5CQuDCDKUrY5AmSA/F0CQYeejiBexn/laaAz0BhMa5hjdcM6JtYNEF
0OhS06M9zZFuE3oY3EArTZjmdY42fvwLYP9sM55lG/RYSvQ67H7ZVUGprjSvOky7Z8KL/AY0y5pH
7t0Abk1aCfDNf1Qk7CptioqhUwDCY5jYSw8dm1Nj8R8sO6Cpo/nZqj4KzdNmtuZovjYPm5uhidtB
3H7kILgdUNwlSG6XuLcO7TJ0qDHYpMN5WA6h/Tv6CMfL3pSE6dxbGDn+iokZr/b8Y6CivW41CxwU
SazZ4Dpp6WlauJ3BDXfifyMY8UnzxGNNFg9JcDuaNQ5mkgqfkj895Y9oyq1NEvi/tsTh2oYdvnqu
s5pdnt4CTTKHtUoRCLY5OUuuYODOB809TwGgL6+D5X61dvNQE4JYxTmpIqPeJpqbbsBP1xz1ShPV
2d9KeGqkZhtw60RqynUJgN3xnLeiF5T3o7+Mu948c7ozSaUBt1jYt2jmkDHm0d70q9amiM6cM2eY
vmqVyTLy3ywAUiUh1RbWWjVEO9Zk5W/HfMXV7PgOiHyrcfJ9dwfvoP0djFBSMT15VONc+0KeNCV7
pre1VcASggiJaxC9JUoE2vkjKQK1D9LwJURwNI3h+wznfhTWiwv3PmkB4AuNwk9B4ivQ+CmMfHay
XB81Nr/ejnPFBIbV0UEJ7ksIv4gE/gzw9kO4+wv8/RYOP48X/a4CzU/T7C8xP54IznJPZ5K9mTAf
bIgx5IEMSmzgcKqCgp0q3mMN/7ewADhDD7yYq3Xk+V/+Z5/yDO0r90LO/ieIHwstE+D3M674PDTv
g1YN1DMPJ7PBhCOpSErGDMPEUXqoSPSxeNXCgnHMLiUGA7ZYFI8asndLTyOXFRajZ8z142XS+gOU
kPZ60koEW6cnM61JUFqYoDAntMOF/v4/w5k+ImMHbOPEf3SKZbMXroKk5ZpinY7TLUnITs/Rp9SK
hnQLpI//DhhS4DGyu2Mhc7Dm+J132IXDziFNUQooHDDYg2ms219jBNjITGl3BVoSIbUuIoWkVWuB
RBoSu2TsjDdpVkd4bGd2i2ca3FvQHht6iTFYDkICDWYKwhDWhr8wYovlGJCqMvh7maH9XGmrBUGl
A8PavwznA9ee+c7hv8jsu6F9GG6X0mUtuouT4cooafG3CwH6uZKbsvqDZnNdYELYObF/szsWfzA0
GD+o/DCxx9uPbncv/ysqZXQQWndTaG/H/J/BQ7s8XClfoaX8aWulTvRfeXMSDY8GLucDKpBUO0Fw
xr1mSEJSZCFsV9Y28hBu2UgX1Hs5c7jqBC/TIFTkx+2/ENXowlWwISwoaYsBR1kZI4EE2ujqmATg
H4ZiH5jshFstOYGtv+Ezu4Z7Yx6JaR85jJBkuWYLV5QgrZ4avo8ZFCU2ho+9N2Hg+5p9821IWtoK
EP0e1dw+uIO/PFEYewuX8sv01XcmeMCHVm0cefUbm3GnlHwKETd0vBOpc02P/HQPHkqXBLUL2WOq
d9yZbQcPS05bI/+RaufSKYN1SzRXO2JSZDG+VT8hofI2ufbIjNooMymf62zLD6ZtGdu3xynMP33C
yiEymgjDzYScJtGWmpIo+4K2hiON7pDCFHqXaR1C2pzarQVwaQote9Ojvkm1AgcVjmL84mg3zlJz
wSXp0RHK2BfgzRJ35L7QnhoLr46nDTsNq80+eOsQ73AXu9YxpTtdedkCr97UTGPTKh8+QSkxUEYZ
Qdtk5+dlunctIMtjslUDyW145caGCin2S2qYquHFIRX9cnImaJ8z3rTZ2kIeZCERKiXzxZlyxswZ
ak2qCkEjoWrEQxG5zrpz3oj6vfp6HlO24sciJitQFrUcAbqgu9qojAhk7yuv4JBMwJPV8pn+0L2i
gtgH8dG1o5unrUim4FWfIEqCxPe4IE4qtUEpnP29Z3EElTPYQKqjWz94MJb0bCJf0jK4EhkT0T5/
VeXjccBCVZEz3VBbe57F+N043R0a+GpsmWdIbVyzAcZFU/gCtYzzCp+OlqDTzFmuNcKtYSyc1ReX
RZZoT0no/UDwecq0UypALqWZD7Uz8K6vtwvyqQAJlfSpR42Cs5Y+pgw249lQO6t85FVwf88gxaiK
WAFfePfVlOpadEi6ZvkalUZFZ7t+yJT65ni8yuruXaWYsgJqaRN5esQMpTZpNdqpxdbsOiDLY2RH
/y0uEvr9GLiWkS6zAM7q8CMNrQtRKbF2F+8cpcZt1BavMcyRu/iPdoTfa9amL7/fjUQ+bMFewUcF
tuQ3f87fGm0Ia6qJWSPOMEvbw3Aqu+ZJmP8ktT52qHzBaO/5nIjN0edMnj9je961LVkoDzsZ1Ndn
1t8AT2Luk+UQ59TRNkn1NPiQjsgUQAXQRmOxQAKaOYmFbXCB7latCxIflQWWbah+pQUjH3MaIlmt
UQOV85STgh6pjq0CRtioLZGu4TI9WESxSyP7jpgmkmkAS0sDgqTOqLVtHf62kLQCpAFYhHtvcP75
kWxBy6r3Bu/bZHXnKu/vrcNHV1WYv6Z/3sLcEmFcxzaLVqmxAYw4rytKBi1yuQzJnE9Ma0E6Fyvy
BhUaOi/n9M+m+WFI/XPN0Jk1DfMUg2QAf2Q8+AUBDvVZ2JG79UJIoXEeMfolEzcEVAVc2Z4IO/4m
A9t3IyIdZSDMC+hgCwR6juguAnpPRQk1tOZPAocvBec0ugDOrqLRvh7lkz2bkOpj45Yg6aNP+lr4
fM5hzcAjEG8i9kf+TPuvrQ1/C6o/mFc/dIyWldNzymi1DzBSEbFQIz+nHa7ACmmgW73HKARLVIJ1
0DDuwy04IRm0KlrUYGQfqpa/cJctfwxS1vt+5lht5h8e55tIk3Sa10AbDFnYcDObxG0Rlr8fg/49
8F5jo/tjCrBmA6mKTRdHB8EvY+/mPJCmLxG7r1XBLYR/Z4VIMUSo6FenIOJZaGjTYm/Vr1M6X4Yc
jWSY2lsRm1elLQusMukCVtQjRm46zlYItofOFH07CrNjCBmIPd2dfszZQ/3oLd259wFjNfQWMnJa
IRhcOmPDXrn8BVib7RQiScoq+mubaL9koU2TGcpJ/F4WYJ+abzrid6SxzfzQpO57iqrS0c7KXNsr
W5Z/448b8hbMmNMzqTBOg/ZdSsSXDokEd25YBuE1iPQOHwgJu+ve3FJvZCjtz1o/XT2NA1+7key8
B5Z05QWes41ywSG8IMBj3pXnqu0IpHXlNNawkd6/nnMBh8xD77Ng0DbPIGj4YSdMBOfBOymUn/nE
HGBgEJYu3cVAChpbU0PbrH2hPQtbkBvxdudW1jlVvJJitKLRNM6rzN1Efv+O0jhhXMd0nzR9MrIl
xb9E9pxdB/dgVjt9u1EOuaTKzv+5s/wkAkzdm7UyNxEOtnEzbodhnVo8lP3uJntyYIP2o/aIUuep
/KgQp1Je4ZnF/GK0jCsZjFMjdO5F21bDxXvTR6pW0Ugkbo6pc3Yo/mhLqyGeK21tpT3Fg8Zeldrn
mkf8eASK1xTVa66Vr6hf/6NPtP/ZYPV2RPthI7/ioaSdsTR+CIpdjJgGrld0dzkxViiYN7IIJrU0
MpN2UdBa2kXbws7dieaCHePFyXn8NSXt/3bWplLjxTPVUe/Cu04cZcmIhpvyj0J9O2sHrhu1D+S7
L05cnVzX/RvyyWioiq08b3wAIES6CqEuS3W9m6t0PIb9V5E/haP7h2LTPtc2Xgstb4qeNxmaW4Ku
d4jcnyBdjo7h7KcCI3aTEPLHca09vyn7pYxPxqwNwPzbH/wAJzAV8Vg7gln4nAJFBMzR/mBbm4QD
7RSeW+ci9bA9jD4zqp/nkQ6I33oXpX3EJqffRBuKKxpMlXYWD9Z3j8LY+c9lPDcaJTNslfo/QZg5
rW/8CX1HrEzrrddO5A7u/aZ22BdzLhTDMV368TyjUV4s2gy9ybq3Us6NS8Dr7CPPFWzuCS8lr33H
LHuGIsv6JdnOEZ+Dng48MhHxT8o9b1lmHC0k5sB1SDU/TgX1+VhAQWB1fgVIc7VVuZcVlFDDENew
qK++071HNYlMkwu5ZV4ywkY58QtjSvDastUapwez9v50SKj1OACeZAl6gtCrR+w4MdX7XBbU44J4
F3Vty5mN6zpya19brplyLNuAMAkPlDWDRZzPnFEpeIc3BmH8EtwfaJwPI/LsPoB3iUzb0lbtpSnf
fZLTk8K3DTGoivFvY//4mRxuTyXQbr0K/zRDmkmQeYFoyAHKpfEI/bWJuDsbui5gWai+UX6nm+jQ
qglMoLaB+wkfe0k9QI3BJxAvzoPZfKeycqbWMk8YxUveSKukKT9ybRsP0I6P2j9uahN5pVWdqMlH
tjCbHJtj7hbfHTzPTWSSt5jEuspSRveg+9NgFTONX1kJCRBtQF9QoUdkFoENcJdop2PoYEvPtDed
B9JbELZwaXLWnJ1co7UzN5W2rbto1wv2IbOVpNs46q6i7u4egvaMNbvUWk17gXum0/uutrnP2ute
z/XHjOjdJ9I4K76gcxvG64IR8mp2+YG1vfVRIIoPEMZ7Y3cHLatzMqwO6Ne/j8G2QsSzsivvWmjr
/IJ+XmLhW3l29u4mzDAilm00S9l14YIx/LfEINUVAyt1bA4+CbdkJ6c/ESzpAa1xygQn4hEqtv0r
8Klv2LZ6X5Y+BY2PCM1ydkHjAj6OPmJTP6tdF2lT+uYxwWff2myLlreKHUDft/urnCCIJIBBV2Vn
z5uC1kLB8MapObmXd69rx2075jivssdFlM2BRykZDMOAqQHDM9RZisWhP3dDfPKRk6CsDRsnLQrv
XdkWm65bMd1iv9WgB1D1L4MLgJ0LjJqFCVZDFhTZGW2KVoYPomWsx8abwqLeT3FEMakTc49mpmkL
omBIjr3slTnPd+Jx53XKpypq32Qaf84ZWTGz5qVgeGias/iBVlu2AZlxaFr4m2lxmDvWo+zmIRhe
QtYAZJjSvZGQR6AQlx3Hhu6DR7VoSjFnj6FxUpWOJ3J76iQOXkfeRKVdc9ZPH5a/rCwayJynrAj/
Rh5psXgmYtJdHTs+c6r5W2SsF/ywLqiUl3S1uuFaz/LmjPec/2ST9tEpk865po5qOmSnOxZYSTT/
cpbbeS7BLI8SNPnsct77E3XVMDCOc/Ulpjb7HpxLHxGClhELSCfo+dciIhd7ER9oSssM7NQ6tLxr
0zEamwDVTg4rgPoUtP4fk4HAIzTSvSfH53mMGmaOLdUaTcVMnF1XtBUhUt5//qD5YOkdsem2jHjL
eobNNJgaRziQ/Eix2+dDd+HWnKK/s9fEKyPON9BuQkDGVHxY+fVDChWiPbv+wK9vePNJs9dlBkdq
rN/TmEMZ0vAogmwZzh3NZnludW5qFM6PDGPeRTxZMcB8pSXe9Uz9wZSBVS2VX3EQvw5MLlQff4uc
VUPg7eace48yngqz5KBn139SxlWK2sQKxjqfu/zYZnyQBsJhzvBPGs6XhXzCzYpsvUCxo/Rscfeq
O/jqHiPKLKZmEjjcrz17fpszfT7mELQgcTABYriMRsOWP292bOiLTvm3JZPI+YQ1TDdfjYhQntuY
T73hByuHy1BZkORl58aPTbbXOGOUQAlatZD/pA8zJGbgK1DRsmpQu0oX8tP+O26aazfQV6AHbxRy
w1HtFfTNB5GPN8Rc7rFwTBibnKaDpd6T6eNZtPS/sUGyzmg/Da5Y6ySq9p5tf/FdOrvRfBtAIepN
8t0JtcTbsu5YC35Gt9qH9TDt+UTeVOFse7+5z9R6QUDKdkX7e+0G9Q/NgcM4NPPRjiNz3YPD9cSq
hmW6AWHojLWuavDrlJAddcHSI/GYdPEmF9hmVeB6m7aXL2Rstn7LBsXkpBRWvC2DKt33HU40t1WC
cH/BHgYP12uvfxO9Dvf4w2c39z++HP4a1NdTaOkGVCCFjUsR+01baCacfQO+KHyb4gZsJsgBKpNx
DjWMubPH18kqWC81Rxr9O9lRikBV4FL4cR+KjJigMPK7AcOQg2vxaEBOTYUhX5qIbTOQ7L5htSGB
bQdWQETdeQD5xzXTHh7ztIvQc/GED+AtCP4eQ2zvyAFveB9VNTi9tmSJGtH3jMroldnXEVHaYXbT
V9exL20PLcWR06k1jXtgVxFd/qEEjPlUifA1xqDNALFAi5rZP7NvXUpQTVMcnqehutSd2nVeBmmL
L1l6mYw6JbPqcA3PL7Qp0KCaTwnnkpdZNXcWhYMF+kuodScTwsipw5SfiW/JQwhKcLbrrK1XgYXM
AhraaNDaAiHZ+FTHPfchekYF/FQw04x8Mja3JkM9F5BG3k60lqmPidH00An5NHgm46VjIUgoBKEL
eUEmszKB6cY4LHLte5gN98yB3Yqyutq2GUvJVj7AlKOJWxhobkpK6R3HRnakdGvhF0/4BkCiDsZ9
IQq2xvkYwAIQOydTPxZ7dz53DAUEBHSAEeGZFPVeiukNlfdLU+csZwXVFJd2AablmpA+1d6KVJX+
wKaLvf7vM0ZV9Cv3Zihvj+DNvwKjfeKGmmwdp/0emuRlXgxzh2EvfaiY8NP2Nu9FNH3Q0CIVL+di
O0FuOfnZTfgBO9FoFmgDOOV4SuW7IHK6bRJPbw7D40c34TnLNZ2Z3cwbJspizgoEhsowbnUjm/dg
X5I8JJlZ10mw53Nqs9s70vnvWCJ0OAQgvSCLW2oWeGYmX+VoMZLth2LbOpKn7Naifj4MZblphb4r
TcWnNSfMmOWjipNnk3kYvVvD4q1Z7ThrU5BLOJ9A7FgzoPX8CiqfJFQR4v+bQSkpZsI03Nd5qPHf
6qOjGDyBiRW8jZrBOtlMXFagA65pw9bQcuSx6Of30uah3BTlPmAqEPGXGYb6p65BlQIWIdne8Wcx
m/F3+qUeM1KbeYhGZfjhTozeSn1cN9wlOFQW905WQfMQfuQcxyEGfpcuP5Aodc1V22WPluHH+yGl
8xIXe7vKTo7LacLLqtel6wdWieaPILNa1jYlqjIkisLHZRjiIwdYbrhiuKQtMRtb16nKKmcGQRpd
P1A5QoFUj8NHsw73U8jP1fsKB86cuA95/KcAuDI1fmu+hrOYxrodmzvKzH9DsTz3HAz7rtzn3gvV
mXM2l93eYZtrhdmyjVvO5rZeMXfQeE9ZGr567czipQ9fvKrk3OeYzxTq83UvSxwvBOad8tiaEO1E
ANukDdL50STEG1LPWS2pk7MAbJITxrA/o52YJFOH39wCGAWTQx/n+ueMbCsVhD16x/xYh6e6nwIc
IN2Ffsyjl/KFHmbnUrQRUwgPXYU5e++AndfNzBVnad+MMinOjvnjl+62Dh14xb1176PsyQWipdNO
9mbqh0PHJbI2TbUJKutjYEjEROYTbwq23LHrT1MOGmqpXpKKUZmT/QL79IvQ3AasOcxa3izmKKGp
1lEZ2wCjnJ+JCHivYz8DFQFqdx8T8wh9DlgYwIHhMq8O28GdAM4K9GzaTpBA7Ww/TETlGfNvoS0/
GcgINzopY9NmnTzwwC6e3USsOxsOxEL3Z4u58gxE4dxlwb+UH1Dks5bwGL7wZh/X+nYJYubM+fDq
ODnwH8vdZfkY0BJ8JV4TM25fJDojVjomALaVW8k/rQCVrK8sfrFsG9P/200VD/ve0Pqlv0pBZ6gs
/+ID046z8TA6awP/L11ag9wJcXo3i3jLsZBQSXMuF87h1gwmiFefKsP3SopvHOw8rWoOD3H7ttTx
56SMh3QC+uRkBIfjmL2zk+1co6AoyQo99nTsLdkM040HFNSAgEoioATGftzww0DT90cY/ibH8yri
9JQnOlmkk3oU2IXt/zAr4S4mMjQOLBC69lpLDhLD2BQnN2IT1D1MNV/KaZIXguJkPmT62Q/eHysp
T5NJ2H1K/7mZ2LQN35/O5CXTqnpvNHxOOlNeAIvy9hMX08WS0QflU+9KkDwaxHPLMQFt3Mr2j2FL
K7qqw4ORGu+za/MQNKizW2ybSvXmW45/8hMTviMMKJa2LNP9GmEFS1VYWsNT3tCtrMt3YkYOMyeH
K0JrP8eUolLZ3xd3PPddfc9YWpa1R24vP3A6vtekHsO5uKk+oNpfMwL117Y/PoJtf+LVCyFPqvdQ
h77kTCKDRykHbE6+UfaWmtGnm4OHMdn+Umndzo41szAcl11sfU/ueFmSuvwxJ0xo/sPgdTfHN3jH
osvSsI70HFBG2+b1hFOoWD7FJEjIWUEBvm2mlU7OA8efmB7nIt9MLtguvu6PDa/CB2ET1comFtWO
wsfLh9u/dmm/UP3gRaraQu6EVwJT+i1qn5NpMbZXwikMdeewOHrdNo7z5CpHZ766E+n0HM3y1uvZ
UgsK5yLhWNPEQXpt2HJDIaRKLy3PP49pfrT8frlCi16uFsfSEwC0d0L9ny5ptC4+/fffxBIQKwxY
Dr5f/oFiMJqC1zzWRIZU3SlIOKtZ5dsuz1+iJGWXKufTIlO55ee9ohKM0HAYj5HpXEbX4qMJyn2o
INAMIJEWuIWsQi2C9QUy7NR9c5V7W/z5ITDS9zqt5DXI8HQv+aTOXPbaS5n1VN7Vj5mP0WfHV9b+
l6ZsyALyLw/5EHF4j27lPE93KtreDiBmCfaL/nHWcjfk/DCDFKrTny6+gKwWzx6SKMrhAarXjHB5
kYXBNoMCLkbPOo44qvZobOuXjAoM46Jg+CVYuGWHHMLTOjVjYG/q7Mh0YMTfzT2MMbdBasmsL3HL
Tl4sovgMO7Gt9cceKYHazoEc167+i6Y0CNas98iX9sHJrPxyT6r70gsB72Mq+itX6xzqAWE7K5mu
xLe4eRBJcpxkwo0Qa6Y+8JrCEDQ2k6k46C/oJp2rX0oUBNYS1zsKz4cGHrHOAqbD2zJvvmXGeqmh
iFr0mfd47vsq3nnW+GsarrslMUwLTDpA9SJ1c/LC/CXWchVtPP+R3Cb5ucT0r7IOB1zVJw+OiXxE
gRHpsEddDVXxCm8erCZRv9Lrv2wQtK9Trr16vnwpzD7ZEUUantI62i1mDO+2J3uadZ68uYwhaQI7
jUxR9lTVoyyRby/IhJ6zWqQHjhvLYaFaeqnc5tGqadBV/N+PQ7B8h+oYeRCJiAkuGzUgQOfjmRMU
GwPq86a5XSL3y58Y7hnWcOGqrkdCsFeMg2/21k22xJ5cHmhly7K+BQcTeguRsJoztKJIjYE8tW72
gKWz5Pu6/+8fgQoyU5cWng5bd3I8CKIEMqHIovw9EirQcMLIZE0HlQtt0eW/f4orl+WvBH2dhn8Y
Q1db4aXzhuFi6xS3wFrYuyHJQ1LOmIOLNyOwYJyptwdyvrlRwz3adqFDSZQuhaqfeB6s2Z0tV4zG
8VMJLXqkdi6SLn2UHewYumpvQT9U/ClG+NTxGynp0GWtu2wKOYKVRc9EGd6wybGCFyLqopQYbsBC
xxs9hfaRf8EdtUrmRZM1s9FMaeaqFokHMPGLnKKTeCLrxbiN6sVCTvMGVqYlMW8c//snixc0xMHk
7M4+gOfWfVyAIfeIBjdcqsMt/bHkVkrHffQRRtREvM/uOK0Xzanzm+HWuXlH7BHWBmA1FOrRRpSD
eYhkxS8wlFyvanF2kzm9gTobjIURQskQXbLlS4rieYJ2gSygX9ZElV9Qk7WPpoywrdGEIi6B5q3J
rwrX9tqzWJdUBXPaun2wRx5dTtsOv3O+078Pu57Nx2xkQEZC5rXHCsUFKs3OMFORkhrDueeXPFKs
FY4IP4aKNvvcXEQ9qMsc07gCALT2eXrWjh4wL8Z8wQgKFGbiuM/MLF+I2jiWZ25a1Honl/Kf97sE
GU+WpaKPIqYr9cltCBElYfa3cUB2rwLp/YjlnmQgx6a9JIXzgEmdsX1C3dQE8lRojTY4d3g2PtFi
WUmAm8w6mpLwpJW4z1YNNCn0/L0VkShL5iQ4U3YlVyd4N/qsWyTkYfJAagLQHBzSKHnOVP8ZhuVn
2BePCnLSquDDvyl8ls3GkgG8o55FAmxJAXBPupQg3H0paEUjprMuhk+OCbIiaBYzmDdp2x/HAby+
34DT5dX9OA0pg1Sf3EdhJuE6opZW9uRd5z7cZ6EL1ImeIU1+SvGSW7gB/px8mjo4DLyD+MEgjbUa
vf5K1BHcK49Y07nT/WGR61KpMOaILI+RE7fp6W2Mxlekkm+XXNyKJy1gUv4/qEyPeMTnr8zOL8yo
yANWkX0QRULLqps2PX/nFnHHGjbGugnAF4wqj3ZtdXYgY21mwZ/clGIbpzzY6pKLMWNh4CzIoJTH
vl72POSz8WgWLFNSRoQVlES0Kcu6bQr+88htL//9jwbVnx/HOkKutsBT6WlzN55LslFu2wGmVcuV
rjxLt4DVDOTXC1WKkyVGjaa2rXUfw0MJFveMPINkNYdShp14QOrxmzhqsnaicd4M81eDWfeCCZVO
nt8dp8p+iwRkKIDRLH/J51Bocroh0Rjy78rNLRqU/3xg4S2RHC8wootAyGA0xbHSTSaeIvhyiEWt
poJ3ahtvW7NgX9hCwJ8XgFwcjW4R8Mbd1FGXSDrPhdzHTsJDU0gM8H+MndeS80aWdV9FoetBT8ID
E9N9UfSeRRbL3SDKCd4DCfP0/wKlmW7pj+gYXVDFqq8MSTDz5Dl7r02BqMDaWGRIzHGRxA5iH/ca
pkiQC1911wa9PU4Jkj9vNQTtO6hzEmrGnFN/V+g3L74FLsdCXTfHdRvSVJpyrEqbb+EEtmGGyoG/
obYDyT9LI2FvIkresHc2DHV4iVSHo0SnHUJ8ZdOWNbNIet3r1lVyRF9XQQy+v/3OyYidMbR68SL3
veB5NQu6awXoOpv2wsMgDGKUObGSzLokAIpH1FBQRRYO9umm6HiNqk6Bfc5QZ9a2HdTg6TIo7CW6
38kqTMYQ469TyR7Puwf/ggOVryEXVGQj5+LAWmHGwmQfKXORVxS52IxXIkEgQ8SGykGSYV2SGygc
/G9FWHNL5hCMHcFICFn1DCQ5GPyEoiWpiQmzHbg4XZV94G4EJzk6EPMG9JC5RhFCZ80GxZicgeoz
LDB4fYMiJTBlUgyBYGhpGGKMV7p5LPR6VQjv1bbZeeKAkMZM3jyOEL47os0BpjNrCvMHQki2sCFS
WJnMHid0I+jEpZszg83Hsx/w9vNveh3mW7vOV0ZTfYaC7kraQtbt8SoNLmc9FfqzFX64dXF2QDai
vaq1ZaAH3VHRolWKwyMdZEf+EU5MsxJ7FdEK20J6ylUWnGHotIdG9xCqQFIorRHTOzYRJ5f+stWZ
vXQKa0FO0Tt3a9HPrMnR4fe4NKJetWAs6ZCYWIeQrlFYryqJPswzKenh6M/cgm3YkR0aNW38VpJx
y9ktn+c8bPpySI37FH1dz5BIjbd4WQsWFFLvAxwF4LoXJkadNB73WtcTVpbSqW0ZCOdPNEHOMCbI
zLPgrtQ2TVYz4kpWPYaJiCGmnIWNVllctIWF14e4z1k8kPWtNcUrJsaprkS5oPMIx+42ysZYpqF4
FsTDQAJHAmqTaAf4Olgnur2wLKICR/epziMQRmp7VsGhOYHtbuLRRefcia9UmGCqUsbxTYrGWOLw
AzOA9RyZ0gq/F6c6ko87BMfCVc4i0tgHzeDkqh/E/yVLULvPOuVTpCFCyBzckrCdatscF7TLqY+Y
5eJJLomR8jCud86J4MtwjlNzlQTmA0vmcoL7s6h+qW07dZhyqvaoPupV+OhWRnlQppu61Q4E8CKC
TfIjtJhxrjB7mmG4b7cavZ7QVU0y8QgiaP0XeEralimZNvNzH5WXSnQhu52zSK2zBP0w63UTKltC
HoJrkx9liOp9UErUut6BhJpFUumP8MPwLYQ0CZ+ibowJG25O7Or0bUbltSqMt0aCHKK7W27iBFxK
58xhQSM9yNINXAGmaVlkTBm0a+izqi4/mxyHW+4i5YvQhcjIn5gT2sYkS8nUqznx11NSdI1ZCuEO
4UXQRSzxjXEanvkYyElBeTMVhuaeG914ymrOGbDn3vM6fk8Vcy4CjQyRguKLyGE89GAkdMxxLada
v+nm9Fl/I/Tms9Oaax2R1Mv5nvkCGxC5LRsDSEPrsXdaCfAFQ4X9kyhnEEA8V4gnAh8TgjL0+RyK
KauUtY9UqTJj9ZkC6jHHFu1bE903do5B7VCRqXTaA5tRmUm4RVGsdC47bON9ySw1iNe6wrQ97tFI
m42Fd8QqV92Y0qGkeovH/IfxM3BoFWtGRRj7zPWU8WFQqrccfk8RduPLSPJFaKqk6I3TNMXpGDzO
oZIZC7fB90YVhTsUtj7BigzOPU5wzM5cebaUHtOghguiC+UMODi2dD/a5p7yQmKz0qPnoxxUO8Jd
MQNjs2h/TD+Yd6CF9qQ0YjIBvcRBGJl1w9/NVLDGY8fYjai/6qdpPgp9Y303oowe3Bqzh2sSRS3a
EugrdVgQBjcK8c9GdlcrFRq1Mcs9VfTDGEZradYbgq+rD4VXF+XcTuBQmwaGj0B3MbgnHPghFW+a
Rn8SaL0wgUYUlQUEogFcmVmWVHB4OLlchtc09y8tY8/xUVR0JYJ+ricR+qBHFeZI5mnPTLojEJq4
IcIb9cu7p2a7nMHZPXbA3EyjnsDw1uzCZ03029ZgDR3tyFtXYwLcN+W6yZ/01Ntg3FpEGN3xZdtP
YWJrD6GC7D4ijS9mU4pZMB5GDeIJGV2LqdoBdPXs5PhdVTJkLUWSE4AqPqWPxyvOCIRkBWzFuzEc
oVGEG78Vz0Uuu8Vo4QiZ1Am1QsfMCdNvPeGVlSN+a3NM0XuPvwkRieXQNFelp65E3YbEhGZ53qIN
2Ptp9hXTEJ4XYJyKJt52Ke85MujmemX/lGa6duz0WeT+oQ3ixwZ9DW7MZVUSfazXZzR4kHIob/Yj
sXLEDiVIK7ddTS06dsHNsCP8f8oXzQ8UxclVVShNukaIBw0jCOi1dZpGeHP9sN5ZLbAmVa1RFuJf
tfxHvx8/c2ax9sAulNjZb41wjAdGQ7odKBeXozb0BGWHOv65VuHAM9ReuCI/GY3VzlJgqeM6YadC
xQkd0WKqMzhyFY/Aq225ysqeRM62XzU98TsEXs8K3GQ9+H9O7Q+5xDErZzhhX330S+R6f5aOBXqu
x4ykP7h28TzoPN9xzpQ/8KLnr4GT8ammzHbwUcAkSjTSK+iSq6gDeIkEE3HxNmAYbcw03KuMm/Ry
FTPU8yL/QoAkjYJy2Ffe9C7uAbEnEWUv1poJOt8bIVBr3V/EERB4dgw2czSkSt6/WBGW9S7DYuHj
ikLUz0iMJVpgfgFjBxRoQS8p2oT8ViRt7t5J1Fepswc00OssBvGEehYPYupB081iBDaSOKk4PyMF
B0SRfRBItP8mDy1jMFEIKHxMs3og9iF1AHyYcK4kJzLjAYrZ9W9Q4VfuqbLVTwuC90yrAnVmoKZn
N3Tw/6w8A4tVGkEITW0130Po+TaH4FTiOVNa+8Wv0o5uuY/TLfcQVDWcwPtmrvTVFsTNBEGkPSAj
+dilmr7wL4WCTCztONxrTkXKvI5HtIdMygzPepB1sHM0ec1STLnoseBBlnlKy7zZW0MAmTHV12M0
/oa8iwG2BL7equ5JGTjIwGAPg8NAT6rOi882A32TEe/hyu4jLDFS+yaljBMWAcMLjc5CxlrgZ+FR
GxjOui4oNBFvk7bEljCpq9Ha+i4fMM/mD02rmVmrHP3QqYyCjJlqNCiwST9KGeqXwpmbtfvkeSaK
6ODS2PTm+om7JktKCI/LAK6lf4TU+Vop0UXXQDrF2jt4uJRJuJXx/qX6q7xnESDW16rmMfLQa3q+
pHFU8I72p4nNuEdgrG+M9IvjPjpztoYgHVdWnsMii4xnyAkMr6McDEeT2zRJoqNSnGCgQbU1R3te
ZJzPI8oIp+zEzExOttM2c+Lt3+kBPU4VIQs9QFFgEYEN4K8v1XqtNAbiQk3QmeolYp1+3UU9Azux
yAVMT/KMFl6ZfddNTVo10DvEEgbXTkukn+V9ctS6eaWuPISjck6Z9A2TKUKlTdsXKXAhdlhfYDTi
KAPDkpQUfkiYhXNC/BAYJeKZfol/aErWm0Ez7BXm1nRhspQfkL9uMkb/j0k6+Fsinxj8BxUVqGiH
rY8saduh8OwVX6PRHQeXMOvEGRLk/U5gpfuRofeVRlest+/wGdsVgE6uD5Ybn67hzq+qZyJ7rINX
b3NtKBbwh3DI6HlwDUDzMTEt3AUqg5cMi8dRK22FwGLmm35WOY+mxiiT089c6kZ3kKpt7hK94OpX
u2if8kfjcjKo2MAFkFqFEc5T3snm9LYqstBL6QLAcdDSpzhAllxc2q1wXhlcYPfkzP2SwIEFewzF
/H5X1gWCLU1xGOcXmyqmeS0BA820gRbpEMPGb0oUl1QjM6lr3ZGe1wrHZnSx9L7FLqZGS9Gu/CCn
H8sHXahgSBJt9eiG+McV2oOt4xk7D4hHSibswoJWtifuYIA5TSeqjsN21/poUjO1KndKNuCSG3yq
+yo5UhKoSANyFM8KfQIZtMh56W8rXTHMx8orDtUI16cDfDizNBMqqgITv67aembHc8NUODAVBhLl
mtlBGqeSCUyg0+dvvzyCErCIZ+bVir2ti4GFtnQlCxqGkYc8eAjec1c0+yGKT5YnlYMS57hU6/rR
RyXO2Lkv3hqYCiixerilKJosCuJZUHYrIKn9WjRovJ3QrhBKFp95nQcn0gajQ+k0wKNHVdyiwJsr
CrMofxgZg6tGtAHtR4K0W5eHwaivHNER65ME+CEF+c5xFuaMaIaJ1kMZ3I51val1ITZubbC+Vbq/
knXnIVDz7LnDAGouhcc1xD5+qoEdPYgGR3gESmjJSQdafNRsAk5y9COB1kE0xDuh2d8OwfA/lf3q
oKpcqa3DSCluapVo3FGVayfINEav9UIhZmoXFcIhrcbl4AzwgIuxcs4KHt1FZmGbzRwC0BwN8FXL
hfMB5n3ZU8r+xL52JoaH5oBAwTByCjqQCYVqD13MM0xkhzV6oHVUyYVP0/zEmaLeoWrgbFCEwzuO
uLNC++2pJB9h1owxFj9SZGcjRKfXUR2QXWZNvTHkSH5ZMUWxo2fag5pTdxRG9zuVVqqLunZs5Pj4
Uh7aoj00vtOc7+8Wi2PW/Z6Wogr3A6+aZRwqN0oB/bxrVOU5FY1AxZ2/E2P3W5V1O1kr5pMwB/Op
xxSujNkTnTpl62MieehdA8+VEZBE0NUbUWlXvzOiL7szrkHHgMP3bXmYPu2o/UF1TQGwWhk2skW6
bQCCoLIN7WUXDRzjh7Z7TsJ63LaEuhytQltXqek93m805S1sUZN2aWs8TbndCBut4hFVNomYOEkH
FGRvXSOdGTU/4gbNTHfJqDG8mQo1nXSx6e9nRnUWqFLpraO+j0sa87p8A1Pm/8RJzYU/GulS+PAB
sUOQP1HEAMzGHswkA7QGkieksnB4tVLE03KojBMTQWNDYw+XevCtN8yfpq8TF+GuWj8gKSeyFrbM
WdIj00QUHr7GtVNe759Slfw3rUJSXZHqsqgY4T15vV0vkevB2chU/2ksY+NQ2Pug1K+xrVqvDQLp
pVFKfVUF5PYyc9mKPrauSmH2R08L+VnT55mtEr5QyzkORlL6wjy+OWavEcowYQRrGwhMCb+qKnHf
379aaaBxaoYbMAYqJFye5byKlvN00mTOvuL0d9PycX7/PCEiLzSFALOxga8qI9MgnyWPahOon0GK
jqONUvloIWl6qMx+nA80EWHgRsV7EhG/WnTqZ2Rl1qwfA+ugjSUlBHAUpEaNh2XeSjceaYWIZnnl
GZ0VC2l0UOtLA+aAE+irpOyDq1qL9wRK1KJS0R7roVm+4VzFZNdLbIZZeRpKnvxOuOX1NyiP0Uwy
rn5LfURCFWSYvZoDJQlrf33/PGYrSv0xoZnWDe9drV7VpmqvniA/VUnpHkdIWSsbkhIiaW0P1U9l
C8zwdg33uAsq5BhTs6dkxi1ESySKTr7iwyzXyRbeUH1yZS13pm1veesOJn3WCrlFNsbLcNCrvR2T
LpPhgvF4bz5I1H8rl/X42IICmWEfVtclXyEOKAF9Yhn2zk2h2bdB2y/B5VorhRb+oE/IB56am8p4
JJSVfDFkpO8Ju5o5DdLAhMHHc+kr+oppSb1wK1U9sLHE7KVFvTL8qD/4vXLqPLd6QrT35CsOMWOc
Ikp1OgsTgfyQKlV6GBsVyzf84iU1Ihw8Nv7b/S6p3cTY1PG5NXPjVgSUUuSqVR85tiXHLo03Dsl7
Sw/QF+ryxZ6wCG7iwEcLmv5lFPbSdCrzIyNXbtYmwY0duVhXpqYeTQMV2/3qsjxvjhM/fAsYtqAy
iA9qJ+2d3pS02Qo1+Kyt4oB6X7kZaQFbXRJlWdMU7XKAd7FBk8BrRvGpReZ8KMb6N3rt6ElJevAr
qW9xyTQrvx8wHlVj95Kq7TICxa/1jncqS0KkI8W90DzWDvl0z7FJ7/OC1ER3USA5SixrE3DYv++6
HuLBQRHjbgScOMc9W97wCNgcYP3iTY+zr9Qfh692VCfyDudMjuvIfuSFbnr+Edeo7IvaiV+skZdP
89v62vWkWTWPvZ91+3G6uX8kGlfuC0uGE+ExWdRZHTw3WNSLnJ51J6CXgOFGSw7C/LXGEWCYNk8x
+D1yZ5Rq3xiBxrHfmAWN936/9llimbe2nntUmRCfmgI8YuNU3pPhlzsnRblUAVbeD23FwdATzkm0
xBDppXFW5bANzWwAxCk1PFg9xSou+aXCQJcJYmhiavC09yapz4kbci4A6ww+Wr4w1mecWamPuGzC
lRqWEI44X0SSVz2jLwSeEbWSURJaoEpLQ5dXObRLAoWzfRBD3HF1AhlyGG52gV3Ytp/u25zRFBmz
bjJlIPc6C0m3hP6W46AeULcmqOrHHgkiihzTXOUGdpU+SDEcSsLBSj3ccDIalvaI0xlsMKeDsR9e
m144yzH2lYUY8nWdatrNMPC3AycWuxhDnpHItHpITbvYBsLpz64BsQJ4irIiOY66hsVl6KqTzg+C
Vl0WiyYLNVqQpEEx3nqGJVGuYK1ewgAwLqX/8AojFUKZahtbmjjD69gdShfqZ58YKhA9Quz2auE1
yzbMu4gseJ9wnByuRW8OFaOAlCT6RNN3pDK1U7l0vM9HTN4ueyk52EVRw8KWDJW68Em8WXv11IVD
U3shsemzTnVGPnXqYJ++weyFwsgHHb2A+wcKgIu3QK9v6GUv0rX6Y5NK+WRIGiKaCAVJb+1jOkrG
Fnb+GWBmfghdd3iVLiEwaXzVnJow4vtf4HrOJgyZ3Oiq/tohQMIxk8wLXWZnxqDhzhfqz9AaG8SX
xtVx2ovfV/FS6cJiE0ZKsrt/pEjMkCFjaWQE/mEwoZ1Bfg7WQdaIQ5i6vymjH6zbkvljwkXYkHzt
PwTtiTeH2LZWIVaqo73UOnZQc8zbUwIZGsxIxc4S+mD8FPI5eR9BqGmjaD2O7CIuPQ0F1xgCuwds
TRMpDOMRg7Ny29aEw8CZLlb3FVJmn2rSeyBs6y8m9lyGQ2zVu8rSXjL8Q7lufUuMD33WgMwCGoB8
NT/cb1LFgbfggqRTERo9FoWyGl2ZHb2us8ku0KKzg/lRbZDbEyW0bMniqhAmed7696sR8EO3dkSB
rL2y+oXZMG9uSaguye++qm429Yr6cGlCtsa+ONpna7jk0VPCwPOKwFBe5chwzPDjeh327S0Y7fYi
3OSRGO/hychHb5Nk7MNx4UbHngPKg2zE0nOy7Ameh3Vy6hjruu4/i6LCUmhKUM5cyDA4yPAQfrhp
Wq+eGxMrjr3Jwk+jV9v7hQQwUNJTaHidLfgVTqOuMm/w50pOSazkioBoK23yXjq9WyPr2xKpaV6r
WEXm3cd4pvXbaOJ74aiJzrPRkuX9rg2AOrdAL5Jmf3/tOtegIeP7yjqLFVJ8APBlcX3sjAaWcVch
pWgrg300MPb3j1D5l/Pe78KXsYqik6mYAG76GOQ/EXyt1rhrG2EEHYyHRoW8Ztn00KbTWNVWP7mC
DRuiHkwMFEHHiukcxFNIVUyIZd90K1UrQAYx0zvmCk2jHm8onsvavCb5rBDqsM69sZx7PTFTWR0/
0kf2Z7xAyywsPnDlksiKGdLyi+Ci2SQkNEPmf5mtdVQlPo8xtE8x4tQzEIa3FtfvK9LZcSGYPOvI
VFlVpePvAKvyN3rmium/fU0MZole1X2YY6WeC0O9UfLgP3dR/9+vbCPRrSXVtrWYxpQv1lBAudJh
czhRQsfNtMJtoOGZz+O+XQexqj4J3P1LIn4ZltJbBUYENcAeXXfZkQgFbU1rt4gz8RqZxu5eB5FR
nR/pP2MBVxgwKeBNzTJEGpEU7nefEtk1LTz3G/J6dx2muVXh9lBnhwScad2WF49uzizHm3GGiHbl
cMJsvnf9c21k+S5o4naBvQdYenT0yP45hnrkzgyJ3QonjrcbnbNwnHjXJyUKRJ2zp4ZonTOqG19b
u33zM9Zr2Otgs0p3pkmmLT58bwBhy8oPim05TRDy1ERT5ot85dQOzwz7/q71xieJK3IZdJ2+Udqc
TrNQza1vHRqc7peMB3ffZ4p0eCELRFspkwpY6Qvx7gfBQs2s6jvAiMkwoCoubvDt9XC7mrwtbpk1
AScrn9j6hJw/dRKCBwRyX9uQ4o2Dt77lnRvvmt6KZiGbaFfYOS6vpkRqzzt10apMv3tAYbuB7utO
w7O7u98FIo32baifxmDU97m4dvjZDlGLl6IsBDiV+/3yOys7xI4waWZtiLXgIS0tsQlF9kJ2Rb72
M1QC91ZLKxChmS2aa50C6maROT7rFcNYD5EWbMXUxejD7q2zNWejDKPYBw164toDXlFqtLWDYW0b
qaDJUUTL2kaCrKdyE06i4IoVaR9bkG97OxUocVVrHpA63Gsz2h7A1qXq4jQ2vzGDSOZszquDyIRG
NZqW+rkOfbj0IaKtlJXn4rjl3kRz+YKOf5PlNVgy3srzEZdPTWVphERwTBtqbqTqssmbfGqWxUtV
ZsO877t2less3rYXPmdBRslTi31Zx9Y+1yjUOt8Wbz0CMOAZT00o4+uY8ih6Be2QT+OVcaG5q6Zq
O1SxR1iZ7yylZjAqrvtHT2uoBxCiP/lc98uQ09KbY75HjVZ90MjqFi0D6KWiBCdF6Ye9ksPNywyv
//0jrBPDvsN3nZXwse7/YtCHaM1p6Y9/G/IAnaIzdwGKQ4h4HGnuNygF6pNIHLTOHghR6F7bho7m
iw6nZQEJ3Zy5Obw0nbSBtypY10OTLzzfFLuu449SvcRZTgbK25SaVzbxwu1re+UXunhWUswGnSAH
/X7XIYsqi7xjO+b1UXV9/VbW/fv9Hh421KCq6PdktReJHN7zptWWLcOdNViO5M1xGMZbZPywj+ww
KpKVkaQgMfldb2VgzpMCEwl94qtmeg7s4RAiTFUnCCRihKqxlCt45fHeLw2Xso5mUJa1zzYSkAdW
AXpZ091RtY4RR7vz/Z6DMTJkV8YIpL8Ln1zLOhDgujx94Za+fum0cl+BVHkVXRZsMPna4KC8W4Ep
92aYh1DxnE+ngMbUmtGIFKX0zk1IYRo67ksXBydmhOWJNAB/o5vMMiPb2dz374wK5xhoPkaFNF79
XiSWtm7TcoFumnl2uiXXJt1mItnYmZ7Py74yr5kHQsWLg5td5M28mp7BMRCbHoOPK/TiIHSlvuhh
kDO+zMQ8M2lJ1/3YPRZOv25qy0D+hgPu/qq0CGLWQ2lvNJYMKKVD9agUzUcgvPBYgZK3UEx/YnGD
AaqN9hEDMQNDn0xfdK3D7H69JppxIrXHxuBhGpu21C9a1vOnVHX26vYWNhH+I0yl9J9t0omV6fMm
9hG0paO9amDQJ0N/akfbP99vyLnXl51jpLMm1q88fWJ/f7J4XqiExsTfUu8HVw+u/gRHfwOuTv40
LgQ1lK/0r433lgFZmdMBTPvcgtwjlXXYaNGC2RolueEfO8dTsUr29tavVBqIbdQ+qm73ZtMhZfwa
ODuVSLAdsP03GyEEBhg6umPjnEYgVPMuQpM3DLn6pIaketcRpZYSsVHWdURGQfJzL0I1QQiZn1cn
nzM7VigUuQFkFC9WIRThRzkmsssP6EaZnk4Ehkc1NZdDtjGbJHhTRmFtbDvXwdbq/lvUcaxKlPHd
UA0OE7WdP4fuWx8V+ktrtpwpshjYYtj9DMT/PMOk03J1Ioy44oSMUrlppP2MZOocBPaXCJSnQyNX
kWvsGjn1WJ6ma8uC/kwICx1RvHymksGWVMJoy/v004OHdO7KmEhO07VWlc90pAaBu/NZSl/KPNik
yahcYr9WjwRJsLJpzWjWSw77/sEXQXZOX5DgbXWnhvLhqPRCdrSQ/XVBCMDFGhPOIzzNRlP+WFYR
bmGSaDdqxytFcnXSzEa/idLdmWM090BObxLMMsf7DfZKewlxCjKw3QKUs+TRD1p5TZmdLr06KRgS
eLR02vpLkZuiNKvvTMXPH9YBzWu89ps07l+rGCVskKoPqacFtyHEdGNnvX7CLTcypIlvpQRgjCkz
OET64POicWDJ++GxF+EANpc4rn/+STkYb1wjxf6fnzfLzF1VHYgmTaqEcoWNxA/9P99ldOVLaDP2
NYmVvj90O2c3KXvj97doktXovvLhO5GhtVTY49a9UTdvvXm8n1DrkhXeDe2FMQ4ESE4HIDfvUUDG
exv/yhGNb8ll8JW7lQ8IuECQHUGuaEIfrOFQqueqAWZhdXX5WQMhiWqHbCTVHEDc0qYhVEU9plOb
LqAPRUbPti/tBs0/lwSiY+0g70fZjJkRo0rrMbVi66ttwnerxvssED6s6OQBa/L0c+3UyS4BVz3P
iIJ+FQ6NT1MJIUyhqZQM7HtFfXMhx7uhT7DhdHFoxLBjx+r3sWmeCxFre+i43mMddPF66B14TKYz
QkB9v19mRpLmO2lOyk0tPSdqnZ3vn7cyJGHI6sjZMUsA3nYtnzoOORtTcFZCh9Wv4Q+7qxBGi2Mm
1pcSoCmptNp69EF6b/Axl8t6+L7v+Y2PY843qcXDYUMiBKhDXCVdXMB6Tv33kVP+MdEdqgAK6tVA
W47OEjdiukG3fDYA4E/T641XBm9dG2vQ/8L4gm61x51kwlfVdX99v47hI1f7uhKfYcKBksVH2aO6
GjdRkgOfJdqX8gcTDOqyFEnDKdNpiUQjx5VYujRGm6x7mBvAvY6jEoFdm6JM3AmC7Sat+9lAX4sK
RkFEMbzHLclXaqkOqwD79nHo9OGIk4sCDvV75+BbNs3+MzHyi6mx4QjelOSX4kLvDcZ3BTT4+2jI
pbZTNc961s3OR/31BhrfuozJsBWW4zxiW4f+2KALhSo5vx9pYJcMs8R0CdJ1wy30SX9PXHa5CJvG
Pd8/ylDQ7IVpvXYpvFwjbTqYy5NdVPr2fsji6ilpjK2aKvItSECo+T1xbIpnMD7OYvcJ/hq5XsLu
F/e7XQ/uN82nNivzqIe6FCF5lGxHsaKKgyvV+By5PKGySrIPL2eTSXyMq2OqhatABrCRBi1+F6Wy
pwV//PWX//zHf//nV/9f/k9+zpPBz7P6H//N/a8cYXfoB81f7v5jvbgs7t/xv//i9x/wv3f5hj9+
4Pyj+fjTnUXWhM3w2P5Uw+UH7F5z/1X86ulf/l+/+AsjVH7K01D8/P3Xr7zNAAxcfnyytn7940ub
77//qhnu/bH9/tCmn//HF48fKd/3/JP9jO1P8vH/fc/PR938/VfYXH/DH23briU0jGy2o/76S/dz
/5Kt/023DR2RimYK17ZM69dfMmILgr//qpp/s/Fr2i4pn1RZuqX/+kudt9OXxN8sS7M0IYQNoNp2
hW3/+j8P/0/P/D9fiV+yNj3nIT18Hg+/BNTd9AJND880LbQnDkww+NGWYVr69PWvDybrPv9a/Q8R
xi2OLwImKeadPU38XMMVnzb5kQjI+NRSiZwIXbxk4rMRln7wEmRxQTylj0VmdzZhZvtgnPfVAJ5v
GnWGg7VkuJs8MWGciGRSX3N9fONUz0+6NPsLOxijmtm/PO1/PK5/fRz2Xx4GNgXTVA19+p+mu7b2
54fhlT6rjOOPcx3H20oqHszT3DLhxSDriVBGIJwEKvPvf6lm/OW3usIwTKGDvWERN9371//lyXNU
ykxhEZ0zdkZ47D2LpC0On3AyyK+pilQ7xUMICxszrce5b4HRC/Em/cc6GrYuJiC018FPWSFaT3gS
b4GG8JtaieW5l4+5MTgLIjbmI38GG1aXXRDWr/79Y1Cna+lPVwAPwlJV07CFgzfEVP9yBZR+nVVg
W9EwsvqNwcFwNEKbphsA2BWeB7KZhtDQtkaOi9y1qvYIEmqfW256UNyR0Qu4mr1ffFnEvR791AWH
LtXqx/eQYg+pTLcqDLB1NzB1HTOihUzq0t39JiqVgF6aW26lLfujG/kemL2Btmz/0ylp9E19hsFV
MjynvW4tsqKK9/ebJtX3nSC6IwyADUGtpE0d4QLG6srRp4nxvUA8HAewKvdRGvaGBboIB9+NKI3u
Yid05/Ftj7n8knHGiI3L/ZTZLfYPbyBdsNU/1L74ABoF+QDG3FMIHLAM1PEkeqwKYYvztWs671jG
CioqiH1Ly6repAcH2wG7MFeLDg+fROaAt4a5aTg4R592zdHLmMr6HomZjkO/3pc0m4RGtUBshb6D
S4GiQx+HXZy4/bWVDt0WlLytGe/NooTcsqjVtNpn7AgvXVCs6azNgzHYSamg8bT1pt7db5K8R14/
SBACKWak+w2A8XqnRBMDLcCeSFpoqXNkYcBs9wmzJzve6S34PLut4t39JqR79vtH97uKol8IyBxW
nhKl+6y3kj07awXt2jlkaYhBc7Q2MrVULt5EY/aK74ixQr4xrGy8lgZUuVD+NO0+FHX8lLS8JKlW
czGMkD2iApG51T2XSYAClWCzjeEl9akevHxPr26dkp90jZOyOTD/ejEZ0Crg1Pe+WkdHRrX+Ua6N
6fDsMXMwQHy+xAGNK18SilPeAForl0RXoOmDSfrJZnbnxD/D7t+/m3SW87++mVwL26tGec/QSjh/
XoeGnJVPERWcn4LBS6QgzfEy/a0mo0U3Em/b5MlbTN2HO8te6hoI0/j/EXZey21jW7d+IlQhh1sF
UhIVKStQNyiSkJBzxtOfb8K7u3r7P7X7wpYtUSSwsNaMY44xzajvRsz8diVk+F3q3+gRkdZSoSo3
6U63hazKu890DUVy3O6lNiJRrTcFnMtRO97VM5Fl3o/LC9EcQ1pklHtmveEtTxoYaskj8jme/sVq
/F/Lp6mqZ9imYRiuDjziD6MBaZOZ1goS9wzSeRKS23frXzV0UB512Usj7cLnPPUyCu9xt8+pmO+n
9LJxD+rkmtDxW+WDE3eg4aCevjQKUJLMoigXqcHUD5XI5irSjZvGQXppzipYgRsa7f/7YWl/Og3q
qoATNE3VXHjHbesPp4EGZVRHppdeTQNSocsCzZcHlPcGdB2orTH7NqIEhugm+0TaG6C4MV1HAyoy
Y9GCMmn9chMO4bQB2MkIARVp0KZTff2/L/L/uBiuUWeQmrDRtAgE/lhom+w99TUbwApEUZejg3o8
Yln/5j5lW/4zCpCVMDA+UAiTWpvOH5/SojBhcoRSkn7rs3b6+FqNsssYo2Ry07qf09wpCYKIAv8r
CPynyzb/WH4iIs6JquN0XMuzcEL/fVbssh+rApTeFYi47K4Io/Ap6YHkO+qjPz3FJnuq7xCxGLNI
AahhnHRzBufrLON7CM1ruGTvXjv0+2YAvGjk47sGteadF3HgG+bCdy3sMtupga6kj8qtOkXG3gTh
S/fY2xYMvqNzBklU4ZjhAx7qMwlr4wK8AlpJUave0AtG+LsF0byk2Q/n6G5EfObRUqPXvPcYOZT/
2Y5C323MnxTNNx+HEv50gAovA6QX/3uxtD8MC4vlUPXQXd3l4Lmurv73YrGDQ2VpamanjFy/KqKY
QXjm70grTCqQoLQWw7AA6CeiL0URoLE07KfX/0vI8/+7DuIsTotrmCbOz/rv6yicRYtxmoBYXJV2
IriVyqP4Y8I7xxwl3SLVelF176NbzCdzcSDJHuHT+JfFkO34j+1qq4ZKtd1lSaB1IMIiRv9n0Dp0
yVSYVHAZyq1hwZ206m6EvuJS95A9iZaivW/dXL0yKhj+2rHZMz2UXqMLRrCh50C4KVFthjL9ZQ1D
s9UYj7n5lws0/wiqfl+hY1iWu8b99h+Py3OaqZ4M6FcLuPIzcU4zg1XqRcxlUxX+5Q5G9JQ2cbHB
NcAYUri00OUvhD2nB2exdSRY3QpGnrh7GN9RcDe3Yx5HW0BsMB+AwbvIvVm5UwAq3gCwVu7SUHvu
ow6YYdrOd2XGvBmdnvKy7f0vy7eKZyyuydxHcePacH3qORDRnnzfGbNs00ydCVK/jq67sa42Ve/R
0hMw26BW7pvXkpCixhM9QR9nbBqXUVTXKeu9Ysb0IGKnv5tlegehU+XZoSk2l0u3ncZGdA/KZasX
xWVaTxx0msM3OXo0l+FYMMcB9uOCWXnouR4NTeOvSDM2scF0b2ksQE3K+s7UtBokqafflKb+7VcL
ZHlDBPuObTyHZozIvJ/SQZqbUbuj+343Nkq5D0v/K3bd5JtRk0tGzx5HJtFvYI5lgqJgLEt2a5g7
wyb0iVnGzIRyWT0wPeLs1r9M297kWeLd2cj5PI4FTA5AmhlFM+dfYR/32xii+y1UD88uTB+FqzJ4
GirPVAxBMCF6dYEwGYVQhuto59XDZjUKpNbGllo+8iEK0nMNyyR/MZ1q34ZV92iUcf/gQfR+o87j
61Do/UNRNNadHfZ7hoLhvjTn/jwzImmnMIPN1gPXmz7GTqi9ueHM0KwbQAzWPjsMZ96lggBJIfSo
a9PaRkXiPVEF+gp9BKNAUX9MeVb9y7HU5ez/cSw9S7dNciFX001XfNk/0iHQ5L2JvmHGVIVmHDNw
jcNMGwuyoztA+Ig6UzS68hgCv4W9ItzC8zgKVzGsQkmj3qSN8pNob5Fp3DpNsUB+nlApZvIw9BhY
SYahfg/blAC4Lk7hBNbUmYog59j/m4n7v7ehabbHwdUlM1L/9Es1WAs6gYLTg/cHmdxf4Bqq66TS
I6iLCw/9maXZLUCHg3BGfySZ4bhJw6XckVjQzWk3XmFZOx7Y/zYqLqn5nwvsEq1oho3dgwLA1v+I
LvMeuo7a0IdLsy1PDIicfMPa2LMHFW7+PUMwmo0i59m/VsAIk/FVXgJd2Mmry3vdZmqbQTm1T06x
w6Rj673AZXxSovz3H2/+Kd1uk+c/7JjLvFkCa9CPRp2f7KX6bgYGOJQRZu3sMav0AB7CK1WzYT/m
5+2IAkf3Ndj73LY+c788yR9TsTaxZ98C1GdoFs6hPD0tURR0LuN6TXlttAW1avvU1wu0Gnowz9Ta
vGi/zMtPZ+anKjSOrr6NjSXQej2Qt2Tg7gfxViTCb40uv8kK5VYuMOVi5T4dVT+CGQ6UPNoxWhJW
CGo5w5u8xMv0QL7CnXhMu+pZSekLGskpye6HNP3U+BGCokTN/LzNX9ty+ehJQKOC7xcUH+vqNQyh
PKENE6D/fiLR29kLPQSXn7ZTeip9/0xMsk98KCBiCNyRjT+atRqgSvDayKRNNP00AEIuYsc5JDa6
6rnyBGV/IAmvnyUnDMdtFQ8bJZqOcje57p1MHboqutly6Yxs4m4O8IlkF3lsBa6OohrYMjevTp4Z
BvKYFjcMNpXT/Sxq+70o8ccMlL8x3gF5xB2Iv0dQX4+2sgSukQQjKnyhWj3LgsuDcSva/syu4zwC
PFCgm+OPU3yNuvMmL/Gb6hTN2aslQkP8SFv0QJ6b5zhPBg1ieTgw6L6GyqvJjpBdsm4wH5aRun6S
lZXNp2ID4uLYhfw2GyxxEB80IKaeiyv6eEFURoFpzYHjs1Q16wc1RFA71h3l7K2TFqdG63+Gsjj1
enqCIo0+/EFWdH16+ZAEjaEH9QJ1gLq8yCrI7mRCbfGaD2V277MIldkUrYD5qfC0ACDXm5vcmHES
9GN5khOiZfkJlHMwaOYeRc7B+pHVBSD8VRbjT83TGgo2gYY+WdPfAHA82eNylCM51RUjOu4TSgB7
KPm+G46i4j7Y2vwhn+XMyBMZ9l5WRvYjUo73Jum2/H9go6nNua6Mg78o3/K8ZU+OCyIVkHsW5kRh
Bn1muzzJy+U6Y807J7O7T4sf0NGnqJiOkWWfZI3q0LmqFwAjdnrKgF/I11iffojnTtH4Amj5IVo+
rZptOnXFSf4Ubv8D18eDDwQ6GqeAlukPUlAnc4iFVOTWWKYAaPtJdqwx1bspVq7/sh3M/x/l38wC
9lZ752bdlRxDuUj5thykdVGRHC9iboLuIvUIANKyq+3/nDq9199ypB3m+hCpcMB5TElNnAxOApwD
GwDVIOrLU5FNR1nMXuwa4qMwk7xkDP+2znCjQgkoH1gmSTA0C52HcaPY7respFKzaibUO80BYA1T
gGyVbslPhvjn0HqQf5tqi2TAyFwYW8izntyQMRfMj/wuXBKBs4RB6FEMdZHi5HuRl19ZNeQY7At5
gPLZ8iim3Lo1zObGfCF0+JTVAT91ypowoA1BlAZ7Jv+OfB4WJ0Drx0Bn2fLuPhOCBc4Ic0tBMXZf
DLOFsA3Vjy0VktWSy7bhznXKmpC8vsonTrF62cTM6vF9K2HPyMq4Gaau2dZQqmjnIUsYEYxvvNTa
VsAs4XPhqbDd41C/U4zuerVLKaevGvsfoy4uFuCV+MfAz5WziYDRqM23VHgBOOhT9j2Pw7nM7NPs
WY8aRVcLgzKGU+BzTnTFOgDpR18hQEs1sNgHNKW3sDbdJLZ37obkYNm7fmGzzkuA8GCgYno8iK20
pEPCxzl4fnFaWm2XLtFto6sbI1qOdpGdWkUNCmTxFqit1cGjxdZcMjr0LLt3vQFxd4oRPnUhbJIs
TDGGwcPEdYmFDMfxBz3vwEKm3u6QEuda/2MgAfdyDoriwVqmjcczXvcLKy1v4lk8AnJmCNX8y3gy
rsUPxdyJIo+iSYLUKk+95e/lkQzwM87j2Uud9cPlEMhSu5l5TtjR02s9HOWq5BEtvX8Qx4WENuBD
7+Wv06Ip0Tv83tDJjgZuDnbzsFs+gIitHyw+Si49YtSNBqXYAjlFYk6Yib+IK+slbqrv0luOsDLd
AEjbyknR/PolXRTG0jkd/GywG2zMdJyW7lVvT3LQem960/ujnG+5NLrFFF2BoLJN5LfcZQnk04qa
AWVTvxJTW8PqUoyfaf3bUY5Geuz0K7kWMbpmP36lZXdTgOrxxDcg9RnGI/OanCROmNxGb7gHzaf7
PP7IQ7ILvCmUkF9wuYjLgeMEMGzS7EqABVmBnOCoPXdFfcBrEEbH+951PrLsaYJVFFGuU905B9Wz
oYO9gxQihIaKJ+vX6rFQRwCh6k3u6W9++Jk65uoyxQggjDDP2pfaqxD58HGzph5HSEKISqw+OxVD
diKXoGpXnLJOC+SyDHcfT9mHGmOM+ZYfR3duH21rNq/4VVPuQtd7hkqyl1CemDP1kOwD25mjT716
lDils9z7RUaiU9xkWJ3EhvSFeyClAnE3beXp+Gy7iuH6LFp+dPzPzIlWquU2r8aNq+V3Ymtk0xOO
B2YXb4quv0nN8oK2KS6YCMx36J9rPKf+tquijdhN8ZXis4xCeWKEBYaf6UdCxvUEderPMPnPug+b
pAQ1w2w8WzXEjQVFRsfwvp0Rl+kCQvSbnTgb8Xzyjpb/Ber7DaDwl7x5MpSkuMwR47s7ceSj5p/h
ItrOKjNiOPXaK79ni3OtuFvVNLYVd5HmSyBBguL4zxlCxe4830xUuGXnySGTg6ORXAECgYPrSQ6X
jqydU5YgZy6t3Dkx0/f7HdiBsmaybwFhwctaNm+xOBo5C/IZA9GH4do75r1QrVpW7zXCRh0p4ZPs
+Kzp7xJn2chBzTkvssJyn21CO6CsEZvHpQHiUt1L8Wxi/Fu7/3bObqYe11Akya23OGdUovqWgyuP
s5nnryiTye6TLNKo/v7cokAQ0nSQNQP4w/vKWshXuXoY9C+YrXmWzwaGzpygfy6FQd/5aob/rG3j
6+BwIQNylp+2iPZUZ4SYNFh3g56SwyxrbNPwvlBgcVwv6w6+EGMAjr4cdTMO5Ln5WgMf8/wgjydt
1QCOqmPHNA0PpirXi82cAcUsOK+4F7m41W6WUE1RtiKpXH4YYQqKsPuCDhoRlOVpPb5VFgVarv0y
K2hhySLE0YoJEKuRQXKkRg9dfIQ3+ELXHsTb9lF1YiAa2KVrHSBSvxswIH3IxsDlmvHyy2Hmogxx
BjkT8injIKZyhovtYEBsotbPSNnQ716Oy5idmCI7WdAIgza6l39LrjEpy3uc7/pEReuFwyyGYq6h
n0DmisMt0a/qJ3cpE9DySWK6ppZARdyVqR9dTbtJy+F2BKPFtDcnbCFqVYuNp4f3OQTxcdKeR6I/
O29vtAHtttk/FyomoUeASXWziy5MTrXdnIs4OQ2gPbspfGGi4qiEhFzWuJOeEyTIewBYMXJnUTAn
ICvN9hdNII5hwmhn6T5lnnsHsdsm1aaAN2LA4gMeZRhFxktnUINOji8xnD2EryWN/oo4WT4AkEfg
WEzDTe0eixi08p5LO9wy2nXz14s8c35L4KyVK5QrXV9kO++FWb3bI/tO7EHEfXu8CLDcL/mmSYTY
ZfSJ+03nzUHdWIc+JiCI2qdhRKKM/8c6dppUB2YXSgIWDdHxqKXmSe6e4QlKKeaLXEOdQeRJPGvN
N6qfwxkJa1hK9KTWZ6O36OyH7+CWD13lggyurmEUwxAzkFEn16KkNC4FE+wAI0pv33C/pjkFTTf9
jOXG9dJPuXBZnpwxaKiW++tF03eyZr4+Me8w/cR5wX5W70MIlCaad8z2oczChutnuJHyjbwBhBQx
03nDsRrrb999z6ToyZvK69yh/6mLfUJNDOqA+zJkpyy2fx6wtVV9ynz3pYuXIIxJ9EglFCY0gA+D
Ub7QaAY6PULT2rA3oxB1jPAqwS4ayFHPpXJFH+XHI/EhAEFAq37tOu3Yvo1+dC6JjEozPsWNsvVd
dWvjjLScyKpGWN2+Xn2SaS+B+O1pat5L86Dk7gUVtJdsJIBglyMDFkxZHsQG2EP/c+mckyJR0qgy
SQmPH/8WxsCp+ZLzKzm5BFWjkz8t8I71mRUgTfdCJwOFBdJ5z3lf3LMiuhFJve/Ft4q3LDX/K72e
+/CrRX4xC8Q+9F12A1T4Nrose2t1seJH64tIb4KZENGekyBJXSoSolv6I6d7SDVIf9r3LLzvCAzj
NGFWWoh8WGtT39m2/ybfFw876J8SIEhwYKvqV4OEFtktg+E/SkdCAysY/bcHWUAd+mFD8ORpskHq
62z49ucCs66eweNDcEk0LF/lpcmTAgu2V+WP8xCfUpKsv36CbPO7pu4zp/3KHE709KsftD2gZcLF
ad/CsdT5LcRJy7Eihq6BvpuMLjUlHsEqTm1H7stnmHO2Zf6PrueFphVfLfrL0CCcwp77k89n2L0t
j3JF2fA8h/OHyyuQx17voYYsxnDqfZbXp6QbApTvRATP5iVMt57GN6q3L+O3TfEsVEilnfjk2t5n
fZeURAusk3xXrmROd3Sn3heG9Fx/ABJenPL69wV69bKNGEVY8vHYLkaQl92T5jGYmcxBkyhng/Qh
0cabqQLzGynnluqqHrlX4aj+yHXKgrQQyrd9fy23oc4FGoc9p/Ne7n9hbkkseS8hoPgNR8dlQ2ji
LmgWNfdSnJB4XioQmdtdGmaCejiPlWxiwoxj0f0iO64RoFh+U1Gu0xH1oHH4EhPvT9mPdi+bDw6i
wJ6sAEzhVRLDv8GmkBiTRtTZutF74Nj4tQpOkj4nwBv660S/BKp6R3cwkKgzynHo7bAX5sdkGo/y
ctmmgOFvoUfdSC1FnBGzL19mt5H6lzXMEQPJVDest8hf3gfeYmGPqpVzSBUIbIlKKfaQOfDEuBun
ULcOxUY5vXLHUq4xofqOFWUrPlO+v9awcFIeAVH6aA3MCBAxDcRCEp5IEi5lwrxJ7tF/K/CJ93N2
URn6cc2H/w5cQzVHGdR71Rf1KB9dFfbBzu/ClCCmIoIol2M7VPf0zq6cNApUMjXYzbBI7BhoSprh
C7jTYel2CUKB9PeV8zCz3QecodlCYpuSUuGCCrxY2j7DehWMVkQhd8afexemGwK/7n9KRCYt1X4K
rfk4mZxv2fcJZQyE+IZWO0497H1FDhQFxCjfnuSk4YyNvLrW5/ZedqmPrFunFk+yO+U0y2lopm8c
5y8xDbIJ0dS9YuRt3XH2rL2l1VFeaaX1eo6YECJOQXCkOKWU82ClFVoi4zmFl972vY3v6LepFPsq
qn9i/Us7eRkBuBbD9ONWxWle+h/5fjXPFyGTbeIFlHmvddVBfiX2/V8QinDCrZP8P+pJwfnKyNIV
zLuPtlRoNDxLWt4jwbbeaal4V7Db3sv5AWwTxLVxanT/Oiu6HcDGI+2IACiX61efcgQrjmI5YdqG
B+SFP8laP8Gp2u586ajdo5gVpJFOBhICRZVtZivawRP2oScnpVODUY0opipnMRparZw919lH84/P
BE6DyrjsTtUxVnulxPXG9mJozItTFWmBHAo5x7npbCrUZHBqsuDO/Ps5JVSj5Ln6in7Ot2V4V43p
QT5ujOZA47plzdFGYVt+yB6R18JnAz/MpzzyNJkOMcz/7KyEJy9roafXpta+yxtbfG4Rhq/Qp8UH
bVDOU7cz03NR9s+D5R3kTsCxfSNWcwzjnyLyfol/GOJ5fSMt6m/GNt141fys1cWlWM3JaL/WPQMg
cqYBK3fmz0Ygtl/r8ucKrHg8FJCTbB0sgoSZqxnROlYd6kLLPUddfVo/Zq7f55qqMwVB3kXelWD2
uWmjS/gqsAwsCnQphuG9upTyltG/UN3mpaXsKXGHxDHQeHz0yVb+C1QkoC0QgBi6RdtvW2X5gx7a
V2KBcx47BOJnWZ3QcLdTrm/FFMqVseuogbXPSt8cTG/8kTQXlsstXCu3q8mdHZJ6s/hwnNUDS1mj
rgjO0+YL8knJLiV/IcI6+zYct/A7rlnjmtwRcoF2iyslQBsb3GAUlARJokQC+8OrzmaHBPcHsdnA
VRE/Z0qNaSaiNjYul50RQ0s1nYHMO5WfS31nLVVKFXOZwIOoH8wGH8F2wU+CP+JO2fMLptMpN51C
E4Mh0i1tquouvbKM9pziihueotSuWnvZDXBidni3ktG3EnZYmJwDcm203WiyqVSWuTD2Sc8josT4
UEfG5eC46ydJEarCIkzxV2tUB984/l1FdYj6kLq4Mk1oNyWDZlb8O52VXQ81QUtEPCT6UZI/wP8b
g3FpWcBE1dZ+QgKNXGXgQ4iEDWDGDiWgppo2TaG+W/WtJGiz/TtRS6IGYHoHzaC/ZvIJQXVr9LDR
Gju78tbnsibhtJorj0Fusn6/hh+Or/TUoK9xrnu3/pLKAG8tn7D0xe1Sm9dT5X5LAR7JgCOE51Pa
nuSBSh3YHpStU04bZLfgGFEcZLGjAIIfb1avQR9dJ6QhPiajoILoXEmzw2g1gn2usdO3SelvpdKw
VhkSdX6FLfFCKtWub38TH3+rhbP3kWqZKRSghRQy9GUE4LtejRwtSuJvj9hc0lIlhsqBsVZbfeti
8xM6jvOIbSC3OrvDez+77wbRvjuG62+ERkyvud6PRf2dsn0Gy7/zVf9adwgNEdsy2+lRnj6ow2Dw
vL0XvhLsSbuKqIgtAC0zog2gPuBM4yRlDAj4sI1qWI5S9w7Ea5HZvjnsJdX9/Wr217U9jbtoIkzC
GU41EZyBooECk26eWUju+h4aifl1k0KX0PuPbBVIe4neiQZleyFuc4R9BvTY/JASj8k1ZHJsRwRV
20+UAo8Fgb7d19TLPo0heYcLBLiA/eyX2fcU+t/Map4U1ou0bgus+A5evreSvUeSJlUdwy5BUWbb
9dH23qvsTRMNzELTaCdTHpJUy9F/NRqRFwoYabY8SJMKLsKjFBOk4JjrzcawbQa3wqAwjd0EvWI7
m2y+7ixlQoY0DktzK7UWiUKW1t/aurKdSHd6tn1zJW8oVRWptkjrQlHKG4ZNbirK3tJfkXLoxDyi
MXAIkL620HWXyshMMQLsRnxBfxQwkPYgpsKuotsKeoQUD7PgLfze3II3vW3xNmI15DVigmjJXylM
zJYVrGApKSb7aRjf9BZRFxifZJ8nhr2rBuNKMZBwQL1PCiDw/x7HzjtZpKiN5j9LJUau2Yic00Qv
ZOnNazlxof67tpZbnM4QdlVfOcuCynvE0cbyqEmTJEuh3eqdjWdYt33TM7eEsZB+i96gNmZ+yn7+
2+hNlf8YM7brdO4WGo4bkA6/TY6N8/BwQfm4kATdSrU+FyRp+6XhIMUiylfbHD7C6kaaQLWXnhBt
iROdOgcJhNn/aBwylLC/3UdvdjZdbt/IebJxQb8rfua0s9NlU1mnrKTmyXXLregqaCrjIyYvlZqS
mDG3868cZjkXA3o56nUSk0oqKRnn1Fm3SD1sJJFLK+t3eXSGMbv2Zyw1FfAlvrGpuEgIavfMXrbT
Tv4t8fFaY7J1EAzN7xaf3jIIP1GTz6dsP8HSL+ZPrqyTQobNpFeYT/cLebLchviZNL/1puYgvcS1
vYFRaQQYxEnICdMsrJBaU8+wjZsuAcKkZ0+r+4lQw5IX6VAnszuv1iUx63Ttpq1WP/KsbW6SIgxw
OU6BY89H4EABUOugauNTpJT3Y5hsmPB8WvLpUhxciYOTn2djeZxvxMNA8nSE7YynuRoiTMna8JjC
3QDBUEgYJT8D5xBAnXWRevZTD9lz7Yzb9fs8WHnOsl9k30AzrAzpL8X8SJLhC6v6/fdOksPh0YmZ
+4Oe2zsv9FEbUVbr6RbaUe5gKDdaZBDLpydGCGQ50Tz0rLv1bv3Hzqu+fLP+jkdaQvLpDPg+ugx8
dyRGSofdtNX9AO2P/GwetSPaHCpiIfXC8lqyOhrT1DYcbQ6EPPKhfqFBydg9yJJYeOiqM9ZfdBj0
R6UHnYo3uUYvpFzMvYCRXO8ybu0NAxTrpnerayexvhRzPmYE/dIhkpBgCG8nz9lp0Diu54ArkjMh
VyXGvnCoLrTji1FrOzc2rwc+jFxuZ5tcqj56B6gL7pRk3v4VrUzwuzEv+OgQ1ceMvFxIWCNruyjR
BZDJfSbVpBHlsvT3w+Bhe1e1Xp3lsTOPte5HVYsvp77dy95c3RxEgJ+e9iH1cbEeYh+BLOwRHkPv
iq4zFfx1t0u9dR77j0R9lI4SJICUer/EtIq1lQRPvvo9goSAIhB+ulMp/Uptd62/ewXafbp6oy2f
4h7/Kj1PG8Oxz/PgXDpaCrqrPAkmosgpsYRWkIYzUoLI+ck74+qBqj3+3Wanv/0s/VHpizY9BSQc
AXgsFs9qNubk3nnF+Ea0Lgdc0ki9LDbCFLomm/KNFfaRv/l++r7WiVsKVknvUXYvNhInG0l9yHB/
jLlCTedtOouQ78rE+62RdRZdK/LqwsYK4pkJ8VRzfnB8COtwyzXbwJFnWeCmM40GjTFfIzPxALqS
Nh61GKkrwIjBaG52CwGYo4Mj6Q2iFHsrJYqWc1Bm+atnfUn8XJDSSAlA0h0Ep73dTAyZ6hzWngih
IpguyabrZX5rvfStcH5bOUnLOyO9hDDh2evoEygYLikkr3l8exv71qfXtN+DGd0POnz2pPaEAZuG
lheyvAdJEqBsvqAY8ksdh8eGyT2EFsZvdJDf42naQ+MZXhj0WcGxuJEGOZqxsXI4Q/CeBT3mUDUD
paeMjnxCXS4P0sHP6vrQaPZJb/aLw8gqtlPCtKZDJiGDaS3aT6H1LhG+dGSMjB4vSjOVT/kF5+VL
Ddm4GjoK3eIP+FYEb1A/sTHHaUVrRFN8myFtuAo/ECmupkTgGinmFnB+G9svA2mehIsZhtr0zQsd
yWXZzdIVkAWSWMLNr6IwP0tjcDb7D988rBspujVL/T0etV2FfumgmIeoJnlBZILVCq3lQ3bNqIcf
+fi7oShv0PXuw2Q119LMCaPxy5qGA4S54sMENSDoAfHg8mf26wsYpl5bZ7y2ohJyfZqKGXUVekat
0e3d8l1CcXmpnEp5vmHuPaOFshaKDDV+n2aoVMJyb+YWDIwXso4SrUu2tPQhVYA3ada46Fmufh+M
Jm6seZmpDqzYITEPzAqi65Q+l3Wy02dyZGKYEFMSJ8zveZp2IeZ+UdX1B4vrv2v+t/yenG81pdBc
QcCUaMjUQi7F9yT6W03ONFHJgHeHeEjeU95Gcfidwmc6vAAvqb329YdkYXrF2xDPq2g7ZcXnakmM
DDMv2KZFS67UZHoUF/vX5zo+kz3I6brhtXxrvRe5KU1XnnVm5CWQX78p22aO88fSq64cbKNEP5Ie
2T4j9bHyJGsuO1AWeUm+NMN8k8a0YCKkNYb631vrQ3JyFcXOyc/dw+/uHjUuaRpVLpTRWgYf6dmu
rZ3jZuueWjv2AGik1VqGzXZs6ps1apDtL0Gw9YSWZqzp79LhEoCSBKFZ1X0ycU/yRAbwRVq2PvQm
o+SMtIDRPOsWZ1BWspKlYRgPTDRqsayfZLPreplJeo62XWFB3eahvsNzlzRrNtVjnt/KzctZGuiW
lEZ7N+fIxlXJaQSHD1fcozgBcQZt+a6r3R5umNOakdnmiw9F6RphcnR0sb4ScANDu8trbWsRdDeE
zxKuykIKEMXOxq8RzCrdUakX1mNI4fhFKYidiLIPUtBfTfzszr+ceK9t/nIvf7ka+Sod/ilFbKG5
ndr5fibmR/b7JJ8Dh/MxuUdH8iz/k0trW7SMqZ/y6EItpmRF7Z6ljQsoxt3oyjAedbpMskOlWzzN
0a6fu5tQ52Ykiovr6sOwbwQmlknLRVyubLkmznZ+Zl9LrgNXEpVXKdCl3bvRQMX9+7SuMBfZE8Tp
plFedFH2KsmmHAUJ1JQsOZL5SpAnca10Q6VBbGB4Bg/QDTtN2soVwi5mf1wcRs65c6dFYNIXrgfC
1XQ4ghGTLu/fDjBXkyD222sdwuK16yHlaOl0eIyIxauNkEaNFRe/huxJnJdOdieGC9qMO30Bm15L
nwWrJV2ZRdHuF8iLu2q4HPvoGR7IrTL6K9DJMrJAMjLPql9qeMIFx4G6ya6OBkg06HejC3WYMpis
4NCR1ZctJg8Fmr4LU/YSZ0xuvZjSLwp1cmjFIv8GA0BTmFTWw5ptib2a/PYpU7RLrf0dzGSZQUBv
bhtFu5L9JXZVoFcFRLQXeh5+6JG+W4tGLKrdtA9aOF6Zlf1VvksZ5J9ZFNQht6iPb6TIv3QoIA3Z
Tkrm0o+IEgqeULgsUwGrs7qVMqJUNqXwKdU+rVM/SvPCOkFtvZT1W2u+SsUQCO1htkdW3lkBYaOE
VLny4lXwYubtw7o/CblgbbnwlOKZSdG3EUp68UwS2xWqByd1uSZ2smRdwu7LOTuJMa7xm8RssmCe
uhsoc8k/5c9qBVKYs5DEeGmIIpDP/JUUymoiLIVKJhUi5jWQagWQg+zZ79WWXy2S8Ox+SRwoF7eC
hBbjaUZVBDJG+FOhp//V0R1tu7cV6SdQOSSKsiyGIIwsiKtEkiuQonFolm95ip0Rj1/n1WFE45GP
yMVYiT/qCPw+JfmWJxeRQzG29+pFX4v2O4+NJZdlfCuOdFQU2ru1MMU5AgdNqgXrezY+6S4EDGZx
IwAHgWNI0LiiNfz2Eu7qF70EMQtN8uB774KrkteJczeyLwhZPtY6At/K2M1pVu2kfdMa7WUNv0Xe
ItkhsRVahU9GqF55MBwSW/5uf5hoT8eZ9zp1y4/ggxdPP/pJ8hpDaKwRvfaeeluF+UYuSABgSV8c
kYQV6yYf8vdRrcsKDVWAMWb51GSqkEIHtkcHg8RdHgP0YWSsa4YrJ0VOjNsjJ0shRBxCpFoHw3vy
TaiFqhy7Xt+IqZFWizgJWeZ4UO6mpboW2KIA/tzKZU4h2sjDVY3wLjegNuK1umEC6PXO8hUylFu/
Sa/LdAnEJlGkW+iCV1QeRmO4kLMjzkneQnCEulc+1tF4+RfabHSZNFZ0EJ6/0dAD/WXTdhkTar+R
Qz8izBiMy9NQFx9yv2LhbPcSosVP8QqCHjMQZkyKnokUYFkAWlpLf9MBaEjUamnjr3R6W0P9v57n
6jF8XpjOABXG9LoqEKfhgQtiQxyILPgAQ1CT5Zfri1eHQ6fpWrfinRhS2QtFd62Y40mekGCJ5d1j
LtCEDzOiixyn9b0AxSRIlvYaDajYMz+lVSlG1GzGlzT+oaDf1c0v6ctJaT3RtSNDqe9JfSf9TOmw
mtTazDk+9aV1renObTbFVN+7y7wcvjCcP9LBYJh+M1ZAWangSX9Qgjtj7FDRTR+kiY3650Her1Pi
K6exd+HkfJT+uzQ+Qp9ElKxEW6brMZ53aDUdwnr4MafsM6lpKcAAKfmNXHeoY8LoqWhdQ9nk/xF1
XsuNI2mjfCJEFEzB3NJ7Ul7qG8R0jxreFXw9/Ulo/hN7sVyS0sxIIsxnM8UuH+Mjwx4/jWGXfJkB
vN/1sFsaXCwpEzRgJmBt4LEMGSx9ouX/K88/zDE6qdL+GXRIC3LsSDET6vV327VfTQQ+R9GWq6kq
1KGoIOfZDrvnFS2Gz7kUT8ikx7+xiy4eYvifoIPjNZWD/wLBLN1JeywvE0tf56D0ph0jF/GL44NB
KYNw+A3QYPvzj7d6vvZMDHxNvaHXAQZU2FBw1Z2yM46lZUc3VmajLQuXxXtGdXblBbr5qw9dPw9/
E+F8p1Y0vGNlRJqAH/pmDZl7zEoNozSwrYcucOJkjTN9cVlnMZ0f2KcNI5tKUo4ifxjMHIDeQMzb
+Jk8YwOJLxJj5q4gy3gRo8VsJBDnPy6H+s8/Tgf80ZRd8dWambfuJ0wzBWTSA2uQM6aacby5uWFv
qum1kSAP3JHiC0MLyGyKdJP35bM02WeFaoy/u/G37A1C3cXWnlNC7mqEdCij8dmMFkZtcG/vSgdQ
a9BJN918sRhx7I0hXZldJ/aKMWJGW/6qfso2XguZFLUMtLisWGsrg1M6J1QXyqPbwKzzFDwmUk6j
eEui1sNr0/crJHhNGfwuFZ44Rwd/YoijG1q8Kh03VWvZm9LmDyBNxA5m/jYY47llCjjt4q9CzO9h
bXw7EglgEnWnYZof02K5VYgEGfDd9ZLf3ACrwA+EVaIXchtUErI5PU5QYsnejWu5UiJoN6n/T5TJ
/pjUM+FkOj6b5EGhJk5ukEuscrthnGppwrbFY8L4nDXmZzdg5o2dauNZ7H3ZTK4ULEHjgUQzp6rs
jhrmDUoVnWoOjaz0D6O1aFdQJ4Fxiflz9Y+GE5qdhn717VaQw8MQvHpTRE+dMMXRHZ96q7YhvjUr
7Zj2KhoD/4ghKl5Nvd+uZsfrl0Vy9jJQD24Qwb5Dp9Pa8VCDInwaewZRxGiu2Ik7wW24k1KT9yDj
YGn5pYv9y9Sog/KdG6R+G7C6k7F6sHIGwzgUsdYb7e/KosBIh98lGs70RcejlaATa8a1GBtkA4jP
0JN5/PlwxNv2VKIwLL9H1Zdrf5juNHTfwYAh3AgOLCm/25Qm9kEFGSH0zHfTzRkwLGzuYX8bs+Qo
97O3nonhPHK/7IE41G/Unj/9LjIjpH7hbK7z5tBg4KDBHqf7mk+16PXv2GaanoFY2H7R746WPt8z
UA1ADKoXalQwYY9IbfAaVvmwp8/C2VsOVZhOQ6R3rXjvhyymj/NYMlNKKNRgmdIJjvDoTxSNLVLJ
WxoZ7mEAdUrSLrfcSTnIG3gHLItbWyeYHgCs8X+E9B10f1XYx9ZdYOHRZh+AGtOhlY65BSpwtwbj
2yoDVumUtdXyuSkF068JkiiVGH+duPvtN7Aoalbrfx5knh7aDEMq1yYVeO1GrM3FPJiBGDY7TrGi
EZxCNVvnALuYCJhqDvno12h36BnGk+jABqlOg6oukTiY6bzLzIC/I8y5Oca9Ezt/Nn3G1WGctLse
4W6tJ9nh0xg6foUWX70nqAWzLV44+rUWXsHtGJVdO1jNARPstQrmZVgCWLXdv0fSfJiO8ZGF1rOQ
CVw1/dn6munxGDEkGyNGUrU4kapynVgojCH7uitXRjkKpthGfFwOtJt0vepF4W+GCnuhUWEJqgbJ
RQAWnTfkNF5KWHEaHWoiPHmvUwuQRgPQFbfyClvJ+yhhJkndOocGFCfLx9m+bqiD5+W9K/wDGLV5
jWRSbwHYnJ1StVvlJNWuYquFTdBo00B7uXNYD7rcBnUb7BRzRjtAoC/zGN9Sy/6VZxiBcLTtSgOg
bcdGjWfV4dFIvXUJuL5sDANDmIOrNAvFKu2TvfAxA5T6la1H99IaMUoBOs+JKc+Bjzpucl298pqm
obHnMw3ajisPI+MgnHbt+PmvrsamMflFurAr70P8T2l1nAFV6WwmCz96OdDZFztfjFshmcBJWSS4
a9fJ9iaE4CVabNrgMTF8A+yC7djKuvg1VoccJyJlaom7tfYoNmV5uoJPTN0O+52AehFjbtBcJuvB
PMaFO65a/pwrOOf/4nw/AtTfxJxaK3u4TZH/i83GaT3bNp+s260cb073cl7u2CHdldQmPSkPSWCx
3xfTJoQDmqJ73CQO12gmeFeVCN+141cbf3Zvnjfh1QOJLjlgs2Fwd7Dif1OH/xz710EPXHhDyzwU
pgAA34+sN0A5MP0XD+4RtQvUVoU014HHnzMrxueuKOSBTLPwUG11GHpXcwHYJ0DQx1Y2g1pVwzLK
YkqEtLYWjr+OY84YZLQMNlqTt4MNa6yDlMgCQsjVA5u/gVi6y1kGXlsumGE1PIw0GTdTuPwXY/9g
V+q1cTNslWxEswlVIhl0gm2AXntlTDnHcJGsdWIQZMvR2UuTY4VYg1t3lZ70uFzoYUrWOJxcL4rX
hslV3a74vQOsLoIbITeL4tS17d+4xxXgNKO772ARbzoDAmbdOpeWYgQqVedI1TNf8RuUHKwaKWIp
77Bnxk3rxcy3xX+cwlhpJX63bSvWiNP2LshlvKQLj4wJStdM/Q029KtN7CYZLP2REJqTZp7MFru2
S14EZuuNIp/nlxyXGw1RGWNWa7OH5FWH29QdXw2ZYRMfOfGpupAIJfoPbPpt2tuPZVCSabitaabX
Ye5/QXwC12QyXZHl5Vokeb7KJUF6kCd/CzScpay7VQqFO8zQgXbhmK2LeYl0HNBkTZLviOSNdcfg
bNtyn3RYatADY6AGOq18ztawTrLVwj2wMtZKE65xFKHzQn1Q850OKWCJVf1QOh8OurADtqif+Vke
TTQ0a3smRllkspXV3YmfgQV5PiuU3XNDNzM/gVb1sFA0PX77qg4gJsNyG0D3lYAQN6W1aZXxjS8D
nqeuvgbYzkwuMevaZ5LdETSagYeFBoh63X9mCZARryZXAqEACb3ZStnWl6A5eEZtbY0SmKQ7yYdf
OCiIWZFPMVO3g/+3adXfkCSAhlV6BWKHsQ4KN+MByT8kSDSN23GT9sTWrMhRUjVaRQ0VMuJBghHe
McVL1B1n026yxLtfSyq6cfepK67ebd0EK8+8zIag+eyneGjVPWR5ZZ1BdrR68Z2Tfc4zLsc+4YEa
96mesPbV0uEsYJMRrTRhjZ/1KxOdYpR2Cwi+h6Cp2o+wxgkW1U/tQCwlCzlszNb/d34eU/FS0HGA
/zPslFtXGyuyznon+1btZRdE2xCPdVUNI2sKE5+Ah36w4xSKrVnePXfK12w6M8MwepplHq57ch4/
6hlocxFcgp5zHoAr8SZJAcqQ2l/VTvMoRkZmsr7AugTMfq9881Z54tj6RXGN+iDY+tapGwjC+/Ze
OM5GmrTJ4kgzOTyodY+IqBjqR20mwRU18o6J1nVkpcd06JG5AyMySxKTSJMllv6+d+1unf/LJjXA
nC4ivZbGLtSVs0+t6t4XtGmmDAQoBqADPxeVd9O4Dry9TSqFC6iZdrm5kAAGJ9mnvqLAatqczfi5
NmWQHVm75DLbJ6cU4vahYusrrym2phQNG1OorbRoUlnWqYi52UUNVMnke8aysZ06IAsewm+TU+HX
EKT2ZuwNgUSqH/fxEhtPsWw3MUCRL28CZdAZ8XcWVq9d3uQfaasUg+5quhTLw8/L1kPGsXxHXEga
u2lhn5BOkrprQZFnHvbCqIFupbbYO0HjIrR1xboEd7CPJ8t9+nlPlM436AFat24GihMENJPeOCvO
fqt52jgzt690HSqXTkibWM52LLx7CXh13U0MaIaidu+2ALiq0mNpjNNLvTxUObhuEpbzPGeXioUl
+s3R/z3AZsrOLqPNpm185Kxfhsr6NB0OAhkh7/x5GTcZsm5Eglj9qpaGWG+/lfzF+noOP9k0SHZg
W8t1iNIKExmL3kxZDmekHQPkcJ55jeHXKEOieoszA9vPjMwh6/EKFMF4JL8BJzt3FlOUPMt6jcyA
8G2DPvYdVTtWYImXloImdkdbvwezGx8wOXR7Bjjtj2iyd4XfmBufWV0SHDk9rN5Od6rWO0cUIRTa
MH7vM6awRThO3wkjZoY3r2avrO6houloF/smndznKQDd3pu9eYAVfE96P93yt0qPtSG7Kw6nbDf2
UbiqlfwKFM12ZYrgqKGQtRiB0QNo86YdpLjN2BQHynRrZSUZARlHWlJ19sVLC+5c/izZ103ENp68
6qMtIHN7Gy9SB7/pB26nktv0MBVn359A1g3iZTKm22KneVJJ+RgBtL3UuE8MwxevTl//o3BUPgkz
bdlMK1d3FzudidzB+ptOnCmQxcICdScWCj6EeUPC3G8gYPsnawBW5qgpv84tV0+negZDgYxd4hKC
/Ra8dX5ziTzECQxRin2bFBiyI0xehttWH+y9uHMl7lZNVhZMwaMN7nmXyxdV/eu3sX9sRSlYEw/1
fw+hcq5KRl+JA7MnBaSmU1Vdo+VVUeTV0Y81PUOT5pZpSbnljBBXMr1i5UbKfE98FkUhhz/yKFfv
Yf/sZ+P8kRa/xojKQWo1NXaUiJEr2V8pTDyJPBqvLa1i8i2zfE10ZC7DhN1vixyLcsLSGjLGXZu3
X66dB+eJP/a9SmFCg2I9iRa3c9PI+SRVk7B+gVaiiK32KYV0QWglkgPdkWGj+1ZfnVb7iLgIJ6PR
0tdmGJ1zm5CW80M9xwk7CnGU/dP41Jy9WNk3xnXTQ6ga4zg3JY3mZHRXTqqNm+KwOctZWFsvcX0c
p/Wp8hFnu8V3mLqXCs/nv4Pl3pljE3+yqnhRU+yzE+K/K5cdJu65v7yxUv9w0fmmJqx/uZCz8ezZ
/tc0fudeR0mAitqWJK9J1s5kQWNJ0n9CKmNW6NVvtbJpY9TmF548VhFjVmGv0Qyl2tLk9+B/7V+Q
CbN13CkA4pkcH1OTkdV0GHtS+I6rEbYlASN0BcOZ4ks3dEAuirHbzVPobC1bDqdaaPEk6hhjqUtB
Pg1SoFBaPowyzd5xc7h7ZiZDWskGtdqj7M34UEapwuLQIu0lY0GSMycPqc62qaxzydjaKLPpJSW6
fPZLookFtw2ro9vRIld7Xc4jv6XfHiaH+JJ0wLvZ1L9OuZe3e9baxHOYomPp6jZ6mZzgJU3Rx6WN
NE9zoKs3GVQewfMQHH5etiPCCMLSZm9DU9q2lhdtYMMgObXTujujL+vOFkLDs5XFPqeF2AeFI65u
lZjXPGLxR1FIbnWnrtKz+2kVD8140HP9ymgcsms5fFUUETfxZFgL+hNfbe9TGPCgvCMRhAEcDP49
alEf2tnTbCXue6im6OE36RtFmfc5Tppb4znhU5YX26kM47coALIYjoekD66ukyZ/lsFbEyBkn6hl
e015VDD6dmPz79hHtcsWTVJJZ4tprL3qSft75Kd8+sbUPg15DCA8JAMcA09+SD3KdWT34uRRYvso
FSl9RtuCyw9BZbZhffgrnyb9F4Y32Vr0F2kfhrSqy97ZjtmOs/+rA0wPtjG78PfKbmarcKvn4oy+
2oDAhyC1K4tL3trlRkJGOlOZxHBmmAZO9Jq1wcR+rUzjLUxLkrvAdVeWJl8RQgxX/FW7qUeTmDX+
8Bin6GS0s77ktSR6TJAydl7L5Skyn6skdu8O1/Q7HWl5l1ncbPuou8b0BaqKgQRV2m/wiE2G3p9l
qwfiI8/dWlPdb9lt1+yfwVUUQWGemyL3tnwq/rbG6/ss2UtIfB0/VaCQEm1ZsK5MvQ2TSb/mkSSy
i+ob6kh9Nbl3XHKNZdEVY/6c0exQc1yc7ZHO29wkyTGsMGVWOd6tmdlQ4YDaqHV5/t9DrfzybKUK
oQnKRlS4TXUNUL0RIo/Zvq1ERVjVcYKYDAB75PFQ8TnoPI1Mtqzyt2wyxMZo4nu7xH2SRVKIHGo7
tjm5c1k+JLDEVSSieiejYOeVBHsdOfGtysSKON29z1ErnoY5PTHQVZ3mQctLMG2H5T/sJVVN45Jn
Ig8rdH5pcGzzcA/jODqziWScTMYF/3v2814VzeiNMoNgevmCXh4EXAOGIusvy7PLHRYshgP7MkWE
IGR/ApttrqeRa1xfT2Rby1e04axGPxCnyvNa81jCn2KMC4sXfcn0EhquyTS7oiaqdHoLKCz5iQJj
1dyCNlKfQqX5IfOl2Aobdi0fzHwIBpsKYFRPGwtYNbNyyXxHnFuiJJLwzByrO2eO8dJPExtObt7t
rZqZbcOsqGpU3YXyc4toZOIZeOH1EMViM7ief/558GyHyUUry9eWbPwngLSEzKg5dzI3vCexvNeJ
4cWlEIHoViNnCvy7cnMc9GE+HO3Kkw9skauG0uE9EEjrh+kSqOBuZ4m5m2bCsigT2VMRN8nFBZCv
nCp76nBZ52Tp9yEt9mXqn1yly0sq43GL7GzmIGEZksXZadd0BilAGRAjDwOZu53m21JU6lpYYcPN
lksRrVuDfK9A3ZAHzT/54hFoSoryXhS550Ta3jttz1VO6sshybaqrlzvFELbPVlO+11UBnNKKBFp
D+ApuU7zeiplc5OGRb6QdMmqX4xILDMn29Kqj6PI5L+ypi6QBlX3cEBUGSbUlNaNhyP+RbggJTvz
0E2Tc+Lpp54tYpaaI3RNFgQMh5LzOfKt6DomMXAiiqvbYVTBaYbvvs8F7CzZ+vOqt+lHSTEGMIx8
G0aAGYIGw30TS4aBzGE+6IkKQ2J3h5Zi+t6MSsV8dZ5dTOnudWXHt9BGNZi1CTVk0ztqTKdO78zP
vk3PwG2hkzF79m5ID88ujHnlDHBms/HZFualD1AoZ8Bu1wOo0r3b2X97azpCds73Juf1ikGT/J5L
73PkCCgP7LhOJ4/Yb2XPsY0VknyNIAi/24Jv7R5RGEM+zXx9zmIbMY2FWMgB7PXjJC1ybjUowvwj
x8SKIUD55grvEPrWvGm1bHZKhL1FDhsaGxy748rqivAcZFF5b9ymvHMbn3d5xtxQ2j4Hfgs6nlFx
Khxl94YBoAVrV0/n/z0QxTHU7BvRVpVU9ZPU6S9FpYbLzzNnZLEidsFood/iy0Oi1c1gb2VULp8K
/F2Pyv69sl1mlJLhEKN7BhBJJ2SwwfGN+HJRdMXriHnKD+KclzB2mEY2uPNVTWjtzFDnXGJoiq1d
4oGNWcXG7eeBU/7sOw466eWtgYLXaUqs5z6ZigeXmwsmlOAsWhv3U2J2+8Sd/gm8ZDzAdcFFSJdu
j/slv8RhsjeMQO2pHAjQ05n/Dtf0Y0iBD4o6H7c/vgEZ0XcI+lRRk/PYi3RZCWkKeoW9mKGM9vH8
ovvuIqf627JH847M1B3xaTsUYx7KyzdWnstLsQgqDFKGOI24E7KE2YxmzPGd4NBaTtPOdKgBgg3Y
VUUHyiJNjYMxpd+9EDV1Ev8RRb4LmOGPMurgLPN6oB4Xn7GKZndRGRxKyfytov69jb3+bQr4TSM+
v/eSbt1qcHPKR2Z2y7Fx3UZyZOLZYbhieRFm9A1MEagwfHW2gU0+H3i/6kpeVjOdFvf7El7GuQtt
c+XHLGdkLngh/A96kUDoW1sxkhDPW7drLJwHsftJoREF9OCEe8lEd1+X4yH2qKj6dpKvMSXpQ22F
f3GLnBybLgCB8sfyJBJGtevRnZNZVtnMtjl4x2IGTmlOuOmngjAzjm7JHNPDz63qv2fmMpNQ2chJ
uBiA004jOWzlhFSjWQ48rpTUJAJ1+3n189AmGIqYAp4pKeXR439fqIlsVuaQdIfG75Jttkh1Zmla
L7GaNu5kB4+fV3bVdRtRd9n+52UwYfaoZ/Ev/NbwSST4ccserhWIwSxM6s/cjSzOhMXptLysY5aW
jLF5mK1bXdmMuI1F+p4G5vhHjf2X7O3wta3ktDfSxj5QSIlfuK0zjtPU0X6OKFvQVqidWZMjZf0j
1qP1a/DIb9zA2vo2IsqhHqob+kkOMSMrLoEunR3Yx3T2SBNr6d0KJmvXUdJGt3QSxnHKuHQ7YMA2
Vc6IObgSVkkLgi3lcl+ZERyQ+bEU49KypBYqV5YdT+eojHd954iLQc2dSmfLnVHO1XvmdkyExVME
Oso8hIfZMOY90/nfeVZpCuSxv/7J76F9Z68R40dV0J/MZCZa5d5WHPTIps+ow4eklUHxCUDkqM1z
PM7BFkZYzGWP0GuanPzsLPHXz7Of9/RQn8KIGbvUztxd3NBcclPw1mZUcU3X54QmjrUK+ciDgRjI
mFV0j7k3cMj4056uW5qreTzk2g5uYVbZLxg4d7qI1YM2mPUywvfejFHpgUo3pkfUJFa0Tjt4nShG
9GV2Jxi4npdsi2U3Nx48YsblC47tBLvBtL5C4Q2nQGXjCaXYyGoVL3+e5aheNwGJ31ppad8mrjAX
Puk1AfLRK7R7AkHCMP2CjP95Fs2U3OreoQ3MW0lEhZt2qtjJGREltWP7WJDlVePZ9G+Zjto7Qx7t
/efZHA/iMPQOHa0GbUXqnksnNa9FkDF6K+G/Us/LkRNh9HuuajihKaWuFaTq4XlKi5sb+u69kSnE
GxpoFcuxtE28bZ5W+t4Ec3ceGwFFfIqvtE8H3eDvJhXeDzH7Edai/PJNSqm6T5+jhBEzwwe0aJt1
8ogLZHw+FXKYPvO0CbKm3AxqRMCY0wMcoIdyByBkcaxp7fftcO2yxLr5i15SsDphFc1LujwQO0Ia
Y56BfCwDuC2CjdmwAT/ZM7sLvXVPoYpdGkb1ICBwYXQ7tZG+1f9S+AaY/FMAypKJ9n86xFdWmYw9
dAcU9U7jv/HZdnuzyvMtdFKf6QDlMXxv6O3PVzMTQGxJVXfjzs0+Mi31mVLIwepgJDevM+e3cAA6
bFTqExQ9kkCP0T02DDNo2A9PmeopID4m9KHokxMLun2yc3rB7rRTeVe/GkqqVG8zTtrNqHR9YTY/
u2fmUkQulfNVRdjaQPxlWc7dtuya5yy143PtqL8qz/5QZlQ4P4EYVtNU32vTxugjelaTuePf04I5
G6oYKbCgINjXi/Nr7jHYuPja6KYH255dmndukODHozZlKqvx3nOFED4/2rMq/lgpm3t1n1E8mrM/
LKmz/DUp+RIUKHX6ucStyCe5Rr2ktogQjA4b12ss6MRNGeRXnU3kAeF0arPo/wKQfAlF2qaaITxh
yTCeIxAgLHjP3S0Uw/yLARI63vMlGxyq5AsOOOfyv5GW563hLs83PeKrqS35yBO64ky/XRNbxvtB
8w0i7919xWrOyq3r+dMky2PgNUER63hyPVijeE8jc6eKPHiWE/S+zEaRkDKd8WqTWlldM+0La6Bx
HRW4FrM2CqhtVO4G/ior/qoJD56Z/o5KB6qx9rMvHbJSDnn+XuN8Ilr11atRxh+FZ86E/UNziEZ/
3pHs2rf/njkDgWFo3fj5OOJbaXyoPJk2uo7GI14J4yOoWehwkWLPEdMoTCOVp04zPOk5UDrdJn5u
mtp9+OZnNlrx8887pf+LyVnzompW9sKifqAEqNjP96rH4Ac0sxPD3v18Ie4cGElhlx9dnUZP4Ske
ogykvuAIaXGnNqY656EBg6hzpqdUS7WSjPEePZqVT+wCcGINOqRSFvTrjnGnP7N1RvUbMKgb44sV
PUm/G6Fq8DR7ID6MTqGcOzx79TSo5BdFjXLlGZS9m4mEpFWTcxRR2bwVxlEm/Xyu3eTQluygUXwO
e/fW4Zc+KybEthkf0vs0vjF19ZT4pf4e6fYhIoeo0DJ6q+MW93dmWdfQcfA09m6yS10YHiFeFiOQ
+8Gu6fSpKthoLETvThK+VqPw7q1lTe+VC9Y2NatX4A5MxRvOsemTv5WMs19mUS6HFT3woaDbbVGJ
K9hiORSuiLmmfdHuvrptI58YACJwiqxvJLrdoQ/zeRcLCG2CKRwaNARZzCN6q9ZshLMqKJPb82f9
brvrFHo4t6rax/OYfQahjJ4sxjDb3mxfugqWeRMb3tHy9OvkmvYN7AwCppQVd/QD1oYJfweYs0sN
XHF7krGtdqHNy5/3fh56SEU7Q3uIMMNhXePACjalHPr95Kl8h7cv3jC6U55/asS56TMHkKbNbunj
0NTRT/RDslOvD0MqP5FaBaueEQcmdoL0ME0uRZjqKGonfMOBaD+loDBUbb2G2hrxukd/FebmpPBR
UlTudvlf45jeFZpQ/MJJkux8pzc2Py/VZCHYKsZoR5xl3kumstKKBkYfQjH9efBfJluhs0hj5BiZ
dF5owXTbRgokO1oyQzNr1ow0DX9sWk91Rs8EQOJK5pQucoeQqKKSvrKTcSUGtsNQA7KtyQjJbYwg
/9gp45ETS6ajcQ2QtgA501BI/MI+z6nxgjs7dNryHigCtoyEYqc5FeCa0FXNgDBZ4RRumejn74Mp
/iVpe2/bBoSaA9DYFzhDPkXrIHsZpFPdgr77aK3fQrgjGowuuAj6VUdyKHSxRc5kdBBLTIMhAPMF
cw/U6gwAtCVV+f/BgkcsdWWgLS9JvY38e6jaiOpe3B2HzGa+j2Tt1zw7z0639ANtyViuwqzTOz71
YAqi9yprtz0jYA8X9jiQYg9By0z33cDCKETHDEDZPFvLg5+CB2LROd9zk1l2WzvnUvZpeGBR1Vgb
E8nnGMcei1ehfWj9Q59OzBAGyfhEpOWTgJje8zxbj6AJglNNCQfEQFWEVPj7CVRO3a1/vvLz3jiq
VSIBoxdzHN5+HhKHZjgXDABM1Ip6efvfw5imXCQmQtRGbXLXxN82zqz3aWuThEX3xp6zeeWqTu68
vJ829KuKtDb/+7YmQ4bnNPE77vD8Wlup/3/f1kXdxpRWcsoNOR0i4WMorZmoyG1vPPZM0zz3A6aG
vmGhf3k1hZ31nMGV2zS1FWzbn+9YHqoYUlwEiFezCbVthJhOs//3v/D3v8ciZReP4dyIysxXVucO
v7P7xUS0uJayMq8ypY4rGFlgBTXec33y3wt3IFsX/GI5duEQrgbeOEPubSgbq865N6Hrf5ZlEh7t
utWbanmJjZton9z3ZsSN9WLo4uw5bCaaoh72vmA/tHDCQ8Qc7r42fPmI+bzWcU0XtpjrO4Mu81/t
JxvR+PmfybfftCzvRjf2ZyhL9tukmSls67Inmxzst8KnDCJmycvCgjXZyP/7qmmahOtT9R2K0rpE
QVVeanv782JqJutijKXTo2ZkFlDmVryzR7F0uBwQgAkKgaTCaI4mb0twz30Eo9URn9X/6jZYIFcZ
IvvHbNXVVvVcycq+N+9aB+8196VTVEvz7kGbvP880+1JlG14+3mnCWkSAtS+WBCprrX0m93MtXIl
u8G9TqaXH4n1H1h3sitndXZtfh4cPzjHJvtcvK1CcEPV2FvXsdwyG47XyK39Lcuw/jlsLUmPE2IZ
C4FsZw6Zvuee2R9c9t+2iFrPBEioTYem39dc3V+MPGk4LqxnhT2+9uyMKUTf2EbhvR7QJkZRySCx
V90Um7XbkIR9hfqStahObISdsXXGOj6DbOGjWh4+lPwEW0203drGOh3qZifYMLrM1nSoBAu/0wty
KXudd3AYiJjn+xTp8Ty0xcXDyXGuElInk7TUFuUmD0mwHHNJqQrNlCp1j9jMkiedTv1J0S6r07a/
j4RIc2Zx3UVfYkjT2CB9ltscX+fayFWwHz1S+MCPzV3fLolV5xIz1tZlHszizpSJeRGdhODcGJA+
GMLxX9zFRCCvdt61D47ZF0licaSnzD5G/jeFk2eM+c3C1HNNInWbW5onUQzaYA5+C4wLu8UYsmNS
PXnoPl8bMy1mIdWHR9p1xIy3KgeGUwZaie+B3+XbWPATpYbajQpUn4M+Zq3DSjF71/SnavDkM43P
Y+Iw7jB6dK+q4tnzvPEtKF760lyiwYQZY/Ohaj9nCzmMCYf7ZwFIFXKWA00qGr9sk9hmVGLm3mLm
u76AFy+KoNpBQQ4hCXjyidl2EmcS3iyPWMqcCpo4MlFbfzaTjZX+P5LOY8dSZIuiX4QEBBAwBa5P
bytzgsriIbABfP1b9Bu01K1OVd7iQnDM2nvvAy6KncrWZMEXn7W9PZUbPb8i/DAEzw0bQkhhn00R
4eFCnLjj5JFW5FosDUXsyk+lBR2w4wxdiIngGHdFjXuhg9Oxeuu2qr+rFyvuAkNfAwyOwore/aiK
YIfM8OgbgCECaBw5OKhwCuOhm+QYKWnShqb6zXWMU1+Pz8NY3nzt3GF8oY8rxl/mOA9gq+mPRnKD
rA3NaknQo9waSpx5bx2Kx2Z5mRkuAd4oC2LJ2wBD0nen0u8s5vMLBsnf9FWp11bHeuAL7lNm2CTX
5GilGh2VOQghIWGYWG84jPwsulp/OSCpwZyTAOvwrfUrTF8mmEGZZFTFvVHjbAZp5ExE+SrPCSV5
q4fEga6zDPUy1ILzyOsPlVv+ZOLDjmN8VbglRJpqMl6zVMVB7SkM2qx7pNg+6dJjF8pEI9TuX/Fj
suPWBDOChuckWFA8OJU4bXYKiZ7toz1/y1nWFQA3+Hk3nExRxbMOxONHfj42cYkLnGi6TzewXIac
ULvY3R9ZkN+PZHtQrYCikTNx7NZgBE8v3iyXpwjx0cUqRcmkZWOK07s3pX8y7+N3Ofny6BLkVgBH
cOLXJxvaIiKl0IY+s39qWNyDTH3mjZ2zX6Q3mx0FQSDMhbVY9kRSwMOELdY4Wd/E5eiIBdxFQNZG
hpLyyHLwMDbjOTd+Jtl8B7BcXF3nOmWMh7rjwp8UykCrczFlBLuIv3JLKiCyNmPnHPYTBfsohYjJ
DJHR3NcFoJqicZ8puyCUHmZjfF+XxjsMrBrCVY1tVDg5cswEjXWC1R4L8A9lV8PFDtxXWal3WNFn
coJoArMpnnxMjwJ1dvZf4dH1tivIcEXQBt/3UID0fQ22p28Faxyadn6on+1TnoSyBlFkWEjnGuXS
+hw0D22DFGcFGYyloHu0EvudWKfhZPjSp3L7otyxTupBEgF/GjyqrSI7wkkAvxDEfSALc4yJODs3
te4ja+Ml2FRw/WT7sTbhbE7zNKrLenfhDrjc2AtrBoQxJ8Uc/kstgtWDqq9IrVAnV+e/uqS7sPW6
rso4E5qO9jHpHtSA1EGaHHPIEoGchzuo46NYUvu0rN1jgWAyNB03u6uK8UpOLpBgPrJQAyCGlthr
gPS5sB3nBPNjeYM6OVbuhUM9FhcpuO3nwjm1omdhhRYbrHpUyXrroLtCy5SwraY+Js6CnHwU92Uu
wF19893pf4x1h3VZ6bIGmbsHgDM2iguLyGJLY1Omj4KNOQmd4tpwY8xiXpFJlLzJ5CxZhIGw9kiz
GlCTY99H5v5xmzYIOIIg63WSE8Sg7lMRHJcttyLCjn+U84D2zoGDy7v5knIXTtDMRFtUuP9v9Uu/
Gt/K8e7NcvXu/QH6r2X5FGpXv6F3GMmH/UUHMpyHemvDrGry54pdJ57gDEF543QOJo1D0h0Da76R
x3NpKBYBIfjgwnZMuAhOUvoyViws+pw/fcP2OJjRAK/IRjbb4/LaZXeelXowoFUjOPc0Bv79aTnr
wdrKF1u27ynpidfO9+76ob9nz3fvsNm6WIv15fWCaAZq6bFhObDWzd3AaV8kKW477FHnERy3GgkO
V0ToHmeI5TgodBqT70LS3s8+eEm7xI/pBwhZqj3juAbGW+IqmMPgTM5XybOYDpcqx3e81ni2Ukon
cmO2IabPWcN2SlbBSlTNzfFgXiudRx2vKGMr2baP7UnislWtwyN17Gm0W7CNXc6+dnwEcKxQt9im
eH7PBGGjrQHFNMcBccA4/O2c3Yy9vzbBcgOtYoeFr4Oi+5Nb8Jat8rUrvQH7kvIyI+cz6u01m3yX
7NP+MqVFrDh5Ny/M++1JLuidthdj22z0ScH95nn/CjuBWbIRxYyG20c9nLA8MZ2AwShWlt9Z5eDD
ZM6USV16bsugjYlkDxUI7c39u25MLpXsGItZ7lmY3gt5fn+1lO0VmOsJgVR9mBISCvnh3LgVgc5e
+eLLbcI0ZZy+FkcAlmG6kgZN6Iri3eoXttGchAD96pAIlkqF+7YuGP0Fco6x5GEYwDNS+LyeFyfL
45HUTF/foVg6QVdvMIHUhsEYvKX1/Eezhgn98Y8xiPVqEHOS2mV+bj2smoqNYCTc86vqKw+Gq10w
Q7OnDxsSM1zW4n0YIKQn5XyU+GpH6T/fzg4rvjPUNXcZ88O5me9LezyLoPfjyUY3UpfMPDo6A/ws
fxl9fxy1epyqbc/kOm+DGZeL/wNQewkXqmsW6dGATyoDp8a5r6iI2yywsRlhnmwiOCFBnnOuKbvx
oXXPQZ/kj/017YyvmY6WLHs5hflG7oiavksjk6zAlPHgZlV/0Sr57JZUkiLdV4fK7mkZRcq6ZDEo
c/oMxms650KIW/P/uN9xi4tiVLGTGQ2qmECEyWLcbWbbRvM2VEdCfcnTLAJ5Gs1kBNlO78x6Z4TX
JVKL+Ui2hNPx2npfJ+ufSJg4yPLFdYPv3MXxbajqh4qATI4psgtMeWVb3l7q0exvQYExQmGMJyfX
wWnF9uuBu51IN8GgGHZ+1oyFSdRi07omZIhs8KGtnzkfMy+6oNTPQVAh4iIDpGmvS2ORONvaz32f
/pj9hfCDXuUxKDYaX7PwDvmEsWNq6bNa+l+TszsY2ym3YVaFXrn82vo2i/yRJOGC/s1C27eW/Svt
qDimuSRdDRmK0VnrIWMrPTKUPKgpeDL3ADWjpBn3maeWgxtOK0JlrsB94LEMbGzu6K1lLE0EOrxv
F2KOPJ8WRwdHvjqUIkaobayVEL+p0EmbU2+CatcFapLGwPuB/+WAyN71/DkALqxsix+z571IEg07
QeqmShg55B7QyrjdDNnxKZR+AoL8nJ2r6XM7i2374QsfPN7Nrw0OeL3fvmi/vLqNgyOHYHLnOtPR
XcivSkp21TCrvJ9958KN+hJgBE4eA/mjWXUiAsm7mgTwzc5mHX06H07U7maYtOmj2YWLi0BovALg
eDHJUgXjnPKB82HiKHOMaK5zkG+cAnzTPauqP+WsBVm5hWa91QAp3m9XFuxTMutiNvMH9vrHYEl+
dBSOTYAfWss54lvvXsKtKBYZQRwje8/Mw9q2P9bKv4eTPtSuj81EamfX1KHZSv1okeZZy+KR5M+3
0a0XNIXup1Dzee2sh0yMnzmtC+9U87wW47GqTrVRfVgW2eigWRZZ6+DeQK66EVtkqdShJfTbsPAV
HQL0FYPJ/kiK09/Zr69rxtDWWNbDigtm3f9TQXrx8rk8iL54XILxy6zNCq74F0txZAwUfAd4GTT3
Jop+TCMKf2e4m+pxsjGlLkKVGf25SIwDIj7GWSkZV1WQvJsiCy6YmadRay0HsTpkhNojteUQRKYv
9E7r721Q8RWYyU9CcR6XIfBPzZK9pR467RZx37hVsWP/rvqOBeCKqwiXozkA6oW8jBb0uVVlzged
pPpcXJtlNW+NaCa+0hlkiGIlQI07+MaPVSJXAxc8jYmTH6xFztGCFBI3luazsZ33IU3wPmcolPmo
dxzrbZO4JsueaJC+xG+lfjWSlPK1bi5pkt5Z5sZ8a2F36Kgjz2zDrHrDuYsMX07m7IAWoxunTxqg
T1/bS5wq5+JJ63mxxNNYuv6uIjoFBqqMtnkDvPHRULU3c25ZdayntOqYkK40f7LxX9YtOEHanvOM
pKGea5f645NfGXeGzB5zHHa9NPmkm0ApPu6cPtaNnuLAKlFO53bHJqhSd5PI2gOYVR+1qDX1uusM
/AHCMX2wOiL3hOrVgT44ChYLfsFj/DSqY8Uk6Twmu05IcA4RhRz6dpG95SkOItv0KCvUq0MyjheL
QeZhwC89hnQKrrZZ48bU1I8y+2u5hjjkljmcbXdZLuRzezEGGNeO2eBrEvgf8NFXe+30PeZHzg5I
aWA561bMOPOkKmFUIdbIX8xLzaHPbALFzx+pHT+ko/jddOPFbsUdMdZqq7Kw7s0RFOXMaBS+uWTY
amkEukSfR/nQlDfudQbT7yO/5bps6b1pYWfiU83W6w/BiA+nGl4UNr5a/LL5mwdul6cFj41RvfJ6
+WGr9YX+5SAwIMPW5Snl5hob8RwgdKHkqGmQ2K9Zlg28IczfVeLe4yP4YLr3lX/Oycwi96XGBj/j
VTT8s4YVA5Xyk1cv59BY3uUQAMNkHLPZwfkdewNr7GL+xC+V/kRh/6Zy9UZC5Jth23gZ+QW400Tc
EMU173TbYhtq0vguwSXI8Z8H2VLJgsjKb8awea+zLDjZvs8xIkjJNsywpJmF5bA4tqw3PxCsRUYM
NFGHUQz2IdID0Ae3WOiEvqt8l820mNHKTpNvmVAurwayFVGQEJLaK7+4HI/2IBRVgz4Z5jygRPIH
2F26Wm4uCvpM/fWZB0ZG659s2CnOe5IxKtlxjA2sWxsEcJbtOQ9m+5FWxddo+r8VdCHw7XqwNxB7
WJmnptQ+ioYx5SA1n+r1EHTxMrpTnCR+gSQG2zM32C644G+MQxB7r+tvNe9s0bj9mCqUULl7TVka
3PBJUHMxA43YOpyWb3uGQ1OTnR+6nm0qgePxKIosDmysTKlYEZyHa2B7d+yX6qhjChbWXiri0Syj
QsycaSO5qYsJD1b3C3qx6sXqe3nGGzyEh80OnSg/4bTf+JObcJfYQZtszMjr8Yi2+bWbgs+sQ8Hm
TuZMT4C8sDSd9Fjqv7lk7QM0Qv9EATpq51C0SPv+4zaQireyxHcAxdWMHWfMFHrde42yyj7V1rtR
UThpVIp3Ki87DDL57GZ1FgUug/4BAJfQovUMZwq1ZGOuJKmQ9CqOSOuteKmSD7+idUNOVMv0GZjx
B+mZzP8kcxvJMZXZjheWyTcatLsVdXw4y3xFDW/ek/j9Lt3ioDN53hNI4aKdaxr0c2yzge9lk0el
Ceq17ZOrDYK27xmXGMKjV59fm5z1Js5KXXg+aqHQtOnuKHI08NlGStXKkrry3IuBKOdYdAnKnHzs
D1nvz3RS6tvU9nyodf3iJOKQtfbyHGz2g0MBGiYPacnKEPEXj5LxlchBHvPB/rCZvh0kyHpiUL3S
VRNjLGSPIsqLB17vzryt8ZgZt8Bc2LSyYB7yZTyljUuVCMkKjqajqsXpRLX5wUvsqzNamL/AsKN8
Qr4t2u3VHuY3ih3OGlLZmeswAlq8yHAq+uS+H0gORqddeET9jMW/bgMwCVZ1Von6tuxRxlUJtmf7
3afZFreSSxKZU3pRo7yx2npsJvRbPsOrCv+y/06HafGYs8oWMjx4qYfqY/lqx3+yqjzg6OYDV5We
i0ywl+fVCjCJT5lwXVJAEdaT1hJ5uFkEmqlmsOt6Bz0jk3jCtABPjKD7rlx1goK4c8hFGq0yuBoZ
73ZdN7RRhJ7wQjsaVIHHoUG8l+efE5uveG8QvBaxDQjMQ2vs2SXJZ9qKA45EOPv6CpOHTXyaRrWG
WwfO4LxM6NTDCX4nYuF97/cZsyX36NdaY5rdmyDfQ4gfyCVZVuZcluBT5TXjS32fw1ndlw6tbW+h
WvL3RHvbfe6cvjiY7dlS4lcaFI+KKO6Hwd5u6YbAaew3iJcAIdHI6VIaC8vgLH/mNiN/BrMmTou1
xIxDM4V4zuqaDD8IsnvOxgZ2FnuxmW6/3h4cOL3XzV9++0wDf1oJkcte/oBzIs4xU2YfdZDSheng
DFh4P5dzE5urWT93Gt11kGInwVv9mgxCx/0wNMcu2LaLPWX5TS/cWObkvDUQ6bHgFrzLcvq8DU0M
QvoIXQZrUKN9g+SigqiNj6wj5dCw1ynOsE64E65x6Ol/PrHEOZWGmxzG8mDPvn30ffd30TruY/bd
CQSVQ04dJGcnFpJ3ctEUPIAZ5LEfeMetSf5ObmA8CIIiqLmt4cU0CAjCle7ObnLr3UHCH9Mkfluq
EMfeLSjo+vSjr+yoSbyBOHddP5QMbmKWL9VdqXBKq9ApxYaJPgsH6tDcW3qd2v3dlvtPW1PpSLS1
vHhmQbnIlCCB1YmF5dkfWb9eAZDyX4ayuqgq4WxG2T+4VXfYkO8LkJCwtRo3tIDHm1a/pbl6R4hR
X9isXVtzqy+GqHEEWw+LmN8rX1mUzTADTfuFTQNu8DKn5dXNvxa+u8qcl2QtnxfsuxIRJwa2CgVX
aaRPoqbF/Avv3GMweP/cnhnFUtYHEEqqY+NjQav7APtx29LgPOpqOfP1RmnhviZ22kaOuZuaON92
D+HN04BBSTNHQFbp2SCh6ORKdUp097h29feSjxaRSwzlZT4hvst/ylzl51TiY7EwUT0s+faEBLWm
Sy72c33AB8TgO5/yJolcm2GwHvEcyrObpbEYyBFcekNpg3b6JjnaPHF8q8BSTUYEJ8a1ZkL8a1rl
yN9TPNqnVx3wF/dHdT8WMFTLS95696m2jjz2dEpavhYZnoHjzgRVCbFQZpEchTERBsKccKvagMrp
spqqOE0bblmiaU5mtjzN5RRbVFRarR4bC0TgPcJetbwFWHPtAAfJhoX3AQ7GI8lUF8itOUkDEW2y
rnksvIXHX5k367fHaiOSPbFs0Ev0oiTbHMxEHM0F7UrqcK3ZZDyhLoilhgS0LH5SJf+MPlMXAluf
BjxxpoAuuWgNQF08Qk2cNu1iiY1NfHs6+A2ybrC3815U0vwrO/eqK1dHTq94zFc0wE67vvmumI+i
RvPU4EoD3c9SJLn2Mk/em2E5zcGK6GIkl8LZHl1qkFuhGZ/xOofDW+yomvOLvVpDhPeXFVqy4401
6juClvfVQ3+Fr35o8sY+Du30lVt4ac6+Yx4Qt7DndHozVDuIqBa8QVDUx2TKnQGze+k8ejza/+kq
92kPoelPK3xJ6E2YjyhiJo6Ynt1py1rvqChqXJZunaa0N8a4MLxnjOn/DP78zTs0x5g6zZhncPII
iyqsyBhKt60B0E1JNMhxvqABvm9x50OJwjqbl2ZkpijNcOHGKsVoGe81WPoUAcsYKqvQb7mCwQJA
5DFbgxWOsg6RMsAlxuymWzMEr6bHsvysAVDvp8S6bgmRgxBs6aEpTBjo7lD7rfFtu+tt8X4TEG1h
9YwWe8My9lDPLLuDnsZPq+0Q6IQd43AOdv7Ua4yfZoL9ibQMO8IMPYgy/9HuNGFPatFhbdj/Mp39
ZnwxnV2z/i1kBw5Q4XUEk7sPPDpurfGpG3AEGQlzjGQApMg4lNcYQvIe+WPc5ILyXSMpX9jcxhJg
e2lIKwpanjP0RWeRiPKM3WwWp7P7m+XLCDMoj05gnWUwMcWxk/noH6juEJ+vXGheolvsFPWnYSxz
7LTtelxhinBGKg2OJtcLoryuORElMvrJfbEcnZ7RRs+nWl2dIT1ju4T1hKxPjBE/A7tC8SElqgQM
o6pVPXja4nh03aPrZd8sf3DDy+5Buph0f8Lv8fdu6LWKefxUTfrdusZPZC8CK1qYItfESwU3KwzD
+iejw7dmNHp9wHlowlgqb7v01Nl1GU1jCc5o9XEnjWfO47sCVTHc2He9JdjuZxNertNp7CeeDCNR
V7G7ERTiqa7nIFLaKR7kaVqKF8nehCfe3k6aK+BhgTpYDAXGTd8ZBrdvixervZrOvTMWb3XDHLzs
+g/BOPXSNdWr9poLoB/L809G79YVeAzDg6m34wUpEwdCjnreWaHBbJx0LAf9fbhs61eeFOljg6q0
sERNe5Szo0IIP3rjiTQcNpyY4ISYKjHE2GflS/CcIB2N0s4dosPotOZB+Qof1PlS1/hY5G35vZa7
E9TmX4wkyGJdEV5dM6CwVLOyphsOHnlO02Cb6DcV/enC59z1GchLcXx3zyM0yYgxqbQuhtMhOTIQ
tfdzDynAQMYZqMWJd2/wNcAzqC4ea68sD4bvexhwv22DcRUowUKBU2CEBGE4kApzchjVnSWnD5VQ
cBSsO3tQhafeAa6bdfW2Mpe9+DOcUj+WImx6to61IumJYN9O6+VZM20bhs6+jFlB/5ZLjp4RI9va
uAamfFMWyA/vou0K9vS5YfmV114VJeA5SDGwevRGzryc/py+VnBaobz0h4C/W/3XUtXnEFCGltBq
MRXU5+a4L4XR2sfaajgYiyA/W93wPBdLgAHdumJHRJ06Jn85ssUFzp6CoOePLujpCJPVkIAyNhN8
ACzlMBYfpjuKlOoRahaU3O5iDAuQbTM8XV1uwt7pToFloXHIr8HKRLosm5d0xa8Kj71PcNaEpzL5
mJL+TnCjU2yQ/Y6AjtcboIdjTTFiaZuoFhfQe7qKcjCwitF2BCJUnPqt/RtM+asUzHqTKmDoMqd3
bZvFpTT6+4Z9iWc039aKeK8rkgjVmn2HCQfFAzRZq2bywIuURgZXrOOMlWJoafcqNtOLZvSbcTWP
AY4TxStDUvdMNVfShR6dvMribckV5+BMbWW7oeBoZeLMKMXT45VB0ncwtt0l7xGqlqvv02BdUYri
tO+jxHedKvKW6clTjAkHP79XM4VSnTPTahdCa/zgqSi1uJQdPYxCBu1MEk8Tb7e6wJjHLrovU/gP
zrJORxtewarW82ySUCKz51x/FNv0o5WIcpOR+18NgAaDhXRnj7Od79sJfLC1KP25ZW8uO6g2a16S
JTfjbZguzLCDhG5zHMmjt/T0aOPoRGD9KhxcpNbZw+rGw3N+KES0mSsOyD0SXoeWdqDxjAPgSOqW
sDL4M3AgRKzlE+yUWncynV+LxE8uTMZtquKhxx1MP2cGmVLL7EeQe2Gukue0Uqc+QFi4tAT1iMXE
+4Dzve/xE5f4L6xrVcbYMzF2zPoHkp0PlRC7SQJlZul/19IlT5N0s5W7M/d6Is/zDIpJstdsuttc
MdHIQFvbyr3He3AfWwCGZ909xyUcF0bpnXeGAH72iyZ5XDyCdNU0vrW02Ka93MH4uechTQmpJvpg
y+cYOoxDfYPeGTyqcMlmwnHEP5VKJrWG87t7DAIDUURy7EzMlEbBs2ewiiPYaDoRTosjl6pZN+RY
XGfzrR1GES7W8ouJjyYbh0NEDtndUtrbpUw5fBBMVPsK8X0ykm+wrlNmoXP2PSM5Luj0yQN5D7zs
pgvnIxCLd/aUd81so4+H3bGpaUzaeVZlNtkDxyFIqqPnSVQjYKr0cIcuGa/bZHsQArwvMZjCGixw
seIrl5eoamhVaIJY1W8Pge8a90hoCABvWB/6e5WPLpvAodw85aW4ZiykL303PBEd9mRwNePCw2+l
F0VsBHtpyF9jGVXE0fbWL5qI7/y3yXSZ9ntAQjOVv2eDsPvA6fiOHHVuRGqETjB8s3jW4L20LpUN
m8WkS/sD3njIZAzJWHPZRPE4a6IWnMY9DN1sHvV4YMsNcLiNE7W7DHHWpSBzm7di4cU+qTyIPW7o
omagXxPmFrCtaaiRD+NcvHptQiddU13Ljw23mwk5yKVLl7+bHke+fF6z76VEhSbxk0/bgIhp2pJw
Q+BEUQetQwfanDdmIPLsuc0/QfQc68caDyBPA5/VB8MNflMYPM+dgRVQxvkHi/KXsRcDq7Sxn91y
Yy7me+Ku5R3ACzwJyxoUviZooyfixPFArW0KgdCT/UufEw7Fzm27eUn1h3S5GzIFcG+cUT9Jnf+N
RGi+jLYnTkKtod+4H7VfeRGOBxeJXbDMjYeiUZfVZlxZkl6/gt/pevR+sWz656TiiSyfFjuC+sPy
2jo2W396qpQeThbUdujavNXxwap5rNjljKzAuU0fJQguoz2PyA9Ph4VBX5Vi4Bb7fOBNevelpiGR
pgv3D5eV95Y6FaSJrwDuWJt+5oZ19bLxK1shXpm0Vwe/9QyKrIQBJsemnR5NLQYe7hLhGkTpXlvP
tg2J2DyteOVAKOQvpUsAJiG40aCxD2FV2lgF08yEzkCN+k0gkRrWSyWKf0B5kdTGzbZ5lv3s99oT
LMvhajnLr+yUzBOzMN/7C3CVn83W+OOSXnIQIzJUBDxDOn16ZfZNpDsNCnqNkLQjIotqNBD6tjXN
S1APf8CemYKhxQDJbGrGnTZrdHNDwu8QC8Dyj1s6bKSFF2HnXQy+lAKl/5b4AIzNt9uY3+byMTeq
iLKGrtqezd0BbDunXXfLPHriaZ+ckclRQh7VemF5ac6XjByd2fRR4bBsxRCC8xHXxbRAXL3MVMy0
ueFGGHn7T4jyrsTwD2lsWbChPniE0spgxuWDcYW3px9bJpoMCjwyvECCBIGn3YCrd8LCIscJo847
+lVcL7OaX1YiB99qzFob1b16ZktduCUYKRjJAdH6I4XDfLSKB/x3rsFAtk7nUVN49UoxMPBlIZDA
oQ3yY6jLS6rRwRrCPPSr9VLBZXKt1urYDwykCpbxecNwnVaUCLGsQBGBUVHuoqGcm33eQQQOwOWt
bliU+KhYqH+dcGok7fPSnfI19/CNwxE1K9M3POHYgfbOGAc+yZ/TYLCYLjHxwxBK5y6ZpB0Ih2tR
BEzY0LmeqgBGwDwY28OJbM6XsuW1TnRB6prN21UhgUo86Cw0JrsC9QWeFo0LA36ncT7g+Xz8RZ7g
6yGTs5YIhDK4uPvx6nkm78zMxdq0HZ8hNwOoqpqz32GRh2+azqCERA93nBeMnZnxPyTbduKgwiey
q9zIxESDxOLtSPQfrAWcNJazv6lundg3th4fm+98sv8W+HvExmB/FdS1SMJhYrcUo6OkDZW1znep
PtK8oY7duNCpPe+JLr53KDL9NOXBV95eN1FdxbAC0u7GjkwnmbhCTzSc1zwNd7mucfJpmdPnjC6q
ecLatvPck2PEHbepbw20ltV4tcCNgfCrk6w45CcUl2GO4i70Eaa5VOzsBSTcQzZ91MJjKbZfuqlI
UVKL5hFLuvTRWMSfqRpvCo70JAtRnWv5vZjsTx3tiour2geJM+WF37TnfH+t86ReAbiDcsxOXS5w
2sMTlVDa8R4fVgrCsswPgzA/i8mXULjD76xnn8A5AzPnDh/FQvNQ127Aa5cHK2keNyNg3qzq55Rw
w7xaI03BeSVCHLmWs0rWoxCmWqJ3sLtfBmQMpAOq4xznhzz/VbcCy9kgGeLVQEjIl9zgPYkvFGE0
wJXjQTekM5q1/FHyqgas1JBx68l0jPKlQB20QkafLA/Xn7lso4Ez+sio/ysflc9EQz6UeAn2ruZN
jKOLoAUYpbtcOrOwMBGGkkgm/s0CQ9hkpvjCyRtOcHT13JcN96PLlPFY2XV23GzJsDxzH2reSKd1
4J3n0F5UZYVarnoUqu1uRZU+DysGjXZGqqGqqX6m5o9cu9NAYZVNNtvXZHFuoOiPSaNktPTsgBkV
ICJyhyA0JPtX1U/6KWcRYVJfWlplz6TGzmR7YkvaD8ahQy7Bt8kh000PppXjyb+gA7stQ+0fAxOj
ScxloF68rL00mbpi0i4PrVOpyFGWcUmF9XcxDf2W2Zirkdok8Ia4MqJRR0Nzpq2RleunSiykRjUp
WQVQGElvhEaNKVivITqM/UNnGp1ZadYniKMi9nyvQNqBP5zHAGKTOO9zUs7sVllA7XNZnV1nNtyH
xVhCAkbmGAO64CErzItrwc1mbvPE+OYvBL4TrS2nNVv66VgKkD4rMZ6SFBFWsm63vhHlde+/majP
bxYVwJ0pBN4WBmhVuZbq4NkUvEb5qyOhYyLxJw3eTJYwcUGyqe/v0QPu9MfNwZX3FL5t/pnh5BBS
K//Aq8vygNuWn6yoMOxvf7D3IWan3lZWTggE/f8HdDjMzg1MKnIpvwQpCXsuwca3x2V/8sz1cySZ
hZP8BfOSsJ5I3t1DWfbQkCIg/bCz+LsZsQeRsP/3nlP2XzjZ/gP7P6a3PAUps6/9Y4keB7B2fEht
kkXBTurhpWqXa0qm0m7t34kdxqt/uereLssPado/97yYPfBimzO+T83CzP6jnCiwl5+7yf3+n1mr
H60k+c9Lnyb81x7sAgoS2sn4+F+25kIiaDsVj36OFSSpMFKTo5Iu35hT78lNjbX+WyrrEwLLSYf7
msBRa+6+uM/++zDL8upUKfoq4zQFmC1zi+3/a48kKM3i1x6IIJyMRsY9ArbEThD83lzJhcBMvh7+
+rWJh84uMP5/oJiH2XBVNvf7J59S86dWznnQ+XnPQWlIgnGU/ubIwYlTexhj8ZuY/Z5Kez3v2QH4
h70ay+v+g/sHqYgX2H8MU7nQlONLZovHCnjSmJOv/ULu2SFDrv7Oc/HgwLLaZCHs+QezDZnDVB4T
uP8xdmbLjVvZtv0VRz5f1NkANrobx/VAgr1EUV2qeUFIShkbfd9+/R2QfU45XRGu+yKbSTUkgd2t
NeeYUKptugHmrUac0v8EpPVBe617JJ6QQWNHfMz8riWHoZ2MXSGbr0JjaHz9c0fEwvLUcrGGPvAZ
MLSJ2o+m2S6vcknP6UFVwfuD1NT5y821JGu4afHuRrdqwLVASE0NHWiVowpL+3i/RCAuYZZLjkat
e0enKzezTgbwEui4JDumWHFwYy85SEsMaZDS8guH1ZIGsUQ5LPfLEg6FIwiBj3m/fJ9BvMlyOxat
dW+GLN5LpEdLKInKilOJwmT5hgDiMJvcZE6/R8SgqMoEzTa9GQhrsMTfLUF4Hdy2++V/ICR9/UKK
gFQzn5eHS/bgcv8vWaZqE7TaVovhihC40hB+vsSXFvZhoDQ5kcMSuPqbjOQpnfRNURL5teQw8KGw
P19p0XAPCsoXYPsDgh5wzX6UFWUnnKV243wojTOmdK0Xl0SI2iufaG1XBpRspW7Aob1hnX+3zeFH
TYJIwH01S3L/KBjq/Ldy9XeDeLM06X4Acno3Sz7QOaMTqadnJw8+sh4S04SYnhQQQphvbTTiRmu8
90u8WzoL0hzkVUXO7/LGRIBMgVRnPEdf4b7TPuhxdrvWu0tcBOfe9yVGtrc1KtrewbZSjizFZQnL
XL5niXj6msNaCJL9qNGc5cV8++W//vnf//Ux/t/ws8BwBPc2b/753zz+KMqJoCfV/uXhP/ebu83X
T/zvd/z8/f98ihJGwY/o7W+/6/p++/DXb1hex//+Vv7uH6/Lf2vffnqwyduonW67z3q6+yT4pv16
BbyD5Tv/f5/85fPrtzxM5eev3z6KLsdHdPcZRkX+7Y+nDj9+/WbbX5/Q7x/Q8uv/eO78lvFjm4/u
7UdR//UHPt+a9tdvmmP9A0uu5VqWoxtgtWzj2y/D59dTnvEPYTuuYZm6Y6Lr0nmKMIpW/fpN/wf/
4jpkpHnCMnRDfvuFRs3yjCb/4XmuC3kG6b1pSumY3/7nnf907f51LX8hz+tS0HZvfv3m6N9+KX+/
xMs7s3T+iC5IlMCfSA3Sk4LnP97uwCPx3fr/CULBPkhrvI1UzX2d5faJd2H9/mUMXOKO//X4X0+X
nPkIapSQ06Ko+E5RxF4DlOrupgAU3FjQAg4UyFiq4gGBz3i7DY/dBmVm4ypOJ4C3cYe52yRuYw67
5j6sVb82VV8+pW5VriJbY5LQnMtQJ8VvNbxuKgvQej3xPqX5S6as0a9rlNktSNtLv3zxDHbYNmLk
Zh6fVTHZe9Eb9Zm9O5nGuP52AaoHVHVf/9bU5340Oh3ZJSa+Vv3xyEl4IkMWfmoxKP7+o8jB9wEK
G1aDGjufu7Bu0knYFLixZS+Pvp5QCx3Hs0FGZCRDLd/aU/H80231x7X787Uy3L9eK5eEZkvSliEh
znLk8vyfrhXdWdXN5mQSHvalY0seHal1a7tS3TYPnJ6KDhq9AQeCQ29hAzxgxKM2xfswnKarsGwf
MiHNVZaww7QDNW6SjKpiIuZop7TmTBSS3Gg6p7hQZ4sapCmuE6tK9nMZd5sCFsUKGbG1Dbzu5u/f
mcmA+vkudHWTW9F2Pd0yLFimP78zZY86G1Zb31AwC1nx0A9aucWd4xU7txcTMgFHbTFzeNu8KVPs
d7RAGB8a1ChnZxdLctiYPMx69dnQF/SrJkVJkZASQ7jttEM6VRBlnnk7F4EWoMb4eXD19oFBuKMH
HF5PHYdf+q4IMUV05YJQDWEPoeNlbaPo5Xtlg9YwNH+rbfRE/+HN/2UIWo5l2lhLYXxQbrJsi2ng
z5cVEXVvUWYRVCfJ1ZQKNmytSOhT6ZVhO8PersgzEY16bSsR7YZX7+sV0/xr7KQ6dK2THiUsKOHY
8r5ssuIwGgMehtq6dYtsvNe7UdKAXAtdE/dLWzjsS5ppdHfmOmkOI6IcpCHYL3o53XddZG/+/v0t
s+WfL65nIUbkAA2HSYDO5uvP789phrlzW2S8Y5xfbBfYTZbq5rVhFpTYgM1FakYK15SbVCiPXkf+
VKOcPw+924J/bF+TIrBOTuDeWWU07zTPk37QTegGxcz0RPrwegS9TA3P5oOQUfmUcNVqMjlmPBHk
DkST75jA0ukXkDD5w1XCODolmRYLtyxzCmyudrCOh9TckgoywsUENRYlVuqTpmFtKtm3vkv47gYn
vsXhca5cPy/vtEmMNzLtM2pUsxxA96ZMU9l4mePIuVIZwqzOCyryFOL2gfvxxgR0u8ra8kMmFXFZ
RfesKlIhsMpOqFRvMiJbfTmU1UsXD5+tVhz//jo4zr9dBwddsc0yhIeJAfeX+6ydkdo5bDg3qN0h
5JmtHnHCjZNNG4ujKT+xNVqQQvrhw8ZWE0dvo6KVOVqL8tLeMiBpjC3lptAOm1t3EJpveBBNA0o/
WZd//7K79yj+TvE4ytusm65d/HKUF/EzokKRe6vK6hs5QySfF+S/VZjbSHGslBYLRIvwXe9LKnBt
cizTcTrMmcbwnDJ741qQsqi9HOwxg0ZBcCSyK7JYiiT0dvMyGX4N7pl4jS/eAgK2J7ccrFM6oDlw
4vOoqxYsk6rhdIY6khD3bCJa8VG41mvopUjrDQMYajecaDPplHaZ3AXXuk7Esens51DO9ZXXog4l
5g/g44QtLEBztHbM8cmcAPxMWqdvOs0IER9p6eHvr92yFfjLGHIcNvyGxTbB8v5t6h+iMNXAk+k0
Ym++yKO4PiY/VKnY9tI0aE546qaYhUtL3UZ1CDb15JRIKxsnK/7jhMX246+vhrnKYGPjmY7LmP55
RBfJMDZzAPsfINp4ibUqOjTI0W/kRCMIDA8evtn5zco0EwoQJ2nlGOJdjdjI075O7qYOpdxC8KGv
WnKgiGv09pjxlCNeUHXVoG5LedY1DpdOBm8MENtmiNP0UGnpqfIkOtCOxq/DznuVeQjRl5CWa6SX
s+kWp849NzkVW60IxHuC/9v3PEf3a+abNSkJhgX88+uLaXeoXpfbRLFvXsmZgnpuuPFuGGxE0x4K
GQk4BYrp0BLEKrAqWWIfll29DUczvFJszGOXDJOvR+F4aweS6FUQ5H5nLg0gA1VRbTJiFhhzYSXt
DlVog15SQIU42bq6B9MVbQptONiUb8W6jUJzH0/WwaEA5M+mF5ZoYOSBov68mTRPuw8XLrNTOTmd
DsCY/fwRYt7wGysDzd6YCMZk+93sOYE6tORRxWcjWluLQAcMY1qOhFuaVfAITP+VEh5egio7BMrc
Fu7s3c8VP0JAQfFaTEezpH4LZgihZAl2pasQjVZmn19Sh/qmHc2d74XIDuKJBAydCsBGq4MnnNjb
r/WJNvoxUm5ySz3O3RNJv20qalOx4WBxZP7oY5TtLLJiM0B0AsjdjShPTAwJZr2rrDrYdkFlPuX3
ORGvbup6x8kqyBucjO4AJfi5QA6Z5zlEYoILFmuAeCfySMN8mxvkWKPPUngaNfTx+y8Cm03asTu5
N5kV0mqAeElNFuqn7m10kHXXDRF2nTlb/oTKYmdz29wOI4fkCe/eDOwyU/ZTZkLhMSEObUBF4p1r
A4+Mnr49ESrHnBIUCcWUHqoMpZVTHjI1ahjGBknacNDomCdALNTljY0plOamdZ+X+P1jLFgh4skN
ni8Ms9pELyxuUUPhA9sESf8A9bc/B6UVbl05R35NRTMXI1vZJr7FQiSujMjK/GIZiFOR3doL0iyQ
hnXE58As34gM6sOcv8hl9Ylx5lxlZb3XKMysoxpRC70/otuE2ts1fnrGrDrMZWXsQlqxG+DY89oV
1WdY07dDnT4c00e6ROa298z4XuU6Fq5cnYptpRXo9r9eRd9uLKi9B5A/FREZeL1kbFd3eYg22g0Q
ASIKfsyNiYiQgWZ2UBby5PeTU75UyP6pQ0Qbjdgi7LDc2Wk3gf4eZnlFl0qsK3u0/1gYqO/RCDa0
lSgj7gBkRxuATu0uT4+km3gyuqf7UG2zCcsCEMb8JvBdOaTf0V0bipudyZzxEcv1PNMIg+MY1beO
Ds0x1RvvugoAHZftVWYm+sXyqEcX+GxWIMCK66CpWTqKG8oZ8Y3wPAB0lb4RGlaFoSeeuiVTFPEs
Xp0yyfBhsY4eusImf0hrP5JEoTgy1GtB/+O6MfK3JGtpODrkOsep4BRDaWpXVcb4+9w06hTX3R7B
Qkq3qJ4tFtOhT+7rWfsNESraPSOe1jEz5YOa5Q0VbQcqdO+gw3Zt1wcxPNKq4HRCeWsC04snZAbe
sPv7Bco1/21JcA3DxRttcYaUhveXzQX7jXQ2gCBu2nRYGvuwYV03viK3mFNDyP09RzCOOknXd2KF
uKheC5iODXqSog42eTQZOK7NnIgQqz7EdRzd962WElMz1JW3I8boVihMu6gu5fb32bJv3UPUNM2m
ryxkL55OEctMQ7CI1aNlWfLgpoihS46p65kt/3l0u3WDV+cqAltPLkZhXblpsoH98hIQdb1zkVmC
vJ0uvYzT7zRYkGsuG7SvL3T0gTs4p/7r1diS/ucCfcZbzYbCuw6Lhhp5RV8n7865QUoBV8o8O25C
KxL3Z9YIg6U5b6ntQniGos0nsuxvxqAfgm05T+poRMgrI9XS/U5aMpCCepfbcjopMrkDWsSHpI10
nzhGftSuZoA7ICKlre4D/a3VvTv4ftH94j37D5sPuZy+/lQjYANPBQP+gskF9mzP/svprJhkm9IU
hA6zbH1dmEonBlr/OwLdJhsHyhq82W540E1u/6QmUpfsumbXk+e8somxPEauXCmRgh4Nw9dYH469
x4j0yjraIil7D7A5HKtQ3XCQsG6CkOXY1RQddExqMTFWJxjFqDSokByrxbtfk329EiJ0oeLGAJxF
p63GYAI8Xb6QdNafZEzTJsx0P9DdB4M0KkATVXiCZ77qhBE9x/hC/L8fArr4eZNmm5KzseG40jB0
6Qjnr6dYPFPD4AiPHbL06q0WdvW1QaoFh4uvLRsFeQ8RdjOiw7AwyugDMLBmeIcsA3JRf0l0R53z
2iY+p51eyNj43hixfdRjZo65QEg2L9sGfdo62ZDfFjM+j2W+LYSaLlhVDiPq6bVMsvEk+3i6UP9e
hA3RvgfnsLasyjnV6WTghiEKc0ApGaoxPdOSw0zQuj5IqYfCBN3exc0mArsOr+88i6baBdE8AyxB
cZ11Cmy29RjY3TWtZiR1dID3wDATLAFetWtlwBnBIv5sbBjOxURaQVPRZ5Ve+oGeeNiS8/fAztG6
zeNhF+Bt/X377s5bTi7lqZ3kuxN229FCmJFE9nkiRXedBUGznVMs6Qrr9CUfr3QCBBa5dXiNcnVm
n3uuBtQqZjpkm7bBfR862E0siqkH9oI4ZFLUdm1JsAFJbc8t7O14xAKWM1nihk7rDf5E+AttRQMx
QkUEWFxce57lsxbkF+EVw/rvbxbj58PY173CrWBw8DdNwxNftZ4/1XIyXPQubTljUxvzeJxzsaYX
7V0PHiKgGvJ3YmbDAwKxeKvDGtCMgbUcXh/wmeyVxk+3RmwCb22ZskLhAuNOXH8GYc+6rp9rj5Zp
62X4RPpZ7A27QdMptGprA5g65oZuHk3lpv/hXOD+fNDnPVnCFgxxkzKVpKCzPP+n9xQVvaGZUPF8
tCQAR21hxCSLK7wFVXeYIBQfihn3p0xfvvbmRkJnzxpIU3bDeV9D3yDTNyk2bTa/6nU7XSYzNg7Y
Be6Lwt2KemrvogYNtkiyk55VpC+E8ESwJm1TeO7kqUAT1VBS4duxgZMB+l9HLkEAtfx0SX25H1LC
xUR6/ZXl0JBrAdFEGZu4rPUzytRmes6Wq03rBvCMGVhHqYiJ7grt/LVfHz0V/F5wBBx+/XXgBIuk
P0QYO2BmEMMJr+RFT8LpEmA+ocW46xKJAcgrTnmtxEl9d63WuSrnuPSbw+zk1r09ZXsblrk/eJG3
a+PUOTrRU8k04osWseFQLpqBpCcLhDbYnrySPtkHnnMz68GVMWR8B75vTKwy3wG7eEDWddQ9gL9B
5j7+hzuWCvNP68ByfSk+ehh+hSdt6X5V8f50fTWDgWPNXUiGm8SZymIFHBSz2THXiSjQgaLUlLRX
UNjR7CQ6dg5THBVR2W4scBwIsCOTRw4wlICzqUc4hdE1DLVjnbFOhob0+6UfiNigW09JYvujt2zT
GQ30AHG0dIsmTMx6uOWt4gGQsNSQrm+4Vp/zBLS41EtjTe8K3zqngzYyrijH5xAOrOHaQF5AbuFO
x7N2tuSEsWki42es60s1vpUZyWE4rzB14xUggJ64AdOi/dO9awIRVlgXRzOPHmWGv/xike241o1Q
bDt888LOb/sOPkBBiaiM3E/KH9ZaNqQFZTGxOS5QVFC26I0kCmD1klhBs0M3LshZ2UxmhVPVdfj4
BDGHCtwlwegIynTu7zYgQ4X9W3fpjBgnQRQXZEXH8Mm88s3E3sqUj5a/6eFMMVOHh4biIsuv7Am/
aPp1LRwfHcMP3LHSt6NwrxKXDURquCvXjPOdXtTlSo81AIZttS6UvdPzmSry1G7phQXbwkCswp2L
iDbiqElOg56NgGmiXVEjT+xMFLXg0tN1HmUNygIyXDk1VOT78qWeGVMWxYe5Y4NseQNpoRYrH3v1
wiAP2kxRWqULokx7TezyCSk5WdXF+MMcoTRjvUPQd+84c3LFgRO/v9Zti8G4jqnirOY8M9dY3YEg
F0eD2OsD+kv8ltRHpMZHEOrxIYpMFCN1jbW4Qs01osMD10oTe3xkhTAf20UTaVEMXVXT8DqTuE5x
2Gh8jDCaS7JRMS+8Le2+gO11VQv4Rc7MbtFNLTS6GN3WjDOSRWfqmrqBB3qwunjLhHBbWT0NR2nb
/L66gd2w4VgPQKeJCJfRub5y8VEgMjwEZoUaoVR4KJAl5+Jsyt8GDcFf3dISD8zoWKtdHaEJzMLq
SXImOqazBQA67g4mfhgwIM51rN6Z8ie/nsxonWrveLsaDh/IVyskMCeAvFc9JsydZ5j6uoTftqJM
e5wqVNCuEezIs6JIXukXu2kNPth6JsN0VnzgZNGVqNG1MTpiy7svtKi9/vrSTHXnJyYRgwPDvgf2
KnTYZknXDIciG6BCaJ3fIK4hHgnrJCbxlJA79tLmhqYLNpVpKa8VV31Nkb50cX5U1EXqasIdjvra
RZiB1Ss65a009hmUuH2jxddm27+BO0GeS9GhK9MKDfkAp6OK3o1Be0s1fnNkAqZrwaRPgq1W2BOT
2Vs2ynVmyEVuSjoXoyagEqBOJieLVK+52lFLsVz5ssHJb8LPEE5ADwIBJhk8GCIitQZ5FKDGNedV
amQMmaw+u9Vkg41gwkl4zYYgRK5SaPs56lTryAx1LPsEKpoWKRfpvBcxjtQIzZ3rINYUyQNB9TN2
Yv5uw9ZqpVGf1oL81XWG1zyiRMZsj8wGYI2JdjSMDZJZUyZYKqubqGpcVpGmJ3CDIyaV7rU9ddYd
2VVbr9Aw5ifcnWz6fKgSzppwwITZtSKcxk3HlTHVa0qs1SnbR1j+MSreU/v5oEdJ7Qfomu/Nak9n
Dtr6eBEdFniTkXmQ5WfbHdGvUmOPoMwDPq22VeHtlDKiRd/vS2KXrnUX5ZjZEb1MIZRjGuDE3GIb
XOEI6T2OMYn2Ys1h4QeodNgQXkEBWTdak1xlAy8TB/tjUyz9CumKM/ljftRsC+n0P5weVJjjtifT
HYNbG81ubrHd5RIjReoRaMSc4YUV3aRFBKrcLB+4WcArBXnlW9aY3Sn0UgWE3Zo9wcGjidd58a1H
ANVVKbXromnw6ytT7N3UB/mMsmZGYaVSJuWiNvrbvAEUU03oZAhL6T2OlC1s26ByotsiZ3rv6Cz6
fZntZe6cU5JmDuQRR1eWzd5cAVgMp/AYeFpz/fVoAip+42bTyrhVEaRjy4gXiDAop6hWB8qP06EP
mdpLGz1nxBuabTncarYabr2C3G9DW3dJKTleYGqCZ9FsGhlgGcPFulHeW4KG+ga7arGJM+v7mLHy
dNQqzlInmZTyaZcZVIvzSFzI8wGYrZc3lbS4k7XAR4Cf+l1bzrduKdMNER/xBuikhgubDFMk9EL4
RBHkt8PaSMulBq3KjVk/B2m8GKzDeUf0gbhVapqvi4kkyOXRXGPd7JuuOkgTVEROq88HJaJAUtiJ
n+CZ2dqi02+dkUbWPOHe/3rYJ2QshBOZK0YCta4NSsefPdANg7y2PAvOUmbrt6Wqtb1Roqge1pQR
r3ODexDe/Fse22Izpq57ATrKKqVSdomyROCLyQj2+aGoa/Eeoj9G+thQAG7O4C7qa70OxV7YALS1
rpJ31uI71dupOMsKCXPF93tyI1QW3DolQB8zYVhpjdriN+hvMs68WxGFj7o3EkBi2hUFs/FN6WP9
IyubU6zqD2IOnIvOUdAnnGgbc+w6qWBchJuUi8pEbzeG3U1PZtRfhkkXP2TY3nZu0G1qT8ldkrHm
2M38w7A6tX02FhL7pBVn3Dhsdp25YkEgg72K+IMD4uuxp/40E+q14vDzI65zUuh0me35i8BnbIjI
SEsAEFjNeD2V0Phjy4ZUPl8ELObvIWaxdaKzCclqD84bRH32M8VOC4OjRl9lq6mZMNuWhJoJ/sE6
ygGT63RjfWMwN5jH8B6ZyewPKiiv05SDeoY3YzkWDn7bHCZNSd/ALXQsMwxH+cYKG3p0Kf5RO8uq
h8Jq0x0Rh8aB7u/GaBJebYzofU5ZUyPMUej8cvOuJDgnkPGHnsBqTeIGWgGCRRbPMudV4hCIZTDe
j/Xt2CxROmQQnMxCl1SlVhYeO3w74WvntB+xM/yQI/4107DrKxE4y3ly9i4gBp/NXpza1rmdaBl8
l135SZSAcYW8eDEwLemyEIg4rWyKXn4UrX0dBSPIcOjSDs7zHFAZkFFxHJA6Y/zKHypgcxR96TsX
7f1oOKRfeI8xxvae6dPp4R3LNIC7UzrNZWrBQ9HDSMrXcKifVex2x2hB1pUKr3IxZgeL8CoSyYgL
QJGIblflycVA0b4Kiv4NES7cTxV11DZrSmJGPF/acIgu9rwRFLQPSRIuGcH8pQ5YJJlHK4ywrO1F
623TRueHLUGmH6zyy8DNu0oAg645kxJ/003BibrwuU277hxhZoDEMZ0hrK3jyMO6NTcAWr1GoEY1
9deRejTn2CJmmkquQBOLKDuYQEo6u6X66pzmcTdx0ciyGAgzQfQ0zHhY9GnNxh95Mct0Kpj7k/gV
uff3AR3VqiDjfW17GKs9RawCU1EZI0KfkxvDGc6lX5dLSDC4abpSxW1bVijg2RRM6X4mW5N4pOdg
rO+1Hpmu1wGGB2rTmHdJRzNnTie5JcT6Gf4lZtz+Zs7cRQhcDrwe5L70Ntb0RF0ovso91vI7ESN+
grmNxHPccMQVvvRFGexZ4EBcmM4hw9XlaynclB+9RYG9d/MbYibIpQvPjtnmm05QTKyjZN3CCe1E
k7HqIB21yRIgdvS3SVS7ci6OgeM+VW322sTUPzn5MnCBxKLytsPiccBXc6w8gDeibS5pypbBSC4T
izS6M1LdMZFnJXp4PdPXoGIcNDMeg8LB4s0WYb2k+QL2HHggYaVMRkMJ+zaLcdErm4j7wL4mbf2o
g03WHTZbgYSwCEAf1DcZlFb8qqvm+0jzfTWTn4OD+R2dz8tAGQzJPPYjDhW5rK/ikUVYS7AoRDUM
Uj6XUAUZTCqgPSOhkPK6JIkAg0AC8sT5LDy6O2NJQ0w4n3nJxD7kh8Zycr/VtSe3NTpowVqIzWIm
scjTOQBqj0Lh8nCBPW7xG0JLG6Dpd1dM8r4DgoSbBltA6HaXxEwPVhD8lir9arbhBeYpSXYmhvQm
MvDVoXOyx6d5hFyCLwXZREMvgY7+PG+o7nsruYRSVb5KSuBmseMPlIm3A54wSuXhqoq9t2kBr2Xy
BX4quWBxfpg4FQWD/jFIxwBvgZS06ndu7mC6y/YE+2LWj16AE/yIi+g5d+89LBnrbmATRmq8WgFV
fnUsiE3SfKmEqBnUzsfU9XtzIK3UzsmsZjK4STv9HjLRwBRvbSzxERZRdhWK5ns9EdmMB1Of7Gfs
f8HawFCPDt64jmzSL8OOenkOtViwkQcpAZEyPUgv2IED8mfZ3RXgEPxMp/eviv7HSL/zbBvG0xKq
fmRSS9EWg09drCqY06az6SbmuqVmurbyA6nY84pGyWtecXisHOPOJoMKgUr4aGN12zZNyECy56ND
IAPEyzBjVajnDYGxn43ZgTPT4ysre+yIkARr/NJBCWU39ls9VPcYVzWaTlQPtekdgi/7h5Lx4/VZ
R9aH/eYlW04cO4f0AqHbue+MOIMdUFwZcZ9z7RBv0MCBiHvWQhhOSBJ6GmLdqoervMpKsgEpAl8b
rfgACEr5KikeTWuM10aRHK0S5ETKnRlE0Q6j81mLGJSZNQUHO/+AaoN0XQtfkxHXEJ0zWmruflaC
Id4iZwrN8HUEv8N+ZJ+g8zSJUgRRCI9jO6viBIoy3HZ9+aFl+Gnz+rnqIMThFgDsKp7HQjsAe2Kx
9/KL0XkcAnr9SJ4HQ3XcKUZ8INuXMg1ZEkmIaqKD3ae0yE1jJ11cKIabb0gXByHdkLJQIpgXrf7d
K/rN1Dq42PRKW1egsJGlcWSPBlivGfmyoYOjyvvhQe7aerZ4JUSjqlxqj7yJVTXbH2PCBBv2+6hu
oYDNJt0fk5+hH/wwK/vUCN0CZtAptlswW2VoP5qexYJGmrs74x2oakR+NlNpw4qz89SL6sV74VIs
b0o8N0byPBCWFnRsnsJYD9ZcTZDW4w80Rw30dRZej1MVnJ5tHCpiIFNmfwo5B+pqMz1tCDuDMV17
FrZ5jqanIUERVU/Tiqgp4hR01GZ4qOCvo+w2yExmz1Eu80NCLmJRcBxgjacxD44WfzUNIimNVZaT
p1TXDudgcD51TMqblR3GbstmDBRw+vwVmpzoprZqmvZzIP9vHVlUY5PEUGcif+NdTPkeVi2puKHX
c2KrgL0b5XxXm9UT/SJ4Ee5ixGTq2Mc6fRnNAMxD1cofhuZRhdRwwpCZW+WweWw+QSrQ4SVB09dP
bbHRwF3trbrrN4Xt3GstRawhqrdCtuKomWoXNU657vWJcz07nFUMJuFgp+JALORtR5XnRi8qLtOi
iu+Cw4SBlo5X8i5qeZxqzBVTnLP+SUyFGYp3j1w/YhyWaaDexp56gCv9A2dJtkIXR9NmMHdRG5MT
McqAGgIfOgWBWPeQNLJwFpEJ/SFUu6JF5o8zNFllNAkRXJXbIdGPZq0f7IZPUKrxoDLx1A4Oa3M3
euvJLWhxL8XZGohGrQmHlCLRngJ2M067J4gvQ/xJISkrNWxub5NFkPAAa2lN+NuP2KCIUTQGEML2
KkrYV1ERM1dlWYe+yu1iXSFmInI2ZcJ3AgztKj9n2AH9rpsPWj72qzKlJlVO7WXyum7XA0PZRnX9
OWLOOnUd9Yt8TmGmw2vtVFzjoy/1dTuzHSxLEDF0u1wD8lfa7um6cGJgcXZjedfS8aeUn6xN6QLA
wY+lwISteu5cdn7AVwt5l5dDt1fvidHE50LiSMeriia+duu7fOoPI9YkKKSELnfOO/gB8z6bAT56
5MGWhv1pBeuu7u1tBYmPCkV5SrpkD3UeBpHVRX7GSXabjcEj407O9olQy+tARbmv6e627pzrIo+P
djPeQO6Gfh9eqpxpxXa7loNODOpGOYtvmlJG6m71yn5uTEZnVYwP+Qn57swplOoqqqViiyrUN3Fw
MgPQSCClCN7LVZqr69EjL8OePqBE276hiPcdMZdyz3nPlLqOMok+TSd90mOgkkv7p1Wk3trU38Ym
cIgL8H6DN6w2gEBk7LynMnyQ3swMANMpczE2zlr/WcfoJYL7oAamXagG17EsO7oUDffdzNo4AYGL
itu6tdxFZrJLaeeui876LTXscsN09eRa9bEh3QeBwxOww2hNAOQrbL67TptuU8GvD1nuEMOhbAwA
OAC3CQCn7dQknuNwZrTijCOREuQ+OzDy8wwrypCiWh/hkPpeQKuOOtY4ja9j4TwTwn6daJyHMH6w
GTc+ixY/lhh7gg1B+oAr59SRFTuoPM9ZKQbOS8H1nes4F808KKJZREEQNjwvfW2rS0cxPhUfVZPn
WyZWtQsDIH6cx1knmxEZV2ltsd3dakMU0yize/Ibh/twQBitTwIwBkQLX3EKWTslyd/jQlkT86tr
aIdoCpgWKQFqoUUfYK4yv15oeiNFVDNq2cXOjJ5cPpBG+GBxt5GhU8SoPVM4rSs0bjU4OKqq7miq
Ddd0Eu20bUy2iW1VECr72C+eQ7TkEzh5V1t5KSs3NDtjG4HLoO9s7tNmJgg9Y56crMna9XooqMBV
t8rOinUhqV53rpmeoVeCqfHSq0DP1l4VvssFY10bNoIPJn3fxbOW9T0HHW5NWKgWjkfMklV7hPf9
3Us/C4xu4A4LnDsdVtlwUvmuhWZUiOBYtrKhao/avbK6HIQC8y2smId65LigBe0uDngOa7+9CcOC
fFAPThSQhJF/JRXP2YRGzlEJNTh27Go1O4xwKfZWVzjcGwvwY7qaIpgGHOQuldfvResqHObMEbRC
UgxNmwTp8NYrU5bqzMV129OjB8sKHm+lFilYEF+Q1uBstIS+k5I0wSpLtoGDwZvWHWuBvR2EsTeX
APpGNbk/g+0uqlrseHCjTIIv5ulj7mO16Wztipl9GyPaW82i+7SQ2LPKIujIypOoM3xJTYLUmdHq
9d5Hro3dRv9/zJ3JctxMmmWfCGmO2bGNeWRwJsUNjKQkzJNjcABPXwf8s6uqu60XtetF0pSRSYmM
ABzu37333KY5TZU7MV4tr17CyLgLkvyCirCUFJb9Kw6Tjghjh5c4fO5j6pxrG9mjMZepqtmwURXI
UQX6gRO5+MVkaR9zxug44dSN5hpaeVqMpuXcpNteF2D043AnogQeth0eBsgGGzSXAFO4PqmypwvZ
Z29Ye5a3T7T7GDSags1CbmV0iqkP/W2Y/mPjFVAnKVgsSgCKXj3vTMNiG1KI68hzehPWZbLH0piu
q8JD54FlydDGfDccChLd3nEhkOMAZLLyEMb5cCey4Y6jm7+yjOJAhr/f2P7DGPjzwYtiLLOVuTZl
0nMkJrrdOVG46UsXOJKQW579HIMtccXUtSOBorBZm6+9S/h64PS/56i/Zy/KpCXB3DfO/jWO8RmV
7FfTGu+8KThqu0YVQU8kl++XLeN6J9sUbHMgzOCOpeRPWNmF9gGxks9+NoLFH9kxWTMEtiT333Jm
W6Arolsj2cp7Gf0rIRYwWxvtupoEd1WDaCZbRP6xRRZDJ8DpHYNihF2W8LvvtEMRXY9uM/EEqsPK
ObqQG3LtWYekg7duWMVjmIuC/nXcYn5mPNAyVEBVmafaP0yD/cRZ6NswYKVRZUr0rUIHK7m6PRWN
9C/g5Z2cA7UBMf6S9tKJ6O8YQ1O0vbk9TD6hOLCD3MRAmjOW9xcDq8o2NGFkdSp2X3Se0sOQu9Y+
l+Y+Wty24eQw2mA0vJ909hSHU8WJvsmPRd3cwcLqtkVRMhRie4ZzPHHvPKcc90CISx4f9fTR5emT
in41HDbWpWe/Dg6lC6Fqz7OrdnTc+ndWpN3tZHJpcXvVfdt82T3cnCYlQ68ivkPbzT7tbFBXS+ah
YBND6tfa+n5vMbf0nU1CldymNHNjWySspybTBDN/S/Os+VX4NYkKd+kiaJn4ROZbZooToCv2/S3N
G72ZXuc4qW8xkguuGgNWFy2EqTCrHQJ2tWnLxLrSX4IrPmpvcEP2P+7MkELdnqovJs2BvHEDfP1j
auDkBxyDRz0H79hgJer0S9528OqS4a3kMr2WTFxXFgTGMkndB9WgmCYxhEbDkfk7z+KCX/DUkCvv
N5FfIlLgg4DaND5NtSn3otDWhp3+vMdBQLkvzUmXMgOREvMTravaMA8sWdUpk4OkYaBu9pXAlTar
vuGhOwaPmEFPWRNx7opYaAJRPJdcOE43AnMkHpiOVfFMlfAuFy03qjPf1wK9MQyDk50bM1PQwWZ6
UC2GiFaMjwWXXlaVDefsYt4NrPqkjhZG5f2oIIP0ULrPSG54yeIrkx+fnvbFPL18KdBVH6YRW67n
OOuc/TqFyepzzNJm24zZUzO2+sShACUESuRjbw3q6KbUQekkdJn0lvxai+sAADpjQZAxP6aD+Mko
v6x6HO+7IPMfmjn2rz4LpY+KgURU8s+Ffnn5+cK2vLpEtp64tKcnuzX6c6EgoK5kuNLe7N4G36La
ze5+YVn+VGPf3rrli2E55a24t3m4rW0TpFocDC4WZSNYqtg9zrxNfgGYzRxcstGNFuwZ3P1kpRGK
ip5BgoeBuHWN37bIXoDVhsyb3xPBlHnocvM2itw9qCAHpg1cRAwCgVH4/ZWJJjKpwkAVNGz4Uj1L
Tj7I64SN++0UhWDlTLjPoQYomenGfxw8nomFR9Yksq/KR05x8BoUvlHeaV3NeJflJ00A2cmOMiTO
sbeudkVmUyZUivl2Yd+lBYMqYjBA5j1Unjnt31JUNFF07d1Mp+E/0YU5ZCDxkz0q6UOi9QseMhTA
rU/T8aG0XEZ11DQ+e3F2Y0M1cGiL8Qhj6dlP7BndgYZBANxmupEBffFMZJJnL6g+zNlcFHeD6ZGX
BYdhMj9077S0wKT9HZaYT3BxJ7OV8R0o9PbRzQkZdVX+JgVj8dLAomO6+OPxIgQ7jKUYnJ2Ks29X
mlvPz8I7Fzv6eqJQECZSn9wSn6tjSA5hYshfIkeodjNWYW7ngy7LqwJ4u++x2gHYxLpmBzz/ApN8
8OACC23n6zZ2a+cfv2XmWe456JtD6/vj95K485wE8c0fisNI6cHZb/F8ABh8sjp6i3hCsFnRKB4i
QgVW7YRpQA573VtP0ajNZzE9OU2VckbRzV2UxDffAwiH48fmOHBMYpAWOAPOjmvoqx/V7NOcjtOn
AdLe1Mmv3LaocBV29JxMf9pEU6LnmubNy7G0eA7ErQyWZCaMR3rcuLqy3HkDS5Cs5EjEsWhmf5Pl
mKuLOn+qO4/dsdXdA7JA9UqnB+x1KMmBiTwkuUhLGhogeT1lgO9U/ZD2GDh+4iuDvQTCfPM7ASC6
ty1h42nlwZn36bY1ycHxlrOa8fCNF4YrbDr2UmMabrGKz4zZcanPYNSJQtJSlZbmuGs9G7+fP0D2
CXrO33Ych4efF+mhCy8G9JoqL/72QbGKRnNaackQBJExNpFBi4fKapsjM3f/qt0y3pb5NiwjKgeX
nx45wPi36TxOLfcYmY5JpizRp3SYvCcJXmq22JSOA1uKNbZ0d+sLRAZhRdEFZzy2oLB6qIl4GNQN
eFE3PTqNM94nJUl2SJD2G6WKnMW0tR84WDx7LcDEVLiQfI3wLg4mff8TNXIxuTyWcNJ//LWijjbz
nFJFFE4fIPnu+ia9xj6rcUZHzTrE3eOYwxtrqXycIjIJPQOZU70I+LDVqGKw1D73/JFChP5SMi1/
4BcGcV8fer+sb7MIpife6JOVU51Oy3x9ZRQNtRJo2dX0Lx61Ptj0vd8h85JPFDbQ/OYgj4xhCaJn
072gwe3c5uomwWw5XEBWrVbVSPDQMrGf5dgiqRLsTiTo5s+a2tk1w8qJPRouYCP1aS+LKiRPHH7/
/pN1zty03yU59e6eoF9B1yJ5Hn0vW1t9Rz5ocOIdxJZ4Te5XP4ctnvsAo9r95OseEFrAc2GWfJuM
knMwiBYeobca+kLufavPV73t3VDZAEQ1+Zc1MoQwK9AwmMMhB5qLezEfpg9l4v2f6BeeR5KTWs/V
mxiddb04svOSH9bMxuEST1z62Qy/x14+adVC3lP1WL/LpPwee0Fer8fWpf3sdyPH45SoD8njn2Km
qLhpGnTl5D/zyB2eW8Krm0aFvxEDzYMenODObCiIrLAf5lUnHsYZw3KNCPuVDOlxsF9VbM2fOrPA
4DgCJamemfQUxmWQ+nvgCoTBbD4bCnpnSFLnZNXdoaUqeFWhND03eRzeGjc6/vw3Q0zvP09pKwyo
Alt8/Yw6oyvnOlDUGbBYz1qFEFseRhG1Wy3x8hKhUscG/foaSlEcsRTTyVHhn9rwsO4oY5DVW4N/
dh8azZ0OF12NWfzT4IeM1Sp2mX4B0GdlGnrpW/WDq6c7gFQ/z4XG64N9ZOn2NtXggLP81Orafml0
QhHVBA4UsfooaHC5JBbPxwHUNVs3XR6auj6WU3D5yWD8E20sAwInViMVsZGoXgse1K8e7hDXZDYN
La894RrkRJsXcGEYCfpWGbzysNn17XdUONNFMXy8ySlxOB3W7qbrqnEfNQCz5byF8c1eBQ9Csf5Z
h3++tFF6J3lUHX720WZjY5Vmodg3KbbYVIK8aFQXHGSoGdQUyXRfYf++Vq67MVyPazQ3Ds2SY4dM
KDAlBjXQQWlhwnP3NRcPtVuKIZCKUIjUz9siOawxgPhJDvaT85IxFr1K0l07h5v3ZyHOcprR/1ls
TQWheqJ21KiS8Cqd9FABw0Q91/YdiwB7maL8jOrA/y2xrwC4SeMVUaCsUOELhWLXsKPg04wJV6nK
GDeupjzITieYcZEqwPnwVA5M+KJxR+chD8utKnT1FIT31HQNu8Qz5cXR9oepR/czk1NDIVdDekUl
9lvRNBwBMQZfbTKuL74rd5LnLvusbrw3ej5qokX3AoTOY0chw6pW04uHILYpZGFvRmsSr1R/bvES
vUbwGDu/gJ5tkFlouF4mJDmDuLzG9lXDk64X1bqLmYGiOMSzcR80TLTnon2pvPALgke56QVtgy2d
2RQZLiXS5W90NqYUmDPtEuUsG+5rF8Uq6X4JqzUOvDULE9Bs4ZUzOTIagwIVAngRZV/aEw/whj6W
QSIa8E3aik93aRupSu+7cXng9q3rMee9K434bpxiH5AaXplSwyFGkXp1K+BpUCr3pdMs8MPsyS6+
+76zj4GeL3VEVqb2/wTRwCnLZAQUNuphjk3eGOo1nUWsLKbylEUJ2LDyw7KCcKkEeJR2+44Z7w7o
e4SiIK01k/0BLZ8QRAPOkMb4a5f7zx5mzLAQQFnwjAU+jkwqa0jJcvx32uUMX+DLYg5ssAEmH1Ie
0pg/ZH3zIkR2kgGe58mkG6iL7nKtxlOdTeGaWC22LidATm8cRUxIfxZlvKFVEAa7KL5AdSK70w6E
NxyOrGX7NwInyQGODr6VWv/14Lcf4P5fs0FdtMRLTRgqZzTBRZpN3ZPvGqciTz2ydotfw545iHOg
IEOBxWx2nH10D3LNxkfRPcxyDjfljJScxs3JHsE0U8tyomHhFogIcytX8jYa/DdVeTjW4huuYTpU
zerC0DFezrjlFq6Ltw8C+9UxdtDFCXyl8IrLcv6K7+LK21O7/NeaAgnp9gYAlXE73Apk5C3dwxjz
uh3xC7WyAnbNXVkeGMFehsLEDO790UaXbrOsP4PG7NZhWq9cG4IbG/0XPwGPTynEe2kHl7hziy2h
4vQYy60K68OcFyczGTgFGDztwqiGojaUB5e8dxr0b6xVCBys8JKB3Sa0jY3GM8hMgIelbliVBO1D
UwVOIJzfRCRAvwH4DNLoMW3U0Wr2og3OrVtwCrCN5z63f00IGQxu0g+2PjZ+oI+MjOOWz1XRWKZo
UspWZlm8isqCGUOR+0r69atts6BgjQSA9s2q9OW0IQPq4j1gIlbS0oHBSef6XNXl0YA5sh5HJkU9
kwd6seFyCqCf/Ro5ZaCPaAMtvz/ROKo3Uh3wBDoMltcjHXQZ45OtBIFpiu41ycOzG9SA6qQZPqIn
uj6TQEr9/hqTSYw2sr6jQH9N5v3sQ6q2cXgi84BHlo46o7pg4JHWwSKdgtsDYp3R0VdWpk9DBdFa
G9/MvL8mHb8MwGahcsX5SRj1buJKstmrIrak7KL7e7Jyh5oq25bNRxdnD9yiV5HXr8j2B0vhHCir
zVDgv6Tb4VTVzgWhkGxmXn4P8kKJ3Hvm0+ARU+rrd/GGNsenWaQCr6L5lyHlxR+XHt4xnUnZVr9l
sLzfHM9KG+8A0zfNwQG7v07YnnCe97tzTmwax0RzgxnYr5qWRs1Aw/Pi6BdUcPha55VFDpzZ4jdF
LIWEaq1chd0v6IZXYMDYDn14z2PwPOAjXs9euqUf6air5pmOslWpyqvtqfAQmljji2I+uWFPW0B4
aCTsa/dYLN3mSK1FjXij84/Gyl7KrM5AtKz8yn0Vuvww9AOUBQioG0EQbmU/9cK75FX0CNLkvazR
Ch2qAlmj4seqruKV5aX+SsJVWo3Cfe40IlfFbryZBPaRJHiYC3gAflKdQzDnnTOoz97F3ZWkhzbE
Hmdjr/YoVlq3g35CYvniRPYCHoAVLmnP0h3qrWxH59TCqF65vyskCfmZqf6P439Ar9IXZ+bes2MY
5sNRU76y6iqQiUOx/E/UDDj9H68gaCugOKAEZ5fZGMe1BO5pvMVRevLthTQXMt1sY//VNUbCZ1A8
kYWGnk82qYj94wbauIvC64p4l+YxhokUuUXy2WG52XP+W01MW/GOzW98BqvRUL9kaDA9X5Z0QwDc
MyisxjsDkZutJh7EYpHImr3TeXycUJEtY+7X2oqZdFsM7S0zpFKg3UfYCJaCH856oKZHk2fsQCe5
mn8nnvM79JZzI8/ewfdMnuMSUGDAlHFkKz0ki0UB7HpFPTQdkpFYNgMmhXg940aiGBH7f68/6nzZ
SEuo0TL8w5n6yU+TLyIDf41Wb3ASEAsTKN6NgrhfpcFukRvBG2IoB5rfZh8atwYNTZjpV0GQvjgG
P3jYlS/QEHCD5XwulAf/9hfsde30Z39qF7Q+95xjq42zDBuldYRLuRSt0ItXBu5ruxyXhT0we9q4
o3NgOEkjW7Xq//omHhG6RFaDa8oNgREsJs2xHRqxbWqwWLPxrqSpVnXT3fgwsrsnI45bMrCs0W5t
PnRjRNwC/102bSssc5JGZdZj1d5p21Wrvs/ide7do5LIrWe2xMSXiZ6XN1yeJTT8LnpLvErtYmg1
rLTdHjBEfwoLvi3B7bhhyknZD9YxxfQnVE5zlcsXSyUPxEvuVFdNW9H35CaU13/zls2Zu8ti6olT
c9+aaUp3lbylYUDRBjhDMCTZGj44fjE6H7Yhvvw1bqrEogvTMjMmPPZrMEXFDsBZ6sZMlCC2zIEB
VDpG9CXeaqT9utY8SfAtrSAO4OEv0P5VMekNkWI23Fp8p3PQQVfxg6NAEs6Evs9ENW8YbT1DmXkY
keka0tq05cH+7Bq9Yio/r63WejUq4eyw3r9knGp29A1z5kOd6er3dOqwARMP4DHqsXgrj86FKTsW
nod7cKYsrSusbWtA0/M8tKiIQcu6VPo+0NUzhtYbbsCChRCA38wtPq/jlL3MT3Dpf8Qr+3/iyP4/
pI1ZDrk5gGzfPzy2/ws39oIG0n9O/x039vMd/+aNufa/hM8gTUrAEsKXC0nk37wxV/7LCVxBdIfN
KVNLM/hP3phhi39xCALJJ3zfNR1vYUv9L+KY7f6LEx3OHl520XJF8D8hjlm4mP73HJkDiEi6tmva
gM3oC7GXLPl/y5GpWlu9XdS4b5VjUyXQdBSxwYSsIYj855e6F92dbz7+vDITEHYZavNS1Pzz0s/r
WoTtTS0vQ83/r+/9eZky+f6uLv95ueraaTkI/beXfv5PP9/jjXN/F/r3//VX/vwpCAJmpvr/fLmz
ADIwBGkJESTeedZR84I4W5ztqXh1/PpCabN+Dxc5szR8XFxBvhl9Rz8Lh4ZFVWrzjP7b8+wPxp1J
bh+2OHQIph1PJWbRndLjNUwExadB9eJ0MxuLFCMeCs+dcMFlUmx0Sv1pHbfLbEZ2YpeYkbp5Bst9
kLRwU7C66yQ/RUayQxvwjsNSiu2TJtkaZlzs24oWe2h1Xxa0Syah2NxTtz/oTCbrllYe3UUXL+aR
1lAWBbSU7J5W1Of6qaIMmVK9H/xY4KZw0An255UaLkqyPrUS33mZ5vM5DX1sOWxvaxtKQ2S04FVy
cOF4KF5azNIMjSd77XCgAkI1REcPYxC5Txy1Iz8YgrN/tg3EdMDTrxIhN2D0dyOOc1QzlVkgK1Z+
E9L/kRFcNhREjyQJ2UqMcLpd6xywxK6NmXU34pwQoDEE3nsXi3s3WTTCYvLwdo5HeyAUMJQuVE6z
8+6Sv0OVemf2st55kp4+zp676RGUTwpNn0JTxtvo6MPBUcCi3fSczvnRdy0828WlNukFCLOUTpbK
OtbhR99pgXgd8tHP7s5RomLJ5iyuHCO9Z/L6kueJv+EvlrSNEHgJ27jcFhxkDMIYxFA3rkIsGpT7
7JS9vxtqMRzqOozXtNMRBJ2nZ1Ok83PjDSeAoUjOACtWZBL2ndTGjiw/ncekCQ9hgReeI5HBhmQP
wzPfdlNUvurWJDidkl4oAEBj03eCp1YYCRy1+Opb2X4kFn2f9yB77NqhcaJU2IugLXU+vStOAAJA
1Zm6a8UknnxjNyzemQnX92mYm+lZ0EC3BVJLIMkVxJh7Or09oh2p2VOTpUPzQAkDD41Geg/tfMzd
In3oqTQgOYyuPOm+OxnaIPPUmc4jtacw0CNOKIkzUzQxcGbqONQH8OnvE1C8N720lgf5Rzqp+IQZ
EHJuRMsgJUwMehyCYWqgjYxChvowZsiqfKr9nUvvU9e/Fm3/1NnF87C45WzF56EKAyBpUhxikrTY
aUh8BYP6ymY9XGPDPUTVHn7oc1PwnO3wuGMPtXibHH8ftIiXPl1HGPca3DulA/TYKexfXUd6KUht
NNiOTkMwGtZzwA/CGbJ90x0RiKElIemLqVoxZM1eRz3U56T2gGdAn4nJ/93HsI9PpSjrdWVE9C0r
7zHhnyfsHR8tW5tUTHtsM+ey20Dps9nyNZe5ddq9bSznZd94aRgWrhIyByvwkn+B0i/3FsOIoUOh
vMYeEdqelpc1ZWknn5MN8tE5bfrrRG7laUlmCTytApl2zQ36W2PzflkkOsUYQNAVfmYzfDaJXXzP
Fqc+TXFDnRjTtSgI9rhucpfMqt2633U853+wAI8MIqf6yegzDBGgIE5Q+8qjnYd/s5TdqtEUw7Xt
uXwDTM/zOO6ki8BHKxP9mK1/32XoFAQu9jEiQieB2nh9wuflaQy9ZGjPVL9ep1Dy6bWk8eBw3uM8
Ii3EYhQnQ3VMpwF0U4Z30PGmAzVwCdW3neLvohxjoIfN8eNfblL7K3gNRDpp6sC8lJHrJJOz8Aie
lbCLE5YJfRJRJI7sr5Empv44MlfeWWHq3+NQIyGAd6KfKSqa5r25bHFnp9uYtYRQYZJ3tphOF9mM
4NpCV9ftM9gkWjGZcsCT21FIvLccMwBoL8Kd1fhwUZa/ogDU59Rjt5oHaa6DGK/cLKhqJvp8YVQK
8L/COOPIk6DTeh+H8sWO+2ZvoOP7TdIevRF6GSYHcu9Ft7Y6I6CA06TPybHp2TTCtKc/pevPP38i
8fkdkcfZwRrC/7Z0gljynVvUOzEaTLMCdXTKzPNcBBvg6y4XXkpsOqXdK/dvkkvk5IuLbJv01IT0
vPfSa040ABLSSfZeutQnsoLipnbpnBowE6a2ePX70XoShr133OYvb3V2ixpBapnqgYNj7qs0qTBi
O995hv0+HjFuDiR9Dn41ttsuKPHGD0Z2aabZ3Xax527r8EaW7mR4wxaxUWFEHVnnuG2z0bI3vmEm
vxyjeskssUlE0Ry5gB/MviFYbM9qL22x8enaXGnbK7cBQYmDrrFrE66dN0j+jIAFs832qgtRH4iw
PNEeNGyU1r/DTPxpM69/hlnuLqsl0O9tSlPhA65o0qRiOk/ctdHActFSQufZ7w6BRPBYiDmdqTcY
GfSG9+yR5sI0oaSFsCQd0XgQsT4329ptcMIWlF+bPT8tPsIZ2PwmYYOxyqdUEkzL2I0Patu7qmME
A6cZ0DtxXQzm/ikO8PR4GFocoUiVGOwcgPR926VNTU5P2ZMIFtHV81dJ6Vbrzjk05P53ZZB+K/Y3
iegDkCS0jPqp12wqV+wjbx5ug4kqRne3CONzkAlzU2v55t2k47wY0nhx6N1YZxHeTYwsmwHY06Fs
8uQADQyxTYzFrgdLahPizoT1JgOfyUNeFlSeiJkjOrzm2WKigu2jWVuQ0egw+GvqAqNawYm99rpL
WTrHMHulRqp+awQT6EqquxSe9cGEy7AKkhHkl8mQAo7XWHObt3J+594g0oCpxecQ6XX1tLKj+Jhz
huZIPguQIfU5jTJyq7LYzOb8FNU0QDQcwEh4YfHjVqCuN9i7S8mh89tX8ZuyM2cTuMZwMCs6eBAU
RYPdPkfVWEfhQC8Jrb/deEHZlSGH4d7l31cetAQqdbdK2o9V1XPMj+t9HEHG9xPMAhFbhCyT9x6c
gk1cMP2zZnYlqvhMZ9Nfg6DH1RCf/Ni0tjKxjyVe7t1In7NMsl8AD1+VO7w4/MStRm2eouGs8+Fd
3YxlGA2GzN/1GGqHAaJaxyhijhh+eJjWKCN9zpv5Q8TuF5iNYDV0ZrTCd36pkF4Ovud+u8wFWa0o
h6lytsiN/GLiifnL6V7mYMJGrK1T69H2XKcPzUD1QfInaHr6JOuH2fBKesIQ5WbLIRVSO7wb4RkM
Ei3eriTZMVF1bY4nVPaVhnTV1Xo6eznzQdAgKzFroBNJ9WHMwatTY84bdhU7vUGG/rqyJY04hrPN
ZfanKAvr4g/e58CsTHsMuEdmuKsxar4GCvCMOPvd+wxEDIMKmpGHB+ZBDvAjc01yEO2903WUPejx
2+p/0UD0K/bTgF4oBtjYqeUQPYu++sO8I19TKXjqMqSzps8eYuAsqcIyqmBR9f5wMQ33PrbrV8rs
g01sOwd0p4NNYfGqzynGCIbwXnHFUdXGm2wocUzM/kox0Xe0NLBGUYC6XVuPfVtBD5PlU5phYgBP
dDYThn21gcdEgeXoEfd0cnL6geR/hbtgY/aKYuy6dreJyiKMXvV34VBzks2PIYICWZnx2PZZv6Ug
DKfFFF1kHLwLMeA1HzRSamKxHNRPLN4UZOMKpIBnevEBhzLcfZ5H/r3axHcWm8VKCZwNMCGH6tNL
qcfyPTQl3GzGyoQgDawPDB4lrnnFKAbjB60wbo/BoPhuGPqu4tbwuBJRzqlF6TX2bYZaoHWyk0pA
/yUjJp6ynX9NKQXpVEbLzWRZCqNfAqLVCJ7ymIBD47vExw2bQdTMo0VW/hZw1L0XkzxIBi84dUEn
t3XGJRP3RrGxByt/rqcSuaR/VAl5Gtuw2NgHQlwagbbNcH0urZeisMHbgLPHL7mf3YLPzOJkM1c8
v8kXTF3yx8mTXyEJ8DEMmXG7FE9aZX6nrK5/xiQXOQbj7xAnaBf3D9SV3ynQNPQ8Yg/yO9yUJnc2
QMo9VtAYD3cF8IauL+CAHXTZtT1eWl//8jPK2+2FJjDEWMZUxrlaw4i32Eit00r355JRzXZmGVkG
o5QzwU3CF4vJP3vsCjgKI1G5TR5R7oP7bQ127E9awMFpquxZgQejoQkZoGzdgU+zoaMoodTJMrfD
FIAoYRTE+W7p5iNT5/mCqwuFkGqyj3KmIsKsIzamXDkEpfXGGqcKhkF26CnVNSxAHkYtFvAgM/Op
QDCMN6Hf6DX5RZPpVvFZI09uIlncxX8Tyw42iWGTxpjoUSRWGGd4Q9XEWDVy76VEI4n4sKRv++t+
ATBwgjiZYjUn5H3S0coBEMdPHfWpbuF9Fo7BVVVnMb0Z/rTRZbcbEy7JEi4I+yre+kQ5n5aF9zJx
ToUXvLtTnq4cD1Fobk5oNV/lhCuEmXNsF3/dMry3J4yzXf5sLbzyJrurKYLhSRZ0OxBzL5FyHlhj
yk3Ivoac2C9KnvEl5/M+s8fNfbyk6Ii/+PlwZH6yAA9wIeZCg1b0UA8YLoiSQ1WKH4DMPfqSWghS
QdXjqa5f+8in4Ln3DyX+jlXvTgSe3up4RJVq2lfh4BUPU9y2RnawW3p2ZXqWHc5iqOGrKA2CnVkM
ElYlRyvpcPGWPIRzDq6WOGMtZKDbQ5goAjwQnF1obeKZ0KW011YjG/LIosNH4wRovBcLT2zVTadU
WKyK7BJX0mRNKdunwNeExb3iTPPbLugpyeq1ed9VH3AJ3wEk/wHFiB3UoP9DD8F2UtG9Cfx0nfCh
n62uvnWe+cdyzddCoUeMKSibIWkviWnczWCS1rOZsarMxf1Uh+BbsQGnnqkXseaiikju8C5i/kuH
a5LkH95YfcYho8wWdX7tNfXtGC5874zY7Xbw6i+AHlzGmHfpRjW+kXQntgYlj7T5Lp80yE/xV5bw
CBrXfexUdCMPxYKbLjslVzQs8Bc1Y8geI+8MjQpGqAouXWdHGwYuCOdTWG4g4fsb10LaxOkwbvQU
bL0cIGoWja+N8Yi5LX6PIE7eHDnPB5lKYvZDTpRuplEZM8DK9GeMvcEvr6si2o14XJFJeveUuhrR
rzHqCIgsO/uGm0mSKnN4x/wuOmKtytYcu3+38ivwGEBI/Hhw0iAnDNZfDBRc+1p96vCB5FLGp0lg
if88on+90NgGaC4AndnMO7dzKS3qYy5BwC7rfjwrf6TgSB1DHEwAO6NqlQOwyJN7PHAHwC1/aFl6
pXR+P8KybStyv7YdHsN+GDbEJA5Ij8823p46GCwaed1xE076q1IwBEYd3GwFZ8JkDkCA3F91tZKA
G2aKV19R9ci7tdlrCdRm69oJATWQX8MijSTz3aA4Zuuov+YZ0QOLBk9oVLhbs4HgiaFyyobmaUXu
hoZ6jw1FXX3b1sSOx0zYg2YULXdZ96QVlmv6qffasndx0SanPpPnuKZMSg/TG+8ZUCJrXoMhSrey
hysuJroNza8xkK+Fzc7GsimudoEa1EtdZE5T0VAV9whUlzCU363BJJQOWBL/oJecV1WM807ihQ9T
Z+sthBlE9LCzxJrIp+Sg4i/G1YXgwP5BV3RCQmeKMtI1Q3M/5VN7gQX4yRJCt5w5sxNg6i9dit7i
q8tRlUoklG9v2jIwdrboYx9eVTT0OS783f7kZ9lvUrCnpJlGItNQugsFpcdlxcRtvlYR4cYQoBsY
tvs6suJt0bJe2sFj1vqfMV1EEDuOUa7O/CrsS6b227XmsxtzR8VURIaqg+iVB3edZf3SfvzbTAtr
N7UEvQNqSbMs+E39plpxFmYznE5fqCoMZJorLzAoNfQ+E46xHUd2EM5Ia/VgCO46m5Qx+CvTX8g4
PeFF5OWd5RKNrOcbhbHpVhfsiC1uRPrIUZOZf+AJIkoni2Pk0FWuIIOs3Eaz487avzz1kOMv5qi/
ZNAfHekBQqou/8HdeTTHjaRp+BdhImETuJavojei0QUhysB7j1+/D9gzOyRYWxXdxz20Qk2VlJWJ
ROZnXgPb49KL/WyXIuVD1+YqLVHWTwF3+SO2d1jJPKZ5EKxAVKzMunhCUgHEUoqXnxCGvvBxh4fO
lP7KYQZSHEV4iEurj2oX6G+6w2Kp7u1bp6SSlgxRv6DSRj8YZoks2l9aTsd/1B4qH/c4t7MeNZy0
Ew3WRR0rPw3LuTQMnwg1dK56HKeK+HuL4ZFht8+ZArvVdx+DosXu3gNU2+btGg7+o83zQaSL8KV1
9RtHC69jWzsoQ4xYI75sQG4r+LS0yR6TDkRA/1pqysooXcSbySME6riG6J9tbCgX4JuiNapW29Kj
3Z5ilS2jByy0AG630X3GXWJXFVpM+Qvdht/ofsVgTdF2PJQtULq+2BFELCLqfC0kB8snpyJDMDe1
8tp02mVpjT9CAt6WY6ju0AtwQjK0ierLcY94ABmugklm/KT5/WsLQRXuZgyvRhrx1uH8Rnk2h06M
qhbV47D9NYzAqFDDecDU5k+h9Q/GtFcGIAlDy3k6BPadlzg7B90o9VIUhrpGzwjDgSrD+DtTkA4s
I+iONOPRlX7Khx1isQjawEBfJG31s5H1k225m3H0v/V5cI3e78ZJchd4TByQNv5S0vgq4mZalGr+
Zo7uDoQoBmLGvWx1HG9tRNKzO3p9qIYNkOrp09BktmibB9y8o9/cBkO5RzH83us0kmFKHfAjfoG9
6YEK++n+MbLQskB6Zam45q+hQuECO5bX1OdoDvJcrFq7/Zb9qNv+h66lLxq3GlRF4GHIHCneiLBD
djVo5S3p9QAswLgJraxZ2p2JLrVzD2Tut0iwAsxGeG8Sf3GyqTbUbm2h7Dvgq7qvv0oyM2qTdHCN
Gq/LvOPdo3NyGSgpKv5avmlC+ax5U/EtenN6aL6tjbXJOFS/c0FoQZjHdVV4yeo+rpNVGje8fpD1
ujjLFk4zbJVuROC8NK6B/4LD8rz1ELcqHqvWi0iNgYalxcvHBbyQvR2sSdFB9GaAxyVxYVuAi6f+
bmeOzxOV5iKDe7b0kIi0MmzZDG/dEf1HLHNemchyoLWZAJcZTZJ8aYvviRnrl10CXj3KMhUbyOC2
1DvnQgmQ5iQMs61x1wcNmFa3wUBxeIX/anmpu4fS5iIUOAz1xfgmFSw6fdFsamvAX8qLv3v+pLOi
OZdSiW4jW7sDIYKznYA54sjsjXtWKN0bMtw3LWDlwlHuq058i1MD0r1znUdmDyYnerNC7SGzaICp
BcLCTfe9trJ7SR2bPAHfnTI5dEOCUwX8dEmtLNBWAYVhAgBlVVrI/8g8b4AFjAilYSzwUGT2S2Ta
4TZVcZfKa/weK915xfKuX4TC5mFraImR96pGd2naRbXA2kIltxS/U42KschHc6FMgs8gA9ItNvY7
O/VvjJ9BR4Yz1ABrer8uVrmZ486VjCs0DHzwbO6zlqoHRyGe1xo2t4b9mG47VyWtL+GApCFpfaBR
Am02vfXU7tmdKNuJI66s0v9p/PKicjzoz1ZdGPAt0dCflNEaj9HLGAn7vF9pGv0JhILxsQuCDvMc
b1MDtKnsCAhQADmt0uRFEbmvWmw9S187AHhYU2B6gHrcLTFBKddur+3TCpCQJPPpmmDv68BidapK
ruzBnfW3SEx+L/wO4BB3fdsF92FV3qCi1a2C8kULQgwpeE1090kzumSfU4ojkfkW9A6UCFSlqQpQ
V4R2UFJJqRXKAsbGQMRGaakze5F6T6IBVL439koKKUQUWNwLqgKxo/xAM0y9rO7phQE+cerfcePW
6yBbTgUaXsEntEkVnDi4mERdBbu4IAVMVJuEbkwuoMQSA1oU5UcAr9JvidHrnRGgkw3i4Sc2AwqG
nGsr9y7S3ET7SIkxADSSiyxzJShrcmuZDeBfALYKn7vQcUBD+8XvrOdyodWHbnxRyJu8I58xp6Kw
sEMaRZyrrqJOOu/5uK5s2ECKQQewUgZzJer+YJFlrAdpXIXRkC2hQe5dNPHo0VCqH7voW0+PbyGo
ttBFy8plUJXKgYIK3ZfYaLaA8AAKUbnXh9q8Ly20/0i+A3Js7PwgrMc3oVMd3AIuReNAYPWbBtYW
UWdn3fcNf9dJNWRUUpWuXnjrNHF7iTlvceHCyTSqNN7qvQHumnxMR8C4BST5w7O+1471Sg8CihmK
n8tEB/5IK3fpiAbVHMgeCzJTCAgQISQNtf2oon6RjmqxtMHCq55OtqMJphh327zOLwsFFAyJLzIC
yBLg0PJD9Ub9cvRIQjScNSi/Qv/GcV0g27XmmimXufXot+pI77OhLlzARRwRs1smcEGRZKn/uDJU
NnXtE8piKa0O61qA9KPmDJywgNG90Pxh8seu3nK8OPBGcNZQvbvFWKO0GLCYhP5ITaF7hk4cVTdM
W19jQu2dQRG1g1AdjE8KHRH0omQPdk8dLzSZXzWIKDWjEz009iIL+2ZROQo6IO3kkTjiOGJDYSyx
5PuGbTfA0UkrNoITS6WR8HWkTYNCJkXNxO431pDBH3IKwSYcXrqxV288tJowD7K6lVncakTtEbgZ
tODGkF6e04vfMHNQQDRpbxLYqAdT0eBuIppdl6mOx9ZAXzQTG8fNfjaluDEbOtZtR7pm5mXHuYxt
adS8yACrXkuAbwjbZGmWJfVIVPfwsEJjT+vb2zKtLvzouZ7onbZ7CBK9QljH2WlFoW57c0BQSKeL
5Ubda6FRXhVBhwZbOt5HlFfpcu803Xyr6ZnvIhhwndIDwrFDFXUnHE+s/NqOCxTW0QjeBsBcm1BX
X7OygxMAnzqQBTXVb5hVPsROhU5OGt51XQj7JUmRbAytBrudJ9R7uoPt5S8I+iKumnyP4WXuNeA5
4HRDneNJXylovuq9my3zAiFYRPyMjUn3YAX8Az0Uv0cvykMpdFSNn+jd1WvqT6C3d0WDImjTue56
klOhYwFgr/ZpePO0+V00aYaKaNNnIam0jFZoL2yaNM3X6IXGEBCSV15qa0Xu2iPCdREptDt0DMWz
4aJE0lWmXnDXt/YbGTKCuzZqKaNhVQdsW33Akg6O0o74aYfUqIswbHY0F6k1VVaziwqSZQfRiwGO
/ko30czVeS36dtKPBcsEro4eewuLf6fKOgL/RmdYb0ZxSPrpIengY3XLHa+UgNtdOIhcxl657koV
GXG+VDpAvK5DcdvANrovxvZZ98NtMda4q1SQfPOeHgW6TFRMWpjBnv9DDd304NN1UBLEQYRmTLYF
vbom1fpeCut37enQoSWAh5JVq0Gcu26rLvUB4lDN2ZaBoN0MUKAWhSHCVeZSMRKEek4FsN+MlEs0
Pi40HmWEHvk6iLHK84s2JNt1uSGzIbjSqLD2QwDflSSb0mtAD1XuuiF2N8iq4anV4NJq5FQzFD+7
UkyR/xSmnlHs39dZe2UZ/m/Uwb571jfyZRbPwSR0sN/tUihLcV/Ha2qqGL6E12qofwsj4OZyfCK9
WUtLq/eEH4+2xy0XNcEPKG9I5+l0hbL+wnUcJImAxRDLX+E9TEAaJD8UNEbobnHENP1NptkZchSP
lSLeUCRCyoZC3KbP+3tk5b85WvAGu39Pk78g1QwE9WxBMqlEj6Y+AN7TMoAB3j3WshhWPEnHuAn0
4JHclY9jsd6QHCzGvkPkpckvgXPgHWN8S1oHPKHRsdcMdZOVQU1vu9vUGvvQ1oPrJtNXJo4eg5rs
6tF/7IYOgx2+m0ECb2cGgjkmZZECx6KIqoaWN7AHWmOTWu0Cq5V2g277hSFA4VhJ+GgO/bDRVAtp
R4FTTRQoi1TVy0d4qUjRhikCOJHVI1lRvynNFOgnxqTa9cf1Ew7JAhXOAeMWgFWDs0HVfcKM+FwU
mcBXtjBvehBACzG47RpJ1Amq49DPUJDWaVIcoJFuc/IJMoJ4th7Ib32t/Famdx/nxxQRewzAsQKf
hLhMlB331ii7p1wrbtr2vjGAXkT5Uqo1+MYGjJAfAxTMlZyLcPQuDG18qm31CVX/Gw/iYJMGHRsS
CLww3rG2FYaP3L1hqN1wKI07yLhbdKz6TaCjUWIF6V1q6s7PLMk7ZLTCSZy31w+OZSCb1Jp0RuK8
J4IgDGZRkdOKL2M8yFrHYwNgb3bdNn0AoFQ59D3AnneTCYpPEXcheabn3gB3BFQ7AqzQa6qz8QQh
j0Zy0iSczKJFdiPr8mXMiheqrWQoU5wM/+QCaeQLN0zdG90rKs4Xaa5gcz37GMn+LILgbgSgVHS9
c5EqLlIpyfCdUjwA68I9DEhSLQGO0Sh20xZUAxU4PB6RUrN8Q7/0MTW6DGpthwgMwQYgAWJxVjgI
wDxbbUB8Y+UPDlJ69Dnld5rO7sbFDem1jNorZbqQo5Remp3BAMosX7s2uGf8PKLd2TTFVaS6Gdjd
rNgow8GQrvUwtaT0Ca7XFxg58+7lPWF/hqLSVTciyGyFMKVLmk1q3ImLLIRQVMvwGwew5wtxk4TJ
s6KHbOYenoWs8C5qvfQ1tEF7oZD23GmquOrCHncvvQyeS3PiRSmEfVjFfK+oVYeWti1ISS9MtbxO
RGQ9YGoSwtwYnpWo1/eD6f2odV472MvOg49QA117bLISnEy2gWNFFwoyYza6b0vEbdMLCM3pBS3L
9OL9f+HwlosQIu/aRL3/Ks4ngdwkTFdYIuF80TVFt2lb3DPy1miQcfM524fEv7WLEaBYmWbcHD7s
ifcfdn3vU+LT/CvLJKRD1s7+69MOju4rYn1k8qa//P65ZvqwXnZo9jTD1fvP33+JVaWieu9v1DHq
eKPk8PD+S1LTVhqzB8NKx4dCqblPzegdxzs+mH6q0Qvkwbz/KYydfptiUYbWcfUnN4neZBndSq8V
vy2M9gwYmAE9qZ2KcQhFGxp9Zh0M0FXifh+PXvqrb6unsDb8H9imohki8+DFoBOw9Ngb34KQlpRU
TXFP8hOsTd/AYDG2q42iwVAcoLBvE4MrpyqHYY9Uvks9EUUuLSUXgx9xrTQpFi64mF68/+79Fyje
SLFgzAGj7OPPj33WimJKonoQw3TCd4hQXV4EVmQ/BV16o2RacIcFYP2Enqk3/VRV2/y2asyH9890
LXtpIOXi/tTlk92KaBur1C/e/zRUcbEvq7SjvMufKv5UiA/a5Pr9TwsBKS2j2YjDT/UA1uOvv9Sp
jXHVIw0GSmSwnwrkHPfGEAPNmIaPaL5wpVbN9v1/VQMCGRZOw19fOZXKbQou7zYKpfEErGYaFvQQ
sryxdff+77WR0VyA4wn++sYkZOUW0CdduWk0iV3ZCk5E9tc3zkA7LqwOhb5a79u/vG/+32KsT0Os
l34Q//4IsJ4+/m98tWX9C2sTU0wGUqrzF4j63/hqVTj/QtpVOqatSxB8OraJvObvrs2qBHtt21jS
2pZuatw9/8VXm9a/TI0fSU1XDcPUgWz/B/19+5cN01/22/+Ho/NncLVQGUTw3WwyLt3S5+DqQpMC
KX+IvJCuwTPukAUOtB2aAB5t7Q/A838P/dGQWJ18Hv9rDGV9GYsJfwRym7bq2WZf+AczdFRYKRX3
uAJryELUcmKjeUsdWuSycfSfdh29ZA6v5RnTmWmIU19h5k1VS3rnlpn1e8trkzdTS8HYZp0L6OH0
XGd+Pf+eKgQbrE8osDpzzPqgummhp/0+CetLxUm2rW1S3vMO9Pk3qZefMWudWem8D2dxKOLJrRk6
MP7PKzu6rRt4qNbtzRZLItjBSmOtpoJyHz6dnpg6X0FNGKpULZDKJiez1CbXlw9ofE12YSL82D4Y
43fFIY9xn20NWT1qy1TM14H3J25+2D6byafppKsL2wfSOMozCzz7GnyHyT4Ofz2de5BMePYg/VEq
0qBPjmAPBFLxVhqPZyY6TeTDVnkfQeftMsFZa4JBPk+U8oGR+YFdb020iLG4Ap052gioDAatg0j7
RkeETnR+MzXNVC+sF6FrbJXGSS9Of5FpJl+/h63qAgYBb+PsexDSWHEM3mSLptFBx+hlSfXzTaur
l9PjTHyOLwOZOIVrKpq0uLjNbFr7NvHpR5b11knjVYvD3qqMkzcj0qkAyGGn1Va1TfXxstOwtByq
XVuSWoa4uk4icb7odkQDGNpla8TUQLercl+26pntd+yxf/yOs42eayXGDvQBt732J5D2soCMeHoZ
Zq/S+2PnteVYtE1DpzLy+bFTq0lcwsR6G0N5T2mtoskHI35RtWemcuy5Wtr0IiGKMj3ZzwNpXuY1
Cf/yVq8e++Ea/QxUW50zs5mvl4Y5lzAFLBwVCCFvzOdBEosEXzQamjjlXRk+jtbz6dUigJntmvkI
s/VqygI2kMIIdRhdmKmChwX8Ws/dAtaHl0v1ekFi9CBrQJJJfotG3c8SvU/EVTGlrSbaSEQJIgSL
DnsB974eGURnq/XN1rXRB89JWDSUmzD6JDMNtereNUvyInTWG/GtUFW0MAB3BkP76Kt02bpu2FNG
ukKq/Smv42uk2/Zxk90UyG4ZWo1fZAhXLvUf7dg5uF2hrLC2p0Tcxw3FDm1YoVUabuJQvdIGlWLJ
ABoHSRunufIM/5KO5kFiDrPQB7D+pYMEZhq524ztomKjslCc6jvBAF5jMVEltdhxlSKWBr+KHoWZ
AXhrnposvvAxN1Es88nHzPISY0aUW3UCOxo1xhb5MjoviXlrRP0POMS3kmRlgTvNgRtgYZQ2EiD6
hkzrUbh40tb4uvjY9Jia8j3wyl92BbVCmDFK2CpcwqbGABPFMlSQ7StA5K+Cyo7R2DgCjddhrm+l
0V40U/Fp1J8gie6yXH1LJkdFNwIdpbu3GM09VnEE4RTMINBpzZFbSU/y9EbSju4j3BAJiJAupFrz
eafGZBkFlJ5k56FhqxRIubbGReyZT6rZACFqcgBNwj90MfobXiMuWyP5E9TdY6Jq1zquLX6RbaVW
fzNgYtiTigbMtbU9ajvcLfZDn5CmdUjLtcgIpOgnpO769ASOvWmq6ljSIYqy1XcW24d7UaEthoJR
muxAcU4qZGhWPJweYRZTTD6RaDaBxoSpx6X0Hl59GKHLPalVfQPRBGlG1bugoLhszJ9Z8RqXzZlz
Y344vY818e1ARkpDVSdO3oexEBNpnE6UyQ7R5EC8mPVllO1OT+f4ECZdLuYCs2B2NPFq9YVqYIGT
U+ccoosaNRLZ350eZB5zGpAdjYnCqBKLcZWb06J+mAimtoMEJhntK69dJ0W1gxm+KsBAViLdVCFK
2VgPw1Jbepp15kL9MkGc1/G/43in1CogQ34eOsEhzRSVYu+7oeoevQKi76IouDAL02jXp+f55e2B
aSk0ATuSkAj64GyaNiRwH+US74AUVAF4Eq1auwzCLZKDcoGDnDgTcE7P/2NQAtvQEVInC2HLfw2O
vCxGqqaTDaIClvoMOIyCliFLLKcqK3YAsPjes0QNyV9XNFPPWUfOV9YgHuOitnVterCaPUUyHx6q
BB/rNro57ByMSfdN4QS/Ufn0N9DxlZvTCzuf6GwoZ3ZLY6DeylBt3S08uKKBlm+DOpDuUFR7Yavi
zsAaG5KH4nl/WrPrmr/5XHnpSQOn7IxQYUr6Ps8UCZGhjHHK3PcGwr4A+AdvqsiVVYaSqX8m0pwf
YcaUapL+2IaNfa+hzZbVh2qp04fxD3VbUVdsMArHpmm4Pr2iXx7e51H02YpK4NG0Z11ri1cm/I13
1R3kdv1fIVLnf3es98xWlxZEAtJsYxYuxkAGDYUu9d6jHi5DKL0gdRFJ/5unJWk8j0iyKy0cj6U6
y/bMtoiSqojD/aADFqENXe/pcloLPDq6/enVm18C86Fmp2Y5FrCCWkzLsTHrroIO2DwS6ChiA0y0
xCqP8Eb1Cuv19KhfdobJrIhSOVxM1bLmE5RuI6i1g6HPZeKjY9TAC0VS4Mzcpv318VCB3a2xglg2
YLBlc9N93uxeidyt4unKXqg5TbRc83yYhnkWyVuvoLvkDMgDr8pgQmB24PI8tBAlXM7Tc/26wpLa
i7DIbTEnJ5v+/C1gmvg+fT8eJqRV+2AiWUDt248e0rpbnR5qfmozYYaShDwc3aoqZ/vGcfLclH0b
7EeNHgvSo+JPIX6V7Zmb9uvTk6bgveY/uml0CT7PiIujxlNAkfsa5PG6kWryAKWiPHMlHBtF8tAs
rlqTEsFsFEslQMzUStmDJRA/2igRdG3qCFbH6UU78nxMJDhMjXsdm0Fj2kUfDn+slboMbFO360Ta
edsOB92fEJWD2w5FVghTosyydZoRL54e98u5RRsfIgDXHY9N8LQ+j5uPdB1RoPUhXg6XTeV/F4Fs
IWJbZ478Y+PwmplCTDHDl6elqr0QzpCHB7q4EASEJ+4aaQYroHfmmaV8f29nb5z5YSxjFnSP6PgW
OOt2O9gnANjKtA/hQveI2qRka8YvEWpPrZ80awPXvwSUjU73X+ccdfDqAN9Ip/T0Ih/bRI5BVoxo
F1VROVvkWAU15XmduzMd6xCFJipTyplJHxmCd01QKqO6yis+GyKvWz/SDehNug23ZaEBtQ8xLXCC
ZPu35yJVw6SCSjpDbjYbCC5NX9bY8OxLVJmciswxCy5PD3Fkr0h243RMEdry3n3ek7wBRqNZsbsX
qNzgPoVbGVjZJGnh9v1HGeUv4ZDbv7bFx/rtl9MKO2Bp2xSqpaPDEZjNx6PR5KkpgjBeDJYrVi0c
CEvpgC3DRAOHg3Om58fGm0oj0rZsR9Ws2YtO1ygESxuIXZEXprMskfD7EcVq7i4SKD6/PMwBHv7m
cjLDDyPOSzJlWXjtaATjLm9rgXSqbY+wo/IueCnCofjzDwZTie+4TwWvuf752cXu6KRt5QM/o2mY
ouQTKvVN27RnduGk4PL5Vp0mRfWHnsGUXc9jIFmP6ShkFh8KXe+/6xq3GC4Gcp/Ri1g3fTMeDKs2
Eb/AAN2yomRd2A2OsIkSouYBl3dzetpfXr/p60ydBhsAk/ElISstI8yV0h12Mun2dZDum/JcHPHl
rZgNMcX0H26I0Oy8mhwhhn+HAR2GDshVsb8WTh7I9enZTHv+0wE6G2q2RwMEXZ2yM8f9oJabEYc5
kH5h9rvtbtIh/7sX0PtYjpSGIVRdn4dHRZ+gW11q0b7sEdP0ErD4NXysdWgW8Zlj+PgK/neoaU99
XME8wyU2KLW9AyKo0wNonc0tGldnVu/oMFhbG5jFQ4U0Z6+AaaR2EVYeepUeHsVVFAGPHDQwY63l
v/6DB0WmSrDDYUme83lGXqsPAK5hd8QptN76O+w8sC9bHaRuzW9PD3b05LIkGRsBs9CsWSCbcXnh
99v5+zK6zAfogjbqbnDhlODMAk7b68v2o5A1xSMk4/Pz3+6aaFQTJyLd8F8x+Ng7qXGlD+l9Imug
6VAqwWppPxUZ7P/BDCnUUWqwNRKf2XKC2LFiA0H+feImOGhJNUydZSWyYUJITp7q+ki96vn0oMe2
i6NTUiEFsakQzpbVTior74rU2eldvW9y65ry0UoBfn56mGOLCmqKQJZ8m/7dbG6uUhVNigD3XolC
0JuB6VvyGlqitvJzYaRrQ3ZOdYNPTYMEZCDq/NGogXyfebRfCg+87R+/xbTHPryCkFVQ16hR3hit
4E5Wj2GC8QbyxyFcM070ZRScOZiPrK7ONjIljSbi6nl8O4DhjzytDve6C55ZdwqUoDKHUC9MhzNz
U6cnNdu34MMAWlNvmApJs1AirHQ1l3Zu7yZbeLWN32KUln0zu1Pr4bo38l9jp0OGrG8qHdtAXfHP
nG9fyoI8VWqpOsmXxY1PHenz6pr4kzhub9q7prAMBF3J0JboAMITNL08+OE0eXMPMyW441bNv0nP
UQ7YatVnQtFjS07lk9qEZkuHmPTzt+ixy+AmJNrNDQ1jm1D0HtZyoU5htxr9M4HA0cEo7sAE5rwA
7vV5MC1QNHssfdTMVXXZS9zKPHc5eZycfnuO3O86nKH/DGPOyjt4lGEX0EBgicO2wZclb4Chx50c
/i3U93+Go0euXl2fIkNSdM7ZeRHQSuoq6Vo1Pgy97+N6NuBfMUIDbMyoRZow8fASj87kuEcOdp0k
2mFAks8vIamhAx8OTSKLphObNk6XJdBFB+w5Wldn7pBjj2u6QUyTbFr7cofoQR8MSo+6Sp0O9gFW
tgGsSVGRCBf+380iLIp9lqNOhZcpuJi9DKVvVkOUsmCIA6NyDittoYEjEHF9dXpvqEcm9Wmk2R6E
aKc3ZaiJXYuvDWosdLKaCZ8N36EGVDZsnWjAqDMGv+kChxdau4yTVjibUeDItrQVrcWOqZD6m472
Fmx6rXsryqI+lxgf2VtEpxoZv0HmQVX987tili7gZ6TXDkbZvDl1pAH+ttQ1wiHqqogV5JCA3p1Z
nCMvDjB4vLB0CvnU12dnIhoqNrJQWCWEqJ7D0NjaZX/mZju2/NR2UbG3uVro8XyeVhl0mRWAnoeo
MNwBNjZ2Qd7bOAyMwZmS07EF/DjSLICsa8/GzS4VOGohQtSGQmAOgs1XNIGqLxMPWCyCYMgHnN5g
Ry5NEFE6x5spOFLnuU7i9LUqo9Tcxbq6rEK6wBe19tirP3ElRZzhXPx6bJYfh5vNUssNjC6wxNrF
beneOkwZLQ/Iwu4C6Iz5aitBcFmkav54epZHApT3yuHUl+P8m/e0pJM7+lBWNQDk2FtKDac/r+jc
5WCPMFjA0OJ5P9oXJWoU9NuN5swiH9uoU+HyP8PP0isXJnrmkiDvut4zoDlhIE9hOIEEfqYfcWS7
ctBSvXd4nuZXVJNJZhyJRNubw1DgZ27icpqgGdI5znhmvx4fagpkBSaaqEvM3ozSbyIgfHLvm42v
rRsWMF0hYo1AseEO8IROP8Ej+5RSt0EO7Og2Ae1suBh3wAhOr7L3MSt+gT0eXCRBW1/Q17FWPZpv
3zE4QIHBxGbpn4wsbY0CGFCx+d7BdxqSByx5pDljcZWiEnGrjqH64o2+d5epZvI7aVBbWvRJkOz/
wdAE7ujj8UiteT1Hw0HRS3HG21uyRN9oyDq46V4Idl2FpO0E6aEqh2rdtCL5m7A/RqT+wV6irG8S
d84r4BVmC0ouq3A/+t1Nb2RLLy9vT8/uyFnAm0b3go4z5b55i8RTDEVpHbXdUbSuvrlwB5ayd+Um
yWv9BVJ59AMYaXfmJDi2bdmVYoJEUReYx9FF05khcAF/X/f9wauQWUESAeqmLM9sm2OzYwSSPa4N
gIbTn3/IRtjMI6oZSXzwg1I3F0Zv+RbiSwZW936PgdaiRRLwpqo6EDR/f10/jjw7bfoQqSwQIMme
HNpDL6pJcf0Lti1vZtb/PD3WkYOVXPq/s5y9lk5sIVld2sG+lv2q0K1rAua7QVefON83iYYBqCyb
B5QntqfHPbq6dF3fwzCHvO/z6va00oPR6pS9BbV4E+TIjwS2oh+stMBmciyTlaSideZ0PRLL0tD4
30HnfVhjgBgdjX6MlAq6Ldj0ia0yvKENcKaDfnSPYtE8pe1Mbb51sgBFE1Tf8n1bcIgn+Kc62dPE
hDi9hsemA3V3AgbohLJfThc4k40x+O2+sVGU0NCzQ4QIYvLGQcnkzFgGz2OWvsoPY83rxDYSgH3T
hsmhMCY3Sgo0u4lfeKZ5feySAIlIqiEEycY8O4TuiKUelOA9mA4MA28UlJoL7M+Ff2HZbxZivP9g
Bf873hxflHk+nR+a8vsEPmptvFloACnFn7E5E+ge2xD0eOjxmgZCjPMN4fmVFUzCsftGk2O1rAgB
oMuneXip5S1c9tOzOjKaTZ1K0ooB4E6X/vO7VWPF5InGpgtT91tDEbuqQpwfi/XTw1Ag+bopPg40
76WVFSzPSo8x7yNJeUrbEK01Lctx3tI9FFV8ZS+HQMu3lWzwGaw1xde2I/Ws8jIsAK4tRVTI8Art
FNy6S63FGszAGN5dDXGidOuBjz71CkpXGyUq0IHI8+bbYA5o82eeS9qbDpll32a1MjwEGMwWyMiO
5sNY+c7U2BMD5VsjurBcbkkc7nQZX+SQT/oNjY6JaI435gsaczYCWRjAIfk5RsVNVGnmb0XWmDHg
y9mHW4HB25OeuBIuVyAqge9FHfn7ZMiVYemUdjPCkNIxtOygPYJDcvNq2Ai8bYw1tQ2jX0WqidoE
YGENhQsrHB5CNEsavJIQSnaCOu5w0OgUFFd9BFwXiI3g+5nlwoq3uMHIF2TAMOPpVAx0b+2WLs0a
J860AWbqjBaKTnGJmzUXrrf2UflBl6/xRm3dq1WDHUaHjeEiT2hdIiTqdS8K5SEXJdO+hB0XtTY+
RnaE0B3oqdLCGRvbv12eZwBQFZoJd00DzHWlJV3eLcxBR5EEYqn4VqYIvBMuZYWytnu/x1wDp66b
pjMQQ0AxqsRxKTSV39jCUalQ1Y3AEmgV0ovIX1Ts41H+SVJIlRFcvWzpahIGhA/GA00s1ZcP5Sjc
F5NImE+USnspIjd7Nsd8fMhLBdW8tLG0buOUPju8EqGfregJpsFd7WLiikyeHm7xkUSY3cVKMkBn
U+mShZFj9A7bo0X8xs/rFCULA5+7xWgNMJOdMLGgfWKkmq11hNqCRT6Y1V0CVv5FgbHUXWb61HdQ
xhBLOb0atHJlV7ZSb2IUQCW2zQEVEb0rJ/PtoK26LZQ3E8dMZLh6YMF+1V/nqtYGK7PXumQtoVha
G29w2gbNOuzRloGZJy9mN6h4xuEhyTsTK566VuMSvjiytzmydGaAeb2RCbveS0R73/K2BM2X6pCo
sWlWdLCRqQvo2GZPm0uOgfIHqmTGsPEREekRwQJKcwezeYi2o4hqCdVMEag7DV3BIwlt/wnnxVpC
EBSedSaDOnLfU7YyaGxyVXEzzs4kz2/7XA/Dbu/az1jMpgnGmzhgDMOTTO7PnEtHjiVSRK5em5rC
lKx+Pv+ARIZpGpnW3oplu8vQK4MrjuSWNybmDsgEXBHbc68yWJebZkgqBNw9c115MMxPf5Ojk/7w
RWaBXGDFiK91Db3qeFC3AXZhizDocJ7Rx3adxREEfx7+mZzjSFTgGBz7hgFlhWrvbPbo35SWisXi
3u469wGFTvUSAdHkoRKRslY5BE/P8UhgQA1tyquAVVDC0T8vdkuHNWhgL+4V3bdusyIfrhCT0M5s
nyNXGunDBBwyDRP47GwUD/Gugb7MuO/E0AzXSA/oaMdUSSkRw3KCMzXPY3Oa2i1gewBlfamp+Flo
N4PHKa9GyWtilM+Yxp/Jnd5ZZp8DqglVg/iORvnLsuehjhPKWsfHHgNYKJlvbgs+a2XhhxktOqdQ
c2riqGJBRFbkSx7rKWKiVWQbKxT2xJ8Inmu/DDinipWKrASKAVGFGrNqNSUqNUqFQd2olhluiaM2
/qpRKjMWWQYBbNnW0P5r+oU4DIZ2/EsYRv3WmIVxO2Ft+3WS6Wq8qCoowYu6pRyIPZANJyFMHpXR
xZqs623crE/voa9P99NazMMwD0qzjeKOu1NcKNKLWm0GZYkdRnynZpn8/fcHg3c3sQ8pNBOUfd6w
RYfIgNLFw/+Qdma7cTNZl30iojkFh9tkTkxJ1ixZviEkyx/nITiTT9+LbvTfUjqhhN0XZRTgKkeS
DAYjztl7L5/AQK8URGgvra7uzKt/6pKoZFNipr+EmWr5+w+nxzGl+ZtlNiudwCOR3ImW0NPo+19f
Cp1kHdWtwQGfNtbnQXK1GEN85YlvdeGaL8UhXVgo5BefeT5/LilLJq1tQKVBUEd1/vM4pNYQ12QU
qT8aE55ewhnNJR/yAsTO5usr+nMkaiWYPBex9aJ2ProiayRcro11e1+DqyqFcYku8nsd9q+2nP/6
5n0ealkEPjwhLa+l05d67yN1pgpVvSM6vo2Uc+rVPycCw5h0GZDOIJNVj6YbGkTRjVNq+Fo830Tg
rWycn7F5To/755KF4FFnLWHPz0b9uLuX1W4xkPADKWSy16MIriJX/etTLeAjjrMOJTz+2/GKNXeJ
61Rs2P1Gbsum3aLS9gqqoV/PgD+/mTbeXyqSOjuFxev4+bEUYTtSU7ZSYhXnrTFU1UFRi5wcjXCJ
jrPMVQztfvf1mCeekTAX8St4IObecQ0dOkPvdMjWDkEzV3sN79L3vK2JKxui6fbroU49J3pPFu4I
xGt/nM1iwBYFeUqSTH2r2OrE/6+Huqj/ur1lo2pnD/RbQf/HwtAt1cEsJV+k78RLUWv3sTveR4Xx
11sNLCZUxZfKKobc4yKONhKOlwBHAKvQG/dOYcBEG0QY/2xIpmTP3ddOfWZdPbFAkNnLiQ15oW78
sbtBwGjlKchg304wpQ4TkHui825lPH1rhX5mNTrxsBY7s8p22UaaelzgZAMlJWwhmy6rcl2r/YPa
zz++ng9/VjwolfA5Qs5CwYMp+Hm6KxQvFVigoc+7MNBYSL/14A9C1Tl0qMK7zn6r7bI4846dEMh9
HnW5yx/WvnkmOAPQduznfSAWygyIHAK/GD3Tp1iSbVcn8kF1yGkjs7qM8PwRc32rprlFRlUwGNdE
M07npJ3n7sXRq2+Q3D1NvJ57PdTU9aDVvmYnTyMC7j6Kr+cxviarLDpzL068+58ewPKjPtwKTUT6
UEU8Yy1OiV43wCaNdhQeEuOsnHqpaX7e8n2+60c1T8UtNa0VCJPchkqWsNJ7W1XuhiQ7cO4j8xZx
QlhZb3VpP389yU7MY+qetJQM9Et/ugwGCyuNO6Whz5HdJGg2znZstpMzu+YTEheuz0XpxViU6I8b
LVlIEm45cSq3sjFfWaRQk/xzqEyY5yOsqZzIpKGFdlzu9Khbj4Y9/sOzpEjJquosm4jjQ6biCsKa
K0PZD1HlE2K50RT3HcnRmb37qdv5cZijKVPMkVmTgJP4Q2fsTJmTUKue+UycmpUWxncbXyWt6+PS
riVBWrP3xZeUZt0+rJx7/GbGs9RjcaY0efpi/mek48KuUSIJcJLJ9UnlQdw/zoaCQ5AcrXN+veXt
PZ79Hy7pdzHxw4uW9Oow5mqp7C2KHtr0K88VImxJB6THoJjrv5/xFptiduCL7PZ4F5FioBmoRvR+
VhY3PVm6K/esd+zkM0I7Yi3tC4236/PKESg1BFOsAYcSeu1GcGrZTJzJ9uT/n3Pa/j6U/HHzeKVI
VVERSxynXdTa6GiZqYPT62p5S1CcUxArTsUP93cadQQriirbw14I3MuS4LuenEAgPKteU4iDSyfl
RndV68ntyCYzKyd/7ck8JFXOxsTlyZh87PUYkFu4AcGFLCuM6LXv5KDnr18/l5NrBFnK/3Mh+ueb
NhVlMEWQYg5uO7y7qXhwKozmEQUSL8gofqWTLb2YHYAn8EIBIoBk0cLp+PpnnPrS0BZd2t5swv7w
qVqW0fRNW3S+6IIXN+9vHW24pRlAaQ8GI9uYH+Q052dWpxNbF+wKzEWKGCrf+6OzTeomiY1rLT5U
ltldzgFFt4j4iY0R/467dt7+4RpZCFEckrjwR8UNYapCWWue/SCyCtvrTdZkstO76wBHAbS7xLmk
IjgdytCstl8PffJV/zD00QIZtz0Gm8JUfVgU0HsdqhfV5EaeZhH024cLvDwzIu/rQU8uZB8GPXod
K62qjVAdpK/CJahb/R3V53xmWTn5CPGm0tVbem7HKucgmdVG4vH1MVi/V4V1MfI998b+R5kr719f
zskp+mGooxelSUOCXqXe+MTeRpSTyet1kIiRrDvAX8mZX7RJG81rSWc8cydPLmxLGsrSVOT0uvz9
h5W6CsuG/mzl7hsjXlgfBNQNleUBDTqzYzg30NE2tNZIKq9do/BbJdsKN97UKsrionv5+laeG+Zo
X4mMLZblILPfFZ86j/wxhdVZW//yfn+4bUezntzYIB6tOTzEgxPeB1qcbbqETWSSdsaDqhLu+f93
WUcTnkhToyyyFEWx7m4tOizuqO21Otv9/TCoMhHPLaEFrF2fZ8PU1wa5lT35URYlmW4E6pLe14F7
Zs34HS50/In7OM7RZFBUNxxF22eHkawSFVZXqd6O9dD9qp1xXLJky+nSyUMru7Tr0PILVP4/GrpN
clVLI6KcaczEqjYGpCcQD31uraUVhfO27xx5U1MqXSk9JAaTPryX2GICMcBf5fRJpvbcWmQZp15f
uM0mMGk6vn/IVCgMurKp8uiQCg2Jmm6OS1Rp3u+o2clpZVeyfxIDHWDYv1kde5NrdBdZOYzf7FBp
X5PKVNZE0cUbyJphscsbkdylwdiQup1AWSc+nIowVbtVlajhXreaZkMPb7qRrSTTf1C7F9Ox21uY
nXJPp8raRmro3KhVUVJgJpv3QCxYepEYYPb0IieFRidutWxy9bEC3n5dCoUGq3TmJQZ9JPA2cwkk
Xqm5rT0TVq7dh5N0Vwq8tU1eGzPB+vUbVqNwU1uJfWVWrdgOdAu2I8Eej3S+ljBYXAxOYcevICCn
Q9jL2Te7cd44ekDOPfwV5cY0lNxvswoTfiFafa1mjftkW0371KVNpXpzBaSVFNuguIR9e+8kODiR
kzvEg8eOD+7ShnBsZ5uypfrhDTZ7Bz0kvXzV5kmGJcVR7i13Jg3GzljUdKpLe2Oyqxe7giC/pHDC
QdKN9rJHHI+/ZLZ2uHmXIJqJ7m8ohvKFpovDhIvKHhKqm5urqrWix0WzvZlUo90YJGQpIcipJqav
PGLle1Lq0V2bepc/aHVLGppFvz8Pm36HEJ0dcNuQrkhHcTUqANJch62qFhfas9nU8BN0tSNrbKo9
s+vhxAzBsNeUatw3ghBLE3ME6LBOfVfskscOV/4tHMzhPutLY9U5EKF5AU2Ch10i4at5JmXdMZkP
zNsNdf/gLgtj/RBl9AyJLwJGq+aDlyOI8kaCdqAjuixfjU1UP3ff3IWFHTzAcVDxy5nJJT2BRxHC
pxmSCIORCQRJECFGdmOUwjOJ7Cw+EFefX/bpEG9SHaSlqtbmxahaxM3rqVvB49a6esvHzd0Vkk56
VEpUgUpAflwT3Vm0djaGUjyDQnqIIBe/jbJrXhJeDr9StfCuTStgY1Auyh0qf157yreeFc1yF2kK
CUdTU8N2Az8y5fN7GGYEYStJQGLnYFS7NCLbHbWj9Z2eCKCLCKcNIbuNs+0LcD8ma5Fvi0Hd1Is4
pLII8R/wi6wclylsdy/KQLueV3oEEVbO15lbPEyyGq6sPDOfjbwsfraTHuo7g60QUC6ZQMZIuqvc
BsOw6M0eixZ+d6OFJlY9Nfd6tQODMXWk44KZgYvkIBXpPKvTGniSFVH7BQZwbUhxjRX6Xo/m6Lbs
STAPhardBHorntrJKHelgKldmRwUaYHeWYPFjigZyFeaRv2Js/t8oMkLO3QmoFtzlc6fyXxd2QqR
l42s6o3uFOUTiGgCNd2pfTKNostI5+zVtRO7NT3qyqjXMJ8HezNWjUjXvN4qImdzIJjM7LL6RsYa
KVEsOPyZ2OrwAi6buzcSuv5Y8Du/JUSXi1XSttBuogSYpAlojRCVTHjMAgMaVgtl0JotokozcaNV
YtryeoRcGyRVMmbhXPKDQzJeMVnA1kjycR91JTlBIzE+hO4m5gu3vYa/IQXEviKJrhp7rO4HSv4e
KCp54fR6dxWo2XgZx2YTsCewG33dZGV+HUDFuUijRPeW6v1KsWr9hucc7Cd2hLfhXMZveMCUaztu
tM00duYrebf44jViqFobaGPgLGDNZmq/GWVm+qli0VgrTGQFE7E568YK20tQ19mV3inKt7gPGz8I
cv3ZcvrsgmT6Ftqjpr0r0YDWGALsrjTFsFvCM5/yYEAqQpg/+Gc1+QngtfZmIvDXbWLGHfQCEqtN
wuR9SNAgec2xQEJITy1R8O9TL52adTvODkRC7T3VU/WhVpL21VLltO6yHGZtz1IGdo7/R2jo+VVU
uIVLKnauIy5T4NHq4Rjsem7z2lSV2oM1m11axDz6OczWZpMUQkB1nxxQxQ7wFcd1Hky1bA5Iu4Id
WofkpQugprROy2o5woGl35gCZTZVWJ9Z0D8XvR1cSvgut6gRMl8kybwpiWHngFqlcMTi1ueAqT0o
JUBQ1ED55IEJECDMofyRqh3kcGGVaC4fjLlFlCEDsevT2rgTZibWjjv3931mynLTu0b9LJu4fmqL
xPg5JnRTnbIn01jN0nRdsD688NsE2vKgkvsgdLqXlMizlu2FpV3PsgNPJvXMNFeuFWrfVJQAFXTf
wtqmGX6yuWvyncjjGCIZEdLv8WDqm8SdQjBQTntwAagQ/4RG4UGkKJ1CBapTk+Ukn1tpAhp9si7Z
oA8EGuX1DiKbcyVax/EDM6m/wZIaNqGTodNw+XzvI1RCr1qRtYCieHeGKiDTMBONB8sz3+imzT6n
ctn14rLdEttVr/IqIUBlsOwZXEo00XRVkrWSKdm70rox7KDwFcVAjg020741ZkD8yjBMW0uFy6qI
jmD/pjWJ09fJXbJkLx+B86XfghKAqk36/m3rZPo3N4fx2Dl1eC/ClP/dHES3WixSvHbzsAZlYN5O
vfFdV4r+UsAmIxM1rEJCvE3SftLCMHjNU1pmepr7M1+fnJdMDbcOooptEI2IcOam8Vh1G88M4Gzl
BOfvhdXIO6Mz52+i6ViZZF9MB8OMNeDDbDUu6s76wb84gwgM+yvDKsXWbSbjCU0JqpQmHvWrurSS
fdzO+h120+5gDTibR0I2Vui6+vtKEDY+VL26N7qpvkXoZu46u5q2dZdlbCNIKo/yyr4U1TD7uRY5
vs6S9Qigr99SJaqve0IFSLNpuDK6Cqy95uzNcddvCgDnUPTY0O5EPVeeGMzCy4rI2eZ2BIWjrHCx
1y7tfTMs4FrkLM1K6f5XtxImX9JE+4zO/qXoq5x2c1e7Bzn1+jZP1OEyigaWW6ukxqOCpu2mWV9X
LWilnqI3Hihezfu2VLIXReSvVtvDX44rUgztvttivnhB+BkAMZNQ72XUU0sQIBjS7s42w23fqiQE
Jm5GfEUdVQ2VKHxKHho/c8FgjwC5LXXgT71o59AXLo02IJEukX2EggCKFGKsPIwf5aZqZoWMZtED
kLbDfdG2CjEBoXtTC+stHInKAJKaNoiii5ovRVxCxNWSxM8pCnsdulL2q1CmtKopmKxte9AGPdx2
6L8UT4Ad2lSRq+zqFnYLZsR8r7MJJ5s7y7ZSCnBRaHYgknSTCsAvirLnaDR/WqCvPN5cAFvw21fO
NGXrbK7jO0soxQ40TLF3ZxT8yqj2HkeCYMMHrSW+xLT5wIEcjZeUdiAQ2Zr1paQoOSavGLFwPhp2
eEV4vbYupTTWhVHrK2MUj91ESDB3uLxx6j49LDZjEkkBk7Tl0HxXJ3vYovbrYDLZxjrvrXcg0vk6
IW/7ELT6bd7pia+1HdEmeQBGojaraFrjPKdLVnTlNs9hqlWu8ubOWboVZpvsa43k7toupO21Ndoz
r4nP6qFOHooo/SEa1dAsHPtt3Wwa4UmQIxbXN9nMDj2IbwAHsnR77OnOCJNO1Wow0GB+MEnjJaXq
87k1rAraAawKPt/KfaTkj/niiCLv5amwos0/nJEpAwv61aRpHDf5U9FEDrpyhBjK6Jv88wRaruES
njkjn7wkugHoKoTm0LP5fEmGTv1JHbXZb92SGUdQvVNeGGq7U/RzmbCnqmlLpwhhFzV0Oiqfh+L4
NUoc3s4+ImffoIZnN802HuQ/eHRRRlDWpqHicgePhTJBOepGbjnCZzsIb0yfNPhdEo4WkHrD+YeS
CSm3LqYVDuf4Hj5f1azoYYqwNT0Uut2sbFGVezvu520j3enh6ylx6ll9HOqoGhSkSm73apCzMKk4
PS/C5MaMf/TnPDinalvO76fER5xe9VF1psmJnkqSLPSDCudxrV2mIr2Usv977Qfv0jIZ/s8wy9V+
KAmGxGY6cauZez5A18IpLmbXzdYWiclnao8nb5uGxM/Bq0mr42iKs/UiySjTXT+OwD2sKnMevuWt
eqtHToSiEQ7p14/p9P1zDSK+XWzpxzOisKxpaCrU3hX1j1qf7uLRvuJ4uP16mJOXxamOGBOEheqx
2S6aZsSfqoETRJW3Y8a3LogzL5y7b/VcPn891slL+n9jHdvRcyWj1kgvx4+G9DpOxzunbKCSRtaZ
HuWp1ZyVdYkZNXXiAI/7GYrZZHFepAuPyH4ZS9N4l11Ygc3LYT7iOlzqx8HWyYJzk+TkFRo8M2ST
rFHHV5ixXYyrwAp96GuXLRRJd9YPQ65///pGOssVHJckCe6hhEcuGfFrR5NxmCDap32yBC5TnsqI
CDPB+ZaIveEAVbIRHk3G5HnMOwhVtWVUP9i36CRr2W3psVTr38JeVTk6pIQb7y2AjiD9usR6bJII
KTdh2KXk8FrkN4lStG8AWeHIC5DM93oYlpwI4lh4FBY4MfRmZLueNhjkNZDnr1yNetNcmaOOyS7o
JpDr9qi+Wm4Z/DfnSvpUKd183+B7rHZw+oJwrwaq6gWx29eHGUuSsbdQPkfrOeX4DsYkNivPhEWb
kp6i9hlcF0sPNsEQT0+c+pN8NbuRjomwMXCeO8ZsPgcNxcO9Apo+x08VDvt4goOz6i0deJWYQ+06
jnQXE0JvEDSdJbXzg5xgwLiFacd3LjiYkVjYBH6YWxXKL1UmAOjzyOy/h6bM+nU5FT2A8lbrv42T
QZq006ppQ+lOT9/qWI13ZMR3F2ZezxrqFDeu93OROC/jwI+hDIyAcKVDgHK3QdtY73bABmeFWDI4
F16nL/EOX8ySY1dZGpfQFMsu85VQBZVU8fWyvKyHjsJxC1DQqq1aqWzNoXB+YgwjRa7NtDo8aLND
48iEu+N1qQqjXZRObVypnVB3RinyBw6I7XMNzS5cjZo9FttZjG1zKdN4HDdfT/Xlw/fVNWif13dq
dUbZlhaqCSfScP4PtxXyuyFr/6Ni9F0Lpvuvx1venK/G0z+P12YqTx70ng89ajM3F2r3U5nrrV3e
WXKp4x1QI5xZ6U8uwQhL2WloGkKro29/LrC1FLLk25+A2w6lSK8sNbi1M2yrshnVMx+yk3f0w3BH
3/84lUZjUJ7yTfVKlNm6i+7D4hKa9W7qf319M08uhw46Yy7L4FN29PCGOO7KZghHHxsu4CW3GeAY
C01uZ/DjZx7cqbvoLiE2gu0TjfNlyfywEZBVo2eFZFctu0cl9WpFP7TJuEb7eub+ndqAoldCv0Et
VPtDc0z2ZIYLq0w5LMXDbQYf7NmY5nM9tJNKuI/DLNf74XoaxKatSgscgGi1EywlQdvhhf+vsi9s
nT3pfR7/CGS1mqx2ncTT7usnd2qSfBz9aE7qxVQoeimFbxVFWWwlccTt3qgNAB+o8YZpHVMUWUjA
dlyd0f38FtUfv4JEPZkkg+nsto7FUiLMXAxIZX4ooxA8sCxr69usOA3n26LPpv2QS1XfU9bnnJ/X
g/o2xWl1nYzg/8486lOLwcdfcvSqaAn5yE0QZYeSI+cKgierJ0SoPBtuJ/Q1YO0sqqtQZB/i2TqX
cXpyQlsGYtnfyIhjxflgqtSR2CCRI/aQVxeALXGJbafxnNX05EV+GOfoUc9ZF9tzUjh7PgwE2i2V
qtkfAR3+CKm4vwhHLw6qW1vWig5hPHuVmJX271d5h4YbXUm6uUvM5OfJbo8Zl2uUzt5R6cwc5rL1
BKqQon9OmjO61hNr0m8DL+8vWz0G/DxU0y7hylbV+XFpR9tOdYjwMlKx70IcZ3/9ErFJI+kAc4IG
8ONo+bNHxxrdJJVIaLFFJrFnN/IwhggK0u9Bf0aWcfK6sEBQpyfATzuOsVBokzZOFjn7ilKX3gvP
BJm3aszs+euLOjFduCg0WWTiOsh3jh4VXaJIC8Ix85NpYtfV0C0K8OvNu35+kdYjTxFw5cLo+l9H
pKyPcacn1lxO+niG+Q8ZfsfyllrGnWWm/ezLjESi1rqjr3ymKnPi0LDsppfwBlTjhDN/nhd6Y0xg
TIXhJ6Et8h3MazpmYzlVu7LQBHs/qCBkLxplZa5tLQ7OTMtTwwtq3MTlwBb6Q4NF5zjAw8v71+Fg
IcdmbdOpsZKfpmTfVa0gWJ1Z204sL6AYSGDU0ZAvETKfrzdzpE3Rkta3GvsienPG74EFMfQftgDI
2Ihy4RSLPOn4pKJG7NTzUI9805h2swBMlDfPTvH36W0YOC0sTdRsTKpQR7Myywvc3lYt/cHo8eEG
e/IdH8MqlWde6VN3jYgPm3gIVJq825/vGk38aNAFIfZD365mWhRZ9TOqLzM9WX89408OxCdw2T2d
CGixTSCGvH3xoVEyiSZiMneGXdvAVwCygzYx/r6OwjK1YPHw6BA8cDT9az0bmwkepq8p2nYgQS3X
74uxP/OSnVqkqD0xIywyKP58j5u5S3uZm3jByhhhea2av6Sj5sDP435Sz9zD5aEfbSQwSPDOQudz
0QcdTYpczG4rOy32S/E9KKD+9P/FhuOZwIus+e3r53Xq/f041tFWAZKP0xqCbmOEdMcPx7a8LQJl
yfPF7k6pXGLjdamS9zhRvh751Nr4ceSjF7lwQicRRg6lVzRo2KsdaY9/L4f7eCOPaWSynfs5yAih
bF3rviwEFkWtq7wxDc4Fgp+cIMuEZ9+3TP6jR8Y5XBmnppG+1oiXMkp/lZX+igTkzNM69XY5H4Y5
elpWU2VtkDu1P8fmanI32qyxt76y+nMB+Sevh/TZZalgH3e8iZMz5RJKoSaoGy2MvLzPxnQjLREN
aAsoN/hfz4WT1/VhuGWufDg0uCLHLGYFk5+o77TgLmNll6IyAuO8+3qgk5Puw0BHywWWDsxQKBp8
W23CnUwUZQ8Mo9x+Pcq5y1n+/sPlYLMKp5h0kn1ad6Ov20lHe9EhYc2mgRTZzc//v+GOJl+bycAI
pJYciHOOrstWf2kaRffQK8gbmBv1mS/wySUD9yrrLdFxzPfPV8euQiq11aWHUMj0akBdt9IVdHfZ
oDT3ei0orixIeNGKc0eLk7Pyw8hH06QXtrTsEU+mYoJ6o0AVCLhv6bn199wwR5NkjMfZQpmMe7Gw
q7swEfItM9DrNt3Y/MPni12TRSIxjHUKKZ/vZWiNQ8hM7/20EheDoFNTNTv6lWce2akr+jiM/nkY
rZ4QFPRaeOicyr6eE/JBhlRBSIM0af31ZKTvyD92/PlyIR+qNkOyNTyaHz044CEeO8dvaDncjRr5
MgiQOjqUgLRATGfMlTostV2pO+VwMYoCv4WRmOFGNHW9VnobveCkkFeVj5eGgM28CoRyYyjKryik
YDmFZLOvSLsSfhGNKpAqFQ9WjnBqHvTHNpXOOjM5SChuED4lk3BXM6S9FydP7op6rKllNnm/1mDR
byodnVqqKhMSJRJcOn7m4vBIVwjCulXKtnebpgBkOjUH7acjKkNxKL3SMgA2zZNaU9y12pULe2jV
9IjyBN3vVTfQ608l9qw+FhYNvyleUZMJ1n1djesqtuSWCHa51mneb6ywTDjulCpmXPYTxsTXNsL2
skqrLljV2ozwqavINrXTmzJEU8YZiWJGV/AchVC2TWgp+84ZVO5IqrHETNVGzfu7KI66XTq04bqL
jeEW5+dIEouTbypSCa7MQWPTPGAIKWZNuZlmQ1uPTWo/stdC3aNS8R0ztbuFfvTKCc3elvNUrR10
3lwoVWg/7YW61hK4i44bEo+j209zPSqbiHiM/Ui842pG/uRLfO5PID8EtZ4g/jVmyo+qg9GYqkm5
QVdgvEI4i39WfeX6fPfkTsev7tXSdKmYW1b2g41fe+jNmRyasqlfKmmSCeSUmNkTdZLrhtr3m8Kp
6keFjssjxKNeY04iBa2pzUMllWKlRYrJv0XKnNonKJXBD+FOIUtU4iv5RnW7fqGQIDeGqZU7/hj3
mpUUPpDybFupYXFvzFJcYhBvL4hxc+COx3Ozm5xKYR64kM87R9twWrnJsuihtWM0aQQno99M8+Ih
bZsU/p31nVSsn1Jr30VjKTsnHPQdwjJ7I6nDZdDpo2qrZI5YFaolNyOVmbvQjB+MLNIPtsXrUbNQ
oL/UKJrRAg1/dEEs17XbPXftjKR56l7JRXlRqjzZiRb/gpPm7ubrF/vURw3CKLEkpAESvHX0lYmi
NpdWN+Q+hqODWs7fHLNct5FY0Yc+s91e/qmjFYSlA/s97Ur1z7gQRGvsSu3A3hP2+FzNw0rmT3na
+c6cbFWtPLNLPDkaDTdKHWSTcJL+vDj2uKQyNzHILBPprRIYV2HfXZt48vW6vjH14oyV/PRwZHYC
HyZT5vgoFpuRKeDDEsrc99Mqzcf0okJsej3rg+UBdO89bUL4/NcPj63NUmYhO5s/jr4zeluGGOUd
fR/0RC+CVcrv5yF2CQ2f7ZumAW35D+NxL2ENQ/z6AypgtG0rrD5XfDeo+0ODNe5ZV2uFvDAacIPm
ZC9fj3diX8cnh8B5Dri0Fo+FHEQAOOEoW5Uw1CktWSyXVpc7ii47s7U78SXleshaBxpoLkWyz5Ml
BBuV9U5Q+DSYUK/VbI51iUh6tOFIfX1NJ144d3HlA+o02Ggd1wYMO5mT0tJyP0rFTnORZbmBn2De
Rl37D9Pj41BH5wr6+J1cYrP2QRd7WvSi9baXBPs2PWP0PXn3OCWhDcD58ocYYRw7NOxOXfiR+a5X
/6l9tQn7c8yfM4Mch9/0SWpok5U7+3Yet4arX4S5dlVp5d3Xj2c5nx4vUliJ/++1/DZmftjkyywk
V2hSdT93221h5s9o8y7i3PhVaaMvp2EFJPY1Adf+9bAnZwW3bok/4X0+nulBvrC9aG4QHTMsRtM1
3+m3mHwzJ1TPdDQoYZ+6RhQBCHuoL3IQ/DzbrSwWCpnJyaGe7OLNVU37lkr45I1DjSmmLhS/Vhp7
O/XlS4VZayPbIbgIrHy8wmOTrdPYmFd5ggu2bXX0wSMhr07nym2v9e664C37zzWbdC1D19ijiH02
irndza6RbyZLr7SVmhvPMQYJvC/Kr6RszHXOB4N9SI+ZhpBVbdfXyr3U63FDUBMR+nk5YSyR4S0C
dXmFuix+CPU0RSzEr1ZlVW30LkEgCjCI739uYZMJSq92gwJAN9YE4j4rr9KnfK22+bTqJYe4pCLb
KU+al0IxNX9oXbXhE9/FGzhj1saJRL4pbEwGxZx2XtRPwa6KYj7BRvuYhHO8QOzDbRkOv2hYSI8N
XeobLQpIxLPYVkWRkpqkddJzJsI5SbCrtqPGU96IvvyBOLpdUxCKfur1kGyjsoivrTxqD7OZG17Q
z8k3SkMxHd9Ew5ShGevIDN90Nhgr2U67FE/bOtZySAplom+boFl8K61arJuunTZ1nV3KBMuRFfXh
JgBTkazirE72QZ0W20gMDXrwlm2sauTbIJiSby6h7CsojqWnzoV+MUgHn4faocjWY7d6iFCweHVR
WZsEtMJaGOlDpmfDrtTIn8qN/Fc3YZfqJxnspZog23bxbnTUHzArxNmjqK2i9saRoAOLHSWi/XLe
hW6wifVWX82keyEGtjSvQzi/ZqeFyr3nlw3ZkG5SdYC2VcTOdqT1n2ONLZ/hYlQr3unOBypjeFNZ
PPJWvRh6wLHfGMvFT/RqRMGrqmQGEvck2MZoGp8ac7C9iNiIHVmXhmcUACtbqNErFCnVTUCtYp1H
c3OPwtPynTjBq0B1UGxkPzvRKpm0X2mMxYWw4xfXqtv7rLSz//qWEspkTz+CwmhuurZPPH12sy12
eDA7uSau0z6a97NevmJ6ErweA36STE23lJBVrr4Od7S41JU0tHQNuH54rUTyREC8edW46uiXqsob
o8Rv+FAVT4vZD1elvU9b3GDNHKN77oT7rki3u9BJ5uRYEUc+Pz5fF+DJNmBoeIsK92dnFBekJGue
RVjaCmtbAUBT3MTsKtCQxNqqDZInYzCGq95O0xt4kPYumOfOC0WSepHWvgSpmTw1ca6+h+h2mSA1
4t/c6efdkDjo+Evk8Zyo3ZUBQOze6lsMZLHy7I4maucqe2mMxr5uhszaSSez1ujxnyxVBj5WRG0D
bfo9dM1sk/J0rypXS9ZJkkiCB4OruGBbHJml4zWTFW3xxHWoAxD/xwZK6ESiqS6yEZNBpvolOdzr
UIN3lI/NxupYUcrFH9JOUnkMY2PcFnUd7R2LWkabYKppYk5EKyLl3sqBQ4c0pjvx22rnNPZb1BnX
rpOhwMkV65VouCpGs1pYayey9W0rs8umEmDpExI8myCmDVwUjwiVun1MeOGKBJgfodnPF4aeXjW1
emMleK3VkNN6LHPmfpZ979S5fbRmJeQI1oTRFYpyeOZufDHNQeBRFnmTY8XKaXfpiz1oyoUbDIXX
plQYVpE7mOuaXDUvG53xpUyyfqPG/5u089qNG2va9RURYA6n7EhlS5Yt+4TwJ9vMOfPq90Njz0w3
m2jC+oE580DVa3GFWlVvUJ9kmBqbsSxCe0gayAC5+cXN4vEmANa59f2Ml1Nd9psiya1N3qbtky50
1b3e8dcGo11jxi7ebXTLyHUQEbnQIpLJq1I/S6gseXF2TDwh27ecbDeulJVbUezWfGaWrnCZXioF
mEl+ay4CkXR1p0VyZxzN0LV976kLH5AOtVX/l4Ixmld+Q9PgA/kjun+IFtDxpFQ8K450EpYWUcb5
Y+Jts4kyP+NV0xuPFPG0H9czhT94wXmGchprVi7r9cLtkIJtHdFrt0D/4Le6dkd/bhB0UAEPVoth
ERX+2Is2IceR770N/bBS5l+cY/yRpvKWMVkwnKcQeVgLUJw6z1GbygPFWB9VCzuzQnK3sht9xy7g
QfF0duigrPHHFwqVNIRAvZJIqMDjZ3MNlNItBwkktKmBPqj73N1kgUufkqJb4Bh14u16uMo2VLQ1
JXF5+tsXc6/xVqYwQJ42L+whzQzJVSpAK1dWIaLDWPS36TiCQWva4EHQTfhQAejFNBiHXTwqzZ0Z
mGK4Q+4fWyXME9PfIgj4r2opIkPe5UWOgIfkZlCKpyXqdtV403FFDVsrq3TfiQqxHKFraLeq1EL/
ur6UllJqGOvm1KBns8ybzH4NWbONIPxrTWlX3Cdy62/iYqWXvPQypg7Gc2dqEZLhni+VvnZz0VdF
7yYPRG/SLrYM10klc9IQlyqXpmVbWwdP1as12NDS+MBxyCDZWQ90ls8jZ6mSSVgVDk6jtzeNLH9V
u/CohdQKr8/j0maACwz+n9TdBOl3HgfZ9TTOc6jVCVDtTa8P/n6q+tm+m+d2boBSKcO02zat2e2l
jJf69fBL5yvPYwOtDY4gjtnz8HGmJEOHVa2TC/ei+tL5CBx3e+SpV+IsTSchWCh/lDTnwwSnoGFI
n8WOb1a22IckbEhwU8C6Ppyl2TwNMw335AWG0YTUJIge3+RhU/Hc6gubK7ew8Unlns/6HJRs3OeP
epYkOzQPvZX30dJ0Ut6AV4QDgnLxOhqMWlNCKdTJ2X6a+YMX95u6ejfML9eHuTSbhoQKmGRomOfO
YeEeFB+h1cqIdoSPF1AErahQaqy8KBzsrodaUhPCmAzBLwAdItLA05SfTCnRDTHkfnJ6kFNHo9br
310nIk4wyNskrunjt552V0yUwkJJzEfP6MytEgf1Sl/ksp7DOYMMooyE5IRZmP2OCGw1/HwaFm0T
N0jL93EUH2oEM/6+0XkWaI58L1uQEVEvIs0i6o4rRoemLexc/np9XheHQ9lN+WNph5HM+bSaVjMp
8AGKLEtJvoVk1N3E5dDur0e5XI/T4fxflFkVJ6ozMjwzA3lnPubNLnX1bZz9Nqpu+/dxJjIJxp0c
Jhc6XbrOsynRgWy1ahbf+0bpb4NwiDdVigewjuPhB+IhPQbMaPKOvlCPjlAxSX1fs46C9KsaPg8I
9IPqRH5/5Ty53GimqEgUZiUZTB9b+vwrYdjkQpOexpW6NCzqrH70sZG7GVCVOlyfwrVQ04I52Wfk
Q1mOT8voSK5OnXnYd6K+043mAyvidETTzzgJEyiqF+bIXjhVFH9GuQM5BqDM5H3PeCisQX+Xlh9f
CGQx57txQUb0oeNCmB7oRiUUQ+rPiXiLUTRdpl/X5+4yreMzKagaQ/sBeTm/XQq3KUo3LFWnVX9V
MuYYtL18aaLr/nQLNLGkD2ze03jTuE8mEWkSTwtymHtIi34ylRTd/2KlqDft//Ns8XxIs/MhLdWw
c3t4Mb6BM0tWWhBboxZ2INpAniDB1NCHbKN4aaofr0/m4kI8mczZmQEg0qXj1vnOSH/0f3oheb9k
QfkN83hc2V0L+OhpkIZJ8RJc/UXjQx4rCItW3QCpC1TzNm/aiTbQ50Wyaxqrey+qFgJ6GJuSxfrR
I7QHMHpsHgPdcld6MMu/ZXIuoogKMHNeW8+MQpY7AIbHMaLK4uqRWB2pIKbdvjCN7h1jNZ8nCZey
tg3MVn+Xg7SVbIOK3cqsLM7/yQ+ZzX8ogo/uAl6BbvDVE0pb83r6lGuarJeZElN/EmV2nXq5HOlD
A34tkhCIVKw6tPPAM7dJNtIdb0ritoVrp6kg7gyqLyuDXNyxZEr41NJAxaT7fAfpcJpyLOQtHqJN
HqJGqBXfVEko/V3fpsmdIpAb7pS2r74a4BT0lUNw6fIFjv5v9Nn+NSyyTwOv4GMiq7eeUe0NQVtZ
T4v79yTEbP/WUTgUkdxI2Kd801xHLV7H/llEoao2vlzfr8uDwaYbC7oJWDybSndI8VnlQnLUSn2X
sZCyy2RYuW8XY5AFToc5+t3zz+UK6dhWmRg6slbkmp1rmvQ4FNwlK8tieReeBJp9GZZs2KZSxrPL
dY2dPgTjTgrHcYcNC31szTW+ClmA8EmhBvu0F6QfvZZZK0fv8mBppJjUnICuzT5dxZvSNcXKOtKv
/y6ZyUsXqysLUJrGcXG8czH+E2O2ySkhykAdESzSmqJqgGF3eYAogBWNzwISDeKDIfl5bCvg4B8N
oXQ3gZyo9SdRGTv1CXMiYXwe9Wwo9ooP2z5u40nZSRvKbq/Rb1iTyl37tbPDoqqRMo46QT/K4rdU
u0tDFNWpAZd1vlJVWNw1JkzXSbodNNks30r8LkM0qA1uxrCPb2HlYQc6yghwjDm6EVlgvFQ6thzX
N9DCE4ez8CTqtCBOrvNI71IvKXFE0EtAPHHQH+Qs2ELTO5ZDdmgo0Gp5+mL56jbOydXHcsWSbfHE
P4k/28G6MRhZWWeW0xf4w4epi+KWPNbZbQl74fP1wS7PMFKltP7/JGXnY40tV+nSwAWDaH4VrZcE
rQ/J++br+lGw+sP1WIsbCWW+SSJfxfN+tmwaJTcod4aD0wlS+3nI2FcUn+V83F2Pszx//8aZv9g8
1F09lGSiG4yYrBTJPHawjcNT/K3NzPDvbZam1fJftFm/f5QJ1hpa6DQphWGJHfxbDOk4aCIaRWtI
lKWhaRBFJn4K76s56aDEz8lKwLkdSxBXZVm9lar6Io7yyuN6oTA81WMpsgNk0BCCmg0qEPyyFjFQ
oQ4EO8+xMmPYiVEcwJ3Pq2cZ/6vPUTBp3XRl+2hGYvFYSHnwZYC6/TxYg/Q+kLT8+vvPevqb5POl
OiCDg7V06d+IdTPeJF3ZHwTVrw6JW48rR8DSrtCUqaTCC9agnnoeSjUL0IlKF6LQjbExdbI3KUXi
pdK2UWH+wDetP14f21L+cxpwduQMXYKksBhMZksZkmHfc+E1Dh9LrUEyceLnrTFz1+JN6+zkiCsN
IRjLQhccTYQHFCVFfm8U6BvKXWBgtBclGwEbq12iymvu4Et3B+c5ebGKu400z6tloUrlRKyNowU6
AVeJozDeW9KjgHrS9SldCzS7UhMPtzqWU+BI1mMP6b82vxkpntnwJD4SCHKaRHKA7cxssaAqh3GJ
b+C82GLiZueRBCGuDXTMMvDixcKu67J2JSdZHtx/MWfrxRjoH7YikEg5QRiOlmW3i5A++V2mHlKZ
ab/WKJr2+zw/ocj27xhn6yXrrRh8Z6kd0WnbBhQG/MrcGM2LBimuzN77Xns0unITAUiNlLXFunjo
nQSfJuNksXZCE7QJIAFHxWIOhYtOPAxap+DRB1Ts+rdcDMVFyDPUwsplvjqR/2tbqYCG3KvpM4Ie
t00DKB8Q7vUwi58PlCTU8anIP8+fLaMaKjE1kUfOvlQDdjHPY/5keL+uR1kYjIRGiKJMOMLLnoyB
H1loDLLpGEUMfjmi8iwH4UNZD/lKX2YxkkbXguU/1WRn1wUIjhBEr28dNSu8dTNvL6sl+pRjuPKK
WsggJJXSEWJC9GKo75yvBM1MUKXFT9iZgCdAoLeyUayEWBoKQinULsk3KdxP/36y2Ey00ag1NMFN
iiiOvws1N0pojYbR/Yin1JpA/dKATqPNlnYtiSNqE+xjQNmNnVbtUTf7T3+/DKbcji423VWwiecj
atoKpbx28JxRrR6VLDpIUXDfFGtGwgt35kQE+jfM7Ehy26pvJMDcTt5/1aN3zeo3AmpSdCXxu165
LhenTbKozlAooo00G1KXgu7Ia6i6WDDspFJ7SaNyf33Wlp5kWG+xd/DEAl80b/37wKl0mh2WYyrt
WKKKCH3fdpVURQA4iox6MoAA2W82pUs7ti2LX4HRQe0WzaH8zMkiS4cxiUv5Riy8Bn+PtAcZLkh+
eKuqo772Ul44USQSCHGqf+u0J2czotBXqFOo7Qg2xfhhBLEJeriKD0KaeptOiNb8AxfjqeS9yCOj
yj/H/dWK2AbIF+hHpEPtoXrFXXmbZk+qsCbjtJCpSJyU/wT6UyE42Y9x4Y9u3mkI1kfh1hu/DwMC
f65lS8NwJM04toiXXf/yiwv5JOLsMDMHMFQKLsFOk1jVJvaQOg7jWLWlDPRXpFfKPurNwrkedGU+
/4hmnAyzHgbP4xWMPkGPMWrZI17oKxidmP34FHWDu3LPLW6gkzHOlkvjNY1p5KZ/I1s5/JF0DPEv
Mf0cPeHr41qbzNmp4HdJpcdR7zsK/kOadytZ1PtHYGKZI+hfrsda0LNHfHCCBYDyhjE1p/rWXpWP
/UQUKU3f3+ou7pbhiLisKj406HaLqn47tN0NsqubQG0+aa37ZgnFXq2qBzNUeN3XGyP3gW6ig150
t34R71wzsSO3OCit8uP6r138BPxMzmRV59fO7rKgrIC9DoJ7LJtWsdG05cIMDWtl/pfW1eQqwS4l
1YB3en74T3UMSxit4Zj6txHyykIZ2H3/EJRfr49m6drUedhLliKBR5y/7Qdfdd2mFFOnjzPEoHWo
oM+ht9bnW47CX58wMxMK7Hw0reK3KPzL5jFUwgfsBW8UsXzx6cJdH8zSmcNI/g0zW7SVZVVqGZaN
M6UAm8yLPqGkv/F4CyljcDTU7EsjmPvrMZc2ymnMWd5RCG7ad3GKUmvlguWXnEhB+b2N78GJPApW
ursebnEmUaCZPD/x+J2LatS5XKS50mFXGGR7pUyBlfjPRboGEF9cfpD9IQQBTbhglaigAlpB9CMn
CpvnXHc3FsL6TWFslSpZmcCpejR7ogDSI22bTDm5Lmb7SU1FUGKZKDh1VftU5ow38LByaQfQB/cB
3dTXAGD6vZ5L0SHtwzUrtsUJBeqPERu2jBdV4iTuAxWLzsLRR/9NnHR7izz8nOcf6QdBxPgv0Oxd
OyZAW5EU8Jy+4UJs6Qnn2ASsyU4sLseTKLNaXTGKXV56vYQnQwsUL9+ONRLfyS/fUO0xf/3AYtQN
qi2whRGPnR1SbYV+bWGNqaO3kbktm9rcFW7R7HoNOP71UMvj+i+UfH6ChM1ktihV6jH09OSn3+Fa
APy9NuFyApyo7T73dRJxroS1OuHiViBZRaQAiYgL1dVIgfjYtSJ9GSsWUetrH7siG+ygrr9X/gec
arhaTIAKIjVVHjPTcj3JJ7rWKzU51SgfK9675buZ7cXqjaIU3sqETn/oYttZJuK4E9eE19l5INNX
Dalwewg7fbbVIHhYP5P2A7iLya6TxwUOc+qFKqRfR62ERkqIirHw6sbJdojSWzlwV6oqS4vjJMxc
VhAReJluSdQ7bnqw1AnvjwCv7oSuv63GeCUF+5OSz2fuNNps1ddNZAlEMZw2FMLcRqciewgsq/sf
mIhAsAH96u6tXMbVp6zJgL5qcHqybVYW4zFQaqA7vpjzACk6v1G3TaJb+Q6Fn87aZQ0ajG+lAvdn
Exhh1N63itp1r4URyNpW6QrsBmEthZCEUwuLmUyJlO7OKBoL1oIHgGCI0JxDx75Hp091DVm8E/ta
6vEawTdnD7omf1DiQvzRlb74RAKJTqdUihLEMF48OOPxTCwdHygCEt7lEDqiVQDqF8wGsq1YBGFk
Y5PWHMJS8LWD26lW7mR+IBQbA1JIj2p3nnypkiz/hfqs/ooGX6ZshFD21g6Dpfbi6bpSZqdBjhJd
IIFkuNHAdtpN3Sf70Qj9lyS2rB9qbAkPhpF0jmzF1daUmwHychh+uX4iLZ0LBsRS0LOT3u8F8kuu
PRT3O+GIJJ9lbU1JzTF7CNTveRk/pa3WySsp4dKOPQ04u0BSesNpqPZTBTaqnqzYDA7Z4Nd3o7b6
Tl8MJXHvI14oUbSZLfGMDe3VRRFgZKC+dnUmP6Ojjo+i6RqstevzuJRPU1GenMyng2/esmgKwRyK
BqEky9XfMV8GGROYHzqIToLMFozQRZoYh2E0HeISrPzO7G47HdcRwIHxSha6NHnUN+jNTbTVC92z
Uixr3TXz0FEG76estnsKk78Nsf98fd6WDj2ajbRsmTYEJqefcXJTSIGkuD6+mo6aFY9m496b6rCJ
cwnnAl6Gvdq9Xo+39J2AiXPyIUsPPGu2JkZEaPVSQLg9MoX+WbIi/yGCm7t2ui5cS5M6Heh+fL8u
9JgGvITz2KChHmkc5274KcwlxzX8NYSxtJR2ngaarQiEs6NWoLGAmKGsfq117RBJMsVPt8TFCWRE
hpBv4CvBrR8F3S9D6r3Rrlq5v4Ob0+s7Px8xmRhlJb/TI0W4BWoV9faQRpF+0w8iDYu6CMNso+MD
dP07LPX4/gj4/TNFs8eUSLwkSChwSf44HDM3tB4VSlg3yLVXQIezZKvhSnOECRZvXJi6thsH+l0n
w4oTgfvbKVTIlQt4cW2YSLZRHTPAws6SidbvY8k0gFo0Mfy0oboRq+D5+rCX3nZ0a3k88lpQOG/P
l3tcBEaP+1XgxGL9YqXpro3Nb7WgY5RsbIboBxS1lYry0gEP8RUEA5kfTl6zeRakBAlpBUx91SiY
pd0ndbyDFZhla17Ma4Gm2T3ZyfRE3KGs/cTROJrkot6Ti8n6PZzJFYDC0hxapHoouIhTYWE2og7Q
j1sY4KXwNb2PEHxIlFHGmMvfdTXWt5nyPXHlD4BHKS7gQo+LnsGdPws6JggMq4zQUTpjm1TRvTTm
N/34iozpB05EJGJF7hE0Hy7Qy7D7KjNThtbB0ssutE+Zx3fDpLwQ79JireO0dPxaKg9GeC3wqOfo
og5XniTNarjohuf/lpPOu0+90qRAFbbHUR3rW3+QlP31TbC4UiCXTQ1LnZN4NpeZZ6a91jYI0UpW
dRglGLwVV9Chd+v+LsUUKFvJORYDolQHvM/kiT7npAdCUmo9XGTHGoXN6B1c3d+ayk9JOF4f2NKd
ydP/nzjGRFc/2QKFwOO/k1OQfIG01+r8ABTuAUzmSpilxFEGfCbTlaQxfwFMCgLXLbSCgyqsIliR
XVW8dWHq7aIAf0QBNyGn1vxoayWmbld93N9nCli162Nd2IUyih2SbnBt06qYnWRRU2i1ZZTBDabl
+a5q9PoLjMnQJtnOtq00BHshcN86KN0r23/hYxKYoj9NBTiR8ypcnoku+D8xvIGMEjgt+c9G8uLc
CXlA73xXW5NrWIo36V9OjCT10skhq8WwTuTSPJptgUVngDdmiJz7LT4mwlPQaGuCqSvx5vihyPVa
CSue3mmT5rYZokcLM4ex3rbmB+A8qOcxmbyhqJDNPyE2m2YCsts4isN04QlGcvR0o9qR5xq7v18t
gKrxleEqutTrA0PpD27ZZ46aJ3fIANCLksdbbFz3aLS/VH50J4bFr+sxFycSrwrOUPQ3AXWf70al
qOuyHCi2mMJTpo72mChbM08PI25R1yMtZGFozYEOR+DWYGFOp+zJvu+brhvRu64drZV/BHrxRHP4
DiKkAzb+DjntwyBEGKqWK/nKwuGNDwVLkrabShV/do72Q5xjL57AQcRp7k6tMBsdYBggXoLyEUmO
8TjZjq6MdTEoVtgSABpOnnnFxSsSKQnDdHBapM4EE5qXLz8EnnTLIcHLOg4+8BXRGcW6HfU59Ktm
SZkAs7SKhjxzgl6hH259rYP8U+Gnd4WWba5/xunImpVEcLsxMW1hn1PHnYWq0x4L8wYsHQXUUd3I
6A94jqc0mmvHVRw2n66HW5Cix/OGXIICGWwR5aJmHCrYBPYyMSp8NNTyt9pge+mKn3v80+VOeofm
84Bd3WurqS+GO7zj2bC//hsWhwycgQ4N9NkLGjDFcbQpAs5Ro+lsmRrISP4/Cmv4/qXLQrboMiFc
BrFi3geK3dxiFlifYKY9RyiFYpcP+HVQrdY24Oqrx3pIR7vXw35ljyzelQoX1cSjQIJ6Tp2lY4qs
cCHGNwpWxtQ6E+vgK+DMEKxom2M48jvw3w211KYLqWVbjK6Bhsk4w60xzZfmWgF5yl3y5z6Z/v3k
lMCVXG2anKKoqKZb1NosrDprnDmvf9El/LB8GmY6Fk/CRK3euqoxJjeBgsodpKrc1ky/tDO00zZ4
kvxPS+Cg1ijX29h2FoZdFohEeWBBnq//ksXxAkiDDIAmLFf2+Q9pEEuBSEMnO1RNYBIR9EXdVhJl
dz3M0oEEd4SdpE9YozmaqSxAmDcDnGU1jJVnzPCqhh5BqzypaTGMKNMV4XMmd+juXI+7PNEkQPyH
2OjFk6DQOPTFUrWOpWZV3laUE1gjmIgiFtlgAN9npm+xjTWr47JT0CmsexjAmC+b/6vSKl+p1yw8
XuVpovE7Adt48WyI486SkMy0jgkSWQMXax/K2+sjXpxpEB4qZz+V8LmIsJdZDRSoWj+CQsAY88mQ
H3MxtYNgZ7m/rodaurs5Lf4NNR0oJ4tY0C2Y03WtOwA2n9So43hEN4Dlayr7XpeKlZEthdPliduP
vK4BbO08nN+ESKlpIG5d7Q3tzE0MwzhMjvGHvhJi7fi0065A03Ka4pNxNZ5XhVYoAD+IcaKXIzXd
Dabfrgxn6UPpQGMm4zGKDPM7GgsiFYwCouOe+WBK5R6ZKjvHUJOzLyx+XP9SK7Hm6Wrjl16XmD4u
OyrKnn0S1DuPLbdpu8zYtFHe20pdrilnLB0tJwPUZt+rGN0oH9NYdhDV2TahiDGduDHM6nB9bIs3
9Gkc+fxzRaJayJ6GSgZVVzV9IluWfTvLeAJCN0EhahMjufMblOZzG+mFupOCCJfjMRJwNY5IXO5U
YFzlysGztNPJT8AgkHAaAMTPf1TvBbkf9mF8YykBTDwFpVw0q/j/q5WTdS3QbBPyjsRNW89RvbZa
mmup02jxR0KAmkEnDrzrhaRGZmWlmciy7BjYlLfIBI2yvyL1uLRWSFWnUgPdC27f8+nyOsMMoqrG
qrPvN8H4SQ/BuOu/VlbKpRIdeSNQNI4PeartzaIoouYrkobZlIsS+aHuagRgR57fWLCGGy9qNCeI
BNYoeARwZJmxG3HXWUsop4R/nsCe/ojZBws7HBRhcmGmFWvx1yarx7cUqetuY+lpdNsldR0d084b
H3kSDt+tsLW+8+T1X+smsH4lsvar9qL4I3uVmiqFCvARPI9maYDPP0WZ1KMoVPpP4OYcwU/etKJ4
uf4FllLMkzDz2ksaVRYyPZXlUHfqdyq04R8Njir0DvXXLI7LOz2WkK7KctX5vwWenUV1LKtNNNKn
Cxtk4sTye8O+FwNs75r2xS/kb2H69yJN0yPl3yk1ZsfSECiZmos5jnIt1uBF7/Z2Yere0afFsPJA
mNbtxZLSUFEwMZbgtTd7Y7pehfJMDxipqOP7btCPqt4+pdX4E9fzVxM5n+uTuXQRQ3ih6cR2neg2
55tVkjxSDJUec10hkIwHlOi9JiqvSxyhtaec5GoNuLMWcbZn/NoNclHORRp3/XbsTXeHzHS10XpF
ustQyvv78ZmAFXit8wXBeJ+Pz0z0FBP0Jj5WtVv+KLpGho9bhPIdDyQBQH7j0vm6HnLpFD8NOVss
RknjxDBx2OvDtP2cT3bCtlb16E1fj7NwzlLcmWDRKnWeC8xHhTCMWqpNgdHPczr5zTfKFiHhlSgL
6/EsyvQ5TxKoviStCM0xcQZMEugOBFvoL1Qd++hVEuKUrqG/5iewFnK2JjlKwiyPfeEIvJz8XZS/
q7F534KW99p+b+L4+4GJBK5m8YwzaSjP14heoEQmhIUjxsHGbFCk74tDvoZ6WlgWPIstKv80u2im
zKOYqZgacVE4iCiqdtsWX/0yXTmTF2PgCjahY5A4m1+KvMqgS1iDecSooHiQPXRE4sRco+muRZnt
4CamHVQUfeV4WW8cyiHVAepoyvb6V1mMYk1150k06sJxJMtHv6Mf3jth2N41lr7xMnX3fwsx/YST
tT22YGkKBVR72XjBTs5Z3Dwi1qTfFvfpyUCmfz+Jgiy94rY9UE9KWnZrpDbjKc21F9VSFNIgLg7M
dC0QkedRGkmpSiWXeydytX0uaJ8q39qnYFj+fspOwlizjgtVH19V4jFwrK6xEIloX7KsWZHRWhwK
tAYcMHgh0h0+H0poeq1XCEnhCKYU2bo2vgmZ+Tnux5XGxlqc2ToWBhWZ3Z50W3LFdN963U/gQfKx
astyZdaWIkFhEhGXhmLCWjgfUerBpgPFaRzRebfLIdqGpmlrzVqpeDkMtSjamMbEBDsPgx5614hy
1jqtASYmj6NJF3QjVuNK0rB0QFO4BWeOViZ0jdlwwrbhUhrT0fGrwu4C3bbizz2IOcy5t8bwdn3F
LZV9JlP0f6LNH7yymxmcz2XPcmjuQuyoJmHVn2b8g27DFi6cPclWatmhS5OVI2hxPk8iz45sTc/p
sFuVfzOIublXPUG8N4U03BYClqEro1x4zyg8yEBNTfjsi8bw2Gpg/Ei/nLQEJLORrGIMNrGMkPc+
NFKyJLNrQmfE8+K3bvhQFwbVSIqj5tV1s7n+W/6gRWc5qEJdHm4frcbJy/d8HUW53upqjqCSkBly
ltlSF6OM3WNDZtlCpFu//dEXEYFoVCHDdldpsO5I6/q9qrSgJg3P8DFIFTcdNuoQx9nWD9vknTdp
Fe3CsaBc1popQMTeyhXhgJ649CMvSz1Dtrcof7aWhRCwWuIv/YracvEAVF1N6Y172F4g+5XV4BiN
VLe9NhO9g6J1arCtiv43WorBHv6O6QICVxvyrQQ38eQR7UwL51m0c3XbbwM5fFaqSDFReHBrbz+i
KvzWp63xgtBMBp2xLsaR3j9amyvH2tKFxrmsQBoGH0+ufT6rfmeGZo58idP6MWLplavdovLhvl7/
eItrlvMflRYQwZev7yxRI7EdKJKa6Z1SFptK6x98sVpbI/zYiyVyEmZ2dvq9FvgVquaOnucZhsiS
bOv1mmf22ljm5wyKwoNct91R4J1r2dHQyC+jojef0Yj5fX3aFj/Of+P5I3x/ckmXPY3YuOsUR6mH
O151WyGX9tdDyNOcXJmz+VsEtJUwtIkISBtJK9XOElkgkZZapcGWe5C/DWBeUQERM7ne+Dpu6nvg
1tyyUpb0T6VcgkvR3FAALT+0afiiqHGRbszUyHz4VXrptGRi0aErekC1LYnu+BhXmnGj0UxHDrrN
82aTSiCGUURra+pYmRB9kjF3/an4iirYKI+01coJuoQ6my48mVY+tTPAeeeL3gMEq5Samt4YQQXt
P+yLR9FPvmV99CwKWmvHcrLZHf2gFh/qQajsYkwwAqiHaOV8XbyyQAbC1YC1fEG/Uhu9TEbqtDct
CuK7zMBaJW1kcZObXnmbD5p5QAY7PV7/4kvrl0PdUDhIOUzn5yj2OLkSdyW2y23f7LoRJVd+mrpl
qbkr3YiFVzXNmP9CzfZjkQeyXDf4DSap8QU2g77pci3exH71UxpwWbg+sMVoHGQU+AwqTPMeX1om
fSNPglCp+qzG77xEHEV6E2v18IE4080/0XzoaM0uYHcAWyOnlXcTm2mxVdP8ORPT4asaVfJOrqp4
Ja9ZHNZJOPl8scaRKjS9NdZOUcjGVxzeapT28n60I6vCiautlKfr45tW//xEQLHw3/HNroQ4GdTa
w7zgmBiju0V7T7SxQNuHAe4PYeLfC0Py6HeY2JjuymG0uDQ1ky4/WA34YLPI2AGTXAcxUAa3jTdN
ImAL1ihWYOtRLXy5Psqlc0+ZAMdI1lIVnrf5aYbUYWn13k2VhflzJCm1jD1brh3Gdqg2dYMheNBj
mK1kSet8IDRgajyXJTqjc7Rz3lud7HLF0/G/C8eXVJN2ZmTYoXgIEb9Mk2Gl+704rZMqLwY9pmXM
y2mNb2UigryRk8L/2UzQ0+2QBMYGoMMap3dxVk9CzXZ8FCq1WBmaSVpser8VFGw+C9agvhYNZnt2
ailNdZz8KF4l0vW1GtfyOGl3YX475RqzYx1ZkLJVxdi/UXHn3EuRou200jP2foqr3fVPuHQzK2Di
/3+oOSNctsoeUbO0d1QT/SjTesrKZCUzW7ocTkPMjhnR8+QqMQIXWQZ8GRJ8/BBRx/AEBXprX4WT
FQqGKMfr41rqdQGHt5CS0pCdBJZyftqomYBz30CmJppuuStF1Tu2eYgrTZJ0U33IdHJdazfjKPSb
Kmvd3dDhaIJBl+8IeSp/YA7AxHCWg42hqDj7om4ZSomvjcJRi5DevRf1AD87EQMMYzcJXkV7z7e0
31Vhpiunw9JSgjTGcwODaCRnZtMQBkJrlko/vcLlINpPvi+4KPoxSuFtJKZrXvaL4RBNQPIDlspF
Q9joa9pCOBg5EW6EbYLoERr6gyDtrn/dxTBwvUl+6IVdQMUEnFvKXtGQrKi0zzDdnrJeeVQUzJuv
x1naHcAPJjAhftS8+c8XUSAErTWEMWdr6/p3kCA8jAYxcmk/kO8DO6W3Ta8ADPFseYhK6EuVqLhH
URsTfau6gmBuQ3DfH9jt0NZVchlYzxfa5m6H7JgWR6GTqYP5ZIKsAc2SfACFxX6fNh7YcqTVZqNR
Rin3Tbrm5C/vavMcd8UOt72VTzP9kfnlfhJkTi8cxTJpEJAunXigXRSV37ve28nAZOLyRhTrlz6/
1Zpv15fDYkxUKxH9hnIDofd8OSRij7tVElhHvxbEl0CLzJ+Wmo93pQFlMxLCYW9G4/felL2t6yrN
ysdbOkcp2P0bfZY/0XzAwqISzWOTuW9a3f8swvo50YU7snrsvNI1TuXS4j+NN1v8denXnhtQ7k4V
Nce5xByPFm7UH9jKp1GmX3HyNGySxvDMHBlrKU+OSu7f4nL8ownkw/VPt3SfAy4wuVFhjlwQ2hMt
BnDVg2FVoQPao4pAEJyiY5ciuNoOe0Afz+645l649MVQUAcNBbSB6vFsI+RJM1phaGI6lEWct2L5
TtlJ2HeBugtr9xA12cv1US6l2CcB511jYB0DnhMR9MdM+OS16rEfxx/9aGzk1li50ZZWxyTUiPgc
yHUqLuffrRw1KZWCxHekvA7vE+RDbXBWH+jX/pGD/CfKNOCT1TG4g+vWiKgfc18Ldx14+BxcZxxv
iZfvFIhdBzFqP6AvTFT0qibfRCgBs5VPDhuH1F9aR4O7EWpO3KgbzXgzhF+K+ev6F1talxY6WH9M
c3BfmB0p4SipbhWqAQymJyN5jYSfhbZT6LoH2IDVKw+ihWuTFIDu2MSav2SEkSjBa4aDjEuOkL0D
oPCsbYKp84+0gV7493cakkFMH6R5UMjzu7ONPXrc2TBx2buvgSo7par9/dlxFmJ2dow1wnVumFrH
mI9UJen/4+zMduNGlm79RAQ4D7eskWVLsjy12zdEy93mkJxn8un/jz4H2yUWUYTlWwGOymRkZGTE
irXOzG18sn1j49mx4uqwBVHa+LVrN4X/2M8jp4+lyfPz8GQzljE1WxzQa18GxkNGsqAjZaRn/vuV
n3Ndd3DvoohTMof+oSuC/4rebnd91dfP9x1OXYkRFEipg8/VGoCVC+dGI7I2W80WF8m3up96F7YI
LxZ6naLs3SofmkIpv0TIMX6P40g8DIgw/hMIR3+JfcV5EC2IY5fCi53um2SKLSBjsKLsaqiPPjdw
h34iy9F48mpa+3fUqWZ2kgpH/FdCFIHqHOrbqVuQVSX7Ivbtz3IZJlt+t7aVbCNAVtrBt7MZQ131
EfnPdG4dIb3TKXZ9VNRBOQVIaLzc38tVU78I9Gb/uGk6R5rU9gxZhhdmPolLlIgu8KOknlKqzb/3
Ta0Bv0HVg97j9FLiXnJQBFrv84YqIgYf/Y+Q8u4cjNXtKVVHymzvEjV3Uz39KiDcuG955RKDiJAE
mNFzmxnzRYRihnRK1N4aPR6KX+UEHTGpP6OvuVfCbJfFGyFqzTsprYPG5SRQVlh4J7PMk9EJX/L0
asrPaGu1JlJiavaV4QVHOw1Fo24BIta+4rXJRRRxxqYswjIfPK1thP2+KQL9n8jKbftQJBOC7ve3
cyWHZDsdnXFZaKJvOlENlPsQtTbJpacs6iIM6R+rPjM/J1WfHAo7so4lYi9nOYzks1nkW+z8a4s1
AZdzAuhe8BteBxozR4CdtqOgXd4fu8pxy0z1pv7j/UWuRUxQGLTzdVDcNGVeW7GqZMhQ3hs9kdVe
3dRnJ9iam9sysSjQVJDrSkOHDmcytaeyLz8xKrfl+mubBbvN3O2FJ+Xm8TwIs5Lj3mIAsvxQ+pB5
1xaylPmGR6xZsXn1kdrTpbvp90ZRJvsFVfWzX34dbIH66qMMUfKffxEm6+mB6vDu3zSuLEliWqNG
h1OVpFOH7K8fxIc/NwEHFoIjpNiUxhbZbiOAmUx1pHhjLuVwA1t9/xAjhBG9xQ5crxCKznWGZdm6
6wZUaGMjvVCHhx43NavsWxJW4vsfL4eJbDAFpEWM3S2v5LI3R0LUAKmX3v09jumzOoUbicXKl4dj
y1B4+rNpN3xykmO2uZHNipuSpj1mXTE17+0h6EyoLUU5HO8vaNUabgygl0m3m6PvNEXXFrYDzFKR
6GRoE7BEJ22OlpK8IaSSMEIwBDnN3Cidf8pVOsO0Q2KNvSF5Zlx2h7oa7K9I4X3smrbcqPOtLoq0
6ZdABw2axX3BE9yRI7m2z7lsnlrH+V4Ew76OrP/u793KJQiEDW+g2A1YaonJSMvKMqspDjxk4j+b
9fReCaBuVuMHcJ9eJCf/3De3EtzmCE3hDlaPmVny9f6pWZ4JW+38c97FxTs/awEL9PrWm3ht7yhK
6gDSuW5vPBweTvrMPYJ+NQXBYxDE+SlLNPPvtBD+RhKxcq3DJcnkKp0KqL+WZ1b0sD+hBGFT4EKH
OTuEMeRL7ckfNr7T2saRrJBJm5SfeOK83rhihG9FqzSJ+xNVrHrSh1PX5VvV3C0ri89jOLD95WgH
eJVmkmEasZsO5kbLcS3hg+fnf0vRZ0jL1RmyoTEK8o5ZxiaE6a9Wn5tMrXcdHd2q8CtXsqvnXIaK
Ujf3yhRtaQitpClU7mYGSgjPZrjDa+s6LPmFrCWhNzQ059IyMNBn0g5ZX3yWm+xD2KmTq5rDQ8tE
zH3fX/PKa8uzK12tO2PoUcRJimo7ANyzFVXai6iG5CBP0labbn2PKV5w685yTcukuh5tf0rtGsxA
+TmUtKMW64cokk4hXevSvlTlsDO07kP+FlAs1evfhheLrAoIAROVfoAulPRYl1HpTfUA4RsiRKc3
7OeVqUUuNoSjCaVBBD1F0EafpVQoyEjKnYtmwc/7llYPOfcYUpIEr5uGPPUvtWtrNfc6OOt6U52B
krtKPA6biqdr4Zg5zP9ZWhzzzM4mFYr0yKtiO/F8u2cmZEjlD60uXjoYNI8ZDGsbN83W6haH3gkL
W+nzHqIGR29Vt8tsMe5yw4JxKIyV5iOhJ4qP93dU2zC6BM4EYC7kXEJTGoKbKnuYeDnkO3CUYfg0
Zkk6PJZKWjR7uRjz6NIEcWce464Z6705zEWKsRxC86VQjPSBO9GE6s/SMv88Gmb3rA5h/VQwTvRN
V/vO2DWOlk+HvNJy/1AB85r+DsZQ8r/06CgPezKt4FtTFEa0TxAnyQ9KAVdN4JJ3GWrqoqhcSJfJ
6g3/lCZjVp4lOL+dXS6FdE71vmp/5L3aKQc0XM03cLDNuQbtdoZzZxaN1xFDp3xWqZKNaEyOwlCi
7Kfps5Bf7n+K1YDIj6NpAigTMc7XRoaEhDArkYXVRdTlEFwyJYMTUMPFCbq+cKXAUdo9yufZF4jN
8xeplv2NmutqaPz9G5ZYTbmSlKpTRXwZHZHA118aQbtTczN7aWiCbfXyVn1v7kpBrYCc+BJQxRPd
RjV9mikVtdze6YFcGm5o+SrTsoPipzsNScGtpsOKkrdNz+i3VfX1PsPKnvE1O8mboKgQblCX5kVE
mf1fE3XlD0567eaBlZy6ZNQ/5XXku/IAlwApEuTw9gAXfMrTG+EO8up9jPj7Ke8n6b2RTDpis1l+
yCS1ODWclF1YdMYHszOYt0ylbOPorvvL73UsElPHKJ2G0UrDM/0uHAGeIOALAXZYK65ihz6KgEEu
t6exze360lqW4KFs6tO44TJrH5HSlMo3RHvoZvqijDPZjKNBeGz5C3oPzwVwsZ1Wcc/p7df7R2QN
S8wDFsjSjI4kI18kDaZTy4midobHOzSBd+2rZlf7MPvSWBEfDRhOMLqOFapuI7LpRGXf2ihurq52
7tRSbtZ0XoevnUe1Ju64bgq8xn4SUD8M8ucpqlx7i9Rm7f4xbYimiDbWXEx9bSdIrNBK2nrymESC
HIxZkNqNqu9p1u7T4ef9XV079LQbGY/j6TZfea9tVU4Bl4wM30ASOgeq3X/btU1dZat1tGZm9lak
Dmdjy55H6vShalRj5IWQiTIj/LGcFLeRtlhC174Q1ClzeW8GDi2riW3UZoZWDTr6f5+k7tRZ1T51
PiJnvJH1rB0/4DtAomgSz5Jir3cN3QjKlVLZndvSuPi2JpDIDX/2ojs7vfiiK8iLicl+MKdqK2yu
buT/w1oAv6Ry8NpyoY2xZYVB5tlR82846I/52D/ZsCdu5MlzjrNogBtUQGZMxy87i0Cp+Jk0b3Bw
0Zyw5t7jZfBtsBPnJcvaKj3YoNyqvVRqzP9Xau1vVa1WPySD/wr9MTqAN8scstQPAXafFfuLEXyP
rdYdVKgquq2xi1VDc82bWwGSnuULXzJCayjkzvacSqvPasx4nFB658tYlO2lrfVkg2Fw7WxTi5uh
Q4iyk1S8/n6dPyFKWDJg3bbpQdVzJO++xMmzNjxVZrQBiVx7SF7ZWqKvzKnTnKDMhRdG7YOIh7Ms
b3Fqrm0f4B8genShVXCCr5cT8+w2tMgOvSIrdmNX7Nrh0crneYNxo8S45vhXlpbZiS1HsZ3ldQvs
I1P+tUWAsJzVR8mTk6GK/ef3GgQzxHlGUCjRLsPVhJBw3g+FdI5Uvw/2qEtMB+jb9o5aTvAiW1Iw
/Pm3wiJP4RnVMt+mrzdy9JV6kCYYPq1hyJ+CWtd2RiJ1h/vRfsX7XlmZP+fV69cx06wDIyqd1WY8
dur7TKmfVLSAXChhTo29pZux8s1emZt/zpU5BmDKzJfo4ouxPDAfc1AQRLaMfGNVK37+yszivTaI
NO3KkkJ6Vubv7diCxRWhpo2AuAb5e2Vl4epRazWIWijCS/VonM6JOVq+J8LMTi9amYgf0Aaq7+gY
o0M6hpDgPStd9TCG6ScRK8b0hbjdbxG6ry2cyhqdVohh5RvSIDvP0lAeBHRfZf3gJ84XpH6O9z1m
1QQwZ4aV1ZkcbrHqspbqaLQmFRkv+2BW467Upo069UoMMUG/w89IOfeWVrMJSRwpxI8epWlvVLWD
1Gh/SbZxNPJq45StOSQzYdybMgzKDBO8dsi0nBAV1YvQY6zhI1n5oVSaT7VUvNzftHUzM5vMTDdH
WfK1GUmPMh+ZeWZTlfhRRK2nJJ2HvuCG3897v7ijafEhfAV8EBjQMttp7MrIjcixzmrehMEOZTcm
yQVZw5ek9KNhF2rGEECqETBMiEroGOxMPzbegMd79SsWmYJv0NcFL9d7tTxEXeAiuDs4u6KKYv1Y
NqkWePc3dy2GXa96sbmjZflZrknCo0d3cMavmvGQG2T+FQxp+RuUIF4tbj4eVxEs6AeFNxVQrkzt
yhPFruzcpPo/8GqGez/S7Y0q0NbaFv4pF41V+xWdDbvorL09jh+rUHGOUy4pp0rPsiOgmnTjYlVW
vfWX/ASYJJBki5QysJtisuw4uDh63ZLNcfTgY6dnCIt00f+Er8sGpwS4s3limCkymFUys/epFObl
sQ5Sh8FoZ6r+q5s8fZAMp2z3PU+KDV9fjUO8Uji681Dn8p0ydmnZjqWO6NbYnisr/oQOyKf7jrW2
D0Q62ucwKMKeuLitJqDSThE4recrcATJQhe7qvov17dwUmvxjiWoME6BkuEJ8dqnujBKAp/yzdlu
i30ulfvY93+IfDzo5bDRZVxbEuxjYH+whzLL4tNa7QQlWFerXj6ZJ2MSzwDP3F7KT/d3bm1FJJoM
8sFdR2t2/hlXp6RHi2MwrEw/j9mjGP9RzOIIbI+MXdvw1ZVXCYU4KnEzTAUy38VtRBG2C8SQyUDM
zPdCGT6raL9IVvREyRQ6XSMOy41rf20HZyQTNEXcfzdSMGVkDJEqp7qnmHVxUWJFO1swxJtwwN7f
wzUHR/uT+2JWMjaWXuE7FPsGX8hePDiVcgzbppb2g9ZlGxCY9QX9trNIlrpJLu2AFN0rxiA5M5eR
nq1MM/dlpG81oFeXBAupqRmmPT9EXruFzDRNBwdhdAkb1Xyn2CLctT7snPc3bs35KOoxI6TN3rc8
tlSrp8DstZiqzBdRHp2AfovRu4YT7u8bWt05QDVUf6gu3ChkKPFYW6UqO4yABmW0HxwlCN3UKkRz
4JTZW/3TNV+npEbzmZPFrIP2evfiSWLQ0ipMiFv8xG0HkZ1YP8KWNrVhpGGYvFIKq9hFMRoA91e6
llg4M2MaNLJgLZZUJE3FkHtcW+LSUBG+SHA3M7xuhGeEMSNIT2mCulFpqi7HMXqwVSndiCdrjkOZ
aFZ2RVTnRuci4cQN8MYlgMKcr4mDZM6UvSETBO02d9xNMpTl7qZGEw4+FAFnq1Fl0qNEK6pz36uB
eerSsczekLRcm5tXfBUh0ToUfoi4qqfE0nmMin3XqocUFV7enl5dN3/+fkVfFHkuVZmBg8u4X436
WAHBoIOVlnvQK89aIJ4yu2R63xk3mDjm62qRhUKGygAQKGOFB/Mi+OtB1sUD1MqXETQ1hGJw40aV
nHxrNat0Na03kKysyq2Z4BUXwSqQIyopDgLDi9gyqLE5GkGke4Nvwf/L8fhImTP7eP8grBx5WCEV
yHhggIYicnHf0IXvRybyo0tZjNFZhrfnMRbIMhLr1D8PY/AUgtrj3CG1sgTOVkmcDwFCB+dk/FBY
HyFt2A3KQ0FN+/6SlNWdg8WYMUcU8MBCvnbFSk3bTqSh7cFnaz7qeRahnBDFZnQpWitk1pwOxi7v
7eJR6aTgXcBwXel2Rm7+bemT9DgqZcV3hfq4dhNf8rcqSiuxh+GX3z9v8ZxoRZU1tQaEsJcQW8F7
ojDcxfK/qXUQUr+LovGQWBsuvHKFgIUhrIMimQnQFxlZ2xRoc4cpiAu13AVh7I5+sgvqPcHxzyPr
K0uL23dsotpSA7v14rBQT/S0nadyNL9aesw8PeAg+k+S2oaHjFTYzUegcBuff82jeUxDpwbTDC6w
OK02M/sl+ACGD6b4ENvmvmjNj3mjbuBLtszMO34V76jVGmFq9xJTmeC6pdpqL41UNehZQzB836HX
/FkhYbeoIJA3LUuQEhJPMWQ39jmtguLD1GTxQZh5erhvZXVB4IvAas4v7WV9rkSO3TDBnZ1zPl6a
aS9KTrWnzjf8Y9UTr8ws9i2R04Y2HfRJhRqcA+d91RFstPI0gGm/v6C1sE3h9n8LWvg80J/JtiRl
OmdIfxtuWaBl5shN8qkYzeKhNdToh1aYzN3cN7vWxbOg89NwPug/b3CcI8oMfR+3vheZajwe4rzq
Slfqy6KdUPMtnOZDX43ad18Z4o9wyHXqUSumCuLktpIVZqMbJ1Q2tmLNg8jq6HYQDyHNX2yFZQ5F
rhi8KsiGjrovPwym8eX+std2+9rE4tx3IDkarQCyLCGU1H9EQdrVTUqiL20Tbjwk5v9qeR/PQFzy
GqTEb95ITdABkNRqQGpUrpvpnWBuNQq9kkapXB0rfSORWovXvMg5fPRQgEguNo8XVy1JRWSdJ+B+
n+dywHvBQPuHUpVgJBgCSXygOmmcAic3v4QNENENj9r6AYut7dXUGsHj+Wc9bJS/fe68H8pkaJ9K
kcvpDlSForm5FJRHYUgIN6OpNx7vf9xV/wFJadsaitagX18HO63yTRFP1OFgUz22VfylVLI/f8jT
E/htYv4JV/F0gm8m7CPmGOOg2IGwPyWxfWFqfyOWroWfazNzFLwyEw1WhaQXUsOtL4knv6i1XdCl
9jFTq/wn06lbE9Crx4IQhNwAhKk3L8TQtEcll/DONJLh1m+1n5bVPw+x9K4w7U9wWmycjV+f4uZw
cEtQLQdHfvOGA+SoR4ENziZLa4aHHMM/B5pCHdjJDa/q7ZKxOLpLhfq32pbJDmyHdeyytD2k0Bmd
8tYyT3/uO0xLo3IAGz1pzyIbywTjKHXSQiRgpE+iGb8bcfP5vom1gHBtQn39UeUsVYM2Uxg0LMvH
xAwc1xohsXKCoDnmfq38YyehvdejMtxIq1YNM9IDl7MDK8GypFFYgtmHIQip1Kr7Imjdpv0stIe0
1N0AaZnE+XZ/oWvexPwBpXDmsxh1X5xDicKpJdea4cGbkh7hcjVdS4m1d74D9Iwqp+wmaW++4WTO
rQuAYXRBb0i5y7ZuNHzFPqvqyapSiNUurVHt769sLcLMHL8zYfaszbHwEh1FnjhWheo1mXEqVHj0
zC0A4lqCQ+8RbdMZBXKT4OhVbpXdCDV9AXIPUJaglo7kUXDumePfKquvrgfW4pkoGZvLkrM8OrqI
RY9iITIClSaeGTJ/w8EiIs+zNXOxZlkq9EFvN5lOqzPOpUMmQs8olI2rb83fqJg7c+2cftIv1eCr
aKm3PtzyGo0rkR6G6mnK9XavtULb9Wn3d2g6b5hGAJKhzVArgJk3WAUL9ne/zayJ5LB9Jnd3yzpK
ISHbQnWtCWW+MjR/vquFEYogyHECMJ92EwT7wlEzniORk2Qcq1gP/kod36AtMQDIOuk0lcdLo5XO
uKs6eKR2qSwhW5wXqvyfHUYgWO1ESn24hx0YxjNEmLxu5gbJE7twK3VsNtlZ1nz5eqMW19gQTVNU
NrLthWlTGwcpndpxNxELEGEyplq6tKY/9Lsy6wVBSW5AmTfCyJVTb8AeTPka1nsnlTpB2W2MVFeU
pvYVHdtoK/Nc9SBAIJTmqULdzEj4cqKNnEimZa0u2M9K7m5dhdYBLGSxS6bwHzCEW8JNa2cPODqP
GG5cqAzn33T1caPY77LWTJJL7AzGsTfppAVDHT3fj1irn+DKyiIrQ5jNSpxcB+HfN54J3bquB3MR
c/8WMxb/QOUxjLMo0PgBEttcX5JXx7l+GmvR7PokiD4l6hBtZHmrL5eZdOb/21rCabpoatQ8hNDM
ESMDA3UyHkNZTvZplxgHq9N1V7JiZZcMI8rdeTBd0GuQv/IK3lJQW8vSrn/I4jaQ7QrUZZgkXj+l
u1EKD1J2SaQKbZmtsuXaV5zJv5joBLJ0o1towG6UdSqX26SO35u6/6qG2V9ppfx9/yuuLYiHO0zo
BgTYN0kQREVhV0dQ9NcVD2C3nVLd2eeGUKNz09BX2leRaRgb33PL6CItyoGa6n7fhZe076Z3emHG
Z79rpbNI7Hg/DtYb+PCA9gAh4czBEbJEmgVFA0ckmGePe+PBjtNPRWMcQIC+S9Mp2XgTra2NTinE
IAwq3TLxyHaq9zmsCWchDztVEx9Ty3g/JvKus+Q3dMjIe+BMgyEYr1w2CxCOygcpR14G5YM6+Kec
OjN94WYU79WkERthZS2lhCQbtB5TNTOFxuvg1appJGDKnrxGhlS8lffgPV0TDbKqLPbtELp6+999
31x7XsJmML/sLCSPliVgI+imMgwi2UPlzi21Z3Babp2/D1QV/T6XxD0W2hu+Hs0C8qJZPNdZzoZm
0BajBhZnHk3Uj1SLXc0u3ueNdaxi53x/dWsX0LWp2ZGuLoNyTEShdU4Pr6169NVnhPs+wE/6bhrF
YylPG8+v1a93tbDF1ZMM7QjVFdPpgW725yYxJ0BuoqKLZqtA7WNjsneVn4/nwRxe7i907dZD15Jh
RNInU1vW76x0CBSNuO0lmf6Q5e1TXHQbz50VE/SmIb2nRzijnJer8yGGt6mLe6HVHkMpPzTl1lNu
5VzT+IZRf0aG8wxYvHD00TdgYuoDL64+A72kTh0AfPnaBVvEfWuza/CDzhRoFJHIcBcXqx4OgWBu
z/f0yW/3XahZ+7CDmT6vs2dJqOYOQcBpZwdCPcm+Er+rJ/8NQsSslG44EWx+ry/2c0aS51pfZfTH
xpG5TlMY+qFmwrziuT6ZidtZfeUf7vvJ2g5TAaEYSCmLV8Nih/s0kSCc0exzNYT7MUr1XVRlj4ma
vUSl+HPgG8kdgwRMMtOBXDpMCae2U3ZW7GmSPu0lp3b9VsTzlN4l9Itv9xe2cpWDZaVJzugEU7LL
6yeZ6Cs4UhZcbKdpznAdye/hL0yPCriwjSC9bgru/5nX7pZ1qJGHofJJwr2qy7wAHYuiSQ/ANk5/
vqKZ9JB8gbf3zYu1NkZfmirGMZQk3undk9XQ3jT/+nMjIE1Q3aKywOFe+IMh+XJaIS5+0RqrOSqt
hEhiOQCYtaxowx3Wtg0j8xwN5bAbHFZRVFKbyU3kZclM2y7tFa1j7mv485SZYVQiFaZ4Hi+bXaGl
+/CToXxrd+JL3QDaseKATlv2FjszgIFcR4G8eRFBan0EO2qXk9cC+kXR0ZQHV3Y+v+Hz/DaylLSA
5xJseyZ33mRP+6ITeyXRz6lSePfNrEUFk+SM1H/m2FzOK6ug42g3GwHjVo+WMPYyLP8Wsx2qPG3E
nzUnmNmzfg06UbxY7NqEes6QWEN46UGinUXmi32YmsmZ3H4LcbS6KCpWhDs63NQTXt/96eQXXTqZ
uidLnRa4VjOZkHdUqSG7kJQbE4PDcbgFFVtd35XR+RK9SjgaazIh8ZRqr2zhSa4Uvdx1lfgnHBJ9
d/+brVmiwoun87YGxbK4PmIpbDRnHEwvYBkHpeyjD7Jc1499Nspv8EK02oDi8gq1boaozKpw0tQc
Yy/JH6p2Tkb/HcUbdEhI6X8bWbxX1FRK68FhVjybzEuQ2S95F51g3tvICNe37beZhVcMQc5EsF/6
Z62U3zU5ppz0OZO3kNjzd14U4ucYRA0eqNutEG2NR4o2IIZmzaCcFaNSjxbEFIf7PjB/4xsrOMEM
GlTMG9RoiSKakOMKYo1paip3GOHQd4tMpByq3qAwhQz4t4lEV964m1bzJ15FM3hqRnoukeal2slB
qkbJBVYccSyB0LvoHH6jjNucpaISsHpq47si9LNjXNFNHq1wY9JobYfpewNf5mF2i/2UW21Qmrpk
Mt8qG/UAek4YuzyVxEZmvbbHgEuZjmYiEqDf7FBXJ5p+eGFaKIB4ah3tyqHaF+JBn2O9oexFs5Fj
rxqjqQl1oglX6bKlkPiDELQTHU/WCvuT4RSl2MVqFJ0jv2s+K73fe5JcbhVcVrbSkWlyMqADqxYB
8/US+zguQG85MYWycS8x8gmKZCNazXF94amYQF6EuVbk1Jd5hg34J0EoPro4UmhY56AJZOs9SJ34
oSyk+gswHuWbGkqFcBVTkgN3aLJy45JbK3DhsjKDESBeGXBdPK4rFJp7uy9KT0zaQU7kd2i5PdtD
+IkO+VdzDFFqMRRXCxoNSFd5DtGS2zg2K5/X4X2DAjmZFmWSxUb75lTGZOUQufhIzyRhgdy4PO4t
SNkhlXxupXQLD7P6aa8szpfklfc2iR02dtfxaY3mZDDZ2PbBn0dU6qwguhg4AUG8fMdQoexzLWRR
qAI8hfr40vqITlvDn2fdcx2ZQRqOIaC1ReAWkTCahDByidP4m6mV5nNY9sEukoNuA124+pWuLM17
erVnganFCrp71CdS6bmJypM5Op6dDiM1f19yCyXZ8MzVj3RlcOEWOXNrQ1L7VH3MkIKqFO6iMdqS
KF9dFXh8m2In1cRlKTnXYf2IuWXPeRFOPG+nT42cf5V94wfg+s91vqUBsJJ+zXmQQuMX7NlNd3SE
ykEPDDiDR2Xcl3bvplH/nEntoTaDjatgpe6CKYpmAAjgY1peRsMYxqkcWqqnlVWSusYoSvh1Wl3/
Fz6c+gnVV4So86ioh4vWy5LYiG3q2vfjJkJyhJn2WzxxpBDZlGoQl1yStH4vR1bzUYH9o9+FTmJZ
ru/XbU4LJiic77kf9I+EqeGlyZtA5bVlS52rJk79PNQdmmUGgkLvukjrcw/uXvtHVY/i3aRN+ie7
k/5umGQ8R0HUHqcs0MEpVxndWFOIdHxDrCLbm1U4ILy7ASmrNXWavu7SS980yQ4+a5BajdHsjWSY
iwYyLYLC2XpUre4kcVEjdaKWvMzZW6WUBjtyIk/LuveDnR5RRt5wlvkwLW8iBnp5gzIEQ/q8uAVy
ezIG6CVCT/OjZ62c9jUj+5ks3hAVr80s0lmu2VZYgqHNMO2QL5J2jK1V5pay4vp+/V7MIiiO8tD2
pc6VZjr9gUrt+9JUNvxga7/mn3AVDYUt5VXeiwbZkNrqXV8uUvQQRFVnbqrkVblRJVDnjbn5PlTA
ZfoTjJAvsQBKx8ZNGcrMVteZxa6ivPTOgpp72GVSl5QHoZtj81BEVfPSwr5b7LM8HCA/D8ruMgU9
vU5TZVIrtrnv92piFcMZJgOnfaRC48gu3Z2JxyC8PMYhko0m3uFwff+htqfiQxgH6rf7KfrqF/pV
iZhzx9sqThLB3CaVUIZK/rdUjJ9oGB7vm1iLtDO7BZuGuOoN2mBoLDEgeuoQ/lqZZ4bN2JUVtj9G
KXsyq26r/byWytHLpZSjg4q/adODV89rC/zUZVCUdK/Een7ORgtY/ES/Zj9F/XjWosz4OuqJRaDI
t4bX1y6yX0MqimaQmC9hML7Qh9wODPtc2NOToyT/WVN2zqua5giaY1oZvOEAXNtbHAA9SmQodczI
S9vBG0A9RCrDkX7x9f5XXDtnDMOA+Qfky4TevO1X50yTIoR+k1L2tMg5WGP2ZOXVaUzeMDoB+6cO
EB+kzUye+dqMkcJsYZt54OVD+bNJm3dOM/2LuNzOkLaYpdY+FH0z8tkZfH7DLhlkFkqRVamdG+m7
nD5O2pOS5zvwWRDouG/YPMgyZyr4mWNgEQfFgL59FrTJRYRaFrt9L5wXuZ8mV1JqeeO6Xztu2pWt
hT8Ihn7rpNYiL1aynzXHi9Gy2I19zVOi6Q2X1S8VLMZAwEYtgyFsx7452J3mVVPmxWbjmlX8XWm3
EtC1L3VtZnFZDWkwFEqYxICWx1o/SprUpTtyEJrujM5W1eOgpsFfjFs38kbsWkvdri0vPpxi5LGo
mc71tDQ7OfbZKk+6Ouyd2t/H3X4Ygo2Pt3bKru0tPl7W9hlzlairlHp1bLWPbVLvoELZcMc1F7m2
Mv+Kq7PcQj6aR0kDIT0vvNqXzhUapZH8Q/O3cs+164V6LQDluR1xMwE7muBC2iAPUaLG29GveE46
e+NK3rKx8A5fDn3f7NHFgAcy3WWiMr0q863P94/wGgEFuebvpSxcQTAE55um1HtlZ1zG4dHsBtjI
DFdKPwFY3dtysBuG1O3Hn0PoH4vY3N//AasfTaGByuwJFFu/BouuPpqdQWY22ZytWnpfmIfWjk5W
+a8Rlof7dlZdngIPbT/If8h1XztHpougM4LS8HLkCp6RcKmfgC1o57QPis9FXSlcrHp58TVEBe5b
XnX+K8vzh75aoZ6pU1ZDeeophjCOkUlo9OsyPNUpt/d9U6sR5crU4gTUbROZsJnFl6HxqVFbtaH5
Lorm2bPd+Fl5SmUN2sm0KKeNyZxVZ2WqFPyzrd8ioGNmqGM1VpyzNvIAcO1BKkY3Vn17i0FqbYXG
jOmG1YN63c1ThbQ4tSOZdlbl+fGPJixOfXhIh696PG0EybXvdm1q8d3aEIWErJGTi1Tq/WlSk+xB
spxU7IIoSTbKLGveeW1r8eFGP3QirbYDL9JsVx1sNwjmkvLoajBQR997O9vwlNXFMXmichjYyOU+
SklGrcWpGwa2LeZlOIbM4UrBwRi7ZKO6unbCgZtADA3FOgJo8ye98n8t0CerqRDwaswXffBUMzw2
0z9dG29cMmt7OHcEZeRHAbgs66nxOIKvCgCyTonu7EaBTLWexY+y0+wqDV1Xzf8nr7ecZM3xZ2z4
PBhDg22JtLdLPWhF1kZ01oomcPM4TM8BwmtvuAyuzSwuA6TIIkiiFIN37aBDddf2B23qt4Z81pzi
2soiRs6po1CCmQZuGp7kJAb71170cks57tYhKErPWnsgRec59EXObTN+KjReuOc4lg914H/Umcrq
WjBlVrH/w4A4X8/KjAKc6QGpwb32vQKG0cCRLOncjL3l2n3u/CV8M3/yA6X4XNk038MOWu/7Rm/W
tzC6dPh40ONR1tuzmh70Xrhpk4tDMyTflaTcQnXdfLLZFvU3GO14hMJU8HqBpmTyWuxaqGQasSt0
gNvWNz/b8vKbqPvaylKjK+w6awymrj3XTtsFO6YG8r2UTdljzyzpXspr5Wsbl9nh/j6uWUWNQ+N5
PcPklmur/JppvhQxt5Cxdiv9xgya63cXQ/zMNzVFb4IHKwQvw/iOg2jSDetRnZdNpaigS7Lpg6lf
+vDfUvfdwn8MGZfM/lg6CWug8BTY7UAh3Qiq6LlJQTKdBs/sMtducrdF9ztx/piW/LWZZdGNCzkL
JUgJzmCuzOOY5+ped6KcFry5xb1urDgi7SLWAhoOZNeyGpwLpdGV3g4uFsTuTxPzni/o22d/McYX
FKcRghXmvVs4zo7q/5H2ZU1y4trWv4gIMcMr5ETW4PJYtl8U7sFCCISYBb/+Lur77j2ZJJFE+US/
uKPDvRNpS9rD2msVtm72RZDZZqybmVwl44UyI2pkPANgYGyDCDQK/rMl/ewfaRQFZMVQdu0jiNCw
AvPhEJ+B0+mARAEodf/Nx77nD5jjVph/xLoCm99M/TcT1NIY9m7t7jlv9eiBXrfw2KEO6rzbuYZw
n0xp+98oMtt0x91UZ3FQj6UE94XJv1Q8LJ5R0gLsmgvu/w3YtWvtU0CVA5yxDBL3UFKnUAyeKGTI
VJ5V2MU2l37UN1NA8JeMvDxQrTDq0AI1G0a6r0IZ90E65lGJVpeIhqbOn2xG6q0o6aZYBF31y81Y
3LBEtrTuaNGj4wWFhFikZid3Lnfth1Fw+gMXVFhETgEE6pPtSUWjqnDez6048/faePfBh4HZuOXd
6wZ5x82xthIoC8WB2Tz6oXpUdZ3cvyVum+Kznfl2n6dFwUO2uG6baSKd4bsdqLQb10sKiLl+c7TW
fVyNrpUQGYT/piKv/0IzQXwwoN34ystN8lZz5da//BnLw0atRminS4cTeCno94Y7A7KmygjFB13l
DYky3TgPqJOZrx0xmy9OZ7SvXT9oO86hm/xtABoij1IIOH8kqvahEWMGpRNlWc7Je8l6sGBoHKK9
EAKBfzNhZNCy1jI3usQz+YfWds89uM/7UGwMMq04IVArswGAuEOMR14/TZA81JmvayT9uidxKUKc
TjM/ggeFRHVYzBNArYtnhARRq5Cx33eLte3Ay4/LyEcah7LptfUU022GMoz0jNFc9gF0Sw5mcgAi
CGqI4VUj2WLAWHmsgrl+CMAlht1AMHNtb3CFCm20ls9QM5vOZuN8kZQHsWTp33ZPQNoHkM3h/ife
xJ5vY3uAkQPMCk6b5QErzY4oifo3oIpTB+hTXR9L6lmn+1bWzhewEWAseUPc3YBXhdGRCunyeEqD
T37uH0G7GIOoOgYXX+SzFprMNmTcfo65vRFHrTgQIPLo3IMTeYUZu6k1mKomdNExNPWZyz72hq6K
oJkVgxksi0hdn5kVnqi9tZcrvoOuOkAZqOyv0FcbXV85mGvIEjQsYr84jIrErnWswh/3l3blzZyr
waCZwLAyepgLnwGntMHqujBxczmniflHiG/s0tLfiKNW/eTCzBz7XCRgbiolxwlh57YQhOx7k3rG
3jCHrSRl63MWR84QpHJs6ZAEMnF7jhqScIyD0Yd/9Dlwd/A4E4h2LFatQy26p54PQi4mjyb3n+qU
vpsICEcL/T1kdRAxA2xlYYM2tpO1oYJSWzbpIwgvs0OPhOvr/f1f2xiE7VAcRXoCzPa8oBcbk/dt
hkl11SaQ6/R39eAEcTqGW+imNW8GgnCelsY8KQBr11YqJL46bBz/lDs86gmIAdWOglw8dzYS/Vuo
D1btwtIyTVA1c5QEejYhuF8fLUJBEN31nnNorX76PSmanTKu9IFpJF4d3skfNR9YHjup028pu61+
9Rx2hECQ3SaZlZWlQ+eBEttqHqn4x1JD5EzP4JDYuKTWnP5NWBuZDrh+lhCr1gsGAOUygIsISP2i
ySPqtwNmjiASHe34xqs2+91VmxaDGqBDBDgAoB9UGxb5rKs9xaa64WdNADc0EBDvqJ+KSAFuuGeD
S/YpsNMbxYebT3wzGgBuCLCRCYKnawdC9pW1PJCg466gbuEV9McQ2HtHv1tW+20KBQOXs47mSsBg
KredeuWflPl3GchYdMXOt7acdF6ixRIChgP8rg1+MTyci+OA/RpJP+o2MXy968QDhx5JxXlEy+pz
FwKeZpmQtSNxoLKHMeBw42nvpFs1gttpaHQcL37G26t7cfa9Dqx3pMWkl5FiLBswHbNOMXvWkhNA
XeFzjRtoisAfUQEAYvXW11A4zovO9KDikBtUnVRFwKCalyV9gs6adHeAS9pI9dymaOOR16w+Nr5Z
gXg+2NKxvDlbi9++cAg9jNY0jlWe2IOIC+vYMHkyMHCVl5/uX5A3WTkMzScYlFIzFdNylgXQKcwj
mX6ayFDviWXFeV0/uoIch8YLYy/NP1Q5ylT3jd6eMfgFEjLMZ4AC+2aAhtdgtAgMCiBaOB2F1PtQ
DF0krHxvls2jAUG9+/ZuXgHEjZf2Fs8zHUGGjXp9cTZC6BPEeSdMcKdVlb3VH7s9x9eGFp6fjnVg
g3PFTlj2ueJe7BVFZMstqcv5/3J9vi6t4O67vi10UTtW6XB68kURW8MPu3kxjLPDvroQN3HVL6gH
bGzY/QVEB/DaItSgbZcXlpMEmWG8KsT9Q1S2BmZ+72/UfccAlOnaTksnZU+WN4BmTZ8K8a9t1hgs
HCIv/dQFW5RW9zcLihnXxpouA4kTlxh0cbt96IpdrTGTVG1J+96mrfA+MCwGUFjHJMrNQI1kVICu
3NcJlPsaJ2GTkQGS26DQl5AyN3Q0Kei97XuhdADx5mEKWNSrinkYVLVq9trbFSU7CEI0/Em7NLWO
ZQZ9oCilbZftzCHsg+P9bVjb7otfvJzOIZOQDtS/wMPgyfJpRCEnKrnY0tlbc+M5f0T2ihwA6JDr
9QcuBFTU1IIIUQ6kVwx9Yyr3/tTZTZT5XPenweOdcZgwR/NX14as/NJnftu8N1V/253//IrF3SDL
eiwGlZLTJHV54GzsP3p4/qGEaoDD7Q/WFcgelCQR9oL8//qLuQcmCoIx9bOl8JFSKP8xaIbm239n
ZX5bLt49x3dyo5kZksiUi0R5ELKOyjR9v6TNvHKWg8oTcDCWvxwUk9pJGdNukATC/gphSh/TQMw/
GRYISO5/0dpJRQkewwrIkpHILdbNkbyseVsHJ8gzjJGTYr4ulynbhwN4dP/AFJJSJCXgqwbd4vXi
MYpxfxw+wNrMCTrcHyc0NSb57ob1vHQXVhb3XOhT0TIa8DNBc9zZ6dEIs8NAwO+MgzZuirWvrt+F
ucVNV+BKySB30CS5ZT6mw/SgGu9oCW+jHLVqBnPtM3MUal/LKHbKXQehhAyThmOgj05Rk6kPI20/
3t+i1dtpZpTHocWvXhZlKkuHzigzkThD/mWq9F557552m/fnwsT8Ey6OkNFNocsw03Wq8t+pDtEr
zqLQ3QIFr60X+IDQVALl7yxuem2lclyZ0WCkJ29mPHp0Gl/Wh94YLbYTY/AHmQ36PBfmFk5nDb41
VWxywQndjbu0qcwPYy9kXFrmcKgnT51YjuL//c26DWSvjS5cD+OpDgOELkMuMABtDWmedoRCAQYz
ZTRkW+w1a66BbB9vCSaaMG2/iL9qYjWG7yP+yrxpRwNxZq3cuItWTcwojDdiiZtsFLThKiiFK9DB
BZoHkyH29O7uLbwPVTkMLAFzCgjG4mFEZ7PrnBboqsr6Mtrf8acIpGhRmP91f2+stXBr7sSB1gR6
dTetzbJ3a84Verd9kdvdA8uH4VtXYlISHEakNjAPSchHj1RovKR1Dh0lFPPq6aHHycgj+C5LT5nJ
zHTfu1XzxaWhr5Ede5U4NtTkT2qamlNuC/UITYbhGflAqiPhyiI8l7kw6ocUuqNPNYgM9EvZB/Uz
cDRNGw1mUW+FzKu7hqk+UM1CEvQG1GIWrM2CsaqSVCC9KwWaRQH7eX85V23ALdAmgaWbWuMQAunF
mWmBcSR4QG78BRCK3X0TayHTjL9AoQCfAvqB6xsjAMpJFnmOHqr5m1XhadD01UPZ1gSng5EZEQiG
4lK/mxR49scLq4uAgvm14FARQdGpUVXk20C1RLaYmWkyQpL7X7h6X1zYWvg+UBgczfXJToyAFR/g
S3LXt7X9QRll+ZI6rf3vf2dvEf6B1AzyvaP0T23zpdIqtkGa3aVHDRjsfUO3pbt5FcESgGMG8D/o
aq/3LkzDNnXNClJJeRjwvTuF3r5loO7edUU2hmftluLRDGj+WOSpONoDB0AJ/En2Q6iE2KJ0WVvn
ma97DkPBX7ksqnU+BhENB1PImJoCT80UCcOMu/aEaeWND187FiioWaDsR9yLYuz1d1v9kBltZ7hJ
A3Bbj4GbCcroDsC3W1TPtwzpWOFLS4sHrg14L0N7yM8uz4Zv6ZR63yTAxyxGoimf1TRY9LNndwOP
iCyHcF+ABaw8kdJSP7WwIdADhLrWyUTr9rHE/PEWgwPqh/jWReaOajrUQmwbTdubmdsKnbhGCWkk
5oDivWnVLwFpyBfgEsS3qenyLuZIfz/bTl6TaAr6EKPOY2vkiSu78jkFm8v3wKnNPHJCgctF+Y2Z
77w+mEg8lRmUnFNAtl/LaqAvZZ15YVRYxYQuOCUi2zFmuHlk1jVRe9IRkHS5eQpwLW3N/KNb2Glz
6vwQrXOd1+woLS2G4wgV5b9cI2ucyJvaAMLnbMQUqwSapIk6NgAG1hok/Ghwp+vR/pOjBQ50Zvax
NkbQU3hu0UwoaA6sO4pOdHWUuwN/cNMgL3Z5JYY68lpIpTLZyQiQTfCb61Zl+7RjwM2JGjXfrrEe
Q9ljVkvxrBYR/q6FGVYG2ROryQaFbHgSzY56bVg9sVKb7Kn3muBnVaTVL5l13QdDdIA+IXAFfAzD
CGimQY3TOA9IweUuc5XiqI9z7h6ho+rksY3m/fcONMSAFai2/F2BffRL6rVttZsKTcwThtHVeXSM
ot97GqPSFivsMp60pK+ZZkUdSdvhQ2zwahx3ImuxL16uZBtRPhJrR/rW/4fgTCTYEbOMQKbbuAez
0iA46h0/x9S5kgx9iiYs9jilEyDjkyV/KYZsLK4yryeRDoxCQnDNpImW/lDuJBswjhhmUuSobKEI
H7lcjq9mPq+5MrAiEegoShH5YzkGcVVr8psM7nSsZU2OmVT8Lzw7ZrXrgglvcKc0xrvSTGDYnntp
+PX+Zbhy++AcIJkDs5OJCuQiKsRku9lqx8NTWdkQ4vWGPGKBiCeoHU2T+899YytRDoyBshZ3EGav
lrMGTRH0ciZxS2jKgPYEYB00kUb72FKwGMj4vrHVL8M9hIkotERukmKa4ew0uuuSmZqjHpsoLQsg
/n+i5LgRC6zcq1g/RKIWYt1bngDRZqVdm2mAqF1/FGP4pZbdxtW9tnIgXwBrFZIUlCwWV3fX+8Vg
WS6IS5U+QznmpDENjf7j85i5cZPWW8xRKwkRCHT+Y29xgRspHURd5fSEvgSqZeNBG95jR7aEC+0V
O+hqzkUYCPAhtJn/+0V6Z1a9YkVeZOcm0AD0ZV5aftCAtsSMwQNtlZGI+VpAvX30ZR6pTtl2DAh/
cfY5BCdOVlUHI5Rglfkbtz+Sjrgv0tHZWV0nMSYL7gprviKNNNI6xTyycsU3r/Lbf7h2avcI8miN
OV5lOYCmBRQgU1P1uXpKCyCudmoM9LdMFsYPXbcyIX2fx2MeANLRhd6UxtDVQdkv8OW4kVev7Dbw
m8CVvTXkESRfrwrgk/h1vjkltgfuVK8yHuouO+auf7DS/Bz0W6J5K0cFc2HWrAuOTQB69NpeLSq3
tzzN5/5h430Woosp+pX2Vjq1stsQoAU1GPrMc8th8V1p6Qy1APMm6lQYQquOlTRODqUbE01v/EuL
tx3CLDiMYP8xb1XGMz25g8aoauKTusS1DrqZ4qM7jKb3bIQFSvKDydVv3uUj27GwbTACWkLHGWy2
ldNBd513bUS60EJsPeYONgBVCBAVkj79RKQDyl3WBJn1/pINkNzYA/CYY8h82bkOwqrN8zIzQE1M
jb8cY/BjUjQg0K2sYAsvtHJhzahxsFtiPhmViMWp8xvehTaimVNrV80DRm/YCYuxRWu54sWIMzFp
CMjum5bCtVdZqiaj1aKq7NtV3GDUxKQP83Wl2i5KzT9YPrgwyp+AB92CGBpD2I1jgHSH0TnO6rnb
QQ5wSs1/levWwUYtZc2REakD0Y2ZWLDDLDKIiaZlowiYuagpDpjyjrFxp67bwqivrSAKePNLCeX3
G1SZMTlQZTB7BJ2mTGQhE58330sI6NY9O/RceH/wWYAVouSKgXwHDf7rHWtV3Q85batk8KbPo29+
qYwMyl7E/f3upxnU5WDuQ9EGWK4lgRqVJpOlKkAzQJuXltpPnSWP0FF6GhTdeDhXXD0ExwB05kOs
Ifqq15/k+5loVSEBO6pNiCf7INvuN0ys3J5XJhaJK0C8BGp2o3fqq6e+ew3CNJIcpDNbg3irduxZ
ThsUv7itF5+S6yrNXaXNpDTzB2KOv5pC/wIVV9xbw8aI08IURoQBoJnLum9DTvi361UzWMnawCv8
kyPErlTiMLX1bpz+MfuNl27FEEzMbwHSX4xILAwFIQXoDdaAPfo5TmVk0fLEu4e+bTaiwcWJnb9o
lhJGPQyjA7codFjPDDeAWt3YVx8Eg+4tVUjKUKPcMLRwuP9nyEOYNtP/gKxj8UVTAQK6hvpBAuVi
8Vxbo/9QD2BGvn+CNqws+4KD5SreihYaX0BaatZ9JOU7mav//4dA5wpiajOn0uKxHlNCi6B1vFOA
fk8Ucv2biP7Fyo2N53rNBQA7x2QnBLXmoPPa1+SYc8hUT2NiGeUDoyPoAdPvFiNRO42f76/aqils
P6pacAUUu69NTQUekH4EOqwUTWSNM6FYEwG9DFmNv+9bcubO/0UM8rZ64FN3Q7DZzkphi8OaGX3Z
oVUKkVBOQZ3vM66+ApkPDMkIAFURO0WgoY4i+/R3n4XdviaDoHsy0hmCaTjkR+AO3vBkQgbMxrRE
3rHHybZDeux6CI7u6rZC6gSQv51HgqROvYM6Ym7uxqZ0/A8eR2kh7pk/tD/dojP4riY0dWKBWRLz
2FmDHh6dXDXkbBfYl5jSnLOdL4Dczsf8F5XNh3KqR5CRDYbzZDgD6l+ex4tXqxD2L/TqSBM3Tj1t
kc2teTUiEiRSsxIISqvX+4ObekJg4qbJ0LsxgFM74W2Vn+fjd7MvELRA9x+8ErfcnRbJ/Mlss7Nn
6tDfDWZNTfAn0sI++BqllLiGwBqyq774jHy5hiZ4KvxP951j1Q0R2wMFi37tTc7NDLuuQ1OIROSv
feFGQ/gvbWTsVhtl8LU7DwqkyN4BH73lOlbCdNrOK/mZlWEY50CNfLDBYRBlYAQ6vvuTQKiDvjAC
IlBvLvM4h9QpCDrK9EzLoTwWFEUOaGBUiV0O/XMTWmKDQGvl08D34IKPBPE9oJ6LSwPz/LXkMi/O
k3L1Y1fxIDILoJV0xreSlhWnxP2HGMzC9QRk+MIpu9BNHX/sQIDDuRGJVD4XYbtxMS1L0vN1YSNd
AeGJA/e/KVZMKpVFRdBH8PwezZ02reIUSBRQNe/AvghxOaf8WdApZuWvkRUHFBd39zfwLfdaHIzL
X7B8UdCQ7ACdpSZEzwxn3KNT7Zgx0wNQ2tbssDFUNaz0RBGSRjRFFTHKmBhl5JZTgWGifABKHiNR
XO5GVOnajZ83x1D3ft1ivw2kxGUaIPltgyx9DMxJxUDnZpDilrJ8VG7VfjBz8NwJ2hkbsdB8U9+Y
RmUeA/sQ/AB77fWlxCoWjLID8UdaASIC/IY7fa2bUvxdhLXUcTYp40WAcGUrrFz1O9y+iI1m71u+
iyarBbW4RAkGEgVxO7BvZeAZh/vbvnaOcIb+z8iizgOOozBDeyc4NdOpS1+Z/bee/iD0ArOlOSuO
z2De5fg1Rq8FzTgaz9zyjpUoUOwOdj7dQpmufgr2ByCmtdEooUEEZGQqOJV4uGQN+sxpjAf24/0L
hvsUtRlE4Sj3zXf7RcHK4Yp0YjSQutjOEOPlxoi8EOPOydjmmOGK412aWoQQjmgaVwhAUwaoGTw0
SLFTKFeTFuqtnnr9k8/yAJlHbQat7oWTE1woTd5PxbkZq/q3zDR5NqhuI0UwtnTf1MrrZ+OJACRg
RncD/Hy9guXYO27dI66k5o/B/ElqzEdaQPTyPL5vaO0AYbIFQ1EAZgI+vlg/S3d5jTlL61RAHisI
+nSXT627kTKv3puXVhbZnyhTKAFnQCGk7bkcss9kPErzI4DJL0NaH7L8dcqgbeV0IBoJvg0YkNwE
D6w5PoSPfWAHXBdMuYsF5V2Kd6UOw5PTTiKpQCAbIaRWX0dt0Y0qy9reYcQMDgKhz1t0vFlytHHK
PMU0HTQ1mgQOCv6L10JtQDuWDcS393CWCUJeNhfUl50Czfu6LFMnP4Oa3P5Imt5A/d4HbRXPun+I
MgnoJam3VxPhB8+chl3QQuS4bdW4a2UwPRul70WWEw5/4FOXv2txXzY54qzOICCqoTV5CCRuMS+c
tnLItScHIHAw9FoW4qll/begNRAzGbiKAuWXYLCHFtLXSkDgNRJMyh8ya6F5alMF1bT3HxkoRgDd
hwIQUr7FkXFSkJAFmZZJStmjjRJk221xq6250KWJxXlxOuUZXE38nDc8UAfW2PZnOUhMxhQGtcIX
YPmdrStn7SZAiwGVEzyVCK/s6yuHG53t8xYY/noIIMw5JF1bbIxarBxC30dfZg6AodmwzJYZgZAd
RvbAW9iryM5TcEb/26Nfen9/VsKgWQEJdRkghVA/W4RBZQ+1EHO0bAClm9iAyrWYJ89Cuada7ovx
d4rW732La98FqgWArBAErzzeQ46JVmmkSc/GPeFNNBnkI8Ktwx+YgaQxIhEzRGlrsUMZsk1AIFQI
lknX3SHXpI8+kuqdhebal3ebwisH7wa1N5KvZTznE6Ok0P6qEpZ/ZuH4XDO2n0CIe9/KyhG+sjIf
g4s4AV10vLNNBnwQe2nyci/7f9wQ3eIMhIXGO7t18205z7qBAxflBsxxzJt4YSzQoR6GAiDJxlfl
3tapHYEOHXOP0jY3/GHFA69MLb4Lo790bEH/fu7dgh7QJyuQ6OWfgAYGN1hWNPGA8tdOBsMWs86K
I6LsibkXiHGB3npZM4YiEMSBSA+yX4gyV1A8DMf2GBRbc7hbZhbXk2WizF63wwQRs+4r4Pf1PiQS
6huy3XpKVi5CfBAeU7TfMfSzPMtsDLXV+ggcDNPYCd94AUcuAsri1IbBhjOu3H9Xphavll2H3ZBp
JZIpq5JmMnbcEPv7/r71NYsDXFaVDD3psYSibDOC2Ck0QLQ+1gcxbk07rh2ty4Wbv/bC2zmUL6u6
I2mC5YssTG2E9gROdQ0tJyNi9jtxs2+HC8OOgCxAYAj90cWb2ECxppapBTKnisfF1IOWJX8Emjbq
Qe50fxFXvwxVPPgDyscQtbz+Mi/rwFTQhVCOYNmXsPOPMlUPIzB3KCdGbead7ptb3bOZpxiNdx8R
3eLL8rpsPZsP3mkaPnfu57oFHWJ5dDb5Zlbd78LO4kyhUwboC3wwAUfBgRbNyQm35GVWj+1/THgL
D+80WObkiNvBGQsrtggzojZtxM5x1FZwtmoK8e38IAKwu8xfOCQSWCUbBBLTeKhU86Io+zgoZ+Op
X90cFCmhLYMG2Q0hUEVtXqtADgmF9BMv+QPv2Hddim+0JVuP1eonQZAWc7ZIyuDn134XTrkmHBji
pMrax4LQnZ05fzUoCdz3tzUzDq5udDPRekYH+tqM05U07V2rONvMpw4Ep4KA7ZrJ5ujIy6Y19/fN
ra3gpbmF27nUHLI+RKxeo5JFQ7Ib0Mu3TX6YqXfum1qr34EXHtfEzEMLFdrFp4UakRfKG0Yy9nYP
MXTe5tN+ciX/7qEseRag8elPhkbdEnpUQgKxV6SghyZBxr/VEHFRf/LtF79n8e26LAoXw+g5ipYA
CoN+6e+WTR3aEA1E3wzy6f7nr24susa4lRG93fAlB5XoK1n6PIGy5OMgIMopIavs+iB7um9odUsv
DC2uft20eSqhrghNNDua3N8Y0dgDI5zZn+/bWbuxoI0CXCiSLzAjLLZTgc4FxVIvOGkRxKJ1TxXr
Ns73qgkf0AgU9wB9Wp45g3a1AVAEmB3cNk7B2JK1W7yH8yYvKpcgqETDGLIyM0x9kS14pJkqi0IJ
q7Ab0Jkx2h4C7Tsf+8nnJ39sLcx9pOC0ljQ//MH6vVXioASBD5wd5uKJhiIhiJJcCl1vL30aoa1Y
+Pr9HYC3Oc65FAFpqiUEA+xyTTGamGIR6l+wokMf7UsA8PT971hzbNDEAxGBMgSauYvvYK1WbpNO
oPoU9HcWti9yDD6Xjv31vpk1X8CTT7AqQHZC9eB6uRTVmgobmmuVZfMZI3rM62zD39aOzqUN69pG
KkRpaCiHgWCmGk6aVJqC4cv2S1Ayhal3wuhH9fH+Z62uHoiqAlB0A06w9AKLjblKGUxaXv5l5IBN
C/JYOPr3fTNrX4ase67PowJ2MxI95ayam5NZoqD6p73uMPpHZSZsbPf3Da2dp0tDiyXskC1qGTAn
0YJEfmBHKEhFYTdFJYo0fanj1qs3HHDNMy5NLl5m2nqY0XIBhTc01HLr7CjllujqSkc0uDQx/4SL
sxrIcpKY/AFOFrj7wUqfAzOBjA/ESjFpZwx7ObE9n7ZezK0PW5wsLW1JGlobp4D50HKeULK0X+9v
15aJ2W8uPoyVuQwgDD0lEGo4lQ3goN2WotyWRyzeib7xOVQtRXaumSn+LrtQHkEO30YTc9wvrtf8
k3ozbw8qEYf/7tsW7zsA3XXbVGOb9Dw7oQ33kRvuVv9hNai59IxlYbmZWEXNsTiT1u4Tb+rb2At1
XA5GXQHFN4LKw23VPyZq7Bqw93AAA6GZATuqq2J3/3uX1N1vWdjFb1lSiLjeYDUqbMCjGtaPYDhM
BtfbOb1+Mln1o6vzXVZAUbIEwXwTTmd7HF5tGf66/yPWdzt08HwB4HOjNpDVHUMA6/Gz4mzodiUQ
FBEdZFZEgSjCqE7Dz9J0yqjvu60J/dU7Dm0T0E2ACMpZokO5EtWY9oWTNBQHNfgJRpUzB1GCP3y/
/42zxy5jBgTngKGCJgE0OIsLJxdVM6XUpqesPYOdqej+7syHUtDY7bc4jNeeh0tTi4tH19BnTjvu
nKB/9ymtmtiT7o/G6jaOyuquYdoWqRRwgDf9+wCTIirwWJ1AqyStTr5VonReRuP0Ehgy6oKtSsjq
ZwHZgfcc9OtoPF1fO8WYVxIEZdMDKKD98VsILk/SbMSnq7t0YWPxEiHF6CvCewc9W/m5noxDg+mA
WInxgytqaM/ofiN6WL1LLwwu3IKDndzvSwAsjCk7UKidA7K6sU9b67Zwh1Cb5YTH1EBkav3q/eqR
G8bTVG+NNa4tHbpl+OdNjHaZvrdePwQW2G4Sj5y5dTIK9iC7T6iOxUjt4vuHaW3VZsFoNwgIWJmX
ne+wBkdIm6EpoFQWl97waeR647yuvd7oCKB27IDgEop/196GRtFYMjMsEsARI7OrzrWhosZoI9mR
yAoeVPBhare0UNZuo0uji60CJqcyBo6LkFDxqamHiOU0ztwc8iR6YwnXvAKsj1Af9QHrRr3++vuU
V6EsOqgscZvwoEj+FVHgAe3BjYbjyk6FEEgHRGHmkL4JVYMWwX+FQbnENapPmNQ6+FP+3iMEA28d
Bzxj6NMuo+GQ2dbkNVabBG5/akr5SdX26b6/3SzWwsS8bxcRD6haAmPwIAqi3DE/WWLAYCIkOU+5
KDYf5BvHW9hahD6aFD4PZqb7QUjlnrKGDBi18Qq3+MRd1EKiPrPJcATHf+p8yzKUhA4y88bxiQWW
/ZJWWZBHmLwVLxICYwMGW1SFebmcikfaKcDVLMpQD6cgnqnAFOuOeqOVfXMPzL8fEHd4FpBrEJe8
XisleBhOQUpPDmmPfm6iBHXIex8cxz7++F73mo2huhYAxA/QyPKUClYzEk5YLLMw0c/NmnxnE0Nt
bP+NE8MKeoJgISa4cnAbXH9SL7n2MDgSJpAC8Jud6/Sdc6zMNv/3vputLZ2F0Q7oO0HNG4qr13ZK
AuxoXoE0DLA14NS83opQXcLMDEmP+Wgeaak3kIyrX3ZhceHYouhT2oE5JemHrntiHte7PDSsjbtm
xQpiq3lsCA1wzKMtviuzOqvuSZclssqeM+J+KRhlGzbeNuEqwALC+dLI4lNAduJ5moB9yh3t0QS4
3jTGs0QO0exLACW9vayCVEWgR+urh7HKCiNq7CGs49YupR1bHQr2kZjKKtyNLpsOzOrktG9Ir74x
babuiRMtvJm83nppUdX4NHnpMP7qOhEOH6zSA93RMHSSxzNy1Inht74Rq1RB4Q9z7uwv6XD2JO1Q
e4eJtH6/s62ONFHl9+Sr59VpurvvTGuLjvFsRJyYCAEwexEujZ6nxrwpC4yKu+p7ULGq2s3Y4i3g
78rdCOZZ8DXM+gEYPl3YETmTZgr2nQSbY+4Q47cYNcZEdFuGW1nhytV4ZWoRnTVsmjAmSMKESecE
1fkOfGZBFQOZoz50wLqfVE7/6saevjLmvt5fzvXPxOQGeFFQkF6WFSeOwbh6FoXs2/CZZTqpgzAJ
M+P4B2YA2IcN8CigEHd9BdgF8HuOnZEElKe7sgGJje89joF9uG/mFgcEh8CB/F877qIjBnISTnqj
QMoFiGGUExfTrir8m1rOcPD8FHjcsdY7pkoN4YQsPNWW1QFFj8nvPDN1DAhg/2z5bbrxeKyuMgCA
wJSAQ+xGEwsqiNTWeVsmdmNGdThBfvMFRa6N4s98FSyvCuhBYDPR84YG0OI+1wSSvd04MsgCGkfu
P3L3X6RmsWFuXUorFzre3/8Yms/oRdwAPWAgjLKRAzzWp2inununJbFdWp/ahkDofUu59C1bv/ky
ADVx7kM8iUvAwqB6ahaVZGcaFlY0uqZ46TMIUmjtFfsqE+yRE9SEKhIqjMXnVoy5a6k2lnd1E1GG
9gC3BkJuOfVqikGGfGhziOBS6BwJ9JJ/WRPdsLK2iUg84Zlo5uFOXdw7w1igPMLMLAlLQCTSzADn
BakSPw3ryEcTYMPc2kcBqI4pUhdGzeXBdPwGEOxB5efR0vkjMSvyUWbBZxWqLd3vVUsQ9nDf2PUB
Y7h2mqrxstysnTQBo9D3MqjPtHYfsyHcCJtvq1C4AjBIg3YMvAXooNl5L5yzd0boGYyZOHsUKtZx
b4cCM/xF8GkYcvuoO3S2saKYzQWs3gbxQuGMD4VVAyAeVmKLAXnttQLvM6A20JFCY2DxYyCDYQnZ
29l56D3zteW92iuonP0PaVe2IzeuLL9IgPblVbWqut2227tfBK8iRVIbRVHS19/QXBy7Wk2UMD0w
4JeBJ4tUMsnMjIzIboc949ZeWVlKGldLFjbmd7pWD1mU8y/DVJ/F4D/2RbvxXtwyswripCNh0hSj
lfV+V+3isIoPKP/4mRjdreTHeAr+rihexfGOzaAYnvNFuidBGIfmXZL65Vcwh228r4xrAkwDjhmi
Ebl+TthO7Utq4Zr3p/bQQh4WKHoAk7YiptEPFkowXPQgKFx3bCSYvL3aAb0Zn0bxjri8nneDbnFH
vcATruy4Tz2hiAq/Uy3YsnKvHlOFjCvFhOGUTjUIZG6bMl0CiIJ/lrQ6zwUg/I09QqeH6W8OKmNI
3hwMCwXzZWEyuW3L6A5XtlYXTjGFqIag7XShQtEPLkZfeNpRjyS7YmlGpNGc69+3TZocA515jLwj
4YN3rE5uH1i8iQtvzmLbqg6z71v7ygbmoNJC72+bMr3/rk2tjm85tnWXdHgceTTge4gSZUpCuqGp
v0qf7YcAYm2U2CfwqP7bnihC5bXh1YEOmyacezo1GSaeHzxXnKQejx7rT7fXZ9xK1JqAOAe6/lnN
aV702fqSJ5llF8GdJL13juUAjmWr3ZL9MDkKxvT+mFo5SjQMzuCxkl7YvAAZJhGGd8BG00dnHj96
Sb01BmU6BNf2lqVfRd66sQvM1s5lNkwPNrhwMHaTWtFDDAqeut+qoRj3EcILPpJpOwR8/6kx8CDb
agK94Bk6zD6gf0548glnqacwCn/7ky0ut35wAVH2P1NrZJkYZOMyWSaZYD5mSMvWSQcVhmnOELjK
ukjeTVSpPcjlyuNty+ZFRmhcYORyqRo8XSRaSKxa2K0yd2Jvw7A+dGX3TgTj4bYZ4wKB2ABZ45J7
rcu6dqhrv4ZWV2bHGKCzkR8jiITB0e/5D14AQqU7DtxjP2/dBMb1LVS4gH0jUVkXKMsi1I1AIevc
TslrJLOfJ2G/Tuot5Sfj+q7MLAflyjET1hRur+viIhnC5YH0DZMHv5i6TzYNccpBGu+BpM6uy7dd
PZbfXrC7V9ZXwbMohrCcecWzSZy88desfkd5k2n7bnQxKji2G+Uy46m/MrcKoF43JUCkoaMfVPp1
7iT3PsPU4cDoQXvN25cszY9BHBKAfHNN5JgHhRhzd4zPImw/j32Hli34okA5hoJEf8DY0Bdmb4mH
mH0G2Q+KdJAuXxfQHOlobvcVYCWWOmkgm1PljYchEV9ur828j3/trJwmdMfJJhbGOSbl/2BOnbUg
+mJR+2AhhG5c6cbICbDR/9a0cpG2LGhYJVFxsWfo8qY0Kf0HNRZxWoGN81EA9L6z5LTVYfknfDwL
bFdmV64yo+XnuAPnlxkz218w8NxnWi0aE6xy+nSsC+vNBL5llTqkUO5ORXOvUzRryldVW/h3BUol
URqBoOF3wMANkHpNAwZPBsqoU5nT5kfJQej1WYZhG6RhGeWXsGi9H7c/k9EdgJZClSOArvAabWYV
vVtOLpDg0NR729hzkUpJfvf1ltS794yUAO8DVL8WiTBQvKCo8DSI0KhQs+Mhz55AJk5fkbZ16S6U
RfgB8MiZpIGVgx3FlhOTF6jo1DbgknEPaY7OaX+GJcY3diFqjODKGnvap8HYqq81KIXf9V6h6pT1
Icj2VCwte2+j+2CnhJI4htoTmcu9IFZQ7CuIoQbw+3iGIKIo+4dhWlLTdlL927luwmrfhnNT7HOA
h37/+23GFPcyLY46KtpGq9XTqmo7IZKsj+cj8+kF/H1pn/CN4GWsWWHoHmUxDMygsbB6SOd4pFBc
CFPWQ/6HaLIPWX/QTgUOjXLngbChmtp7Ww+pCsiedOGjtN6WfXsi/M3tBZuSlEXHBq965KVY+dMF
I6a0TeKzOQMX6sUeyblv3I1Tb3Jd4O/Q0UIVwA7WyTlXU6U97YyZw/w0AU1/7hIATF9SJPaRz2Em
DhJpwMc/XUmAkuoIdB/EeqPm3m3Cd83mBJJxs1AWRpUAf/AGfGpizFGGTAIdgZm9ch7HtujpvmlB
I3e6/VFMMRmTS0DEgTcKaL+VHb8fC4tbTnIGvPTgtuyMC6IA7UaRRR0EzG8bM70aro2tns/ISO0u
6prygnyH71nRDGnjO+IwUcJ2tK6aO9G4BKo7GB768N9Mrz5ZbbULcwZUxVzvs5TOiTTimxOhXYgr
PWmCR0A1zrctGncWG7psLKL+uvSdgC1Lxki8stEaHxSZ8lRVcXhkpGjSfEaT6rY504UHMTMccHDI
4rCvTtcQjxMFa3aSOb0roTZPg2LXMzDGxxIchax0/B0YW7YwiCY3XR4NmBhauC/WwWVoLEdFldVk
c9DfNXn8peP9BuGB6Uyjnoq6BuruyJjXcRIEiLaeagGMh/uRyB7TcTXos6bD7f0zm8FxcxwXg3jr
hzPPB+2WFIy6Vf61DVvwWMuUF1t6OSanAOMT0AoIHpiPWx23PKpCF1rvEYTK2zMeXQ8gjH+dUAp2
1a3c0bQg1BfAKrwwggP98zSCuC7z+MBAt1JyT544A1kPqJwxhTdvdpiMpgCPAoUf0sZnRKp0JJNX
I/Kf+zkXJyGb/sR4ow+Yug/3tz/T4sbrBxb27o8p9+mq4kFCqKyJxaUSM4iBnVwUGEWyQEhcNdHF
dpp+14OEft/hZXDoXaBgb9s3fsAr+6sPKIhfkrgFWfcwSnYnraoFDnZ0gQxg7DDnGDa8bc8UMgF+
i4AWA3IeCeXT9c4W9CwikHhd/Aok3D4Hx4hAZXrPWeiDPjYUr2g4T8iUUXy+bdn8Uf9aXgVrpAmY
HYG4cobpg3MN1oABE45kUwXJ/EH/mll+xlUm2VX9rED67J8rNt0rB2N6UAB935fNK6erT0OUnNzB
ex3G1r8G0+P1eb2zy5e+Miw8X4R1b9OstMfp0PuTnzYet3cAN27BJc1buRDKQukcww+r2JyDqVmO
JfJVq3nVViwl3N913dZ8hdE1gRgCmRiGRDC5/HRBE4g6HYZ4cCZQbZPqu+3cgdULLINbzH9Gn7wy
tD6DRTjmGNWIztoasyJXvx1ppbUP+u+AFgcfc/pkkN9f4I2YTgEjO9aH0v3TxUGkSPrNUNhZKdyD
46FoVAVVylFh+U921pUpy4LUqBt2Zca97yL/ZUeP1Kk3YojJHSJk+BBcwqTNM8J/DdkM7dsWzZpB
p0T9nlWfsvHHv18IRB2XEjpyuWgN0YU+gms5o0RLXLJDXXfHJHnTN1soSZMrXFlZy44iS0P92u5U
lshTO35zm8dFlIQM3+LqVa+CjY0zNmr/4fKPbDBcY1j5qRc4Fk+U8CJyUXFT75qgKQ65RZy01I5z
Qh7j7T3qqL3lBw1UBWQDjtfOfnd7Y00PLQzXIZfCKwHPBe/pb2Akd1BDn5Jz4H/v/N/eYB/YXB38
iRy09YLGPl7/yI1RCfIgJPvUlmvNTd1GSxMEyB9Nimz2x8wPmxeYAZEBhLSQb2DedxU54gbRVZE8
yrxkbg4grLYWGr94KtPSBUHS7f1zTO5/bW0VPjAoFXZx6WA8r+WqPflBoTU4xmrvGBZ1moxVp/eV
Bnv2QffW+G2Wvj7rqCXI6IU3g6/f42DRCToGdnuJkvX3uB71FvjK+CORqi7sQ8DGrJ+D7tzQ2JEh
u5Rjze+hrBKdnFDrExpfxcZFa3IolIL/mFpdRJ1emigN5JemqCjvutgir2rSOsdZhfTILPtLoiy9
cZJM5zYBzACZnw92lfX8AlHa6wbuB+feH/e9/Zj3FwcFKst5CFx2DFl4uP3RDWtciOQwrAAu3+fs
91Xnl7ygeY6c3z5EsCQq9yhQZPDfWs0WHthoDOgtkE8s0+Trl2+rUcgJFog9k/ehig79+ChQJarV
Z5VviZgYLt0Fc4PmO8I5WIRXEUmDv0PSrgrPSF4u+ZhR4EjFACbHbuvWNXgkgBtgqALjEZ7Y6xuw
IR5oQktU9ufR2UX++MqP1Bs87Tc8w5DRXZtZX4B+bdGJ5uVwHvKoODtQNTokdd5vWDEvBvvlAe4C
MMoqiLYzuBj8UYUZRdFuD/hNueN2yw4laPD/o6nVO1aW0EUKtAUhH8rnfVLNR2SbbGdb/MNtHzeu
CWwgCQpC+PvZ+0vMjezDEoKRwPLeN2VQ1js9KftTPkdbBANrDWMkduAeuTK2CqI0gqJ3OPpxBirk
8ludiBKaAiysvndtr++hXBR8RqQKMcgGWorveOwO9G1v2+G7oCgR3YFrsd9qX1rfIHKSnJlDhnPT
QXZ9N6l8Pus8D94lkBl+vL1FRudaoMBg3EeZbj3AatFFVoEM/GIFVf4m7EdyFzjTxxcYWQQ9UADG
yVwflBqDsWoKBmAN++5SVvoYgJT6tglD+MSRd4E2QrkFrPVLBLrKHcATXoLkM+jQv3QOXkzTgLkn
Zdsn7KpXqmMyFxs7Z4oz1xaXX3RlsSljvEunrs2oZ4kdUEWPshrEbk40PcjeijYW+HzADf51bW8V
12raT13pTpDSwQhrnLaalu/F6IdfURX1P0M0If7GGwZBWiq4/D1XTktShELmpsDq+eFRt8O0Ucne
2IJ/OI6vtiCcerB6UtBCzKTi1s5r2ZykJUBa9WnsJCcp2ibu1vjUc0K9fzYCqFIEcNRt1pdJz9Hf
VFLl56Gu7nq/ObglO7CpPrbSfcWI86rj0b1dxQ8hkZndz8eSBHcR4udLPO7vz1id95oN+A11N+GR
kGM4H7zJeZIfQsva9ZG9A+xVpmAi2jhJ5h3/a3QVpSdngPISaCswwFGm8eCnk93vaPW2qTdCp9EQ
pK/wsTDNiGrVU++28B4pC0uxS85rXqR1IyWD3JLmH7qxjd7r3oNgzu0NNYUilNX/mFxtqB/pgECW
QWc86g9OM2WWrP99LgmMYODGuONALbl+G8y6LOsIyLms8shOeK8icZcLsXFSTbfOlZF1Bjaj5FuA
uS4+55C8BYlTStUJAW9jt4wf6O9SotUHInnYgKtBkMyy/I8xg8Ju1LzlEqIgo/727z8MZlNApAze
EjzhVpGHV1OScz2rs2PF953wMYDHT//JxD+NyatIIqBqNXkE9Uo9YyoXww7OD99h/HDbiukZerUQ
b7VnXIKFuGFAZYcSqhW83I/8te1b6ABAQFhvLGnL2MqdRzBGeGVPigtw22TfT9o7g8nmscsXX9Bh
K88iqoYt4RGTW1wvcRUgYjqCSylgkMNNXPcY0O5X4uUBOm+uu/dt1Oxv76jJ16/NrZ5ys47kBPBO
fHYTtW/CJuPQgyS0/vfpMBrOfzzwH5WoK/cIWIs1+WV+Tnhc/Bj95RlREBLu26EJp/3tNZmeEtfG
li2+MiZjZyr9yvHOEQTnyfBZeklaFw9NsFDzvB3/NY0zrjPMFOHvEHzB6Ds/NTfIaQ5FA5S531Y/
RRKmeIS/v70iU2RFLwZtr2CRIVunznVA7GZyJvBsQBaGh/ZbKJu/4L6AZAJoJ5E6YJZ6cZSrTRsD
36p9t2eXAW3Sj1478MfCAXIT9/Gu9ekW7NV4uK7Mrb5Ri5f4IHsG4Rur9c9hbZNDHVjF2S0CENmH
Sh2KEQPct7fReLaujC4/6mqNsU0tSXQJ0p/4dRzdWfP3vPw6F79vWzF/rL87uXpX9tKbApqPc4Y5
rlMQd/tRbLmcefegOxHC3zCft4qDIR6sePRriKpZiXzFBgKagqrFZVUF0+tJ1GU2lcMWKHTx41Wf
CLJLaEdBgAl8RuvKGU0ikudaKnRfUWxgXeqS3zPgJQngvDL4bbUqlcUWLsC40iujKz8ZAMkbLSgN
n5HdHmikwUfxmVOIdU35vKeB8/kF3+7K3MpD6gJqYrUjOGQNyL7uvYsI1ONtE8aIe2Vi5R4+9yss
qi2ymPP+OEhH3bcin17VfrPFxLtlahWZmsF1hHI8ljXMH+6qqHMefIhB30fFJlmT8WiBQxbSZghS
zwiO6nGKi64K2MXKa3tHWiDs6sT/mbhVfVRxIj7d3kTjGbsyt7qb9UgxMLEwv9A2jo6qHvJDz+qX
VL2wnIWSAw9O8EM+jRceQwgaKsLQmdSprI5SfLTGfm/797OlNvC7xhX9tbV+QKnWR6PJCRmyEeeD
13YnX/vZ7U0zfiOg3ZBxQRHuWae8h6JhDc0fC8+Yck6VA4QgGPrOE7fYzulekl4vytxoyoOmDhzX
TzdPVlZeqBAFduY4r6FA/q4bIN5Yc2Bh5NRsFZdNa0O5F5VQH9ivZ+D/qgNaFvV1aBnVHgjqhkzz
+DsP+o9t4G4kzaZThUIvkldoRmBqb/VC09JxFJ2Iyua5u3djeQ9A/sfAcjdc3LAidCkW5VY0ZgB4
XsX4yRtRj3f6BLk5zU8YzP2JIpneTx1tj4U/jxvpiMH/YAPsfqgdonC+nntqnW7itqRA8/Am8z0L
za1kw4Rh456YWEW+AejASXM5ZGDf3Qttv6eaHPHY+XnbzbfMrByPJQzlYyugaNhaD7Lz7wTtHhKa
b/CBm77PMhsEJnDU4Z9RauYlvMyRARSwlTelcyPofWOVv0Di6h7sLthSTjKag9Itiu/QhoPWz9Pj
NDdMK9GjQ+w51ZRKUZG9CKf2ojrcuwN61Mfbu7js0uq2XxS+UfMH4hcOsezy1VsJlPeeblUP3Tbv
VzNcRLPLOaQz7QefvSL07VD0G95hWiDYn9FeCNFheMZlCCHHueI2KqceUZeg8L+O9nEuwevZUb1h
yuTrmMdwFtpETGyu+408H925sPM5a2PnQnW3j932y+3tMznhtYnlJ1xtH+WLvnmhi6yFCFhnM0BD
ZVpMW5js5cisvxJegEsCAjXHZ4QQRNBgUkXFMu6jXFVVTZZH5NBZkBlyvVcEopLuJhOv0eY/4h4J
GBSeMangE0IL03dQvoM4945rMDVY6ruq1ENnk/ej0MecVVufzLSfgNz+o/O8ID5WhxppY8T6fqAX
GrUehsIpm971AfffjyXK0re/nck9QIiPSwR3JBrFK1uWXaIObYV9lvTxTkzDEVWn838ysW4JeTLy
OyCrZFZ68b1H3MfEIRsmDC9n9AT+rCJZBYzGkSywRsgw5ACGovH5Bkg13L/Q/j4pULkclci3oIum
j4QpJzDvg/7mOYhXtl7e53MbnZfB5HnYRQSRSm7EXaMRDLND/dcF2Mhb3PPqZMUaOhBywGShxWv7
VZJY4R3xGpKGU+Uebn8lU0gCtBAAb7wCEZdWjuAPeMZ3YJ7MovgVBAwhllXvc+sbHT7etmNcEjAl
uO4B1Aa69emSoNvWQDy+sTMB3pgUPEV7Z7Y/F4R//292VlsX1pbOMWoqLj0wyvdB4lqvw9ynP3wX
+ka3TRm3Dgg7gB+gyPksmgfU41bnodnRUP+uC2j4Dlkj2PwFxkWmWG4k9sYNhLfDHdCiehbQG2AI
a+GN/rmo50PvVMB/DmDd5xu4WVNgwIn6Y2YV1K2Rsn6oG0Q+nhxGUFY5jbPxuDSd2oVyA2AzjLWE
a1wb+i9dmSfcznzlxwCLeJIeEOHDXyquXjM52wd3pPzd7Y9l3L6/RtccHJXKMfZehnPmjJV/xAjR
fGwWccjEUvGGXywutr6wMAQDbnBMFIBbfRWVJlmFnTsQcQHump90FVvv4CcfdS3CixMCimIPkZ+O
ArDu22s0frsrw+7TM9ZUoTWi0mmj4FR+1n5/F1Zb1WnzNv5d2yoxoH0gGgvsQpdFDO2V7CI3JRr9
valoy9Pt1SyR5/k2gmvin26st57z0SIcuI25q4s96Ty1C9EePQFGbqKcd2OF2aeGDRD0c7T1YPlk
4xgYfRTtZkgIx3hBrb9hz5KBYFYEw2bVTxDsjcxJx3FGHeijsrb4YYx7emVr9dkSymqRTEWd9XX8
qowhL1fmO1yYuxfsZ+yBhT+BNA2ehk+9o43nEg160HfFVPruBQVwGyPceOD/7EXSoBFrJXxI3Wgh
sdSdbJ1LEFb11mvOuNgYZDAueqN40K0cqAhGTCWi3nWOCI69mAL3nqEZvJeq0y+JM1emVqFsTlBJ
tuJBXHJvcHfTHEDhEdLTR+UVySFw8hxcuq18vL3LxksB01kY8IEyF2QInu4ymMktkMr6RUYVT2X9
I9L1uWd6h8id3rZk3EncO+4ywA6c32onBXWiAL2ZhW/GyXeA3ZFXmAj0oB9W0o2IZgosaNCjz4oZ
b6Rmq0eCzYnHI5Ckg/y/usP04dkn5HB7NabTHmGIAip0C0/iuvzvAfQ6eKrABGs0VCnSikzF9ut8
9F570XSuqvityyjyUL1h1wRZgLAs2ObAzeiA5Hu1Nr8OuSYWSr5+fj+ELRDW/NjP4qF3k51Q0R0d
IU5Fw8uY5xdIYu+I1W34qelDXv2C9UPZJlDJnGmQZ23fgVindumvfoyHNxbxio0bwuSd16ZWMWAo
40mqpqzB+NFmNj0PHT06uIxa+oL4eW1oFdPwDueRmoXKWN3tKm8/dO+CvIUI3HtSb6zJdN1em1qd
A2uwZTnk4EAMFD/I4rXdfg5bYGu8s6bTIZq2WufGw4CxU2DQwIL4rDExU91EPSgVslgHQ5KBAqls
TmryoKt7+0iY7iAEymUwEZTwqMM8DSV4lasgGWwPzQgHSsRTN6Rjy98xTCpeAkjspBbG0zYu3S2b
q5jpuqK3mBr8LJnslp/aMLeGjBZ5c18IOrcHEPP6w6EPwBqzu71ax+ibS98FFy7euOuaI5qZgbSd
IsmAoFJAeWLMGoMk826aAA+yirnd+Xxiu3YoGeo0yXiYMacAuo6m2hV9MO2jFvy0ugvdB0s0w7nq
VLfxE41f/uoXrjaHV4ktnYHQi6gK+TOfkuBYO5JshAMTV9QyfvVnI5Z4cZX92cwe8gLXB8QF1bgP
cm7v3UF+A6fMJ203zY821u5JVlH8Biwx8T2bvM9tDV2U29/DGJWufsXyua5+xTiCPLzkoG+SDaZr
7BazUvXgYdx3i+zL/N1j4Hcwpbdkok8NMdzBRGqUPWSA5uWuAVHuF1a308PsanbfKowpvOhg/bG4
zgUaUXPLjXh0rj1IHhQibf1PFdS+ClDTlR9vb6NxdWCXAV0jWBufkexVnIZuI0PrrFjuX1Rt2Ucv
sJqTLzp5J6xtiKfRINicluF44GTX91kPldGhDmyeEdZBsDWC2GKwd9q8mxASy7jciZxMP5APjWE2
07prHqOwnT4InybOQROnKY+YMY/f20Vlt3jB4J/s48md4zTs5nArZTFe+39/7frug9QfZwjRABZE
+pBY8RGFF2sXOt1bosR9x+sqLa38La/dLfYmo3/jgb8I4yy1nNUp62Jmd7msaRb07gSdrbFJgX/9
PJfejxd4QIh2Q4gmEZRQV3du149AwxU4zrniU7PwDYhj0dXtHoj34iMBQvv87w1iJgM3B0p7gOqv
VjZamlvQuB2y2QvUnqEaks5RPH+ZhsHCfL5IPt22ZwqL1/YWj7yKFBytjgHjeNCPcLvijvGoPmgk
TI+3rRgfajHgNZhgBxQUhORPzcgAvAqKRfxShA2FPOmwTPCg8uLVSXssQzm9njFrkQ6CRLu6G1Xm
eYKB+0ji2TG6WxOWJve5/jWru8BTDcYIIN6e4WV8iou7BEQRuv99e81GIxjJw3ANAFjP2nB9q6gI
4zkGm1nknioVRbuJdBAE50n89rYp08Ufx0gLMTENlZv1jFSOJGOs0U7I1Oy5Rz8C2szFRQM8VlAe
nNi1QDRbJYfbRk0wWcjq/LG6HihhTkdkU7kULDw0T7mgR7uDYovFql8hJlTTKp/2kHfYVX5/qiV9
07LokDhFpsZ+ozcdGL0Y7PZg7MHbDvMmT93LH7tqjJplBrLJnQdMwel4pxw9NgcrGIkPLhAC0pWO
+exnJyjqAfE4D5Bl8Tvx2CZt9QuM2TxMB7+NQSqiZPmdasdud+ho+B+qQo8PxIYwodQ2RtGbBOk2
qJ5QG1ffoUlytKnYuRDdBRFy+9HiblSmztyOxT7wBuEiVPjl67BPQpo6BbE+CVKSO7vxnLvZm/xk
P2s7Lk6jFHgtYlIqAslYouRXHWgQp5NE9OUxHHL6sVGJ951NU47fFSuwx3lxNzR7wXuQS1W0QC+K
i7HWd8HkBOohkqr+nLOum/Y8ZLL4UNsdro3bTmDa+MSL0V8EaTH4PVbnWnGGCSA06DISJTl4nXsq
33NIGRxvmzE5OIpJ/gINwM34LAwzipGOaoEscbavBQhMqg5K1CL1wbGwWXsw3cLI/jFsGLn4s/am
CrzeHt41XjZUgKQqJ/X99oSp7LsgSTZSLaMp4KSgBrH8vX4/kWHoK2JXeVb5jvZT0fl1sJvgouc4
n5yfGIyMX/LFkgSjUqC0cwFFeHpUEA3KgU12dZnsgd7FaALeJzVEqW9/MPO6/lpZ/vvVtSILfwxr
5VpnQaNqH+vG2Umc0tdUwz/rsduqp2zZWxzoyp4ekMHZnqoyCOO8sriPebZBoZ+Jm3oYXhBuMZUM
4s1lthuA8pUxFske+xbbWUWrTxQSPHU4PjSaHuP40ZNfbu/kErpWldQnxpYM+mplKvCZmpoCbACB
KOq9YIEqUy7DFmj5znfLc83rHKU/osbfFOMafdqIIf55+0cYthc/Aop5yyg2ii2rFc+QseJggojO
Nnnbi8/ceR/OR2IPG2mL4Zg/MbNaK5bpywYTkRfQFQ+Yyi+HU6dD971w8uFRVKg0RjHdSiiW/+nz
Df67tuUDXG3wCEpTFQkpLolq3Z0zQYHBcZVzjrx62nU5lDorNfQHW3ovaLKiaQeaGNzYILFcoyT9
pB0AxeW4EWPvNEXTAxfNBnex4RECE+gU46N5UPlafbh67gZPAr0K9tYvFlS/k/krcV/Q+35iZPXZ
VIkSeG6zInMx1rtTZVFko4uUwA3JVha/tZ7VxwJP8+zPNUHlpuY9iMKt6Kflg5cwdUX1Ai5T6GIu
3APw+hjR+aljzN3Mpnx5JY4cYnvODyQcKUnK/e2jZXQ/3JA+mLnRjVy/jHVbDBDnQKe9Y7La1Q06
FDxi/iHJu+QktGbHigfREXxJWxKj7nI5P/P8K9PL5X7l+XEvC16RAQPPVtPqXU9r58JH4E1SDW70
I2l5eEjiiL4mzjDiVEA+t/xFdUXe9Q7x9r2c/VMJye3XTeTUZKcEA+5VjGV7p3K7QSva0+zQad7t
g1kNau8FggQQ+xTAz4TNsJWOGn0DBYUYDVZ039dtH9ZC52AWBTSAhmHXyepzK9qstaOXHKkrM6vq
aFzYGvIZGC4FDmhPZbHnih2I3GKdMa4GtGkuWpFOgGzw6ccJZl7qUQWgZi2TBxqgjMPjoU2RA2yM
Phgd8MrQygvqQNSg5ENvegYx9hAe2sLd1f6jV76Z+H2lstvubrrO0FYFXgvfaUmNni6rm4uJ5ZKA
cym27knnPYZufVDVcOlZ+4F41Rc5OMekTc7/yeyzkSnQvVKcXQwzhc6xGPWpRuHcGtv3gw8RUlte
5Dx/dIT8cNusaW+vVrueobJJpTljKCBJVxa/IcrWvHNkqa1TXwYS9M/cJnrnltzy9rblzsFGNXLL
/MpVuwjTvi2wFBmCcyqb367y09l9XQD83DafSf3t9mpNLuv8g46LgM3Aw+jpt51daLM4wk7Owh7Q
CoLidb1nfEu0z7yoBYP3/1bW/srbsu0k2PjRg++9XUmoDTxKnFs65XniQ8xaYvJfTZjES1E/mOXx
9ipNj5TrVS67cBU1545C7CMCyRsER45J0X+Nc/apmn76lpr2AD98vW3O9PQCmghZyCIIBHKXp+ZU
MbOunjp+obWGLI4s6oPDgSQn0GHcNbTaGrk1Lg8oTtT1APJ41gMd+qGdc4aX+xAH/FGRWQHSO6m7
lskgbZNkONJotjfSIOM3hTGQH4aYnFyLlzMWM1lboFQgAoqe83gKC5nOSu84eLaiyUtpF51esK9X
JpefdPUZLemNI0UxICNlfdROvq8YMMVz/AmPgY0bw7ilV6ZWn9AlnYST0vgcTOQenIuW/S123bTu
7EPXf7m9rA1b4ULAerUsSCl1bRAMeIHpT52Vp9D92I0AbXFc4BHZojUyOicwqsAk4AXorp+Xns07
EjRdfEZO9IH7zdt6TDSQbvoOHfotdrtlm9bPFWjE/DG2+mKiakqeWzm/aMsFB+eADKhSgfPBKSk5
1iAgODM8klIReNMOgsVio/GwxJVn5qEiDWQ9EHxAIz3d2ZB7cYV+xoSOmthridSETOfbH88YQK9M
LNt99fFEOI4VXlER5l+nB8qgTCeLt2EbZbfNGFeCAA1hIxt8Bus4LToBBiWh2kzqiO5qZ/wFAbyN
kqTxY13ZWEVpcGrVrj0F07mjJdm3oSRvAt7OB68AHpL7BT80+QApibiUD0p1+eH2Eo07eWV+9bFa
Sv08EhjfU9JLu+F3x2k6T1tXkXkjQYSJShE4QNa4BySrZNLdVGUDqDCrztn5TrtV2jR5Hchz/2di
5RIjJMOcIbTpZYxKespt3X3KSxf1Q8/iasPDjaf5ytYSW67cL0eLsMYUbHJGuirPTVFE6TyzApM+
2l1YtrZOlPkj/V3b6kBj2DsUfVAw6FGKHcWpHfmFDb9ue4IxIAJDD9QUML/POjiBaqcyiiS/1N5Y
PViFKnYDnaK7WIOJTXsxtJdQULlt07SR7sLKhz4wZF7XozEqcXjrFihXinpKtejTvuE72b8v3I0X
l8kBrw2tHnhzwItZ5bmbxco5Kd3eOd6WpKOJTHqBXjp+jPYC+lKrV50ooyZgAOZmVscILpHOFd0v
bWNI8D3gPnG+413eorIgZN8erVF5LmYJQA4CJZ+qf+clvQ9NldxrrLQQ0AZOJchFtoBpxg2/+o2r
aNPOFXSsREUvWrTOzhaeuy+tDnlsR2w0JPSWpITRXugvb6QAEI/1ntAIYu4NB4DE0h2uWpmLA7jF
QQLSg+G9ACLvdNuhTCfFRXMD9Dk2qH7XySCS52aqO1AUVhMSNF5ikNX7DtWHT//NzGoboQcKQRpI
nS7EGL8TN69SIqz+4lJnfrxtaTna68sUozSQXAQ5tAt1lVWoKesSJ7OeUWIHxicO+V3sq71wvDdo
2hQp8CT/R9qX9diJc9H+IkvMwytwBk4NqapUUp28oIzMGGNjg3/9XfS9t/sUQYW6PqmVl46yj7G9
be+9BsiudfHbQbe+4qKoB/EzSNbirvk6aGcVigZB6aWdquuPHHiZh8Gw5s9At++l7a2NeR1q9SWr
rsLK8wojhdFibDbhBeWc/84zAPPz39Eso73K1p2c3c5wWvvsVCkqgBHczKN63HM12VrpUA2AwBV0
mEHwX30z2gfDOBpUnm2hUO1x0aQInQm6fNB1T2DdslfI3/xwWOSoeIAFCu3416PyaF3wUMMkCXpD
pzbvzgWhO2tvc0gu+lKLKPMigPg6BLCfshkAoz+PJDgBtXewlU2jSowfQBHeSdBbsSAbj1Y+3sVQ
SFiuSVeTNOU2g6AjrloeaqFJqSuJMprmsVsAcdbN/c4K3wwHFQbo4IHSCqbL63ANbl3ShIdBGvRF
ceJOJeKsouDd1w6NZRbs+YxuzRY28D/xVucPlLhMRzZFixZweMh0EItqjzqxdX5fh1gtiNGyZqhn
y/DM5xCJoSwfie7Oqu/SMGgSSDke3k4S5pbO2pKV/hnUeu8q6uZUBiStslmyk1QZ/1WDmJrHdBJG
GHuDbFXklIGnH8EuHo5e0dIb9Ir84LkkXVuf6MydNq6mWt9YPndciDVBOzeyqXTHuPQHgOHnwXvo
AgseDLTpapaIopjuVSEgkUYzvOzRz/eeZ9saH5yq9x8tangE4tYmwZ0ZL/NPlWMHWaRcYj7ObV4W
0WBMFUkaMXY3fs1cCUPQUKMRDaPeZ8kn8huCsMMLc8zKiaBaEI5RD5Pan53jd1aMh1OgIlMUqovm
Ulb5AQeq/W2kTe8fTD7l3wI90LsQku9RLku4YwxexbyIZU0Dc2x02r2oDWn7AAI3yi7wuCAvaBnr
p5zlBY9zv7e8BP6U9hTTzpn4gfj2QCPHFC2wCa0FFdfKGqY6HiHcN0eNHMHC9ikNPzLhWVBPBsqc
LYby7ZTavd+1txisHg5GTWv/EvaTgBaWDqE+W3LTAsygb6B4PgEBl90V3Yhv3wwDzQ9FE3DjTC3e
17FrUv4Mopt48Krhu/amR1RaGx892Nr9SibfLKMhEAaww3AejmkGCtRlMHk3xllQaRjmWKWgsIC1
PXyzsAcJ1Osq64tZhPZDn7vq1sp7w4E2WDAz9Pihox5ZIuQBLoMUlH1bDXBpwqBl3PeoOURosge3
zBX9wyBh0h23NYeTxVCE5m/f7NwTkwzqglWrnZ9vr/jNpAEifAiIG5Cq6+YeEbiHw052SEXHk9YY
oVjVJdSYElxEjm+H2sKJOs5VrPWVH0ixgsy5d57hxgg8BPzOQSIC/2o85k+Qxx4ApXZjNlSRXeRx
Nfb5JxjO1vXNrLRNEugrmSqyfQnRK6vLh++kUN6nt3/jZk4LFy0q0FaBAljlUNYKOfdVSEASDA8W
ocnMxp2C0NZFBCqC/4RYpc1eSzpNcHBM9Xw/DijN0j4qAWT73wayypzY814ZMA9qWnkRJF2PJiYs
aJO3g+wNZZUsFUyIsaEheNbDSSTSdp2U8ALz8un5PXFgQow7iOfhj9cnm+2Nbef0k75hpMs6DWu1
lrKvpJDW8KlR5R54a2tPQCsEkFZY9YAPsgz76txGQ8udwrJ3znPpXmBIjuJFee4IuaHc3rmObEGG
cc/BgQ0QrQXm8Gqe+qGT9aTD7kJI2BYxQ9fgwft78fHO/oF3Klx7w0IjGYyTMXwlIRT5Y64GB0B5
bUmy9+JzluW3vpwvIktwq4WDEMCvrwcPrF4Dmo0Luh1OGnXgEtruEaTGgC1weaDgZOXwnER9Hlg/
Mzp7Kg5rdKhio6udFwjF42yReBgVBws0niL2SjllUcDb9sPkmEXk97DGpQ2UwwZFOaCUoGeTyOwa
xQFjQBs7sjIBndgaZl5hNHlVPkbtaJcsmWdZ3XCKbmRU20WlIh9QLRUFhS/6aGwAwjuA+N11sJgZ
zSDiymliBclLM4ItRTlE7iCzR5vNsoitngYPXikKCUfkOrd39t7m+lmopWgeQxBhfW3uYasG3AhD
yXeCSKaP57EzxmZ+zM15p5i3tQGxZgAxxOPQxiXj9WTBRZRB1w7tCEp/Nj6J4R153DVv3MqJ10FW
abvhyuZQWO0uJu4+dlJD4AnoTNgh7QHXt96Fiz4PyEr4D1owr0dj1J4GfZ5OadgUx9yfTwFwNVGG
roPMcf3zavfOVsWeXvDW8K6jroYneNXnQ4tOf++asU3Cx2YyP7+dvzYHhu0NPBkEUwD6eD2wuhkH
PeW5nfrCjFz/qwEIFIfEpq+/OvUH09+Tjt4c0lW81ZBayLEV5uihODE0H6t8ODXhOxQ48ICHvxj4
V5AXWT/VjLK2h9Ho/dTnVWL4HDU8k4s4r02WNBO9zwbB4zLvbmrYTR3e8zn/jb0M/yo/m1rPYR2E
MFmuCuDkG57HpHPxLAhgliLNj8QILl2455y1tdeQFMGEhz4RdMZWVwNPNW0BQUCWtg68CIgb/uwt
mNFof9xp3G6lD7TeQNdD9RA9v/WRUPm5l3UZTwPsEQurxOcdpFihDm0BcaFhjteZuTB2UsnWmgls
vIgXQDgewKuoVLilA1vsIVVEnjP4qMOqcKfRtxdiPW/orUDlieDtPU4B6geyPUms4uTt1bEXZXWA
4eD2LTWFWVqPppWQSrEPCpfznc+1taWvP9cyiVdrsJDgh9gBsSAnW3018+CXosajnumPaiHnKfMm
7KadLLK1AAOQqlFS/ruosMoidsPKUVegAWelTEbo3Ujr61ya7zi8rqOscsdQNqPhN0aeZsMtXkxR
Nn5t/B631D023vZw0O6FqiNgwuuCXG1Jr6HlSFPIsB0gnHqXKzvmtrWDcNnaTQt/5/+HWS067kgx
OBAQS4PB/QYT1hMT/blVdgIBgNM7Vh5YvUawyIyA7/J6TbhqtKUippOqGkzNeAr67GtlBmrnAbE5
oqswq6WXzTYbKBmm1KvxSFF+3t72APolaK65sQN/45e3h7UdbzEVg/omcAGrMhablMeMDkASP/gm
p18geMVh8bEJfr8dZnPfulB0MoAQgsj6annXUw2z077N0DScD04jYc7Odjatublr4b0Z+KBlIs4q
h3eTGkJg1OqLX7hZlcB7ffwkReb8Bary+MMhGrWUxhjQz0aPA2Ch2SiNl8ngFBdXr6w5OMZoCRy8
OSi/inqYv4x5XqKnNLc+rsSWLLsIuGGn2NmTf7eX15fyhSsOeWnLCfBceL2ycLeeSeFhr9hsPIPJ
GY0grRjiDsS+2Bhv/eCLBeNu2X8x6iHOq3sNYf+2+2bZt/M8RVXPEqp+1eWCFJ4PfYfzsvoRQHi7
Q7m93Cvvb66Xqx+72nG1LixntIAD5eSh8j9Q5wX6+VAo3JnMZT38+U2wUqDjB029dUu+mce5kHrK
4GSJgkkXWs2dgq/9wcgnBhwqaG9ZO4U7Z/Nm0oJ3C44qkB7/oLoG1FMEdBNYQ4dODDAquB70NNQ7
iWTzC6LjBjQMXhB4hb6ebo81yh0yLzh71UvDv6CWFOf2Eyne0USAsxZqSyj/QP5/tap4PhWiMVo3
zay+/slarvt4yqTMkzbIqi55x/6+irZaFvY09KaeCzixd3USQuh4FGon12/Pzr8DWiVgj5qG8NoF
U92wW7cTd4ZT3Aamt3OP2ZwemOlAVw8zhNvg6+kZrNyAL581nsFsa9ujRRzQyElA/0LPq5kP3HFA
Tnn7420mrquQy0+6um6IFg6TfOqqi5hnXRz6nspH5vSzPAtvqm/ywM6DQz6wqY9F3+6pwu5FX6Vm
EJAqquwMmvlIbbn/kGcFBFvhw+x8nguSZEqd3x7ulvHXYrQLXVPQ9EHBXH1iTawRbxc7h/nVTV79
WPjiePi5fXXDIFOn5EchPyBxx/9j2NVnbvuc9L3d5Wk3VuPJryGSo4XuT13vlKnRB/LE3CpIGAfQ
qSsN+Cd7+h0SYk6IOx6KsYD+/gGkNEdheGUFH0YF3TBRPhMviIa83llQW1vlOspqNxqopRaeBQHU
If9u0joO5yYa3yEdhqGgvAJgH3Qo1w/6ymx4xSQ61yAh/OpylhaB9UW305e3p23rJLgOsyzfq82h
wrKZlUGztFFGFplm+2MS1vescINEVKEfoeXH3pHMrkOu7kReyH0PBKA8tYkTS8BqXTW/A/yDqvwC
ukBFBLvh9agcMSrYw7teCmC0eZSjO99J6o9xkKn52zs+4L+h1lxu6IEX1tSpMB1DIj8STdG1EfQT
6wIjARHAv9il2GPebC5AlJxxn3QX3ZjVDgdxwwOraMItgemYWFArcKojy/doNhtrA7RBGB2hoATC
3JrOV1p2NnX+CJjRoOcIvSIco34C9uqj200Xc/YPb3/KjbMB8VAuw+dc6LirWZMjCCp9rsyU5aYd
u8iSH822rW7hYjDBb5Sqp/8p3loRAZprLoNM41KH+audxxhaqynalfIDq/vu+R2x8AxYqPBIzetb
6NC3NfYELS6cVb+cnHO0AEmddu6EuxAr6p1DYOPUcY2rcKsU5TUddUIFRRMfdWPhPU1iOEj+u2jN
I6TVg/7l7dEt/9zqPolwwB+DQrIgI1eHHFde3lBPVikPiifaqw8dM3ayxuaIvEWEHPJZUF1arfnB
n2tBOtql3GeAOKMnA6nZxxrYui5wL4T236QJq9i3x7W5IkEtwn0VFaI/3PFmA9ximJOjh263sTQf
IMASUx4mg7EnBLP5BYPliYiyOrhTq+GNnhWWuNPOqSj1V1Cgi4PndMPx7eEsG2g9TUDgg5kLlDou
B6tLa2578DqjgMTPZikOgCmNCSom4pCJLvsVNLxI7EbDxsrO51Nlm+Xj2+G3phCCPuZiCGoDF7fa
38ZoM9fpuUpd1kcAVqQjCMks/Oll1rlzjFNJ97Svt+YPHAAACAwUkMHme30OzDR0ScBQwIKvm62z
iNv3hqwOFel2UtdWqkTpD9ZFoO6iUL16dVil4lT1eX0pDXpTuLUv0Ovxg0RTFKhlGczf58Hdk33f
WjNAdZtoYiztvT9ecUXDRdjg6PFIS89NyOdzKWz630sm8PNaCOQ4A3AOrBaNTxTYN4XWKYrw4kZ2
pAZPHkg6U2raRBTm5TvXq81veRVwGfbVlYR6wBZ4YPdBk+BzLT7B4zMe1ceQ4uU+6Z152/yEkD2A
l70B9Zj1EYcG0BgKxDszld36VXCsu72lsRNirfYwF9UUeiiqnue8f5zlcKuBa317Yy3J4Y99/e8o
/m6UXn2xQRvdXIacpb7PfhiZ+NH1cM6u1fD57TibG/gqjvV6ZiyaUT27Gfiq4Jzc2G0VAHgyFOZT
0SvJDrSFy93BHCbvBsIMgCO8HX0zeyE/AtK9mKOuTwBWt9zMXb++1C7rbsdwhj5DPrsxr+lnv7TZ
pbWyPCKFoRM9mN357ehbzyoXLAooDKEVBdn+VYYOit6ZPaz+i533xcV3F+BKKSb7YXZrPFzt0TzQ
PKvOXlbWEWWNGZkoyv33GsqrH7EkvKuZhopkyw2jcs8VzvUSj5wCB1O+pyG5mTbhQRMsBXNo+Ky2
vGYiy2dInp4ZfEBfxrpk93Sqxo+zDNTFtXBVevvbbu74q3irHe9DBteqfBcWGcD6sCxso9CYfje2
zaHkpOKhs/77+wCHAZypgZZcvJ1WA6QkMKTANeZcqe7Zk0PqCHZDnT1Rs81xXYVZjWuCdY8ccygW
84qXUW1l8F1kImU+sMi8PkHD7NPbH3Jzi1wFXK3RiRFsiGnGe7vsP40CiLKgMD/Zvqgjx5YPRuDc
1zq48edsJ/BmkrsKvFqXmWM5mTP4+cWXRv9t9KgD3kNm7RxFy8//I88FYPbi5WPjoF1dIEpCsoqN
qCBK04spuxUE3Giqd7Lp5ur/N8r6RecaXR/AijZMZS9oC6SIY9QXIK3FeOgst/KBrCgHthN08wNe
BV1dIGarHFD5mrNzwFjdRDDQzKIu7Is9mPDOJwxXKdzWvtPRlqNKM5cUeAeIwtba8YHXUvPOrt4O
BUt2e9lr0IV9nassAAodGVZQ+DS86aJZYd3D4qQ9E2fes/jd3Gi4eP2/UOuXXMhJbTuqNdPMLAoY
S9TBxWos78OoivBnC6nMdG6nYKcEvLlOAHMDVgW8efDrXo8v1G01qEng0TPX35pRn0sf5Ky6Owov
2Kmabu5rvPUNF0pgDhp+r0NJonUWQNo9Nfz71jPgfdd+N1n/s/bye2F70MjPp69DYe+M0F5Wwx8b
DvysxYRiAUav4hqU1TMM1aFSCFxCGRNTB0+odJMwGkYgtGOoswPdW9dG8xkESn889DxXnzIzEN5n
j4UujMOMPP8B9SZrOhZ4Arfn0AAYGLmQg74gYXMeHLtauj9bn7pdLB1XeJEm4M7A2HQsQzjkFviL
med2fRxytxZRUDbyFg9oYR606Yp7Xllt+Fj7duOiEmeD3AXeb7lnurC5mK++xGrftK1qXYJEkAYd
xDmB48dDNe4ZP7ydwDdvWFdhVmtqdBpcISCEeRkzGLI3vqWf3QJZrs7+dt9AB2r22yqSdvsOXX9o
zP071auzine6nafWBCO1Ye5tABsV4I5rK63M0T+auOmd3h7pVsKDPsiCF8eT0F8/zeyiVd6YF1Vq
Ve50rsq5vQAOufeW2PqeeEzDOAB1HNSyVguYOZLrbBjDs6x0KsicBnz86A5cRKqpbnD1OYyWs6ft
ubVWroOu1kqpuUkojJdTWhTP6GvDNa15Nog6vucL/ju21VoZYJ5tukFbp5PnPKNY+xGCzjuTtDeS
1aKYoaAiVeO3aTdAjiHhtp6fYDyXe9GoZyiJ/W8DWn7N1eW2Epkaaps1qSW6xKPqIMs9UsT2ekD1
IVxYHn+wZKa+cUY/84e0ojSah6/wLFUDTFi9oyA/K3+POLV1LuGAsCBmaASAxa6PwIHUQ2kr7wzQ
wUF430b7haH24VpNUow7Z8TmhgLmFs8TSNO4fwiEDEMPYaS5Sk0yfgrHHhKfcmc57IRYi4FA+9ez
WItbXg1FeScqWdaZsfAZerlvr4TNafp3LGv5j7IfdY9XeXieHBgQQqK0HD7OUPRrbxo+5PYBXrYs
i/yuw4MPXC6H7aThrfPWuoq/3sHEI4rXJkxmCZ7uUZ6rNmFmUSa6afJja3XNqcwVNHu6FmjEWfvP
b49/c9+BZ46upQsc9bqyo6uqdd3O8tN8Mpq7GTJeJxul1ft88vdwHZtDtUBTAyrGXlwfXm86ToNc
iaLE1aIfYhUKsPOBGQ3NGLLwIBP4cAuRc33nq3zncrE5x3jNG/D2wy1qXVcCZg5FcTDqU5BA9W2l
LArMFKOHpgQepNN5F3t2LmMt6+EdcmkuTh4UQSHuhXr1KnNOKJxBboGEeJc57AcAUEA+k6BcnNAC
FjdAON/adSvid0zqVdRVMoVgDgDcHH1Z2YWfrYG+QIYFgozC+e+d/FejW6XRsO4LwHTEnMJyRkd5
xr4bkOzM673ktnX/vf6Ky/+/SteQzPR6y+2g1N4OWexU8zGDiGbUlP2NOTbJOz6eu2jXgNID4uuS
aa+CCQd3v3ySMoVoRszG8AA/1yQge1IZmxsPpXG8MZcS07oeWOlZZD0UTc9ubjkHEXZlFI6oRzB4
TuzkmC36AgSY/4m1LgwWjjvBz00Eqa/m7BRYWRsZfVFH1uy2BzhPZPFAR/fJ9hWJgkzLUwX0aWTs
G/RtnlKeY+OJhv6UvdZrIw3SmEdtWLw6DE37tppjig5C0rX+ELvc7lMvVO5OikehBVO2flzA+eKf
sKv1o0Qe4u9XJK2NeoJah7loCwwzBEO7F4egNwxVwyFumVueiq63wFwA52Gsq29Qtp4/tHwonxqn
wOdDNTouiSsOUBlRZcxg7XvhYf+zCUf6NMvJvBeEzDFIgP6TcHFtGYioEmyINua8DR3kd68/SJhk
xlaeaRALqwaUxWY4aWJ3xxFa/FHoqypuCrAyJmd2jg4fPBzhzu8cOCkoE1d+4sIV+uh05FemCn2p
K4skMHScz7UlJFiBFBxCEAQTlcH6AnJhVX4rHWnHarS8o8E6J3ahzvRo6j4/eLT90QmjQ9R2RI0P
iwTsOlEmztixBzMkzkfVO0ZShga4jN1kAeHRBgZeZa3nRIIFP2dfepHVeGUCk1Ydex4S6+g5f4FH
V4LwYehYyvEzGTJxJro2oHPF6CUoGTvVYtH9LUvi4B/w5xx8MitLpUYdDnboAdiRkh9pzsqTY1fz
bd5nuEj5E7Q8LbP/REHJhMyS3V+gaS3TDA3WQ1+G8lBPJaAY5cR+5Jb5beBOeYZvC+B/EwkO85w3
0DqF1MgUQJKmkIWR9LQDma6GPaUp4UxJoQCYFhjll4nVGtZEBUQoOkObUS/JCBHl4rNrc+NiNPgB
LWEXX3ciKYgZHhgknJ9G2dT4a4Mzn3omHwM/KxPQer0o6xt1YXjpfpkHwOCK3rPOdJLdrV+y/MUD
UiGGQlGdKDWWERugZC9DreIAzZBHEPHpXxWF2SDID8SPXMeaDhwV8mhWFUupC5WMyujbiw202CML
vf5hltqOQouZdyUq3JgLT//MzNI9eYXrPOQgfUJuMvPiUPE7o9X+RUzzHFHfnw5NId2ocoMfTYMn
cWM39wMgaH9VTW9GjLfjh8yBH4Km4QcatPxOV/13kbGOw0tC6IspHH0wVP4h9LEEfOWi0qrNzybq
9FBIFeFtS8fvBivtY9YyDka8XpQNJSA6pSfz2yEXfxkSKOMBt9yo9XoWT9Jwb/LM/C7KzsN8cxrD
z37+FODP1JnCZ5UpcRzHsPxmomKPSt0k73uPy1hJgPKHcWbnynWrb4UZoicIgEbCstKIayDqoEZU
qvYCSAD4pk2oYscrBMr9SsBDviwTZA7jpNH7+qpRCbh1ct9KdE6/c998HryxOEqc6gzDpHA016xd
loSIOizZu2ka7EvBFMHVAvm0ynV7MB0JDA8h/XQvcgeilSF/AspHYuoncfIMAbBia9mHHMW5mMO5
PFG2ful5FUST3/5q4UqLbQq5mQ9z7+S3vMrbPnKmYn7Igtn9xcUAnfRJyR/a4J9ZI+pkVPNv7lPy
axz7AZobtE2gwVIkVodzre5FfpwMu4JdIFywRVkIcIWhddqZjXufjWr6nFHVJGVAamQvkwAjClx1
UceGn2WPbW4b53EuyRhzKwtgJuC1LSSfanCNJ228aN9oo75u4RLtz1YCnvVwV/d6fFg0URLQu7sb
VLzAthmZTEhnQvI4s+iHquZtAmWFInK9gp2A44abnG7tCPRaC1zMvIRv0AAXwrjWhH7Bav+lkatE
5PkTS8rKhmQSLkGxpF6VlGPLSTxIuKs4VVPESkOMTuEuGvuyQa7Gq+kpNyf7Bko35QllelDjwI87
1pbfHm3ZmLesN/iZG7YXl5p4Dy5ERz/wEf0KS4xu4uAa8kgh8Ps8jpl5YRDOj4nnkGNTVy0QEQ0Y
wg6IUZQb+sDsTj71ZsWTwtf1kfNguqhs1JgznT8Wk1SHzCqLx2qENrJCveky4g53hskETYZlYbVo
oJ4m0apz51bOrQqLDhD2AvM3E7iHlA4H+1rgWIV7cYwcXCcmOvCxT3InbXOPf9Bcim8s84aLx2sv
Nkzq3LaOPT8ZtHSSufVEXEsotMBcbzoAOSLjgGqWZMLygWWuzBcPhJgH122NeMTr8AUt4z4mUI+K
s7nktwM6tmdDOeYNFGfUjzE0qmOIt2la9A37GEhpfLBrA+sB7sNhJNpyumfgOSbENNQBsnXyQeAw
TUK/NnA8N23s5M6M1AnWl6lRo7Zn9rUOhvuC6xqYK5ucMtNqo2zIkFdG3kH1AhLPEqbLMbxc8hOK
z9O5ECamchzLQ1chhYFb39/0DXpaed8FB2/CZ55bDo6km/+m3TgcArAnYXhj0r/s2smBO4dofs2n
MckbGTwxkZt3nU2sA4QG8b4euv7WFkF27NzBTe3S8D5NeIZDcspyIEw+VOcGZyZ07v3fFfoJd12G
BWrUcIYFVNI96Il+DPEOTWhYV9jlZpnwhlZPtmcPJ3dg5r0noH/UazhoDXhGRKIBQY1R0Fr6oPXS
HHfMw+TZ91Lx9knaBNr5VR58CescVxm3zA5NDe3XxqzDQ1CV45k5yGsMHL2DOecSSFhlRW3bkFtr
ouTGbUxE1IQd3Ln6WRW9xE2C91HQDuzXrGszGWr4BPHSrI4QTWhfml7oo8JuAbLPyg4LYjRx2CJ1
7wzO76AY+RF1bcwpfFZ/oew8nEba0QNcaeaDKefwFEigVDUxi7tJwl8276bmgXXNpxA13sSD0dWl
GFp2U5bKAnmUwZ8INF8vVobdHiYpWAR7ADBPtepugQ7KzzIcYQIwTz/xseixzVznwCbNniYDrNya
h/YLH3sCYEhJxNMAMnnUFmYRQyNBHnLims821sap50ORhKagsQk+azwTbT8iWHPsSxz1naXmCDdn
46vAU/YQQNz4rJ2KJR7gvZFvF1MdeU41ndDOzA9jb+CgGHHZyIouO0K8ml5qP//ISTd8pIFAVqq7
BaHitUfVlW6Np37dgzQ3Gw/MLT71piDJ1Dj2ZwBQghMn1rc8a7/moqiPVLf8YFdK34wSusCsc3WM
i7WbQHz/EymRj0XQFA/wee4iwPlcOIj0RSI8v01K1+kgdmEPCatZcOd35fyjtIavflUYSKaO9Wxb
Iw7oIesB+iuRUBvSnQ0HpDq0c09e2XT3voeNQyenSHMx1feBJeYPISngyu5n5DBWgGcFTuXHHm+C
xC7AK54KI7hxiM+/vP1w27zlw+0CcG9gw/6gpgCEBqyfcMOzbxTw2b0bnQcefLLUjlHsVmlqcTNH
Uc/Bg35dTWAMNVbdc53aYNFrpZ+bpv349ki23oaLhhT0fCBAgMrF6yeo9HxeKKtpUpAqIKmhYlI8
zn5wfDvK1veC163t4iFmOLi0v46Su63AsRK26ay/2s6Q2P6NyAYotJ7/pzjr12cOGrjUlW5S6bvo
t4fQQEGl3LEjkzXjo8Gt7h0LAQg2DAqNdZTj14UmYnvQHoHmkszqpOXIwSZeGCQR5ed3jAyCr74H
lUZgwVfzRAVc3AwoYaDP3kdT0UIVxYvwCDkpb9ipSmxOFmSmMU/wrAaN/PVk2U0F67aKO2kArv6C
kE0LPRVxL0sYFu+B2TaXeIiilRuiZwK5wdfBcM1jeLgZaCt4eF5VwV2Rtzs1ia2anA3gdGjij4VE
+zqEhvtsNapGnmFKJuqT4qSsEs3xe6KwggFRVAIw3h8twPxLvDSgm7/zA7b2GMCWHj4pSkv4oq9/
QKNgYpj1ZX3RQgV42xGWf7S60taRS6s+2KtB4F9bVyAcKAQ7PtAEaK6ups9pq7YOyIgkacIobOqh
wIcW5bfA1nwn0tZCWaIAqwetij/gvyGBZidh2G1l4D8zmz4RVFt5VuCSZ+30ATbrStexlnV0VSqr
RruH0TSnae/jeVzWM5SXGjSOK6hFHCDOP9wpH8L/HuQJo9IzvLuR5FXEoLuwk5M3JxNSE3A4BcgG
mg6vfwiwzfVsEigFd0THYPadB2Xf93m4A+bZWrR/m87+3zDrroRQjJpNMZNzNrofCl3ftKL5Mvgi
UXVxdjv6SPxwZ99vjczFIQDINlbOH8jLGqBZQlEzAVtVx8M0HSaD3pmqTN/OZFuFOXRGgWtwwJz/
4+ysCKS7Kg53pqLz1VNbcNhhaZsfTIJ73ASQ6cnPTLJTpt4MuixTvPEA+l9DWYNpAnQ8pyAxawuU
TKAobDRCete4DZtpiCaq97DPmysWe+KfkKt2C8g0KM+05ZDm5HYwWJoPY9wwoDeGmyCzEzQfo8Jv
Y9L7MV70Ox95a2teB18lgbn0GLyhSZBCbEsk4yx+osOeJwzKMSiGOfbh7TndyuI+5PvBdF7E5tYt
wcJW7jwVdZfCWQref/kLbmA7nZXtEf0TYg1gwqt90OGMlk5tKTRWzFuxnIBzZcST3316ezjLHl6n
0KvhhKtTPeDUC7rON1O3vPWzdJ54TAEYIGKMh+azYTYxscvT2zG3dl9oAEHuGT7uWmsuBfTcmbRa
dDodd76xoNUc52bdJIIW7s7a2Iu0SqXtlBkCvEg4meDyOslTEZLIrt9zsMO0EENC/21pCLzOkzY6
6q1VZ5ANQtutydQBlJ7jOz7ZVYhlyVydCX4xdxyqQEM6wzl+iGyeoaTljHl2aqYCxj1vR9tagNcD
Wt1UVNChW4knVmoYM/qJ5QkyeTKCL8etYvrL27G20tV1rOV0uBoZheJ3PTuARqEL70YmmcsEAgLF
UZUqu7ObJjjnxjTtrIutTQwNlRCcfghZ4Lu+DloJExSJuZnShoUJnDyfQ+y2t8e1hTf2kF3/D2nn
2hwnzm3hX0QViPtXoK++tNtx7MRfqFwBAUIIISF+/VlMnXrH7nDc9ebMVM1MJTWRAd323ms/a5E6
wu78D4EMsrp5Z5VWe8gn5G2djRUJlCafPaSX0MYZuIDAVQWyUVcLM/jZL1b0u3EvXqgLYEEZ5ao5
9AsDxIQ9SgRShxkhYX5lnqwsr3dDXbzGmUjf6Q23DpoMfqqRO836wGInXqv4mqRgZZ5AogeaKFii
6Dy+jAo4chXtUIPvT5H0rVmRCFyikZxz2a/ev7JBrcz/d2NdvMKx4RNjpWNBpR1sbIG8bV6+AkeT
NjH5/vE0WX2FizgP92VEvpciy1GgqhwHIjxE+Rh8YcBaQBdhQuRrIFD79hdjAS0LtE6EduzLAARo
sEKUtM/30KillbAQDfiJW/3+eJS1D4W7v41koI8FdnlAKk8HLQ+B6CAgK6KLPIEiKDHReNvbLw7Y
lx+PtrKSFygeGkAIdLxA575fyZPfVihDwjkNDAQdbYkDXOdtjZDnGlRwbU6Af4T2gcUhBE/3fqAC
ZjUu9UM473bnMg6SyL8FHCSrkJf6+ImuDXRxZjkBuiTsYQz2rAGV0hxjFafufBqv8eHXZt7bB7o4
tTo4gcqCoP7q9UhbewCNfuo6JtOKedc+0hpZFg1wDhoSQJ0FoPViLNuDX7AcGtAWmtxsRS/He8EV
35smbh86OA6iREaEc26x8J20qmDiPgha22kYNPW5r3HwplHFyKYBl/UzgyH1kDS+q86uadQhzom4
MyUIMB9/idWZ/OanXr7Um6MpsmygRnIUCgaIkgvUYQr7qTFs78UHHxWdjwdb/exvBlt+mDeDkbbq
WCuCeN/T4QZpymM8x3v0bWUT3Aj+f0NdbG+NhZJmbYJw7+MQiucXOX13FDTr6kpgtzbDkE5HBzwc
NyHevPjq7kiU0oXx9sCg7aVr39rxuIsjcaWnZu0zvR3m4jP5uZodbjni4CBpbaA+dF/QVppZMDaM
rlE/17YbJMGWZj1MY+8yJPYAB6asx82oMFEW6PHGMdd635211wahDKgBEAKSP9osgwq3ZtvW8mCP
1daFzpGyGbaeN3WLikxttl05bMoIfBmGjSHeuK2d9fJot19itFn/9zMF5CM7QEM38iuXh24RqVah
eTvah86UBPNZjF7m+E8RqlYfD7T2Xj1ILMF8g+8b2jDfz/7Sa0rgEqBe5pX/sgDwu0ZcyausvlaE
/MheQsrpXJpOUg/qI8tqqoOsp71hQWJpuRvQ7v/xk6wOgxY38OmAjcc/3z+JIH0YAvxgYLFtNlq2
SLPJbK5J9hfDIB8Pg3bbiQH4ej9MMVd5ABAgXlgU3HQmvrWmaks7s/t4mLVdCRiL/wxD3g8TUQCK
ewdUGZeKZ6fRmTQwqooqe6fLhl2ZBMu+c3lzhYTJAwQfcSFmw/vBHNMhoee79QHWX6hKC3UcPbO0
yeW/J4MgcaK7UIFp+vEjrn0wpJkJVEdI2YM58X5UDuymbw3ViFrqfFZl/yCVu9GGffmLYQhApUgG
Ifa93AznHoRP5Q/gX1N7rycn61iUROO1ROXq07wZ5mIz5Dl80xpMjL2mAkZbY2KTPkWt4G9e2pth
Lma5iVoyhFGPrT0ApLz4HKDSx8Tnv3hloKWHzqKHRrbl/ZeZHFL7RtLxYEN5CS1rHpaZpwJ9HpxB
X1lPa4cIsA5gU0PuDVPIiwcizEd3H0e0GSv/ifDoVPMitathO1jzFvWDv9glEHq6mG4u/n2ZqNcD
pPGzD7eHuo13DZwfO0+mUfMXTRqgeePahWuTjb3v4tLq4XbamqGrjiZm4HVGUPXEGbp58vnK86zt
E/jjl5yVj4j60u4hzLHjUlO2xwA9jOh2CVsAAnBr4rOPdOCE9/jx1FgbD5RQMFTwN+o2F59LWzVz
ZA1iZ1AYemOCuEyjHgjUaBS/Jpe/fjzaGr0dZYZ/h7u4MXm2MVUr2/KI/kVn2tWoj39rG9qeuAqK
Enj7qHPuGz9WPwfbiK+VP/cP4+zTG2p3DL8PeVGX5nyMKPhJuMGWU8UAuC6D4Mq6XDtHoYuGKBqh
EC5Fl+8lcIzbAcK7bzog+n1rj5vylcTG2i6N8wa4fBBe/iQ8K5f5fdFqay9wvXuQqD14sHrq83yf
q4HfGTVutYqCBFqWprny2dd2N1DHsEjRk7hMt/c7gl80lrZK4PRQpcxYWG46Mn5yJ3f38fde3tLl
QfRmmMuKRByVEJ8B8H4Ak/G2yeuN2w87ysrDrJtH62+sYReiDP5adPx/cHpgQoPbf0PUfuJdwtFf
0kJgZdVOCvHiLs+rBKYVqa+vkZlXM1Rvxr0sIUO8EUU5wY05yNvyq4loeSfyiKeNGRDf5hO9g606
h11GVCYeBEEnKPmc7x+/6tUv+u+z/1NaeBP2xNBDxtO0EKjBjYPj54YpqFbyXx+PsjZngdCHsAAx
KPiXF/tgV7nCBmwdHhohDD1eJ/ebE3ylLTg0IJOH1+zkro22LNI3zwSt1Byj0Ap11uxtm+bU+Drr
QJLvx82Cgffpf1+nwxb/79Mt7/jNeAAp87HjZD4EU3lPIdUhc5d1wV/0Vb8bZtmT3wxj4cYXzdOg
0KBk36FAcI7L4FtR6c+Dr6/dL/5Jp1wuQXBxl9ZcD0jmPzK0MVVuMYr6WLQOylhNY3sMNBbV9YnT
TdCAdxBUfTestX+Ui7sIMkwzRJGAHv4MXKZ/QrAFsU0FyfY1E8m1GYs0EJT/cDZCGHExlyy3wO5X
5epg5fGNlOQQq+5OVdcwgGt7EO7CCy3CA+jg8ui2/clv1OxzaLB1JuQLvG+T3BxteMVEiCw+Xh/L
vnnxtpGgdgjaR9Hu5l9qO4o+l/OomTloqDCTqW8qyJ6afAOFd5ugS9Ec4DJXpGURhIks2r9IWYOZ
GqIIHESQvF9e/Pls/WObSQ+zXyRKP4dyBjP1L+4MS7cQXiWia/zz4sOhNSB3Ix2NoJ8MkAnfDHUI
pxyTFNBDfvw613bWxRk2XA5hG/Lxi6HsfAoG1lnxHhbYss0mNvlVFrm2eWaV4kEiIT18rbyuepol
w0I1qDOqRDWc2le+7MqFYOnQhXMIXC38P1AgHdooOeyY2AGW5D8E2k0TNdhXTuWV/e7dGBf7XcAb
gS13QlvhWM0bUeTs99SU7rdZq5ElrSvR8dzKqPxB4zr8+fGrXrkIYmzcAAFxDZABvtj7yipvpaae
hU6/luxMXnhP3izh+mJ3djbU0TWO+8rqhw8LaiWLQQ6IzRfR4kR4Ka0ZXW+Q7Xc7WzO993g8bDrs
R1cuWquP9mYo8n6/beAr0+mptPbafK4ghRrL6dCGSAjK4sp9Z22SxOjJWmIs1CgvcxbONKIGMXbO
3oahFrjxpe97mc2gc7lyPV3Z1PDe/h1omUlvjpAmDFsA6kMN/m3RnNFj7exgoqOfism1D3NZx1Du
O9fKzWvvER2KkGDg8A9AFX0/aKmV3Y1jXxx6TMW06BjZeo09HarAYTvou5srq39liiwcb7yypR4B
Gcb78cICmLvegwBDNuQTETO6/SekNMorq+7KMJfMDKdWJOxL4e3REn0s4h7C+2iLnpQrc+PaMBcT
HvgGZbVeVcP6QS/A9bsCbrK09q4kca8NczHZu6GAerht7QOsa8I9Z+MvS7JpU/LoWqS/PlJAAGUN
vMWm9v3nqVQ7z2oOAcGq0T9Q192DRdG6h5VcXpntK6cqXISgwcF5AyP7y4wjHF1oz2kPcEGrow0V
k38f+MqJk2aeqx8m8kW7CUG/GhMIRfu7mfT5lVbSlYUdoX0ak3HZtOzLrIYrueo0OtKOfohGpZRL
YK7SeaYgePzX2/C7gS4WNh8hpCKy6A7tzBLmukmO9rNhuK3MFYTQ2tGKZMZioUpwlP9x/epD0baz
2zUHdyi3KAw1ieb9MSitlMrwtTDxPZRwe+W0t8weriFx1t4nVCvIU0P8A5fAi7njsQG9BS56JKrJ
bC1UUMqRXnvAtfmJXYMgbQMjZRQ2389PZaHhz4cj3560Sj8yzNIEQNIqG20VPHalmVLqVBC6+xPd
9DpwMgVBUmpPrN9Fun+G2XdzBCJ7RguXuBb7rz//vz/bxWeWWCgiVoQeWotsbet1goTi44m0+vQQ
HOJoRQPSH/cVcAlyv6AC+UuT3yobVsagxR3nwnr+/42zPOmbk6hD65/N0RJxEJgklTXtOWH7uA72
Hw+zcvagGALt/JI7gtfHxcckfpNP8EjM94SgzbLdw7w2Cfv7xv308Tj/VGIubvCwr4GAAPB9gCn/
qNTMbqGH0NP73hLFhiK1yOGJ6TiQxuohxT1sviuUaL5NACxlNCYEzXTeeDONMwsTr0OdGaRNtK6i
B4SkVMNdlPdR+Y3L2roSrS5z5KOf9GIOxVPpVjpU1p6FvN+oMkR3rdCpg9akOYLZBECb06YY+mtB
xtpujBo0TGTgsPWn0sKgfcWzclRzafvqmy+1azIVf5/6T+jB2oyMpvxaCLe6V6GcBUuvaAk5LuMa
y9cBChcAyTjkpx6LjTd8i8IvUGZkHuppXYumrRdRFlf24pVLFkIJkEwx71BFvBRgFLFb+7AZAROz
+YQGorT5Iea0sbtNrsiVoda+JfB7qIMCA7F4Mr9fRYMyxndpgCYE90dj3S2t7Z6z96ajW+tt5Dx+
PMnX9gbkyHCjQgnP+wOMH6HRHe4yIcxY3DkDVWLntiRR8Nr6eJi1Te4fE2FYnMMY4vK+qJWculHj
QjqCUVIU0R0khFdqkWvbAuSyi+wnRBn58mYQtl5Hm9gEUOI8tHLL2bwXYZSaaxD61e/zZhzy/vug
E4H3fhNG+2iqf+dWdWMVwU0uui8NrW6krm4cdo1cvfqR4KGFFhGkobH3vR+yj4fOHTWoRswJd51N
05E026j/CwNm9CS5uNNjPqAP+2LmgfHnSgvQyUPueYFB9kc636QuZH5lhq8+zptxli/55pxoNc0n
v4SfuWYkmXJxk6MiiWr4/uM5t7Y5YSKg9xqWJyi4XzzONE+tlN2c461JeaIc13m0QrYvAvvjTVEx
ns3oQU+hgzEA5hD9N1P+zfAXT1mbxqKzkhGkLRqN6j3vtkNI+ebjh1zdD98+5cXcAIzKGlgb+3sY
HJ/akp5qYR1NnyofQM1GbJHwbxLkaNoEAdvu48FXl9ybR7w4dhYySDH5DsYGWnZueDpwknUczdVR
cGWfuvYxl99/M2dQ9asoGmkX1hxJwrz4DK+LT41fb2Oh9xD3vYB0fe6purKprO5b/z7hP2//zbCw
qIZqZB7KQzxEexoPD7C+yT5+ietDIJTAi4JM4/L+GxYwJddz1x6r3Oc7aTXioa2kd+VTra65hcL9
v6NczMamD6MhamS4h75iR6l4Qhv6w1R713xA/o/5+O9AF/OxB2VV6zI3eyy4z0GN3HJXBXte80fL
n4+Vr354UqUDNLxobvgLkmcEqN1/nvJiQiodjwAvwNJucsNTTdpzELg4za6Fu2ufDJePpTS7HGeX
R3SD/iHPkrhuzRM5oE/2HgySK7H72tLykKW3bcS4iMwuUgSw4vFhzQjKZAyX9mGDssAX9BEM6I+a
PhnUl+iVWbg6Hgw4ER4hyYKM9fv1JdUEe3pS4M3h7ujwjM0sA3zGDa+EYqvjoDsIrgUI4MH6eT8O
zLfQGy3K/uBDTqZG61YS9/PgdhlMqa7NxbWT+h9MO3Bhi7/W5Z4RTcWQe6iDNWS8N13/udb8qCyx
8efwUcToMo5G68fHq3ltneGpljIGOm5xYr9/PunTuG9raI8FzTs3Qap6qNPAznuwGipyrTVw7W36
uAMj5RKBeX85Sxp3AD+kmYDYD7s8g9v4nEy0lUiLU+tWN9M1L8y18eB8gmI4fEuXivH7p6usPpYx
t6pD0MukgYMSU/Omq9Are1UNs7bhYzNEg8Kywv5IKY2y7T1IldTBMNSqrFo/O6a5YR2MPtUAm/du
5yJc5tfUeWvfb8kSoEK0WKZefj8+lTmByYQ8OKZ6gc7yi9/lt7Fl/f54mqy9SBjIoOcJ9xMo1C9e
ZO5h5w2Bqjm4HTbEevrB4+4JzpK3vJVPHw+1bLiXseHboZbN7M0RBjMXoJmjejwESCO5nKdz7SdF
+cgAxunZtfvItQe7WN+qL00exZ45qOl+kudJ3Ezgl0zkGht69Tu9eYHLz/HmqZoALiQFJfQYETrc
A9veptQj/S7ox2vux2vbyNsXeHGiMdW3Ve5F7FBO8zzvwHv3yNY3LbNSFTARbuqewI8QVBqYWfvo
VH/++AOuHqmLSh7NuEj0I0p7/6xRKQXKwTM8gOJoFwMTBGulrJjPow1UD/P2nWabLmiSyXz5eOTV
l/zvwJfpcIYziHcWwB2Siq+B29u3qF3KlJqw/ItjASkEeAigKTb6Q0wAakbTzgXuWLlENQ18phlG
IcrGDL3GElhdDm9GulgOVSOL3tdTewi7+uCxp2IxBo3R4zyi/eD88ftb/qw/lh7UJ4sD+SJdvVgM
lRQ9USFaYkMB6wOZm2dTT1fS0asL7s0YFwshat2mi2NpHZi71Cp4G2/gJngautj9rSxd/IUYEpD5
f5/pYjVwwY3XzzDLdhwIBgqTWGiBB9r3Soy49C2uvD2IodBtC6niMvnfT3vSUa+uiq45ukryW4OO
+0PkW9VW6b7d+q1roF5s5gSXjCArurk6mKr2D3YcfbOr8UUtQeUU02/eoi+qDKaUB1U32j63BHK7
pJbm3onMPQWNCtiZqkVdpAJmCki5G78yblqXwr91qHMLNs7v3m35xpvzczHndBcJD824k3TRfBaX
m0jn/JXq/Dn059/gYX9GqgjVWbd8FQ2dkmZkGG4ApqaQfrSZ0MbT+EWf5pPb7b1Sxa+o45rv4RAe
Uc5AtqcBW0+OFeR3VWsSe1KPXtd3GSM4bIWOe/xhlUijKZQpdwVO+7m7R8PfmRpbp4OD5gNGyK5w
goPqumeFXv+k6CzngCbmHFIA0d11QRGnwA+ZBAAlNN0zdM1x29lHZfAUknF+qHDQJ3U+GhRT3Bf4
j9FtM9fjZoTbNlwvPjdhRZKh7Z+rGqpvv3TqpAA8H39c9T1Shb8DrKFIJtmchBU9oX/oMa+bclN2
OFgXeFWReyDHAc6cDF54Gh1fJTkNqtRDyJpMUXSvaH7Mmf9SVYCxSBrRG0laiHt9OSV5N76Mcvhq
oBv8VvgOiOqB4SdmiuCgK4uBbCW2lhJBUrA5TEDJrLc0L6MdeujMDteiMa2ZaTLPDvqDNYMbU3pg
1rod0IqhLXtQiR2TKlNCOAXqkR1pnVZ+m6emUk+kmPi9JZ07z0YzJZkAtDJCny1cGdrcjhK4wLxW
dRcknfG6La66CzFOeYsq4nto18EO1C3gkOxIZbjkmxQZ1G4TAyeV1i4FXWf0eOaUMzAgtdPtgSM5
h+5oJZM12RmAGvMxYHOVGAOPk64bRQpZvJ0Ire2NUoLBBb3ycb/tg1+Se05KgW3a0in007qpuh3h
0EqxGChFQASRFvbYydUA8PBI7ECIP5FBPsw1e4VGz8uCWAYJKl3Nph709ymyXj1cmhMQ2c5tHlh7
pxk/FQN4U03gPIBsD02mdnfdrL17oB1NykepbjBZapjNTuGRBGivhZc6MIRBeTdoDqXYWKBOB2/K
pAXLPfGt8rn1OEvbBv2IvZd/80fgJ+aQPrZ5Ud46pU0xY+tBbiWIuJucYdsB1LHIojhGXxcaOG7D
sDiFMKBMKqO3rB323OQ3zHGfrZLQE5sDnbIotnYoHy6wrh5JkspyvuumiB+qsLeTuOmOgSV+y7LJ
d9UIo1BY28yZAtY5CQGI249R9DtYqOxVXbkpa60HB0CqHCShBE0z8kDBft6W0QBe6RAAuNCNPwoL
PR7+AlucCnonBsB8u878hDeQlwlW+BuPYS8ZYrQbAJF+HqvoO2g3LO1rCwrQvPzJo+luzhsX2XXQ
V+246lI5OZ+CAZoiQSxcVAXbuka6v0envq9jT6VEQwhDgIiLAOxKlDBeMgt0JM2IKlOrGfkNpfZw
Jp5xDw4okakLdR3KYGgKsKJm3iy4YzLz7zhMosxunBOV9K4cO3Ny2MgewsI+QYN9HIqu3VDASu8h
lXkGlfnseELUsDmNWnRTD02xm/3GSmPl4lMPXOyhKSGbfJBlAn22ldaC/M5z0bBty3txC9u/FNRT
b6t6IFcLGubwSADYHy5K4A0K74vjjjQlXde/FAOmMF5Bl1ij1pgvwS83qk/DNLSfKxrEiSXz3/hZ
JpDZYpOVUurbQlpu5uA/VO4CaAs8UkLLnCVVywDnCoGQ0I0oN9CJIcBxJGrYeeXobTAP4LshJrq3
c2T/AfCqM4TndBP4xVmhsp51s3xpGf0a1D0ocB6zpyyfcswrKOYa0VtHxYRJWy4AE6KIyzRObTQs
0610NaLtaGhuvELHyWhhx+l1Pe4mgWcfy7HMlMlP82Se6laghBQVLIPxOMdW1XweAnfelRGfk77Q
5akMhclatx6zdkQ/oG0F3xUGSFq0LwPPBD5pBxShIfWdFqhXE6qqHWGdszOeITs+wrlpxHV3ee/k
bmwQKkc0dBKDXzyOYXRnUfYLAe4zMOA0LexoPvmlUtsit8XG9jWUpuD2bjWC8URgqUOBPwAEqMTS
N92cKSnBuhOuhYXknG2v/mTa+WHow18+d/azg73JLUcnq0CxS8G6AV2fdE30mLNi2hj07qXIlJRp
q3mQhQCe0rKnQH7MZTbG5Av2EhsJSCxT3vbsUxlE3S7uCU9MXZyh0INJh5/fduDVJi5okKDUuTiD
YinnUzvaNZqe6fzEWDCCtDjiyCWNxGkLqcmkkE5FWP21skQP7emotoFl+bto5PfoyZ2gWArv1RzY
qXTyIqvqErE+GtUTDkDIQxfU2BgDHSZzh8vYXHlfXRW8dlWkNhAzgO2mpJ/0Fup2uum/SKaCgzMh
VIOENwJfYTzrCGtXe8ZJPUYfu9w6laTuk4gF7SkOCjuNIuyA7oz1qqaDb1nFbdH5TWoXCPTiwk0J
EMqZO/lFBu3WkBkr/0WJGlLbKu5qj7k/x1Ivv+eqQzhEzl0dRyaFzAOuMYVCE5SjNkqXAB3FVp/Z
jv+radBz3Ba2uQGS6DQU8gVw0Fcgy9sdMIwwJaFcb4bJLdJ+GJzEHtHii+qThwXc/Bpgm5Cwnn0O
OjQHmbqxAFSBkwkQjeh3yVt6ykd7TmAD3GxaG4byCJWnXSHAuEO6xU88OvNtF4c8a7FfYDfLIaQO
bmskEhK79OqtX1I/cx09L8didQuRHt+1TlvuYPQozljOcToOrXyADoxnMNkAzN1BIwfv8tdYOvqo
fYsmBgzWnA3fg6iod0rDqsB08PgKPdNuYlS505rbIB2i3psAHSWOYTfG6TBx0LVU559rGCxuhQBT
FOSm707DdYrjyca+58HbFGjfpMvJBLwSklKtGtCX3D32npBpF3tfrFKPSWf7x9mGCHjwFEjHlP5m
iPHSkMs7FnhNFvIYFF67P9tkPIHm+hwNpZsqNgkclhZotorWDyHvqk2pW0ykOJd30NPMG3SJfeN8
8JB90492kTdpUxudNqrUOPvj4lwKGj9xZb6GorafhoKfXNb9HHR32wjKzwK//8DBWsgsMXfbCPy3
bS0maxtJ9HlRBzg/rGjNsQcMtR5Q4IH1VtNVe/QVxCm08fltbsMAxAcbGSoMar4yEnSJJtF+GMkO
oWa9ZbMWW5zAUToz3ePKbPE7XqgveeU6mXZAIcy7XKfcpz2EBjksmV1NN8TtXTzo4CZVGPBEwX8V
VAMvPjPLIXueOxlEZAsJ2bZv8iL4aXvjfZzrr/iZi53FMV2HCv01o+lUMqBclBninGFG/tMlQDxq
3oNKaKvniTcAd+Te72Hq8AST72el66DogXj1ph7QXKpb0qWFmHL012nyCaIynSgPOtxOwKQrlvi8
wtY12q0lS9E/BFQ17W9aW970YfNUW1ad2V4FELQ1hYfWAEBHLPESxGbXgeaaTNX04PY497Bhi1QN
+Uba7V0wUmhWSi+OcRkpxffaMnM6UhK+wIU8Bwu3hIposloYPjvebpyYyiKJookFesGm7yD6adxo
3IiRDLfEm4ONN7FDz3InnU0fPlI2ShCPc4iuwnJE8GBexYwzJFL27RDlC+oVboOwcwyr4qYe+1M5
WADgCiJTScHZr+JuOPql/TLRUO1b5BHP8NPTz/3k1D9q7R/9Iq9+Ty0snZIoolMWu32diAAGdMGY
k+3guRD1FqPfHsreup/sCRjuHuBkn4sqyVvHPiD840+IC2Xig0x+LGAfu50ct0kiq/86UOeziDVA
njOM2IzkQepWYgJDnKlNSIry6xRIiTt5D0SprKyEk3o4MHTrgg8GOxz4ttOzjGfr28hztLDFDqDa
ERH8HmXG8TOYE96hs5poCx9cKGxG+HLi8ty6D7BhhEiXyufc4LwJaBji8inglmSAw9CJJ5oInon1
nLjA3CAWc0FRBlUVnfcE/SlorQjGb6ESj4g0ps0o9TNItE5qwzkMwm+WQqJ/hBETrCo43EcsG1Hx
VOk013RMSn9B+vqzxH1U3jr21KeDnBU0OeQ0Tf2XGu1loAKPrwOyaInPMRGruiaAzKNRzw1M9eBQ
bzgqKfEzc1xYOLp4kDvUWHWg3eE1YxKZEXfX2ilF6jZTJmP/NS8VsLmR/1n47JYzNE1aljMeGeQi
YAvz304gDujFhsvVPN+1hItnOZunXC1upsK7Exa0bv0kv7G4fSVM3YUdvQWl+lzhpcKuNvI3lT05
P2yVI+/WuXH1rHsNEV4n4GKRANOBSKUsvN8li/Q34NADlvhCTbfCwk53VEGjsL4Mx1ZQiD78PpGY
kqTpImJ/sz0BmFYF3aLcSMrociPBIV6btnzJO09PR3CIAkS2DbEWJAbamMxQ7HPdhres8fSJzOyX
rH1IrSA2w0LfWhUaivFdcBEfBuwAqipB7W9+ogby3FnzT1YNP5FUyjrAeRH6I9plHBmVYRyGHZxA
irQw47xpcAMFGllxfM4+TNuiODWR1e5tNSCMk+GpGiwAHb3ok81wv8dy+EpdzKaAyPordLLL4cHO
Tp3HG8QR4waFJ4FFE5x7l1Y7S8mzcBGe1RwavJpYC+j2k0VqWMvU4Pw3Frrj63BfQBuTwpgSdY0Y
jFkIwwHbGfshDdyy2dZT/51WCjw9+JZsXBb1mdPqk2hD9JeMfYXICL80tAO516WS6QSIOkDkbN8G
c5lSOIamzjBYsCHyALifKuC+I6pSy6LnqQzv7R67CHB9GlRtIHEhvHK3TPqv4YwzGLeI6lk6y9Vo
OOMoOzEHN+Ell5+BsAlYruqx+qtPjc37Q2Bw9xqY2usoehjRbHjfusGD0eWNaInKUOotAJB24TUR
t9GhrYs75YHs0uRNvCmKubjxHFsl3kyAwHbla2/MDJy478Pk2HFOA65POwD022yw0SsMTdSwL6r+
lnVjns5NF+LSNMQpI8XPYcTu1jUKKYJKfHFtePnkJM+cwcY8xyU3nsVZC4Qnzpgjs2BGs5u7CDFT
39NdDc0kWL9hmeS2P2wI6Q8VQbA++s4v7rjldq6sA0w97x03l8mkraeu42NC2nD4IXqkPAUCyo0p
CeDOJa22ESYOmKd9sQXS7mkCpDAhNmoEBVHYZZh5YC4q+4HdRBvgd796s0IGojbTRreWu5XCP7Wu
9crcmu8IUMmVao5gY3/iQ/00KHEUrUeBmO4f4Y7X7gM65Rv42pUJ/md7I0gMerdfjL/AFD/1VfgF
/ewcl+rC/YaLltxUIrYTi9Vt4s7juM97o285ooi9S+Wpp81Bm855EHJ4QO95uy3qYUqEacVhiNmj
JOhGmWp4E3AzPCjtONtWgyEbliHcmlFmCp9hBqFTAluKPR/UvI81sjAN2qgfPdpamHDzZz8ujj3H
VBsEHoTl1kvbgx3Mq3lORh4/ENd6ElbANn4OzGQ76yO1er3nRXVTtPF92Uwn3cEbePaqBmLA2aCb
DBuJcSTZ5jyHPy/MqrOidL0MWPVuU+VT0yO8ZQ98hN8FwUkzJ5aHiH+2Q5moaf7p1MSBW2vx6HHc
X8kEoB2NkZEt0bwJ3gbK0shIJbQnKFRXvYVUqdc8xm5HkZFqZGI4InS4WfQ75EuiF2WjjkftvN7h
BhWlteHqPA1h+8lztQe3BoouiRJpMgi5PhGY4WY+j34UQc9TGrtTyuL+rpEdHEBYoRAx4nqCYJPc
Dgyo59Ei1UZ6ZZDCEYFvB+I/K1vhE435fbQYx3u1GBLtIg0Zonq6EwxthQVh0B8D6WrI06z4Fxpq
536IcHP9H9LOY8ltZEvDT4QIIOG3IGjAIssbSRuEpJLgE94+/Xy8ixkVxSjG1fRK0d2hZCbSHPOb
UlJWtThy64S28drV+UZ9ldxKp8QZasq1Y56n30TRtpsm7FGktHPBrQQYHUCO4tcg4z1O4n0zJr87
xT4aQ214lCWOsyBSEpVbBVVv1lQe+njtTgA+Xa3CDxdVbPNUHqDS/tiizIUOxYArAwXeW8vKx+0c
VY9LWL+aMlzW1tJlqybVd0Sqj5k6FLtUHVRPjypsPizlZBaQyVulRJwnN6RFJWk8qpTv1lUlfs9S
S7cGNFkyInZJPOv3rhbjgjIAAOPtue9tYko0Bu8cm46MkWLgroruhiNqvo3T4GJ0UmdboTe/1dJ6
clLsPkMkY/xYa/G9HeM9werA34t/ismXjeN+WGGt+DjqaeGnpEKxJiAahdnwtS8yue1Uu/Dihqqw
0NhnrsgslVewCjp1ETwC6suJfb8am0T1ECxqkFLFAcTM23Ez91m2zis8BZqh/mGL4a4MSd5DeaPF
5Y7n6ElJIB9C56ZeaVGxkHWzmfXueXFa+9bscWGhDNreU01T1kk2xisXHBzl0ummmZxpqysDHD47
zTxu4n6Fa+KhHNGnV0UWV55iuTdlhE65MZb16V6XJ2eZdKXXqb52pvTFbG25/U/dudXcZ3ckx5+7
OntPSy3cRKIfj5GYfltwQ5ARmoKlIDFQChmgc0x5tOUVd+EPNoacf9uKoa2thFJK0U6N33ZFjo7/
EGPAnb50qTGs+2zK1zFA3HtOlXqkdX/jGvxfabfch1n2rphzRKnYeWwyLMfaegKKr2vJxtKNfEOi
eUsj8jAU9Q88fwJsWTIyw+bOMZrX1kIpoGj0cuW6RbjWo/gO8sfzYA+aH6Gu6Yd5vYEj8SBbzB7I
gQpfdDw6pvzVd/nkUb4ZuL0xMK2a0sYgRqMjMtuz15InfhsStztMIKWpkDh97YlF10l/SQpRTxcx
v6+qgqzkHepF8duoRI9QcnectCrfxea8VqjkollgOd4cL3dDn/0gkt+WE4cM6YNV7Ook+3AUuMCS
F5Vy44oWfXKT2yTZdqZQDe4a/SbFzHJLUE1QQeS6G9VJR8S/iG5NpfjSu/myKXAe0ao6X2MZ/IYs
bOo1Wf4NjFzqjdl8X5njAxVUmxIg1ZCmwlACFuxqESaPqqkuqZ+PRvxsFSIwYvU4LcUXJVGWPe6V
K5IgYhY9XL7RWTLW+ThuR6i2m1LtAn5n9JwoXEN2EttrZBIHOorNW26SOWgylTfgonazovT3cB2m
G83sh1utFsd6qVLCcVsDx1x0u6YfOE1FqadclMlB0duHyEjeUPO6GfqG8Lggf0szk0h8qd310KWv
Iu0iP3K43fu5epionXmkdeupNb/NEzyHudW/WoURVCUHp1LG+xIZcG90uuWn3U8tBFhokislCqOt
1ff38H4L+h/tO4qiQAZ13NiKCGg8tUr6aYDAf1hcIXyTYiCRNYQ/ZRFF/0mkz7GzxGSXsLK5zh1r
ozvla3c6pS6dMNeO3ACtvPJWM6ItaGQyn0S/TyR2O1n0kkj3i9Mh+xCZVb3LkhFWXvvVCZNVUcTy
YEo8rLDFCJQ4V+7L3H1YapXyvEqk3eta6Mss+a3G2U5Nl9dMmvu6SRIMo8tmreAU5blOkSO2jwOb
VmjHOnafSlsPUcGxo5WRL48JlJNxhqYfltV939al14jyW5p2T0KfZvpTRKoLNggHlIjumX+1d5zS
xmGpcVgYO91PgwhxeevedRWiZB2p5X5EWBZ7i/6uC62vStewekn9pXWacA12rF5npvVgF+2hVc1b
ukHkq/Zk47o5WofUGn6mqkUZMU9jn/fU2kSpWj0Ke4o9La6+Fkr2JW2Gdu804ilxQfE1Vvoydc3v
GmES7N2nbUUusUr1sF/1klQ003X+Wv07We1TTChDyngXNu1m6gd3jWpT6sV1zCPCK04d9nU0tcfy
5CzUzsn3onQpuecZurL6q5W4G9NyMHKAMU3yjoVMM/0KFQA5kVS/J2OzVay22k71P3j4AeU9CTpo
OHlq50BJt86KVDiFsiMZw3poXqdJsx0IGT5v2l9sO/8xzFlDnRpuknQdSNOy+xHmN0X4u6rfJ+st
FMH/b6CzTrqZ54nVFVqEwrO5ai0iV6opbbTqywDc4ZVZXYIJsGa2hV4DWmfGGRQBeEOaWxX6wLSf
oaDWmIM5tO7b1joUtMsrPyqG8gor5dqYZyuZWVQeh16UwdwhYhp5SlF7gC+8KLyiJXMJp/Ln5M5W
UnHIcE1d2rse50jfSQZjZXddvgqVTtl8/tEugYH+HOr03//AHYFeKSXQP6AjieVRQ9s0VfNsN9Ux
bAvYhvg9RvXr/2/IM/iPoS6takVVF3RAa73OVF/LcNpTU3xLjRT7qPLQutH68zEvIVf+mOY58ieL
Gq1HdSffW9BSA2ec2pcpiaPd56NcwviBaOKGhEiPOcUZwgNAAd2gBQD3nPTlWzq36bMzmgbP9BKu
LbGod0rZpKvZyemQ6Gp5BVN+cdv8MfwZFCiLMINSZz0OrDw/LtLYjK1KHOVuP5/lxWPwxzBnR09I
CnJDOVg74hjlNlY1x+va0bprYKOv4gr0yufjXZKOB0v1f8t6du6kCdumrUBdl7KiN4c9UpreR5Qh
prZ+jJTum1VPG2DFe1lMu6K8dtVcXFZMYQxKza77F4RyMWW0mHzXIK9TH4Hkm6qdQelco3dcXNY/
hjn7erhtdenSuDHMpUjbWbKyj4lSpptoSJlpjPfI58t6bVpnn5FIbtGkpSFgNEd+SVHTGtNN3V3R
9/wPhPYcM+Yi26gBDYVrds5aIZKzGrZMuIvd7fRUL9Eqje5VlZtzfu+ml5eTdUR9dBa/qv/lFv1j
5LNtU0xN5w5Z1we5TI8azUfFqPDZq64o8V9cRx6gky2RgHV2dllbvHpRHxp9YAJBoec5t4cJCEgw
zYBuPv9kxsXb+o+xzm7rws4qKSM0xqSkdrtSBsUmv7ZJi0k3oaR5ShInj2OlDveTanSPOEyltM70
vMhIgxrli5Jrye8IV8bnDjPG3uvsblpWjgaKDIpe/bWu1eYXYJ4ykF2lPhSjbRV0/5HUpS+Fg8Oq
A+MwbGcZhmKV92FUvgvAAbbfjoMx+HpHSZu2MYo6Xort1X7Mq/a9HpeFdrb9opVa8yuZbKX1kXjR
EAFLTOxn9coKu5WC1VxN+2IyqAc7Ic0RDFMnAv5FEa9ZFnWbuY3tHCCM0t3ISc2usSAuf0j0/VAw
Ips/DynqzLCmxaGM6jothdx8/oklORCXTvwDF4KN8r8DnW3M2pBLkQ3pEiTuLfqFuPFiAWW9Xbem
v3xzgm1EUfJkY3KukAT4lGvFUsagbAHk4gNQy2+GNtABhdLw0GkYn+9GreiBaKDdRRvAZSuc8Jbi
UaLbnVw5kaej8NddYGEuCaUFyt25MMoydpYoq3wJpjoYjAOgC08KnSDxOR7Da2flyljiY2DTu7US
TcLA4mQUpk+YHa1MLGz/AefLftFhmaBhrJ7vmVCMeZa7FTjfbA4xoGoBQDYvAxngMPyDBw4fkY15
0jM0/5JzzeYmSRf4yTtJ6/YJwLbp90kYkqLiK/2CiqAS8DFaX8/x4/z84rnw4T4MfbaYURcpeTfX
ajAbN92haO5T61so76ZruvAXAiikPBESPkkTqs65RGQCgEwqNrlKrlr45kqp8CLF6Waal/LJKczW
V6O49KwmfFVn0T5/PsvTC3u2Pf8cXVc/bplUUEGu2w5T31C97+KOfg0dgs/HuHCDfxjjjJdkqX02
WnhXBF0HhrLFhpas+nSt5RPVyVDZpNkVQPWFa43L1ARK5BgOArZn7xO1oEEPNWcIGoPKqxZP2xrN
mdzJrryDl2D9Ll5CpGPohLm6ezaQO0+zOLns7Cq97gvcquP8WW87/IQJ3hxBBRVrZh+cSE0ruF0A
NolMN7qN2tRJf2WZL00aVBa/BH0dFb3oj5/SXexasYfI2cWWfody0G7stbe6KK7M+fIwNFJtbtcT
m/7jMDaQwxmn7mwfl02HDjekBRnN40Pk9PGVz3h5eclhYEwjjvQXs70dnKzDMT4JlnkcsCIdbBx2
URzdZkLEKMBLuaos+VUFtIPW95ittLGPryQ4l+4BQbFCWCcAO5fQx/m2zaQucwSuyph5GJ1jHdJK
a2mzlU8Lvfv//qjQt9UtOJ4GT9hp8f9MTVW1baLEsHddK50fIM+Nh3KolN9FFiuDT/MYIPesw3qr
aISLK4NfnCksGRPAPmfnnGuX2SemrCqqIBoH27enU88b40kLjE9Ztd+r7B8yVJdKEJIuHFQqWmdL
Swe8AKp5ekmSKdr2YLnBBJrOlVzq0oZlQkwKzCmqQ2fnIgT0OGtRGe/TRq0PlW5SeoK/Evu10Oyn
z7/fhYTG5auhxMpg8GDOZpQqg5HTAqPwhF+JUsUrcUJBpxsNwOs/jMRQXDsW3MFzZkWPO1w0Yna4
M0Q5+fUogDzKcVPap85mGz9+PtqlraFzsyCVJxAMO/9SYduSprlFEaTZwUqslWIep/S7O4SbWlxz
FLn0JMGQQpWJB5+7W/94BsBmYBuVyjJYclv7mkzYSihWLrf/MCNwJC68FAQnzqOY2VbHYjGxuEy7
ol1BT2lXKZDcu7QoDS9Nix9Vl/fB52NevM8IM/930LMoeCxaGEawJYKh74eHMQVWKKbxPhIOHGuY
tKbj2UMlNqlqu7hZoUi1raSav33+My4uMOL1ZG7i9HadHQih1bLRqxaNH4WuXj8Atw9Nd7ySBV8a
xWCnqGQ16Hn/tcBpWoEmifBbMpxxY1Rl6+eZfk2l/lJsQeQkUOZhELzTPm6WQYyE15mZ7WnMOKY/
mghD0DXMdWMLYSG5yURdwEtRtOpNySs6ip8v5aXzDtNIR0sM+yD3/LwX4TgvfbtE+8o1k9sSAhzA
bq23n7I4TL5Fwqr0KyNeus1o/J9ar+g70i78OOFlMN2sjSBED1BDYNL4Kn1vW73mtnHpwP8xzLnX
3hRRv1PwL9nlqrPWTGWD9NadDgJgNMEg6m5u/MN9RgkRMXFI10C5z16+HgDAiCxMFgxqBetHn7Lh
MRoKUuVM4XUG1WIhEPX519MEi/Ux+iV4s/5zBlT1b9G0dqnHgrYshI9F95043KiJcsJp+aNrbiut
esCcYGPTs1fR1e5bmr25/PH5b/h7ByF/heQeNX3X5E9n857UEZm8cKhR1ckfzax5ELSgQE/Wt8a0
XEnC/947vH6nnYorFIZh52Ub4VbFkMmuCCYDFLttA2A6luaVhPfiICZlISpfRIfnTFd1GQZwDVUe
2GazXQyEzzG9H39+vmp/H3uEB06SKSfhakHF/uMpsMOib/J6HDZmeyJgwxpbpTBUakWu1KU4KpG9
s5TkSiR4YWYfBj3deH8EZ/StUnjrZGq02dZToXmFbP0lufKR/r43mRqM8v8oPJP7nk7mH6Okk1OL
pmtkMPZt0CfajSLhEn6+fBc2Hdoq3JunuBqx5rNLxO4sAt0cBcayvNejb52xeJakv9tcGedCMYbJ
oOWh4l2jGmgpfJzMPDQx8d+M0CLOcYZnosQNTOFkJuY5WNfnnrnIZtoN6OZ9aaulPUS4ewFwS92i
2oB3jNLt5zO/+A2hkuE8SHjxV7Y91H0lKnRqYb61b26z+IkbvlX69Pz5MBc/IkUSgRwjfm/nt1kd
1gPIQb0JZBHr0NPAm1hpPm4+H0W79B2RF+EKQ2nsb+nmyIrdJkrdKYh71JhWAF+Kr1UYm+9GEnMK
8j47IBiT3+uJYz4bjaHLdTEXoLMlqqIEi1aSHZDtlemub5Nx8XvF6XqfaCnVrkQDf78nSH3iWHKS
KUOi7Dy3GPAtGGzIVUFXP1TLwRnqrSjVVUhaYV651S8uCoMIh/2GevfZnkNTtKMbGvfBYIJhNGu5
rPXGdl6UCL/duQrlla9wcbzTSdJcig4oBHzc42Uo8wwA1YK+UB20Mn+QaUZVmuBjnvqvn3/xS/ce
fiL/O9bZFTTrqhzDxFTA6SDHkNjQChf9FRmF2atr+8nEwcQDhJ9eS8Qv7edT35nYlevir6TfyiY5
VxFOD4hxKUde1NK3nX724AVCItOB2KVR5mz6JaxO8nAIq41GtsWE/G6wpuoQ2nnn4+l8rTlw6TSf
1JlPgR+qp+fHDA0AF1RwpAfo2a9RVcAtId9ohf4PFz93hY5cpYYqzHn2ExsaKMOkSoJ8Mp+duryH
zbVJQvVKKHBpNqhiqvpJtgTVlLNYNp/aZnGacQ4A5RztSsVhwl5NSnnlfFyKekjkqKeyV5FUOxfy
c6I67rS6FUGUicUYvVwXpQsOWIuiA+/tDDE1ApLR0JA3oFS5Mr2dtEV5SGwbF3LYPqPcpI7pPH2+
ty9dEdTaUaImtkWN8nz6ijvVdqwjcqJGb4WtRT9sGsbeMI/9Diiz7sdDgRHI54Ne6NVhvYi0vsCg
+FQyPLstNLUcG2sM073a0uJ0YGvdtQ0UMLNMNL/qI4jdEAF3MuzqXZyYvE2hUcMca3+pAiKoQJ7o
yk+6dNZc9Maxo9FoGJxL+GlIj44o9NQBnDTo3JMqbpYcbtLnEz898WehL8mfyyOIQtXfUvyoi6di
KRY1CNWvvQ3UbfneknOGxVfRDCvNfrONK1CSC9tbUNmyeKfwgv7rCYBOV8Qg+cp9NRj4Tcci6ZaV
SDLKMafUrLoywQvLSBpB2ZD4GQ2i82WsMWTrpjDTgzDV621VTtMRfLd25Wa8PAq6TdRCmdx5GUaf
qraWdahQwir8wiiOaRVdWTeyqgvfSqB57AqSdvw1zk6GEVkyyqUZB43p7mWk+JHE96up4ZhoseZs
c1DKeTLfqrl7XPT5Pq7tDWRgwL62XvjNstxVtnyNyMHB+5Wryi4PneZ8a4CaheW9W4Yx2MzwgPHp
eozml2gBxWS6i4ZKQ77pFs0nF/RjNbrFdu7oDICWTXkSGf1uNu8qWG57ko+zVPbxYn4d0uF2tCv0
sua1CdNPRuI5HsLjPMe3dDN+irJ5ArC26VxE5uf0lyqfBfq6KNvtS/j2YQTdMq3BRg5fyz46GOPc
bTCuh3WVR35PxGgZykYU5ddWR0YEEEQeJ6/wx9ZuS7HEGL6aRXlfi8FzSt1vWorG0y/ZoUijG+2z
XBrTi/vwa4gyFZwL5+ekjC+IFO8FkPVNrjhHMVvbmgsOL/ZVqc03FRgLWFc9vCk18fKKR89IIIEh
krzp0+yB/u7XEYJTmmnfTSSZ6QDvkrhD4GdwH9KkvjsBiPtE3jqAPWc57RrL8cM6e0lcaxtqxX7I
Qj8vx7UFgGtR3GcxD1/aUF0VcAKztgiytn5WZsPemnNLt228iWyQsBL1iFXbuzc9/6Z3VC+LtW/m
mG2TKtvWGuaYmvm1i+MWN3S5kbpzqK36xjaaoImNoBsh8sLzCVQbUkqvdMbOreftkA+7XFN/OzHe
83psbe1o2GlD+jQhyFHWv0rQ3d2g+26X3euzumcV9yiN/8BPVENKwTgQuOxrowi0xGhhMscmrOlo
E0rlexi3ttdP9iMg4NaLXSco1WG/YH3bjvlL6RSbPAtXuWasSr0g7VbuZ2e8lw2U/jYL32VGC0xP
J+FBUnZrKLVJN8N80LTfqIEbqwYSHAL8O8VNpR/p5ns1GRunrHyz6dJVrCrULVBQgZMAHlZZRyMc
KMRDjRzZM1OuIT4clrk8Fh0+s7L96ST6GyB3Dx2sQEqIuqF9QAbxqUtzwMsNlU/3JapO+I3I3peT
8T7BTnH0EbLk0h1CiWkJllAnGYXBS4X2BNv4QTaRzkCjvZnGSUUzodstdv+zg+PuxxVPiT0NeKLn
N7H6y+70wdOyBXokJNLNFBp7E52RmsTGA0p2E/ZJ7lUa5awuw9CsTmbe6fxo6Mu6M4g7QbO6bbyv
FZB6aj++N5bWwOiJ7G0Vt72PLAPQ+jHatsL9hkqC5TUaS1okaJGES7HRNSRKsvEdEPqJtHKTm/Nb
DlN7jSfVF7N29W1bu3KH6oFcjYPUvydKZsBy0HAliv14qYI0AtygZ7UP7RBWYIOWwfgO519bgZl5
b3OEWwbprIRQKn/o5H7utR/YY+erMZJAnuaDaHmL9OlW0U5Mb+WlrkKIIhXb0qkOTriA4Qeoasbf
G5nfZKFBdJCp66JBeiYvBUwf892u+8BoXGrvcBpkvDcd4y6J7F/CGnxFwo9L1Z9Npj9DvFmb07Qm
7t2VA+x4G+qjTSt0zONiLc1+Q+bWeLFTpzCvuAQyKe0N+NiXuZuPeXny6Ep3ZBffOpibYR0/NrXz
2y0d1jBf6Ua4ofz4ZMvxxilBR4/aeIB+tNLbnpaHonqQUrcWxhtQM+aHReFusVObQn740rvLiOR3
et9jTzjolR9Ww/OUGvPKGoe3SbdvrUp9Z99s27a9jVL7ZlTFptetTV4o38bChRqvbRUlXrdLaiCh
6DyaYfarbrTWb/Pax7B3HyFsNNYWxIT6iwjnG6R9AjdBUyPPtBch4BpM463Q5zcrs/2kiw/I+0de
InnxtBLhdkUPkHXYFj0iIViU6Uv5g0bCi6uCyXeM6HYBju21ChRHdzbeURn5Hnbuf+7QrZQlBHZU
juoBHHczdyt3yo899wg79QFiaIWnVXlrl8ZeKVXcgeZyTUp1mIqqXTtZhZ8XGgrDMt+UZXQH9vXk
PNxxwNXvesbpVaW+Dxu5b3R9b+bvrjnc207zq02TR9vKkOPIeV5gMtWhvorz4XYYx42WZre19Qpa
vESbB1T9UiCihMNAbkrpZRHBsWYoaEEtAjURx/IyAbKnUM0nyEPFSrjuU7yUoxeN6I4YtYtSjx1Q
xX3t9WI7ROW0ykbjPRbd4nW59lKoTu01UIqUeIEi376bg/ajHReeuTANbDfblepo4OkgfUTpHksJ
kVBRpyfVQH6AMtENPHibk2a8dmF4M0zuwUxNOPCZuZVJ+nuANgx46jFyh3Wpyg1k496TpPjIaNxn
bugjBrAqHW03Tfl7nSyv0VI+DJpxN8Ahsd34VRP1JgII6IVygJ6mNBgnaoqX9Lrfj7foFxzsaEZC
EkkpRWkxrYGkXsNwnZXkqVy09SjyBzHZPkHszhXpVoWKyx1JA07p96LRArv/UksYID2hSewehbus
+1GZPGUOBVIQUBpHLjdIa0elfzLNseRHtNBhsyzxmlLJqJTas2+nOHZ3EPa4D6dvoK0gvprhOq3b
b6pSg02Z1naeP9cJmDsNBhNoSi7GmR2D8tKrVrQbzZQ/SwHhJ8zU16qwN8OU3kFJua164xYlpMpz
K5yoqmhX5FTBG7tc1uBOEdUgG5AW76Y1HNCIyVd1Hr1r5fLVKimeW8qzxhXtybSwV/DYTmSjuyGz
j0iD3bRGtLJac5cjLFpVFsoUquZpY7iRUQ3nOD+msbWbo3idL+mhsZpbG38EkrofWSzeaEE/Cdqa
Hgy5w4wthpKnXyrF2Iv0t7noqOir67qfnuFbhiDTtWc1kfnajZafZAXEMfEjRnHOxtKWtR2bP/Wp
VHzwUPsidl/NxvhSqHDnhmwnsFlDS6XelRU5YaykN1YR3TTDwn1fqjCy5M4aCtR3YvMYhlNDbGge
8wYVoNKg5BRCnmormvbdvNOtFr5NZzobUaUr1WnKVUMYOpU2CpA2j9E1ncAL1RLU5F3QA4ZFSfG8
to6nUraMJlWZ0oI+PwGJqu8dNEhEW/uuOdOP+vF5UnUhGyB5pxkA7swmsT4rBVEHUrMij7JgaSs1
aHNChxa53is5x6VpUYshTwZ2QvHjrHqbxlCOS9kbwYIseEeEhCa1b0XSo5E3jKoXW9fquBeSRaAe
IDBocjk0ac5GRJTKrvI4VALXrcTaUkq5Aj5QHnhmf1hjZaLQX2XrLg+HldqryerzVb2QOCJwinfU
yUAXE76zVZ2WgXJELKagNFP0LxRN3TulNXhm3dvr/34oqgFYptGPwfXrbCjFGYUONazfyLQ8NHb0
W0MwM7GvbcwLCZ3BMcPUm5ohAKKz9cRlpetaFbUULLaPMnIfaRkecfxEbqISWzVPrqWQfyeQfD3D
wnnr1H0+r/dDUlbdnH4KjM1jbG8diQoHBKl0fPh8+TTntEBnZQXaPrRjAbEAfD4/AWEzFkU9hck+
imWIgr2Bq94g0/4hTjPx7p60a+1m6PZO2yMrW0jdV1EaXy0kqcd05HrNIgS8lrIcfTSL4p9aW4lA
a4ecn96zXkZvH9TQTAB0qcN64nLd2nKa1+h0ugcCcHlYJEF+jX5A5ktEX2B4IH1X4Grvlj/dpWrf
slZT9jgxaC9TndWJrxa2PFp6j79sj1wkZGcYsUriQnfPKZjXnY5CSa9naOAJyERYYE6bOm/VtyKc
1FtV5uY6rTobpZcx+9ZoZXvsIDivIH5OJI2peYfc4Lya+jYKnMQe9rIqKv6UQekdR7Frw8WtyNKU
5A5qe47mHpCmt8aeOs1bXKRwPTU8MTpzB/ChS7iUz26+XYRAN6s2phRtdEdLfGCS2AkCgHZuC6Ob
T4suV7pJEStVkm5c9UuatlQF6MCjiTbtzWqIV/gH9dHeppLup0NLmwl1FXWHspaNdpf4oUaFTnaY
hG84ZKKJYyjztElKUSU+//e8TduyfrCYnQYELEXXLzuxna1FiQNdCdO1Gi6Nb4pWRSk86g8mJpO3
sUTZTCJz46H9Ydx2xDow7Y0W5llk7iDuk5TCiUx8gtR+15qW3oLwTsvfOjXYn12IyBxAJBNmYNc4
m6lKu9OFJ6wcJwi3uAepZaxmZKt2RQ+RPxuX+CYsdP0+F4vw0RnSVnXdW94y1em92TgROvbgu1bx
CEz75Bvnm72CJNpCKl9bU3mzjKUNgRQWvNbEsw/pf572yD24L4kW9n4EiGMnLZYWL2zjK7Ru8yg0
wCTlGCouTPH+ew8J5oDnUP8WmjZKA7oVlo2nokSyop60ZAS5epJs0SOL7twkr2/rNEFEqh3MtZX1
UBgRNd3EKVJm9lKhmJPTejSxxgyh5Eqlf0SeSD5Vab/cSJVukBctyOL1Q9XeaqgtfHdyW3kM9WHY
islFgNHWYdSXabQ19UbbtFllfHeUqfj9+U1w4c5GSIR/KFqd7ORO//2PLqYT9sijdm0IqSP9kfbi
qezgPSLafqWYfeEtpE4KcBb0LH388+ZLvkAXKfvYDpwC5ehan0lztFbzseTtvEp0ul/hVB9MdDyT
KwVG7cJrDxpKiJPrNiCX87KcM0O0JUVM9o3TjcrLVCnuVhc9MSa6ic7PJmqG57DPwz0CuMWtbpsn
WcxUVI4X521xo4z0DTcDoHu0VXTuH/+//wRUJF3QaCev1fNLf9Y0pNOKHHSdkdo72hYlqpOyR9Fj
ya48mxfeM7zWNBvdMdq8f63EgpoZdJeIC65LELv5MiZfuuHdmt+48P5hVpaNyzk4BkP8ZQgAcLGG
F2E68M3C4hFCqYauqtOCRo2iK0NdmhWxzgkuwSYm3vq4hy2HqkylAByMByKquu/tkyoeNSWzes95
RdYNVuxXxrx0bv4c0/g4JrI7wmk7B8HkqBFBFybdzjVieUeFLLzS1brQt+Sb4RNx6nyIv/sMqhMi
miHc3WA8og5iJJLS1r4jO/x8H14ex3X+088gCD9bxgKJtjqifx2U6D5AW58np105can+aMIS0eFQ
qgiifj7mxWUEJIVfFcPCYPu4jIm61NmihcW+AcQcQTw0zKeud0eSRmF09v9ztLOPVoiQSs1sLjuZ
vhRT7kN7RBnmWrf/4nYk5qfVCeIMX7GPc4qgQsQG6n67fux+ajNSdFOT3uTThMa09jXTtF+fr+HF
8QxYHicAPZ2os64DDzr0iw7NJw3EV1/f6qwePZXVHB8cAPyfD3ZxkxiAv3STqf2Fy+gbVYssfL2D
Xm2TZ0UrGaGKbFR7xVjE36g51sWVfXlxjwC5ckyMAS0wZB/XMy2R7EYqOg7MKDpCT3ouJuN3p05v
n8/s9PHPI2L7/4axzxgWERJZErk+9KLH8A5H8VVr6Ot/GYKXiBKlAFx6tjPaBFGwMsmxXhdhh4gM
sHg7T8zg81EurxcogFPHkA14vh/cCbExLuadmO5QnTIs25+H4cpHubgPADcS+fBVuOM/fpTJqIdc
Swcy6HLa9fFrpFue3REjDVdSlYuzAUEJFI4bHvvDjwMNg1OqbaRqAXntvq3rbTjFa2LGzT8sGtgB
cL1kk0BEPw7TxH1F4I19wNxLP4mzDdoS63nprizbxdkg4UF/EIg7RgUfh8nRHa1dg+5Fk6IDQwnV
Bd+nB4uB4s/nE7qwncHqA+GB2WqR4p1NKExhlUr0qHa20UZfmrBLSdmSaf35KBfCOkhfunqyGDrh
m86+DmoAKsxSMwo0dIeLn2aiot77ZA0kGogQTPp/f0YdklVVI1gSpwjm4/KlelyUXZLnQUnqj2jv
N9GP3z+f0YV1+zCE+DgE0vVaYRtDsg//h7TzWpIbV8L0EzGC3tyWZ6nV6m617A1Dbui9BZ9+P2p3
j6pYjGJo5nZ6QlkAgQSQ+Zu8dL4ZKYVi3uTeGiB5YSFQT5ApKnBI3NoMGjCPzaxsvZOQm2MS6gdE
v44Bui1/PRrCYG7F2QD+Zn631J0SZWykC1z0Rh+E532sjezz/RALmeAyxFy+IOPFnWZdxXFXNebT
gHKj26ZoB2fxoEPDNfwVWuPizOGgDDYQTqM2h5+g2tEDvvF8N1bDgyTUt6mVbwd/jQOwsA4cRYE6
OZ06ACFm+4cCai83kKgQNOuQVQqpx0QrH2dxJCqjgFk/QVtmx4FVlrY9GLgW2iUCtE0XojjZ1Gcf
v7b7n2gxEJW5iUtATphnncxx9CScFpvml5W3lURjDPAWp0a5j2KS+tdJDvwIZTkMRXRQqzdfSC7r
BOEq81Q2ycn02n/YpS9U8b7cH9XtvYcwqgXum8cdx91s+hruCp7IbIifZfuOA++EFvMbBYMu/v8P
mN79uh/udhInVMxkGsgk2gA5rxODPjReLGW4LdkUBoBWjFLp76XEo6VuUYV09vfDTf/c9XUEVIxM
FZVfzrN8PrpAp1LT2Uxix615o2rqI7hGV4/yt2MyadOGiBlVJ8T+1jLT7cK/Djz9/aIioA3+4IAx
tU6VVmPggL/vbqzztTWyFAUeLQcTFUjy+ewgDAqpqyWeIm4l+3iCWjgnSDsjkLgS3Z/H5UCsQ8CH
1Mbnn03Sm9ooGpybpmYtri0PiVKt1DYWVobicP/+fyFubo5FIPkRlhcu8LQtffsGUEdKiU77ezi4
CuKc0xwkuCGbcxhlK1oitbFwlcI7+nSqChSgdKWEEaUd70/bAvjwOtaU9i+WASLJctd7quMa2VCD
HCqTd4Dq/Z1WoJqH9S8nvGVkrwlkvR2+mu3etqRsh1gCpFkuUytfcWGKDTyvf1MwLKCXs82XY4zb
qG1gI66Z/iwUASDG+Vho48pZthgG4LNCEwqC5byD4Vcot4SSZp00u9mGSvvUSy0WHfYKyPr21sTc
mjxolGn53yTIsI7HsDPS5AwR334HSDV6tMNE2YdFI+8RxfnCtS5yA6WSVqbx9qwmsDWNTabNgBfe
9UdNC9tMhI7wQNN67+UwfFAzG4Ksh8QDD8b7K2hh42EnqNKj+X05nFf8tLyJRKLEikvB9AM6hz+E
t1bOWvpclyFmqcrJRFrHZu2cEHTAKkBL8/PU8gPyi2r6/dEoi7GAeU60W5mb1PT3i/1QS+gbo3EM
O3XIBnsfx8I8aUDK9WNnUf2hMzIx5bugQPER2y4avroZjS8BZxQCi1lZZttRQrfYKK2828K36DEQ
ikXY7+7/0IVTkTIAVQeOYMu6ASfLmeUJxLo7NxifDKve2ACVEjzb26O6+ghc+MRsEq7LE03JsedJ
3I47r/KVEhATjWfOp1R51TAcP90f0cKivYoy7aaLmacxhz5/jVKbZLl+/qnMvjUhwAPZX/nEC1+Y
ByCplYcZ+g7zkwKlDF0TcRS49MvFTmrTJ2MQJz01hpVAC9v/MtD8vEi6KAgxbApdM42+qAllaQTL
5fYot95ReK5qfbk/gYuf6c/ArNmrqbJoxWIZNbpFIu2tNt15UbdyXCyH4OYzJU4AsLPjPEc2LAoE
rMCkyw+9lz+0svnXDzOVizifZkqa1AtnGzCuwhyJGAuie4f+udnt1TBdycuLK03DA3VKjxMv/Hql
eW3EbW5QkrMkqxs/CtVn5HHrQ4xl3HNdrimyLbCMpxHZVD9hvU+tketwedSUuYLniVuJ6LMW4sMC
snabKghfp0V2DkJnGzvJVh/zt2orfb6/KBbyxFXw2flu50w0nO70rFSm+iiG0t4ijmtzlYAzoQWK
/jGw1O/3Yy6uEkbLrX3ips8fBrmMrUJR24ZbirH7WPVSAO4wclZGtriPpy76ZE6t3rQDcOBI8fbT
fFeTMUopm0OExzL905f7g1kLMw32Ii0NCphSbGAAe6feEZn7A0ztV2VMdvfDLK5JeCZYAMM1QcTh
OoyfKVQIM1FB14k2nh/vM/XENG4KJzjcj7S4HhGAwfjUoCR/U0g2CsQSOo1eoOqh7e4FD6Fo34Rq
896UnINJnbIXFjLlxpdMqlaADwuTaVMFIX2YbO8berhm5XlieOitIbhd7RpstcAMZ6BcZd9eKYwt
PKxI7zDxoMjQb57vuthQ23IMRstFQQMx11GtHHMjkgxvmiFrfpqwHr6mUuR9LStT+omkZrrWaFnY
ele/YLb1wLN1MdDY0e2x642aV9qfeMv+UvVho/89V4k62cVoZ4m5Lg3V8xuwGW1AA14UGTLA/YdG
WeP3LyxT4lBvdBQqgc788DT9WhdIH9mnos9e2N7fdTXoN5XtuJACPt5fqCuxbs5PO8e0Ki4jN/b5
cvk3H3mX3H+jRGsc/qVAEMkoczMk5nGWoFs5CnEzxV3EEvjxleYrEglnCtUTdlmsgMWWdp+N+yp8
LO6YEw7ueqN3yC0ryqjYJyqf1S9z4MkKkq/ftQYmAr6ij6hmS7Dbsy49eEkgHVXM7VZuJspvGtWs
7GDz+gGOBySA2uTsheD7ph368uC5OIwVxgH1mtbinmp34yYVZNXHJBLNxzwaB2M7lnae40gg5xZW
C5naHyqBM9ZWFmBzNqqVAHUTCdDZXeTgZLWRfCCtm6ZF7VBV7FeBfVS0LSNPvBh8Uh6UYlRU6mDV
CCQX34Fnw+rat6kuS1+7XnOAI7YtLjS2FYgeczcrwpg1rjPXiDWj2VDIK8ed3FT+kwZOv9xlXj98
14E4vscialLpj/EA3WUgIVK3pbExPnQDHSWsrcWvsfdwbsVH3vMP3DU9KB9hbX9KRWI/tdpQ7+Ve
SrCVq0LJ2HRahEyMFITYuXZGIU6xjYo9fJVB/mLiG/MKPtuLd06RZA3GraH9jQ8+TApo7YgzWuII
rCAz/PQajFsDoJmWMD+HvQkOJqrsxDyMrW68FFIp/1IgWFO1GGx9h+ulWu8rbBSLXZ4jOropoiiY
hBaDst/FotRejLDARS0wsq/jmGFH1GMHwE9so0qFX4tw4alotSrfx6HwGUANKHxTaE4Mv1cUysNo
OCb2RFb1XBkY4bwto7LRtw12t6/IeY8fEF4C8asmKgjfwuo7t0sRscNZtDZfLbOgGhUXyRMGUB1K
51FgqBuvVqNfWCRJSF+UIqr3aCBjvNhnrfI+pjyU4nrn5e+FXAaoj4cA/V579MGVTe3Vso4ojyS+
Y3VLb+l+Blk6bljcrDLAL1hnzlZ5ZWIoqUi576q1vQt1A5s5xGuiNTjmSpi5aJuid4UTizHmyoqe
vYk543YYI+9EiU38/TWBUiHFQki/ZKx501kv9SSTatN3ZRzgyg8QEdGZ37Z69a/i0B+TgavQLZ1d
kbssTOtQS5GcivCA/qVRoohB5KkYRt7/RNP16SYRoZj0/wNNf7+4XsF+AqOmSJBfNWPvDx0Nkvr0
30LMMm7smTaPcwfHlkwNt4MB2rK1/rkfY+ms56v8bxjTEXM5DJhsYAtR0/fkV0d7CABXOUhmZ/o5
QjHwfqzF4wr4L9RnUM03D9gQgTuffVicNDk6WE54DCLpybezB8pzKyXPxWHx8J7UuqgmzRtxsYh7
zRjkxNWlEiQ5XkcOpA+EtFysxc65Va2RbZe2EjxYyu/cEiflvOt5BBmamlh5eW45GpYrlFLa6J2B
dZNTmSvCHkvTqFKZnkC/Ng+I2RIPEnIuQLuUVvA39Ok3CRaCuvVWylYetItxVJndChzAvhGsc2Kt
rMckQVR5OHhjvgmUZpcIC/LKGhZr6WupF5GmgsTFIswBoZL+4fLVqult8ZlIh7Pmdc1rmvTo7ZOv
lYOaYGR8fz0ubeHLsLNvVglPk3BUjM8K2jlPjocVdVYrxkqUpZWhs790nYUPHXt2wy0Hqc6z0bZO
uVI/QkLfFqr+0xnblfvZ0hxehpnNIc9zPBFQTUdZAQu+MqUB9L0yPsvwHYPOvT9xa0OaTZw65Jh2
FhWI33YsvxfF8L5V5PbFAT+ykjKWPhFgfQDnFIOB6s1elyJFtAl/Ld/VvWSXqPEhHFfe/Eur/DKC
er32wqj2Y2qj0XmUq3QHsKwF7Os0+7JKi/2glvJKDWfxO02wK7jkENjmZSIlxDBgwGwS0sUIJxUK
+ybI0gffLn6KUnkYsL9duUwsziEdQVRvQTX+X1b45e5yRC/XeW+d6hDBgSiHhhl9ur8gFgd1EWK2
+KyIVyh28gGddTigE5PEe+Lut9GQoIqrtWvL0iejrD4BVHRgXvMyGOIOdQsT2XY1vRRPI+8FADe5
c24ird5jgJh8uD+6peVuTOSfSSLEoMtzvUTkLmq1Rqbs5pQwgeOgaaEDQhKutX443g+1NJHTSp90
AMBhzStQ3jgVU/IxPksCOneuwWhPar/e+43jb6K2/FoVw4/7IadvM7/IXIacbYBKshAnryFzeyrd
s/Ehj629YX5u6y9ZGFJuW5nMpY9navSNbYcKnj4fochbsH+ZE7pS6exGzMwLZL28b72zIh+2Fmc2
LKkrgx5Qv3eSSB+A/PsXPUtHXIvSBxTY39+fw+Vg1KXoe/LQm7+Nx+ly26sNOd6Qd8n4vanwSgy6
DTzNlc281Peku8PliRf/VKXXrhdjW/ea7VeOR2vd6IMdjAbrZzCxZXjBjPCGMTMcuk2PVvIjrY4h
3DrMxHMTgbpGNJzn30OLkH2wMgFLiwjoo67pk4qaORfJ8IYckSonDFxl5Hr0tczLLHgaoGU3QGys
ot3holsjJtFo2T8kKcPc3/8AS1sU6C9FAa6y5LnZiWS0JvXvQgvOsiWFb7rCrt6J2jSPsaWuaRgt
fus/oX7XSS7Sadf5VWs0feJGHsShVD/0IvjZhvK5lO3X/zSq36poF6H0MpTawEmEa2IZ7436u96U
tsrgvPx9mAmsxgMN3RwmcLakfJSe+lrFnbDGqM5ChwJDuLyKV+6tS9+IU4jGBRdk8ESzNNrWg0an
grSdIk+BFA2dCyEME6tNfQ1cuPSNLkPNNr+RSUOtaHg2a57mPeaqeG+E47FT/Wf0Sddur0vnK5BJ
dj86eDozeD19UpzWfd1Hk+1yuYcZfCogIN//QkvHAi8L/n1g70jRTFN7sRDMFCE4q2R7FRSCxlM+
VNo/YyJM+YBtk2mdRIai0RuoB77y/X7kpb6yjaYyQnecSpY+T20VWkmJJ9u9q9oUhKoBjYn0xZCG
Zz/0dpLI3oWi2Op+A2NavNZ68Vay0XxupC+VLO9NWkX3f8/CInJkurkoEjPVN3UENQ16IBbUVsPc
P2iZaiF3YRxyEX6+H2fhowIPm0gbDmJznFTXM24VAY5VsRS5rSbavVlm2Vkai7UXyMI6vYoyW6eY
63q+kxshDb1wwMHYz1/kwGoe1YRqFcY9z/cHdbuM6G3xDdGjBkJyk6V9kRgDpqkjcpDxrrXeyCn6
AFp8VJTP4xo+8fZDgZ1in6vIj4MgnBdqxzRIRQfa4aTExVaNvANdr20+rBE0FoZEtucprPISht00
/f1iZ3QxAFI1x8sMARr5TRQjwaOUyvCAD6cFg20QH71Gfnd/Gm8Puwmv/Cfm9PeLmJE99mVtqtSy
4vcxxi3aO8k8Fv3XTjlV4RqwY2keqfHTteZYvYX1eR5afLXNfclGVKV2SvK/tQlrdWVfLY1JmeRc
0UxDhnjeSjC9xNZDmVvgoL0EdfBGLb/quYOv7yO9DDRRw8P9OVz6bpfxpp1xMYdyGVHlt8bMHYLm
H08uPilx+DVt9beGqN63kVhZ+YuzeDG82TLxtHr0xKCHZ7006pem6ppjYan6g5Fi4HR/ZGuhZqtD
afSWfC2Cs9BhDLUwRV0BMQzDrWBYefPfJimgdhejmh3cSIlJVeZFMlBj/TyM+q62/95v5yrE/Lbj
2aPoEPVIXDUv94OebFEvVEZn7yjRyrytrIj5ZWdS3e+N3JkUeYrJTW/bJo+mwJUy/4VH2cpyv028
DAs9N5hCJCnW/PXyS7Gz6LFPSlxZibbj8EPKcXKClwTEZSXS4rAuIk3f8GKha0mtyrmCLrMlVw+m
Gjwhp7tNqv4Y+v4x91dePWvRpsV5Ec1Is1TYSAW5mYTHkxdHyCcFZnSIikTFMTwP3qBs4//6Fyv+
YoizvZzw7lbU2g/dPoeWV/1KA3lrOCuw+sW1fhFktoNlzvtYjUqcgxVv2KPjYL5UhaL/xyizzduW
dSFpY4Z6uFe7VaMcktr+fn+21gYy27StrWBuKPrRFb70qJmpW0BOux9iMQX9b64QvLheBWmUFVqb
JLwRe3sXIObVSv2Wi+PK0l4LM7sjmcVoodWFQEkp4VrqF1GxCTtV3Tfamnvo4ul0MSD1ekCmKSlq
pgjTbRR5wG1by3ZW0WiHoCnEQ+U41UH2rO4tLkvCvT+V9zcU0ozXkTuBbmk5GRgW+o+8fkqdeKvR
Yg19mCT6/n6stfmcpYq4UkdkhJLQ1QbtTeelbqOZruwb/2p10IKZ3mCyMpeHRQHVi/osHN3aMk9h
bz8rSvOhTeLjvxnNnzCzb1b4zFrZcFPHZGBb1eE29h9b01sZzLRbrqtXUyKHx21AvwT6OttNag4a
G5tu25Xbpg93jaSOvyo0ssLN2CXmuQazc/K1Egi/50ug3gdgWerK62z6Lnd+w/yMjDM9LOOkKl16
W/qmCaNoMwz/6h74Z6Dz4zEScRFoGQZbAXoPqjSckJfZiTze/puv9r/5/F1+ujhAEC5UKqMdpROS
vjIe4/2r2ctvOE1W4izASa4+3LyOZflhjbyhEZx7G+tTE0Pig+K0BUbOrxaqfuhf79PBfxdKUoeW
nPnh/jCXt/WfYc62WiIiM/cSGFPY32wNgbSa9suTP9XdT1TXVtLk2vKYtv3FlCa5aaDEYYtTgHVt
hGKt5A2n+8NZDMHiR1gbEyRarNchNCdXAYjgSm1EprIzu9L64uu1tfLuWYsyOxzVLJO9rPCdk1LW
8gd0c7KHuK/6lUvt4qeZJPWn7oh2IxHej16CyVLsu4ba7IfwW+q/d8dA2elijW2weKpcRJqNp+hl
EUqNqZ8ormubaHCOoemBN22OQ9C+RIrzkMVr4M+1mLN8VRrYBAFKsE8JgJOto3e4x2fjtmgMGu+R
cSgGlcpxvru/PrQp2c5SFA/kSaaZCin1t9kxloy+5ysxTrKRQJpnK/XobByNSB5tDtI+rI95H5eI
oqpahtijPYbHNqzqo0wWeBfXIGE2lVWkb/xUlh5lhBiSDezToDo2TSePu0hu8g8o0OWfZWgHj7ln
NLhyenGv7EoEYx5kYES/lGxUqF52kvrd0kI52UIxth4MYXO5VxCzrLcBNWR70zeoOWzaNtWDlY24
cOm/moRpfV9sRBF3EqJrKpxwlPQq/Xs/Svuie0Es6XB/uhc+MmouiKrxOMNwcq4FnkdtmiuDIUEu
jE9oI4VILIqNpPqvfeU8ylLzlEviy/2YC5tz6hdN5qOoO1OMvB6ch7QmtXEcMoaxyF+1WKT4OGip
tAbkWdie0BnRV6DZzOacU3TyNgYhhNvIyYk6D4+i+Gy2FPtQUGusWt7YneXeH9jCrQi8L1R08O48
yecVnjAPQksOzOysGYaUozVaD0dDz73wMDa+udZwXlojl9FmOcEoh9yu1NA/p7nfnkYzV8560Ni7
NG2qDaun/3h/dEvn4NXwZgmBJ1OfDXBi3C703qC7hOowmtOj8VwGxYNMca6T7HfQCXZ6av41qJly
8p+Z1WfPhNypOAIRyDxphfWMmMa7Bu9V2D8r16OVDzhvn+JdFXnZ1PGThzR35awqHuEV1Odu1OOV
2Vz8etqEieFygYTQbDIjnXpFjyGzG1SvsvRPq0cbHWUYZHPvfzV1mpp5PjX+BJpf+QZ2oT1UlXAz
XnHS1uvaUH3qEYrJ32KA3FafvRzY6TZQraqnhFzL3l7VnPaD0ozlzwTjA8QjrQajAAtLz3RraG2H
cplHYjojPme8DLwF0MJ0uuw5Uut6eILMKNcrO2tltuZXygbSVTwiluLGTfxBH+13qcoz0Yy+Slqy
0vv5/W/dm7DZa6D2rLGPTT9ww0L/Dodxl5r6+1zlNYVqbGI3u1RK3zpe8qRjlJ2k3VpHaCltXX6w
2QFIq8QPih7ZhApQ/dHwx+SU0EvYyZOcXpqHR/wy65XzZnHhXyyS2XnTlhl0kmLyxM2St3GXvUd5
sMR8U6wdbEu5HxErQwWfTZNoXrwdRx9dvMIRbjpImzjS9rASjvdX/OL8XYSY1tLF2Qn1CBHbSh/d
Sh029vDce+ggv1H9D/j9rEzb0ul5OZrpp1yEKi2tau2ij86SVn7vs6g7eHmqnVNcPfZyUXkPyaD3
eyVL/sUtmg7+n2mc5X56yCpIRDtCUh5/gLF2PjXJsLs/j8uDw+F3YoohDzrPUK2Ft26qWK4Tyai8
l77zgE3lcHKkAv9ixXO2qgxeobFAcd2PvLgaSfec3RjQ3lDgCiNv8wC61wmu60MYeF9z2XbDWl9Z
KItJZbpk0vVxwLzNNlrotGns0IA/KbaHEKaxNawvWM9uqNqtrJPfhYqbnHIRara/bF9X5TKlMxeY
kldvUEXxpY1aBMqncuSwtLUx/Kr1sl9ueih779sh6/OtLhX2kxVXUr6l6daCl4M1gN543KXNk2id
SjlizlCcR2EiXt7GrXhBSUEFiF6oo7+l3OCnh/tfZgHTgaoPgksThwre9fzu1utmk1lmbpwiHsC6
nj8WWbBHpGbXWP6hdeyN73NTVfOjnAb7EZ6VYqw5IC2lkInoh2YtZuw3Im6x6JFL8nEqbUw6Cpuh
YBnuAz9EC/7+YJc2wGWgeSIxijIZaztxh9z5YJTmG2QiHuMaQ2+teNsa+mtT1D/+W8hZQkFP3ajq
QRLIn6MZ6htmCjrcr94WnYbTgxTikNr6SF0ZffrpfuRpN89XKGBgyIToIdC9n20G4DKy2kyi5lXe
/GMXOfLeohnRo/KfhFq3W3aLjPA2L7LaxF9tZYMsTfVl9Nn+MHLY8wOSRy761UdFbs5DWz1IjnaO
bPOox9Z3lCe+3B/wUpK5DDn9/SJ3YzVZ1A6S5247QDD3rY0xfKnwGbgfZfpgN9OKKD7yXsCtnXmO
UfUwaSqUDN1oMKuNqMYfZtSem9J57trmSzmsiYktbA6YmnSygRZNaXtW6Ia2An8AS3DXHspga4Jo
PHZUNk/3R7UcBYiHgt8llb7ZMg2hu5aSwXWhUJ1+k/riQWvNlbv40nODphciCwhg4ys4v4yjvpty
h8ATIC2Lp26w3ipDcXbgXasQ1ejjv2vV4JAo5is+MN/uj2/hZLgKrV6vDbuPK2pG3uAqSpV8rvS4
GbZKWCr45djhII5CUdo1XNjCFoAGglw1+E1kOebold6J+sqqec4hld3uiiaOtiIpcakqW3nnd/GP
JO4nch6VkfuDXfqYkwObDV4U7Px8nlEXSmvb5r6LTc3OCjhJ8r9n3mIkB/UPOfVJn/LmYcw5G9pR
IGG58zYCPuKVz3XfbMv48/2hLOxpi6sKBxMEyokLcP3d9IbOEbiKypWcNoOjmeRZtfOTNBfbTDgY
LtwPtzBzV+FmB4SW2H4uUAo72a29Kw3rjBbByhm0kD+uQsx2miqUJjMiNTwHIkNmut3hc3Gg8Avh
rd83nbfy+FkLNy3Si6RY9Enk9R53ZyHUXd5j49FsAgNXIHWvrL1MF04choaBJJp3iJHOcUtFqwxD
HGUJFBT/t9FGdBhNmLVWVeMJHpbawYiD8U3QszQTZuHj/Y+39M5jm7FScGdD3XFeHkqCOk2Mss7d
QMbzazQy+2OUj+1WD2ghZN2AXzDkys0ATxG0GJ6mNE/6beCgSL5y+i0u2z+/ZK77hmJARL0s0dxO
sd7pWvPWic1NBPzw/ojXwszOBvB+gSIqOLh5galAUKbvjLhwxz76N9uCSwS4aWALNwpDYxjmiU4P
3G1s7RzguNEoxUp9f3EoE7YYKjFg0DmQUUjDkOUtLrDSODwIxdz0bbTz8nFl9y3kZH4+cEYeW8SZ
KwYoZiO0LOtRXs4e0Q/fSPAuRG1snPHs4I/So2T+95+ICz5iZehzylTBr/df2OfCT6scVUY1wyKN
ojRu3KW31opcOlsxCqNGzgVaA0k1u+3FDV5IvuFIrhxgaqbGTblXUsPfWV1WPcGVRnESIXF9F4RZ
Tp/QzsdTZ3Xyr/ujXXpNXP2MKcFepBuh2j1q95RwRIPb41B05RddTtKj14zahyJtoWWwCL4pQc4D
DQOXN1qO/0eEvMwmt1eFiRZOfc4oiuEmorxAT6ZFd/FrnD7KJLNMsVRtknFjOU37DHU62xUO9ynR
rl56F7/CZcDZ+SEh3SGhFT2ekqHpjlWT487TR7ER7DNLjmCpKz0XUqkOA6rVeqLh3Ib1H6U5LPx2
9z/FUuJH8dt0VPX3TWC2IOSWv1hVBHW3ENB6zMLPPxtmlP5Ec/PZaMQ20RFxvx9zaRNfxpx9/SbL
vM6wBqjDbYitm48xRJp+kQNIgvcDLX5YLjbAS0A+o0p0/WFVTv7Ay1r6dKYZdGgBFOVJkwT83jYx
dXQBksha22KLgzMnGhNXHi7ks2RrtZKcDkovuX0Xa4+dbxob3wzb96FhrenyrYVSr4enNHbV5j6N
cC8c9E1rg7hMWjwdbbmR1pbJ9LNn7xmeMn+GNZtK2CNlZjhBcm5jQ87xBGP3bngLN/hAGHhoSh1M
+r0cR2UM02kwPhSeGYOWLBFG8wPtfdJrtQ9BIC3OUqHZ/YODd0Z6TGXVw+ZNaDhgwR5+bXH7+tjU
Sv7DKJyqIw3k9WPcGMa31Omlo1wN4UsKkwqzugpm/saOeu1kgIAhY4xt9zNF4AjHMs80yV56k7kK
PinRptR67xcuFMhbNOVg7MvUin+1oQlLKm+yYDMkoTrsLH4GIqJ25Zw5Zsb0TeYNPQlIH/xyNzqR
+pTkufhoIe/wXekDOo5SLYkP6JIF9SZvnO5T21vJt3JEJazKY5uOpGYlygaDhuFrgElGvxmMSioP
Zuyl9VYATgo2Fm+OL4U0Km7Z+8N3nNLoOGINfBxCJ/6hegE+U1GSNObGM+o1Qc6lc+7yq852otUF
ftfrfnAGbSrruwRTZgTYNLBZW8MWw0PSUz/bwIiOXGnolfywsj8XVxVHHpBv9EFu1EGYRCSjsap1
Yz2SMGmPUVaBvBsY2ibAJc/lHY+rTdbX2mOVZVgM0ssV3bbH6+qj3WjSo46y9Xeti+SPUeaH9g6Z
4cbYOXoqTOpgKhynMRo8b2M2/vjYNAl2oqiUiLMZVsopdyzpw9j34tXusuTJoVvcbCwhy4dBajiD
vJzbGcrzFeaTdhEPNOArr/haJHnwFAlLwZbOLtNqY2eN92QpjbXza0SqtlZeUUDx5egVgM/QbGXY
wdE+9R3lRyPG6p0WOOYXNYtkY4syqQLsKFOldNPljfIr6BT9xe+M2MS/1ozFdvLjbfdVpZXhtkCl
/mHU7djeZHqjv0uMVqaoqKQ4tjgqzfGESVpLogsnBIwbyFwqTLjJlvc6y7AM2qqlZHqm7TFseqNK
9pntdG6K7vpbgybno5yn1crKWEhtl0F/n6AXR7KnGYIDCLZmPpbs1uadJiEKqDZxt3JELDxGIKjT
jwBgO+nJz95ZoaOY8YAfqts5mHR6QfKpi8THrGTVSfpB1fzvvt/6MNTWFE8XzqarwLMXF/3GMlGd
EAd0u0g/F21Wbw09RjNbFMH7WMfm+P5eW5pRlXY/DBsqUth/X39G0XSq7Wc18HKYOcdsQPhmQMTJ
HaX+X9SiuFwikIk2zmRKPQvV6tko1xkSmXFQuKXXPRlpdLw/mikxzY4jjCEmTSHqJrdippXZY+lY
pRga2MhBmHKSb0rH/3g/iLaQHqfr4IRBBE9Abe16zkqcIiSlTijN9NL4hExCE2xxFY3iTRLgNKQH
dfTc8Qr5mOeVobwNyzDWnhu5qrqXQda5S6KEHv3jlYPW7qoGlPqus0bRn0Qfmp85y3rsFgdbcDx5
vrr3hdOLrS53KMQUjSe+xZpfyO+6tHOK9ybOFG9pDrTh3snN9B/oFo5bRomuPsrqEOgIR9SUbaOx
VRQEsbLgc4pFrocU3uh/j2uRfIpUv004gk0/XMvjS/f5y4maP2RDz5ru5rrs+obHqR6XWLpusLxm
FXeSn4wU0RqjwlxUbfNDrY6oHfl+idNrgdjmI1dQydmhTFCtvBaXNjfve1Q8ZQWt2DmArx6EHydR
S4ULDy5de45T49CqGKPgRRQ+DZYB4GVF1WNpYeqKgtcMMjJwv2f5JLUjK7NjPz73TVltjDjunkWk
NS/3V+ZSTgbJoUDCZlZvuqkNj3lSmZy5dfBaqz992nFxibFbvlVFs5IhF7yfNPQo/wSbMtlFLrYN
VUIPIDLcvMcM/cEznAqVjTzGX0yT+tTbp9Rx6l+FocRHZJ3659ZXJa/cYOuVnlStGdNPaRDK+WnA
42TYNGo1vt6fjqVcqiPwB5sEAuBNmbHpDFBflupDr5eKfZ5k+d7XtXpyWB73SrkqV7CUS3mnT0gf
6rY3YvB5bVmoVSPdIvr6i6kXn6uc/ex3P+8Pa2ktUZg1kUyHCUfbfDbxaHl5TYgLThEDy8QbRj96
krnWDV0aDLIV9EJRXuBCNUtyIQh5ORsdtB6zQN1ybcUduy6TpxyG2Qp1YWHZUnrgqJ0UjXG2mm+O
Goe7WDHDc5h3fYk2VVGfTaUO+uMQlVm1aRvT/OSFwZq/wsJEOjptZYRVUeS80T01o9AayxHLEKyO
3zmJ3fOebvuVA3YxCMRyHRwYNlrzRlpYF57tqJXmapF0aq3hmCOk8rcLQldIYxOMnJbSDdG1TD0e
fFkWYiSf7xNL3yuet5JZblcDkj2omUBlogNzI4DUjKEGiJbuWN6HhzqVjkpeHDw9XSmw3U4W0hGI
5GPZRkOXp/n10k5SNI6E31ZMljniHD4IudrhfWit3V4XAyFEhBinoU4OWdeB7CRNnUIY8bl0UtP1
KkV9X4Ft2t//MLcLm+FcRFGvo+hAQVMnqqWTasensnrUIK8a8ds+BcRZHP5brNlLXOA3HxYR4GME
6Ape1PjEd+EjIOcftaV+7SRtdz/ebXKdxjb1hyd/mht9G7WKFARN8Vn0Khs7YetDKCXnTDWCzxgq
pj/uB1v+XH+CzSYyq1VWgt17BBsx2VDPtS1WLgULl5XrAc0mEF3x1I81DQF8ZagSaCWeBsk49wbH
3OlZBB88KQrx3sNpKNiUhVZpfEujCjZNo46UknTsFlPDNldrLCyS6zvt9e+a5ubinB2rQQ7kwQKM
lzhbT3vW+o9oIiJduJs0au7P8+3NllhoUWjo51OkmmfiuGS/jDxR3T7tzC+xRP3I7tvsmf/s7SG2
W9u2U6v/w9mVNdeJa+tfRJXEzCuwJ892bMfJC5VRCMQgifnX34++VSfbmNpU8tTdJ91nbQkNS2t9
w6liJnm9HPljTvY+8uLdA1Ytn8oK0sIqL+9Qor5DrwUdT5p+Lwvlhdqmh3H0r0tNfl8OvP7dz8a8
OHOgXWnn1ZhXUFwIfjvF8D3x9L1wx2vovEU8y2+dzj+0VX0kdf5lCrqjghjL5d+wcrqeT7u7gLOW
TdlmpgtFPodmD74n92JInyBH8Xw5zOou+jPS5aEHF0TDdgTsbjmkNKGJDYlPHlHQ6o2Nc29rTt3F
fuU2Td0eOkAwlei/mLrrQu3Y8QRjYJt8Rt4KIdPPTABKmRWPjjRi2W/dicspnQ8lNH6BFYDyMYAP
85+f7Zq+mEYFk/DmVDqtujWSutyhwefcJ1MrjpendSvUfFKehcqMDkInXZ+dKHgRdhfstAdf23Hc
WCTLy+S/EUEVMIAZCpK/pSyBMZHUTwzwmS0zgqUv64MdFBiuJORr/YpvAKyXp/scDEksXrnQEwd/
f7EpoHBSIWmp/CMj43FIYMHZt08Tdw+UNRsH79r0nYVaag5nUKtISrvOoK9pR8p48aEAK5ppI0da
jYIMDFMHFskHN952NDGmrCRHnOE3KdgNEWQD3mBQu//7xeABvg3BUItCPGKZWJDGgVML0OJN1mgU
ccbmKvdzYFsT13m5HGptQZyHWmwyOwHAyC95cARP+9RVSUQL/dbk7X2d8b3ZNhtP2NUlcTayxf04
wY7bsSr4EvZeFjnmQwrEbql/FHojB1z9UngiQ6gIsuzIz95vJyold7Ia7Iys59OT1jq7hi+0HTfK
TePLM7i87v5b5WehFju3ypIUBgLMPjFyCw5rPExPDjgMtYO2CeqKlb+lHWHOk3R+mf9/RNgDzM8d
3LGL5SE6UliNy4zToLnzyxyH5leSQkRj506klbtqGoc3CDYPD5Nwuk+eoXI7ziezGvajYjbUsW1a
FBGBVPyzaAMoJEpKGd31bmXTkJtJ8Wkq/Q5ErNEY/TBjHT1kdV3+ztMqQLOlVlsqJuur4s+AFosw
cIcJvtJZemXX3IgGA0UdlrbNdQDL7ghwmK00l65/sz8BF8uQVyoDg4GjR5yW0+2QjMqDnygBIapl
NWy1lE7sr0Q3EhdcPgkZcti/7X2OqlMIQUZ7bxAVZEdY93VeWA+Y1VAZpEFvezQrHRZV32RQ5qH2
l8trbXn5Lr/8/Ofvbgmj1JM1wOqdW1OId608Sgal57+P4jugkMw4lo/GF/6Ql27LEuNYC5uEuU/q
Xeuk0wYsaG2LnkdZ7BsQ5z2wA2hy7H2LPSay6SImIURqJmoLMLk2bShzwKWNOCicLS+iQNnQJIdV
5AnN8Ww/DBrdQwhKbYhPrEaZ0UdIGICDWHZnJYcNHiqu5Wn0m70flLdN4O0vf5m1deuj7g1JbBgT
ovb4/vvD9y3Xk5/yqwno7zurhPNPWAWGZ+5n05ef6D7XN2YgxO04SWi1Xw6++sHOgs8/7mzx9RxI
3wk2F5DunOnlP5zpoOiWy8/aUXA+wkXOwBKznbisUW4rPPcwiY4fiVX9KIrEirPKrn5dHtP6N0Pn
AiJfEC9eWi+mfQ88Nt7sp74ZQy30lZL9Rha0dsPOykUEhZUZg7kYUasg7J6MWXDsVS3DNjVfOVGf
DT48Vq06duXfwpjmM+Is3rJebrupQSpUpKBnn4bFQMLe/d4BDHd54lYXAxokFPkBBLWW/odm33me
3U7i1DXdKx+8LyW08wGjJxtxVj/QWZz5z88XnbDQAu8hBd8JfYC4Cw89t3i7PJYPmJl5yjCK2fUZ
tSkAVt4HCWhD7ZEF6VVeQhvfFJkOawgq7ARkAa/6oYOvtTK6rzUZ+ls1VW6U4PbYWIlrEzq3m5Av
A4EMtuf73wDFNUj7k06cQO6M0EeJoACHFPYf5hNYMBskGISAYMT8M87mM+WNYSiF3hweMp+bbIDu
s/58eTpXtvC7EIuD3c0dG/qbZXB0pV/AkJCxm6kQye0AiYpn0yr+VmkDXw9N/tn4E18OyJjFoSin
qekn5YH+laV3QWDcsWp67AFU2ViK8ypYpF3v4izOPy2yKu18XwF946ZR3wc/IK/53etTYOLN/gpI
lEPCymd/NDeS2ZUTZG4SohsJADmeU4t8Dx9yqFMIgB+D6Vp4U8hg/mQcR++KNRtn1cpug2od+kuz
cS+wgotIwPg7TWFA/6eU/p3bD4DFicPl1bFyhSEE3OhgUY+q6VIPvOocQ9aG7k/cAtRHPQ2NCqFA
lRYsdNMbp843rkxUnNa+21nExXfLTSFYQofsqudpnx503Wgd6SaF5YlO2yvHTr10Z3TMqUNBfTXF
kiY+v2J6Us9drTQ5DDXr7op0sooo41L/GuumrsNJBNAZ9wR+fQm47490bNu4T3phRB34ns8GSyEi
3I4E+WQKCECsrHxI91VR+n7k8gGcbiOpYMLCtZunaMuWxXM1dlyGrlM2TagofJ6kzswmrN2m6UPo
QUsnSiH1k8OmxUmgRe+hMhxLG5im1HXUF8NoaBpOvsv7w1iOMHyvFbCPoV3IvgrHYFQyKmuvAsHW
Kr2ogtvIF147Ix5hpS7KUBVGlUZ25VcssoSjwM5JUCYoMtn+YBSvqtA2ANK6k6ysUFn3mH3bgV7k
RyUK/zAZCGrINmvtOfqh7Issj2Vd904IXGhDr4dScsAgWgGTxgy8tdD38HQJNdpODxmbPP9As5kV
WFWzXWRHOuuHBV2EJKoaASpNV1jWo05HwWCyU3mflVFyoKtSlT3P/+sBUBaHRmVa0RfAYXInlKY5
POu2yL6mWTbRyJa1aCMZ0PSrdOC1jrlJOFDhzM6TOZcmXmwUrihn5JX7pXQMPFF1r8qfE8iMt7hB
4KoBl6HrDs6RV6n03WcuweuOhab+3SCN9oWrcnDCgjsQkBhKF9C1ivmThwKgj0a/ol0zhK4Q/tEO
EkdEXm/Qb2ULnueOVY3Ld3kw0jcn6XG8eG7n54cBClPhBPrnNcroUkYSnzSPKybrK+TuNUW/OyW/
KqPVr65SUFZz+wqWCLWZOG7oF1nw6EIzN7vyc4i8wMlGjemxM2mZR7WeKN4vWtehM1lMhDK3mTgM
OgNzCUVs8eaTbrpvHK/9aqLN8WRTkV03CH0zWbb6lZdK3wNmW7EQ0J4OVxbcMq9TRbwOiOYKfjtN
YGU3aIi5D22ghz72vNSG/24vmmszmEYeGbB5eWCjU34JPDbcKrCLOFaqrV8mHOdeNCTQItklgybl
Xru1I0IqVJGFREn3mwGpjmtiTkkZ2tTQdphmfsIgGZ5bYEP5IAiWqK68tvVU9lHTFP0UK7g4QAGJ
yPGtyXJOnpLUhDuu0o57EkHZq2OPitkPqWCYE8q+Vb+1WZR5nKV5WV5XsuqzsOywtsNhzLyfHPaA
T1wQUxwcAIjyiEFgOI+okbAqItAWwAM6qCk9+qAUmrGgJf05iGR6ETIAyGr0csjF1Wbm/6ZpXqQ3
MFBJv48eT5/7QXkAQtW4CqKAS/NLXSQ4b2pP2g9eB4TGk5UFqQfb0pq6O7CFAe2olfKKMAkY5Gcv
H9ir1/nZ8blMjhqHDfhUUNllKmTt/SBAsmk+OZD1uBxo9WZAUcOcnze4hRaXT9UritG61tEn1S36
4HeFixvCU6GZfYXh7xOM7DfuotWb4Syi+T4ZovDFrDRTsPgoywd/yMBM/Kd8C/ABuPqCQAc02PsQ
DWSe3MmppxMz8x22PvisW9WMtfQAiUkAQwAImMJY4X2IHlYvokx99JyQApGvkn3qxwfpPmXpRoq6
9oGA6weFYJZZ+VD+DHzuexSv8xMOa2Nn5fTOVv4LalR3Tm4IqFnrZi8Cb8vxfCUzpkh95ko8HEw/
TKFIDGB4qgR+vhp3YJfsGnHqcYRdXn10Jcws/+rNqi4QCF4WXa1hGvArYJFj4IJGTYwZUu/KouHV
jR5pDiyU1U3kqh4l7ITNokZpJNFdkhw75GaAGLtlqw6yhKxX1HGHakAzTVxeoBjU5uPGb523wiIV
ffdbFwvXdoqaw23VOXbsKSXZjphjNKqXQoG6jCsZUtXojMekT0Or27JHXFkFUJgHqnYupczku/fL
DRzXdmha3Z6EeUNypIiVBHe4C4f+CUqb9rhFX/nAqUJ+/y7gIn8bIC7f9Dh4T65ZCT+skDjtix7S
Nw3rmginMosGt1M33LbtfUCFt2PeKA8DUqyny/O+tkTOh77YzA6gKwCZoPxmJjA4yn2N27lOgiGq
jMDeWpCXg3lLFUudG7aEUPEAWb0fmshDH7QHmjq7y0NaOd0xucj2KT4nauWLZyfg8Awm57Z3NMuH
0fhUutZusFhU9BvwnPU4EDACfmU+CBeHuw3VRVy5JYSq60com4XN2AKevtPV58vjWTnSUY1w5t4z
ABmQYXi/OjNdQ+wLlvCnUlf+IeAWbvgg0O5Wd3Lt60BnxwMBG38B3e99nI6wfigDfzoNBhGhJnhR
eOxowGvi8nhWV78JJXYIc6Cn+aE2Aa58qlU/DUffuxP1F79oI+fu8MOrzVBBCjt34X5VbAWde8XL
8wVfCX4vYPDCMnQe/VmVoLJ5melOwPKFJQ4cFZ2pC4Omu9WgGe/V6F6LlOq3NDDrI1UGMjMF4tfG
ykTFdONXzGvq7FdI6fVayyQ4drkxBUdrYlawAxR3ilqvGyJJeuTFLQQh4lF49Y/E8MRb21ZT7Du8
uvK5QaOxbNPfBgxKoEvpkZtMTkCg+UEWG6KafrVpacWSq/qQphxAfIsN8PIEiPmrO7h5idp/y6/R
rTePkEvM44TKAsmf67cRvM2aF6flzZXh8WTfdZm5n0o2PvpAu90DDmT+cqspPYJI0ALN7vLISqoc
Alcd+wUHMxX7JkBqONagRQIW6xc4YALDCFjbUbDcKMM+T7yDDWLWdws9m1u3tJD2a9HD4AOLJVR5
pX+MgB1dJy5lx6AqaxFCqR/6FQGBIg1kexnKzyW9sQzWxdlUchiRWJ8zOvo3gQbG0qmUHw1+h/x9
xmCGjaGCsPRa2N6r0rFvYMGrDj56nCpO4Y69zzs13hba6vGPo3eATIyLN4RBnlQGof7QSnM8YUnV
kTdwzcx4VBxc6bSpcrTnDaDflYZ9Wld5w00icu+eC9vAI1bR8pjbbn2lu8nfA32GFN6e3PwmJbjD
dKaaJzy7xE3d5xQEiYrHLTL8u1ZQEy+5ple3+cCyuA1KZOwJ/ep0drPDzny0uV0eUOxq0d5W7FOC
Fs9pYIAQkGk0nnE1VIfKy9Mk9HJ72o3MFVHReGURiqHDD+9ZU92MrlFgV/NvaZK7hyIZsoOVwh6z
xrG886RrR7mhpl0OysVpTFy8exIYhzS9aYDEmTUwrMysOwaWzatMwPPkY9O86ARG14YgvyZmN3jt
8LTI97QvR2sHn5rKixu8UQHKAawCcP1y2DdQBt1NRrKDSguI2hZSLDeYVP9AEq3uzW4YnyxidG7I
Gp/ftE5d3OaulGgI2P910Jxu7OIqKfs3t0iyNw8SSd/MzhDfklSLU1q6/m+bg+N2C4p9cDKldF+p
wVGFcd0Mx4vIjZFFss7cIfK6vrzzmhyViBJPjmPgdvCqB4w8PbpBJe4r4flGJFtHfHOmluzFOFS3
6Ojo6ZB5qEmDHYw0NUSGl1pR6gz2nWuNafBSDXl1i66WA51cY5ZA3DhB1xIW0wXTFogkB8tlcfUo
m8F6ZYa0DxR5y6H2A/aTTzp/A8+3qGJTtlYSMV0Zn5WJB+UBdBijRXFjYnwH+iKHPgO0NUCUIuRn
XvToUHUF+6FNwHsijoPjFatLfLn8o9d/M/pVqAX7gbW8likHNzwz2uyqGSV6IawBCwyGm0Ms6sSE
tEjNnJ+6rfNQm6i7XI69Vg6HfuOf4PO5fHbudkNV2iQ33FPfJ8jrMkZCW2EvhlUq6oOV+FXMm9kK
TKjsppNUxjTZlExbPfzhEQ8uMZzHccm+/xFe5nm5mFzrJGzUeODHU6XYcCQh5cYjcOX5hNH+CbTM
pU0NbWE7JSetoCG2q/xAXRNIKBsPhHSUXSWTh9u94STf+MarKQQG5qEv6LoQl3g/QtOpaiJs2zih
dWxej05VXLUT6jGaZnTjcbMRKpjv+7MvymiVWw1Lp1MCIfzx2UrMNL3NhsL53sAreaMPOv/uD8kD
lFbRBHAIgMSLB4IyISyb2iXkPwcj08c0k35yD0FAE71KhT5eBlwETrmQlCZ8Y/MGjKIQdcPB2Sib
r+6hs9+xeDdYlWdnnkQbu3SIcV8HXrHvNaU72pjsIS3gzTIz0U/QTzH3l3fQ6tqdt62N1Gl2Rno/
3UDvI6UeC/80v5d34DSQJ+Kkf4t4n99FSAzRbkbrEgSUxTyzLAFIwlfwWadwb0xCo5CRPdsA/hJJ
upWMzbtg+VHPgy0nE0Ixsh4N/5S1LI/8oQl2vC+AbRwtKwaorDuMvVeG0icJym0l5AUBerTbaucX
Ht9ADvxnzPzhx6BnCzg5uPqwQXo/vwKpVZEXVnFVD8U3ECaQ3oEXC55v49T4+4QCaHvdlFbdRLWB
/RxCroixa4+l2V3Wi+J7kQnzZUCio/dianOJtejBhcuwWGBFY28ETmgNkC8MSaCLT51j6wdW5T2J
5Th63woJURsFo5OjHClPd6Yq1DM0fN1ulzOqf1AUZR8hCev/wxvKnkEraCO7sNxavG0cFVTWSHR+
8sYmcqa96F7z1A7N6vT3y/c8zuL8nwaZE5rOIkmFiazL2jEhNw4kaq89CM+DLPaIBltVuH2LnusY
yGvKLcliiACOX3k65kjXDSd9YIYenbhmLeQxVInuiqr74kmIQJ8SuCw8OrAeF9FYCGiNFgHBYwwn
+KMcHefGn0j/TXPQrkNilKRGgZ/4D6IQeKxT37tpUK169auM1zHPO1DtCqKByDZyGN/ztnmCm2wH
/dtxPIm6EHYo7bGGjEyad7/6RFRP/uQHV4mRiX1HaguGH3BY6/BvpfS10AyVI21M+XechcVvSory
2qwLQC6BVKu9CE355tgG+H8IYTRPrkE7hpD9SLwRoKwB8vnOGDR7NC1cGTudJ7udYFaP87SltR9x
tJBpXEgH8p2G7csSUhrFAFS3ylmAMn6bXVcwNee7oqtTPGdw079pZnR2CIET563yLeNgEmj2x/Cf
hwaGDxDEK/PHkYdWU8sbjo7PgH8XV2CIR7vxCbhtKPZUWpFPvkpQ7VF5TjgK7qP83hQt8AyaBU9F
aZa/AsX9X73Sth0xroKIQWmI7oKR+UYMdS1VRB1tqy6iiTHega9v3TMULm+V8jsoEYlmZlMb0imP
CnsTMnV50vmRNU0F9M8730VnLJ+p0lAjbuACYPmwNx/yhGvcKGPvH6aqYvcUxCzgvIMEMyNKatUh
qmP1775v+m8d0tHHIbPT68DN3ceGieQ5A+b+KzRDgkPRdokd+eDk47EBM400LAUlv/yxU2pX9kn7
MxhY8qX1A/s2IRO5UYRWJ08VlO7teqrGa14b/YtiPVaaLxL3CuS1wIX7OnT+08JFgV4OUqR7HKGj
syOAMoOYMtjoVNOktcCzVHC9R4eoSllYMtV96qauLDd291ougDzYxpWB8gigFe8PzwpGPEFTlZB9
hTf4yEb0Ffq4gC7/5UNkLa06C7NkWeMpCzgDgcWQm7p6zyrCv9Xg+u1BR/finBQytDJCN/TdNsb2
XzHlLM/RTTkZUwEUdV3fOg2LWuM1Z83G7W6u3YXnQ1tkjBwSpk1NZXKaIFb8SSWUofozts7LYCV4
HCWDMUB6pHeYGU8Dw3UJrEDF4qBzChwxjPrfMfXTM5wf2G/bZ8ktCNvGfctr2kWJ7IjYwT80H/es
cKrOD520Jq+JYvmuooYtNm72rSlbXipUpO2Ed+SpRY2MjDQGcyrkctgIs74cLPjhUbgh4Tn2ftWl
DfGbQg3yxIY67sm3JjjAljluUuh0uFtUiNVg0NwB1QzI8w9ar1BMGwxJDOOoJmeKcXhmuyqzm1eL
t3XsWQwUIEv+rY3onI4BoIEH24w4/kAExPmZ+MxwDRDBCvMoUYjZZVSasQvZlvjy3lrLLx0Xj4ZZ
QxebeJH5kRoJgAFFrBN4NDdyqg9tPx0uh1hdFmchFvle37UQuKcttm83iIe2cqposI3+YAdtvrE0
VkcDiLaFDwUQ1jKbS5veG5HZ8FPDu71Z2o9oAm5kjGtPAQCe5uYOCEb+csLw3YU9EbTtM0mNNpSO
5CeYWX8v0goKvQCK76e0SI9V35o/Ls/j6lKEqiw0sQAL/QAK7UydEbi+JqeMW95u6LmKCrto7kpU
NKOWAWU9FuRvzXLmpYj3O5bIbBnwQXd1CEa0y0fpH/u2K8OR12XkczSMA27KjaW4tk6w2IlFZs7o
B2tWYiNXbBm0t7noUxH3zqS/lZ3KrTAhndrSPF4tTQAlNxOyA6hHL8GUFeg4Uws0/1VSy2yK+UAm
cH1rXMFRm/Wpjgs8PSE5BoUZdjKguXnTJCjy7GRWiA0qw9rIAygTQO8Cj/cPJ5prD7IuugmsPdQk
H2RpTg8AdUK3Bx43/3BlY3OA/zs/Zz/Qf4cioLJHme5k2Vpfw8ZUXKGvrCNZjPXb5fW6kpZbYO3M
9FwPfu/LwhNw/8AxD0V+0uAw9M2es+GpzNLQyYyNE2ZlT76LNB8LZ3e1pxydZjlc2mAC9whI1NFO
YLjuobwfml0We6L/2lve8fLwVs6ad0Hnj3oW1Or8gXYML1ICz5b7xm+S16QELe9ylJVN/y7KPMln
UdKkN3LtTN5RpC9V990zgwhMhlh1Y9x7z5djbX2w+becxSJekhY8NX20R/KICw/SGAOe4TpMePD3
KR1qcbYL/tPcGloWUl3CweEtOwa6WJ1GObSqQjNJ6h3OFxKX9fSthCHnxkNxZZe9i7nItUQ61a72
WvcI7PndCAVplU57TbaoaquLEQx+KH+jsf4BpA3d5prqvh5OBbRUPk0wCJao2zjpF9pknTwYeEXd
ty2wb5HvtiXfXf6Gq+vlT/QlZLttUAesEhDlOjP5PICSE6L2G5ml9wmGGbcQZtmojK2uGYviHIVG
PYpUi5yvtZTE7QDX4CkInssOjFTGXrBubhwv2djlq9/PspGJzegNb1nkrCHrPXhMW6ci8XYlMeFj
YES1twVSWv1+f8IsC5xePqkOvr3VaeIvrPjuNgA3Ds+ddw1VtQgv2o2dsHqMnIVbZLOK9r2QvBxO
aEw2aBNazQ5eOfXG3K0uCygMomFO0Zpfsj38WnKgJ0EosXLnQPEGz4qXHjD4aQD3R3+7vAZXhwQL
Dah1ANrhLuvtFU8gnBugWopKx9HMAmDkgp+XQ6w9nKDLC82jOUvGy3Ox7phGqj8YAYT+aF8VseKA
sYRjltc/XTMvPqNsOik0Je36pRtbdDwMG4B8KJNx378FD7cFHK7W/nDjwaKA7VI5VsDVZbRIHnLg
9+0QtRKNljh8aIYQmtZOgYcMNdwwr0vbCRPUgb9fHtHqF4ILuwl5VZRBltDzdIIYUUoAIGOlKHcD
DKf2Y9lYbyNph4dEQ4UTSm7Fxu2yuqXOgs574ezEt7senUyDt6esGpwbioTn0dK1r46u1dbpxot6
dWOdBVtUC6wOyUIFSaATh75/1JUBALpuazVXMPBoYi+j9CBFgYwLopcboVdPqT+h/UXTogI+oSwy
ALIqb88zEQ70yqGHRv2tkDiyZazK/33E5bWm0rT1igz4cLiC9Pnco/jaClK/ovHffpKNsbELVj8f
mEDI5CBK+OEt4o9ToH0e+CdRNM5OgNWwa+vCfQRmwf2Xy/Ms1GKltIArQGY+ESgY/7IxgxRylY5w
N9bj6hI5i7JYIpmhc0EHIPoN1EE692eKSiL10S9uv8HQJeytDa736kmFVz1eHXgHfEDEqMERBS8g
UjKJvrmZwbIxkWWxcSevfiZYBKCKMMvhLIkyec9IaUCW5Mgt47pVgA4AIH/bcPP58hEyz86ilwGx
I6RVoEKATLXUzjMcNxeAnORXns8kqqa2fGyNwoltAyaCARnITW82aueNaXdS8Jv7+6fFu/CLVBVi
ps1U+00O9vKAJUj9sJhM0EvNrbW4tpvPxzkfpWenFoOgTCaVh57YmANuHkgHjISiTvAcV0XgvZZV
lvnx5bldW5nnMRfrX3KPjtyB2yRos8BPj8GLVdq7zvIfLFJHXjZ+QQV349JeW50A1MGcA6kVvHnn
dXU2zqm1xsyGOtwJcqyhJe1DSsXGBlifyj8hFt/MBqfAB+VYnyAj9gCUR2QV3onmcOxOq41dsD4a
6GkDBQa5sGWxuK154xZCQN2Imx0Js4aoL44xyv3lD7W22SgEgGd5d+yB5SaoUDY3zWKAN4ZPbtEF
+uHZ/YMvuh+Xw6xd1+dhFhOnBejGedolEJF35ZEF5Bf37Fcnca5gKtlHVmPqjYGtrsCzgS1WPUg2
bgJOq3HijeDoPDvlSWVDDht6OUVuyqbfDEkOMGde9Q+3J6VW4HsAvkDsY5Fr1f3Q5DoHVdhJxubg
Tn4X55lpfK5UuXNGYr9cntrVhXIWbv7zs2WPNwpEmD0pT7SGEm0RXKNfuvFqWZ/LPyNa7CyS9zCr
s1HVcrDiZQx5QqVcoO4+89SJ/Y2Fv3osz9AM6BPi6bJs4dus6FBbKwAa0mD/AxZIMnqVpC+THYRM
PWY6CIHE27iv19fnn6CL9Slt0KBq4bfHJGlebJD+bFCnPAOCAqVIQNSBeEMdtRZz/+E5A7b//wa7
WKVtYGY1eq3WKRDdvqLlI2HjBrNwfYf/CbE4ikvB3cwSAXRG3DGIMbVqV89VQkuaWwbva0h+9Bgg
/QasF7RVlwkdHjm9LQaenzqY0D6JvjSgOAW2YcUB1e4xxVGjGysKJvSCHX1Ae9+ODKCej7k76N0w
NDoCIMgA3aiCeNflfbK6iGd6L3jG4Koun1l8ytOCCtTVPVYerJK8KSt7ckd1xzPjhJ77wZK1HV+O
uTr3kHNARc9yUONYbBzw28zJ7iiuQfNBA7ZoOHHebAnzrg7MgoMbtEEDUDUWQUbVV01bqwDuwj1j
xyoj3i9eQzI7NDjkavcjm5IvwAUmXyiRcHn+lyH+ib7YOZkH0rGi3D2NKcufKHKMk0UtA3RNdLgv
h1qrQeO//RNrsVvAVDGhvQqr4SkL3Huzpm0E3Ld6TOg4RVkXQEMcDT0RkRIyTj6zflVikBs/Yh7P
h6zx7DcstpNd1GOVwQb5RLOkRV2Av9UVGKOwNAwyPIQvj3j1bLd8UIxQwrEhdfn+bOc5tUEs5WgR
Apim7fb3NGX/wJNCQQoKlNC0QbtkySoBZGZUqkcBp8uMh4nACdyyjpeHsbpCz0Is5sxTInXcyrSP
Q1rgQel89VLnjgb6FniOvTsaNw6dtvyUV6cOPGcQmJxZl3QxdXSawGqcJS+VV8UGkTeKybfLw1rd
3bhrkG+akO9cWh6ZnUCHgzXZSWTlXTBOT2Uz+eB62hv9jtXLCY0TgFHBg/oAujLxHpKNDdeoXJjg
NVcO7Mv8YIgL2ssrsDizEND39F/2NRB0HgX8GPXKxfxVULc30pzYRz3ZMXQ0XqUcjl6TvFyew/Wx
/Qljvl/hMJuD6XwnraMe7jmsFHLruqq/djZu26Dc2E2r3wu2PzZMmiGwv6wZjWNS1I2dZleqNZKD
B9WyY9nz7krnrr3xuFtdfWehFiu+8vACqm3JTulQHlgNEjOrd5dnbj1EMKMcAzx7lh+IlbLKpw6r
zzfofcfEMU+2WgBrHwccJWwhnLrkg56r01iQrOegULrki/JYCGJeXHvPvSx3Y/d6eThr5yr4PJBd
g0jBLPj8fiH4ZQfh/GRQp9wHXsqEiULzVLQPvcX/YWED+ouqIQGSDxjv94GszBqR+oAPBcWBz6CI
RjhhD6mUG5DBtc9zFmZZF1cKPOHMtvJTZoObB3FV2Tf/8NAAIxSevpA+gmbEvN7PMn+8C10PeTk7
JVR7e0m6gYXU9jVQ4a034YVl/gOaGe43fyIuLnuWFL7fKdtAcdUcw6Yyh13WukmkizzZX14Pa5sV
XZLZxRCddHMpvAx6tgCrG52SgQyhyX8ACRo1Sbaxidb0yGZW3P/CzJ/xbA6lp416am0HPCMV61Ye
TcJ3PSlDcwBLxtOxE9wXlXENBv+1mPg1NeEzw55aWcUNuKcshT5mFufmyz+MfhYjd6EDhqxusUhN
LpOcuegJJF0iYmZMQNiSzI0TE5DZy6FWN96fUEsBR79gU+nBL+dELVGBy+rfZKU385y+OOlW53l1
U4DAjHHNG32Jo+1kH7glgQih5sX1UCuQirZEm9dDQOXah8L6R//LQptGMzCLnrLZbxYP8HrTxmQt
nYHuuAUNH0iawS3m/Zpp7ARkLZr6xwIjGEbXivpiAOc3dJrkqYOmSdQH/eHyV1p7FZ/HXNyTIywH
rNZxxRWkwFApJ3A2zGDRFCWj2QLJ3yaxV2VXJoescS7zrX2/ukZ85IdQcsOQl6U1ONT0I5xtyMnt
s++pMfwqR6gMAQfu7rLKJ/9weeJchpQ4GKsWWTZJZWcE6Dj16RUsggj8MqC8EEJwz92CP61eb7As
gz0f+T/OzrM3biTY2r+IAHP4yjAzHMlylBy+ELLXZs6Zv/59aLz3XokihtjFArsLOTS7u7q6uurU
OTqtpBv/KbRdNeTU1v1xeafN0AYqsy1bdDfrD9IwHGzg0WAb15kPmZVmXVr7UX/OV67tPnvMRSi+
i84TlqN8xt4poDYG+BtSPHDrymsTHfKyStGnyn1w1PAktsVl0KuDbpOjMdZff+E6kWCjyTcp42sl
5L0JlVAC2SX6XeV/cFAv57LZpjECP17rlgpzbvDRCoJfMMVdJaW8loNxcKPu9fwC8uetDqGzSIFj
u2611iI20Qa+AonPx6goUdY0stYtwZe9k4WsuNPDTP1YJksOqQ9aMNYizK4GKtC9fd53F1eBJpjo
izBi+yqLQpDcWS3KflxKp7JMHgprOUgM7bkx2s8p55gymsxbRNeylEElVnF0Nbro1OVa7OtlKXjz
xDOW7sTSNrRouuspgR/Mbe8oEK4gsgGOcuVDe204ZZj04qSC38pr4RrOInDbbrH1GMpW3fKSRf56
ey33vBf0XSLVJGp6pGZfj9c32bzIqZr7LZSrV0PnDQAZja5fx2QQ4PZqimQ8sNnVJrdZgpdDbs4G
lBR6q3K1+jr3aDB095oyXgsIsf5DMPtynM3ZQBmF7EEKaMxs78excpB8sRG5vNxewN0Ne7GAG98V
TTnNsbKy+BYScokC4uLdSEdBb/6U4/9yf/NA0xSFf6tvyECQyOjN3qh7n/7zd5FZfTQF4fn2dPYM
/+UQm7s0nlDGRO0Gzhaa/hyeV4FdLGV3qgVBuo+K4Uevr83YwRweGP7eoX458MYQO30MQqGk8yYU
JOWJZU2nEy02QnyQrz8aZ2N9sSLXyGRnxM6GNrrdrIqnSG3V0+1lfEMTv5bvVYIsfC/N7/SEvT5X
arQMRqfqgy9Ec3Ae6Jf/zRvEaJx6mmYLmaRoQDSKerwjd4ieeoMZpNYHRYmkxomE0VDtZWnL6CB6
OPyszfYWJR0YmVLkV/BVJlKrTUAGGtiLodtGl5Ee7AkpEhteuvbRhKtAB6cLyxFVZj3R7Bb179xe
tLE/yOLsRXDgdAk2VgLZN4rwixmLVTSP4XXkKQP9RqQ8AO0MvUksxI9TBUkRnGDGSRxDOjToPjli
j9n1gmtr6MqHJL2BniVBhshyS/E+m5JTPKOjlD2rMadYOiJr33UXPM7IRyM99BbQpCplA/eOcBH0
2UYlzpmjR9SAvRaOp6E9KMnueVqqoxI6hsSnKBq+NsJxkRC36aAdQfFOuSjGKKZQ5w3qY6eShTlw
67vxwYvRto8lq6vaxhKT+JqpYe9bXJ8XWtHikyTDkFQn1eTpUdZfeiV+DKTiZ2RoK5owGw+O3t4B
16gMrygJKFe2EIk6iKy0WDQeOc2ijquCZL440aSrP28f8d3FfTHOxvEjgmdmcS4sF9hIqj/DMBrf
hsGsvykNkKDbQ+0m95HXhceEdgE0fTYbmaVx3Jq83eiOCr9F9fdlMe7zZTgrSvehFx5b2LuKOLQt
4SgHIO/dB9qKNIHkSoRcaROPTCHdhubYCZeywD94ip72ljfHcv6zk6optnOpaEc3iLRB+6QoaZle
kEAyq7tGT5Uv6girndWU6g9LwEBPlmFNgltBpZ7ZAjwB0nnKIQ1w8iqcPlaN0X4Oq8mKCHNmq78k
AWWTK8lKWbcXee2KHdVJ/T6qrTJ5UhKm7/rGGAzv9lrvuQIdN4DuDwhocO2vzwwCOUEtkx73IzO8
k6TCCyf9l6HA3ZppB2mwPa/3cqh17V88EhJI3YWmRx7CEmt3ksZzK3bfI1G/z9XsPXSZ90Jo9W4S
Tv7tKe5Z7stxN9akZLGW04NR+7HQdY4FZaIVpXQr6tAY3h7pYDHlDVguN6ois0ZIQ+idCF3TnNrH
1BB/BXCeXCp6z8+3h9s7+jpulRYrTV1TEK8XVIiqptKSOb9OoOcGB4VmCAoHMUm/3h5ndwFfjLM5
+mnVgowwevWimeNFohPW6Joz3d8H09ldvRfDbEwxwLGXET2glzGMJLroU/LNNgC+ofoSRVMSIR6f
J0d57aM13Bhlp0WRLDZx5neG2TioeX5pzcO82u4gqMaRg0IzHK3K1xtlVKDrRzEKLnNUhr1bQcyT
nechr5WD07wu0fatQQiGUZDHpJd3s4So5ypKP2TGpbAetfC7EpzG4NdQQsJzVM7e2ywauVY0krqS
j28OVVAowWiUpM7lPjmH7VM+FH6ofNCGj7dtb28cylyktddiAF19r5eubih5apEK8dSYoL86f1VL
2ROVCZaO9ODa2fNPpkF9nvrGKoa22aUQ9ShdGlPRh5nwi5Inl2zsH+nueRCtxVsQw5Sy0RHy9nJ7
hjvGAbiFiIXoFy6J7bDxoKp9DPOUL6r0iQ1J59Fr+nh7jJ1VVAFjEJmTQgZNuXltKPUCx0kIfaih
JA9Bl34alvY+NwcPGMTBdHacxauh1um+8PJo8ZDsDSrr0qh95kaZnq1pE80pk+GInG9v5Qj26MgC
NgMr98baC+h7IZzIYeEu5vKyJjEcFHWHL7fXbn9C9POTQjNpXNxYOnjJJIrJhPjQItlQTtqz/idF
jv72KPtz+d9Rtp3aODh57MVK9eN80Oypgw23TZ9uj7HjHVgpzQAdAn6AcuHrrYnbVKULHl8npFLt
iZ1eneOgFe06EgSXEpH8RxWr8Hx70L2JySLSiSR3yORufd9AR1RrKjF1IjnQvSVqgnukTbTT7VFW
N71xfBTeaQYhd0X09sZNqFMMhEwPr7IEXhzir/AO0jCxd0uxs8Bbk9yd7aBa/kHUPPRuj713uAig
FEOCUpGuvdWAXlh8YZXBEHdpRvfl1YoK36g+tMZTFcoHGcndlXwxzvodL8YhRTBGcyHEPsncS6bG
v+B7O8gD7g5BwYSCDMoGbwgirWKBhz2faZQ14SZI2nm4q1BrOmQTXf3Nm+0isQo2AVjrmzZt+glG
elbl9DoFVXNCZjJy5X5Ozqqgt67VmJodCwL0zJ3RnCKYmuE3hTtOloHZlMgUOVYLe9ntXdx7dPDg
QINkrUdx1jfnPBgiKe/I+/hlbJg2fFT5aYEp5FLA9n+J4Jp0koZGyciA7yJFNtzR4Sk/eMHunVB1
7flciUBJPm9OKOSBejCIU3RFYVxZ2T3K8ncLUbfqFTp1QMRAlfSOzmK80O3Z7w78t6eXMyRK2zqW
FJaTmoH6udBR23RIKcRx4cTgLBen0ZFWciKrymco9SDhPzi6e8dHtehkpMIjv1WK1QZ0xTsYfnxV
+FzOHzLdsMfkU2Ad9ff9ze1ujQ5tYPKI4hosb/PoPdxeyRJRhjeSJrXeyWSAHvkkCOa7sCn/9Fkd
vYPdW4SdIOjK76kGn6VTFVbwoBV1i5hYpUMWbhrZUTpo74bR9BXYRfYdVd5N4CHDjr92+3LDTNLX
igaU3NJPU9sexDd7GQuVfhccJI+9FZT52oFovKitBXKeS5/Gkp2Z9Uo+n/cnwUTmy1Dj1JaSOHwU
Rvh5kmmUzlUaKrStJFx8t81tz88AT+S8gb2h+2YTjwQaHEE0eybXLF7gKu6TWv3cRbAcHBzqPdsi
GCa84n1raluzFoMok4KlXfyqr2VHMBTbCgGWdlnzQ4Gq5vak9rYRCjvcB/K2IL43y2ulAYFCU0/+
wPYJU/u5GAKXC/Ugo7v+NVszXjXBKAThrd7wakhdZ6TSiimvRi24o75eucOsdA9p3hufzLYzHuZG
qH6E9HieggIy6tuz3LtpYazhHkK/Brbz7dalkPnX89TTbQcTRQ7VlqdUWnkJ0XS4zFYSuJHQkkoM
J+np9sh7m/ly5NWoXtx/gqnPMIsKiT93a145/SIMzUmR0odgiv7DVrKH1LehwdffgJfVrjeLGt0H
X10EWxyVf/Q4OCM+cBAr/wVtvthLojEi8lWPe1UTI/5fp/xiSvBtkgc2zO5s2IJt2T9aO7ZLJ3AH
+9evwg7d2U7syH6c7cw5KhcpmzP4d2wy0MAi18YSmk1fj910fVeiQtSdn+aHzK2dT/DnOLGXuYs9
XXLHtu/XsbkFTut/4eV1GjvxvsGyZVf8b2T/CU+3N/jv9bZdDgDZCGdxD3D9bZZjzrKmV8q8O7fe
4CrucF+4mSt4oYde3AUYr4uuibOwQoJzjzqh85VMmQOX8An9D2e8pCeYjc6BY/iwmLn6QZj3F0P1
8usIV4DEcoNAUwkxw9/G2hebNcWwriOknF9Se3YGd3FbO3Im+3fulM6vzL7//vX5nz/XxP6TOI+x
e3tp9I3xI1ogkdulTIq+/Xr6N7tVzqIltI2UX3onvBRO6VVucS86+Vl12sto033nwGTrCd5P1elt
01lONd+Wnn9wm3qSHbm6+z2wkWaxW3c8kX9zAvtxtNGWcQsHD+wknmkPTu6Enqfbv79I9mIPduw8
66fcTfk9R83iynqrbZbz1Yw2jkQOeI/Os5xfLPtb4jz1HmP+gJ3NER3B/hnaXycnsx90W7efe/th
cTqPAjwH4fNhKW7jUd+s7cbsBH2U4AXgSypXPQ+nxh0dlG5cwzbs3jPPPyX2W3Qmt/KB9jizJ7Hz
7TnjyxY+cXEG77Gyf32FVdceT8pVOxtn4R3PeEfkJ/Rr8dFHdfO/edm3q0e/ImgVSh7m9pthh5XS
wcgvkHc+l0/C5+iDdGfewz58Sn1osK+1L/g0zBxcPvK+HXJnAwaFCEXbOOEY1gkcvZJf1iNg2Lkt
Oj8X+8PCWtX2l8GhP96G8s1+fGycb/9cieEP7h9rb7ckmRcKGH+obrZxum5NZp8bY36pvem0uoME
pzBh2r/wmov3S3YsW3ITt3RaPm70jFPhxjY8LU5z6ex7WhDtwP76INsW7lVyvg72d4gk7cyLnd+R
Y/J7Y0918Dy2aoun58FmYzvPLx2VP2e5q6vRXLK7DqR49tPM4UHz1f4eu5qLW2TLvdVaKr9wLHf1
nIaLmp0TeE7EsbztFaS93XixFlvOiqziTgwF1sLg9vgZ2+8/DX9X/+F5tP/09p/bw/0NELdG93K4
TaBqDnpf6SEecHR+tuz4zEkV2PcJZyiwxDnHwWSV1mVoWNt4NQQTi4Bb1jkyhC1e8++xffk1G5fY
Np0mhRqTv1tdcc34q9Oq7I5vUBznn9H+/HhE+rXrtSRwYpTc6GsiqfH61oxyGKdzqc8vhJLvZy+8
zB7+9aTit1JPcJBGd0z7a4pZTs58MlkEtKMczamcAgMIT5YbHNxL23fN/1+H//ukjStoFZEqusYn
PRn2u2+CjQ2cnwv78Wj39xw2VyCJZTD6ZPE240DmFtSt2rDe+WptpfNtJhaw7C+T/Qv+jdPlzwMM
n+z0batT9g78y3E3j+JiCfNGh+CRJS/tH7PzjmsPx2PxT81P3mP3C3HTFwMP4HxFfMWJnYWL7qt0
beznwIEpnbN6NQ9DKG1/RaDS0Hkzr1Xn18agKxBhLFOxftl6aQmc82WNC5zBDu33MGPhm1LH4nsq
7+tqCatPad0CI03dj0+9UzKHHLfw+YPkfBxtrkHD5u+yHwav4asLrvLbi/m3BLU9wmhz/O8nbzax
iHWpA9OcXwRujtFbTpUv4PBWH4p82P3kte58Uk+KJ3DrH5rqNuZco5iVdxACuDXc3d5a7SwNM3LZ
3B7n3qtO+ZVo82I5k1c9zK7hRt4Rr/ib+0qhJWcV86Q2DkuzJW7mm6VSOdAA119KrzuVnuwJtsG4
0l35brgbLoLz4b5yMm8NHtHy8DQvd6vzeBcdvb3XaObFuuvkJPEWhsnBWXVEtknCWs+IeMO680Wp
CktvacNeshtL6b5zyQGGgE1kkhxLDyLVS/Rh1L0qMIfIq0bd+izFU5g7Wqk1gx8ty/T1tlFsdmX9
No0EJmB+KPLAO64H8EVgmxWUmFvdSq9oIsSan4bVTKEDNN6RCsB6HjaLACsjLw5NZTPe9F3Ow5jW
WYiEXzEUHjKizhK9m6aDt9vqDm4NsrkWyHFHSVf3s5/My6VfqgtENJ96Wb9baGaDb+kIEL3zIKYZ
C/DiSq5EgL5xAlWbl/y8in04sLUf8AmLjjFq09Wc4y8Dra2ntA4tDyZr0//327Y+k9ZWGSg9tx2B
WplpYKPn3odOLfo0gFmiZcooPt0eZW/PNLA0EI4B9oZP/bVxkHGUpCYw02seRqorCQ2iTpyqd4s4
mwfB5d5QcHeidwM2ieO6GQq+KDWt0ULyq6ECgf2t1O6RvjrwgHvGTkZIoY8Nn03W/vV8SDZqoR5j
Hs1ouKgbXiLxCN+9Ow/yWgywEjZss071sIzm2FMNoLQ3nnt03D9lyfwIU6RwkK/fs3XKecaq40qu
YlvRMQMz7ygJ6DRZD8vnYaiGa6i1/ROMzcGZxAaiuEPaurctYmcFeXRQ6lgvETIYG3cR6C26o3kK
Kbeaf2pU3VX09uAM76zgyyH+cs+/8Ehm2gbQTiepL0BQnpxQmw5TV88CNT4XS1w+357QegdsPMar
0TZhLTROYwHJkQhp7PiHgT1kru8iMbg3uvpgYgdrp2yck9RGpJJT8KZKb8AuhxiLlp6qCm29g4F2
54Qt02/OpfemXTgbDSCMloXEtNXZsAvbSvVN0SdKf0+3F2/HBNHwpCtQ1uEso/vs9Xnq9KUGVB6Z
ftln4VlFxNENa12e7CVprJ+m1aN8NIlH9Yodp6uTNJPXVBHKHVvDl2IrRXzUzCmaGx46VIutafS9
dLNrVRPKTRn5eoSV4gPnsbeqtIhBBLdWNAFzvJ4sVKZZXFaNcJHHtLqvEfJx29j8wc0ckl3WioOT
tncMXg63rsKLY9DOcafRSb74ypLQYSSTKEeCrC0OImxpzyqhk8SDWJoCMH4zLeDVARQXgCxytDr+
atbGnTu2Sv8uBNXdnmI5FKBE7CFzR9Uh4J7Rs+ZBjMsYjcMm1kPoo6cKSREisc4ZrUaLDq6G1Yq2
R5QGBcgkLFKDdEG8XonFMqF9lFEhU5T8uYzqCxtcu7Omf4grEVmv8ZO8qqJ2zcG4ezvwctzNDiyC
oIpjpcHTLppngqOTkXVnC1mr24dof3oo/HHpER5ueWLKdm6yUG5Fvyq0JXK62QxjGzFcSTjPXZTF
bhgAuep1ZRkcWely0W4BkB9Z996hWpPe//MVq5m8MDfkmEp9jrLyusR6JziyMEufjSyyPtZjAw+W
Lljj5CfiDIE60E/l8fYarFv4ZotX+1sPtUE58PXoUUmJsYah9aqL0Dpo4VwBnQzScwAg2kmt8hFR
ZPXA8vcMf+WyWdmO4JLYrjttWHNvGFnmQyE8PyaM7sxGuBwE/3teA7i3ZFGEgqxY3LpIC26vNkiN
iyncD+GTWBpeg+pZUB+BSPaslUNMNZW2dpBEmwBKShZBqXqUWQl/kMNMnKTT3S49qt7t2QnVJ+Qd
aRliuM19SZM5NPKGOV+qOvvMA+sjAsu/82j+ZsTLQyl3vjUc0QPuDUkNj4ZjAFrKG45HSACVRFKi
3o+beHkvjk3wowjQVM8QtL4zrdT6kelF5CpWIP4HE6FGAyCMoJTc/8YsobnWgkwAFdb0Te1JRmZc
i9Y6yuTtzo9aEBlV7rO3hphnPZDxSkUBVLuq0VNLgl8QT3NwSrVvNf32t8/anqHAISGtQqAIrWxL
lbrcpLK4DOm1hf//oeJV5Ixq2ttzlmtfbg+1c8SoU1LrpdGX8bZDpXnMZWpVwsUMVdUNIEo4G6ao
+7dH2ZnQWg0F20bHniJtEeOFnCFeEkrxVUkb82nRi9gWky7+IGTaUd7xYKgt7n+R8iVVglzwzTEy
zuKsGC56y+N9uPRHL7yjoTYHrc9x/coShz69/Y6qtuc8oyqY/weZgZeLZ2yCUnmcu8wkSeKXaVi8
HyH7+Ii8juxWannEuLBnDbDY0WPLY5gmvI0rHOIla1CGhzYSUJGINifa8O5tU9jmQ9d0xqq+87cb
CVWcN069qWq6fpLAH2FTbi9TKQf/hAgiZnauzsDAFlNauvuJbu7oEkqFoNgQ8oK6SCZhrGFDrNWv
UlhrpT2jTX+01ju3nAEAmKcnvZakQtYtf3HHZv2kFvUA8UivwCd/VjI9+SgkPHYXKTYXR6oTqfcs
pOjHg2XZCTF4J1K1Xzs83z6uOTNDS1dCDhRiehejTaZY6T2J1YtajV/SAHXVrHZzQznd3o2du49W
8bXNiaiCuuXGhJeUepHZoBudQtR/zrt0+djWPUlyeVTdtmuSg7t278iAwUDiGGJSIC6bK3Ae+jaQ
lD70e22wu+JbTYt8UHz795MCAUH2H8+G6MImGgWbJasJOelLmqElIy52NjzUZOh4zR046j1U2sq8
Q+KQOj2phO18wnhUg7EOLsUsl8+9CLOVnVstENFJ63xdD4yLKIft+1iL0lNddNa90XeH7569Y4vU
Az3kAL4Bfmy+wkr7mXMmST4CX166dHdUH7/fXtPdIcgy0Wxrosi3hQRNwzgYxVBV/hCa0OSI11mQ
/n22hB4p0rDc5+C7t09VGE9jdKbYNgtVKdDJIDt+NrwWreG5av7cns6OHSLnTQM5TT4WvVGbc16j
3IUwIOoDOde4npfnVJMeeEAfHK+dVTPJYtHeDwKayGEzzDKjhoysT0HINf7sx/wxtIwDE9w5wa+G
WH/9hcdCF03iJd1al4FI6ClsOqTLcO6BaqcNQEavyCLhiPd3f1owAKE5SuPgNmiohVyuxLqpfdLk
ui21FfSPcIP++y0Cb8d9gQaWQhvk64nJTaQKpYxcs67V56w33ola/U6U66+3h5F3XP4KawRGhFN6
C6pFWKcWu8EiQTzqyeg3tWt1YegoylLfWXHrZnIqPQWUu7O7uc7sJPpTLhUd4q2KQB0ESVD1i4Lx
NZ1qRURFWErlB3Uqg+hONEA9n8VUDWRbRoDvpAWGLLhGU4+C0y1trZ6yFuLTr02QpyhT6h2YhbGQ
+8vtGe5ZyCqARPsCBN5vEGlho5lpD3uXr/EwFYra7ucPVvMUsHW3B9pWc9arHcQbZqHRnPdWwKpR
8qCO4nq4lH3wyZBSW01hVI2KE69kppbb3TJ4phHfMXdnib/X1j9C+c8oxue6Lk9F8gu9ePhsEliE
gBUVKPcGk93V3WMfR3fz8jVss5MYhQeGtmPN9K+sTDcwmbwVPsq6UQ+sTsBT47yrafmCVvTz7ZWR
VmPdvJ7Xyx0yq7XG9OaNaZkLfUFGbfkiKsB2lKGOLYykMJdyCO221ltHlibVjoqpvaKu3XiBFCdf
mwZS1dtfsmPt3PNAA+HcQd1um0sSlFKdDMz9MsH8qObSKal/ovPqLKNiC+lBI/WOl0XBYJXPQMmA
zMnmCC9jX9RhOYx+YTT3KE9cFVTd6//CwIF+LEbHzMilbi+OYul65E07SHUypXxHsV382EtHN8bO
E5DWTmqDXIHoM2wXrtOTIo7r3rhE+icKJBCl9k5V/xyb92AevcQ6egPubRQwNojPOFTQwmzu9FGo
UT6MmsXv04om/GoIgitnb+ztOI10upeNWvhWoaN4vm0gO97CYnbUYPCJb9kYq3mBzaoEJqvl/R1l
hPQ0NEZ6SeeidspqOroh90wEoNBajiFd8UYby2oFE5GcybqU1VMALU0hV6dW6A5Ci91R6A8iOvrL
IbQxxHlKe5Ql0bQLAQV4k9r255kL5gp99hHZ3976QQNKqRZzWevJr6+tOaunIa5b4yI3T2H+W6q+
LVloUzg7OMh7U4Jig2wEiQKk01b7eXHv11FYLk2tQkqfzGiy/tbGT6l5JJK2NxkL5ggs4i+mcv2I
F4PAaw7z9trKJyu99GGy4C1pBQMquW4Ofk5J2nu3jW9vUlTfqf9xJRMHbt6fghFXqjBArm9F8/2S
AZrsxUs8xAc2vjsMh4XlQ+6eaPb1tIKhj+DDplUnaDMbnDRt+YvHo+/2ZHboLSDWx1dQfQGQh3jf
62GQa2kHA1l6P4F81kH91Bmi0hWT5FdR5V9CpYucaLS8quovWljfh4LxMbSO/NbbLeQjaFihnEia
503/4pCOwmTWCuSTSZDaU45KWQzMPvTabDzIxu8PRSqO+wVIx/bdZQwIE5qjHvtJii6a8SGrO8cM
n6IlP91e2bf7x5yIMEDa0uP65tUlxF2sV8VY+03bfZOE/LEey29xVDzeHuZtYEAigL4x1IWABbxp
YJyVyTCSDqXUtkxzb6AV1FUD9Qjp/RdV8zo2WPuZ/gJh0Ct487SS59SahSbMr20Wog4SiqUQnxOI
MZ6SoiFsFBsR6VFRXWqyZsOMeHekNaZhiyh3ghfO+zGEsTv7QNPS9C4R0pK6ZQj/ezGp6XstLLqr
EBUp8GGxXEIHDYR0srUWNiw77RA1dWIJim0UwKvPAfiCn5PZKNlJEPLhvQqjgWqHJCNjW9BT2U3H
oDjl4xglLi3tmeJUiVZNrprOmWRDFzH90sxW/JblQqfZoyUidTZGS1I7Udxr34VBC/+p0Zog3JCD
BjJcOir/gWW4yexWquTKtrh4hIdU0HPTleZARzwta1o6gLJeBUheNLD2mnSuhnbWL9lHre84wJ0h
iQDcxKhX7IY+5OiUTLSEumEO5YgzpuP4XmilZPLw2UKAbHKgoqfRpkbmqPNc035oBlrKtTqby6mL
Ypl+FDmX7+cxGg1HhRKhvWstWGrqMSkzu1c7oleYcAlEu0ydOmcQuzG8tCjaSr40WsLPqKniCbkf
VaNDqa2N31ol9bGj9Ip8hBjbOwowGsPAJ/6FbG08JgmrOEbMF3Ul+r8yoXHVxnR08aitZO9oA+bg
BbzGWW+679JhLFoR9jh/bkXgV5M6UGpLfFUux/Oqe3pw8N4GW5AjkgVABxe52DcokMVS4CWaQlAt
2qrzLGtB8onfLT0koVwBIE1hou6ESvkuK4n5sVmq9oJp9hn+NFIHGyRsB8q3o5/W7rKBd9U4D11h
Ez5Kv6p2UGpbgn5mtBsKMqekVFBCHhKxcAcZOpNO5XlrT0Y6z7YCX+Rd1zea4lrWsCSrrBYUZKBX
OKlFpw6DbcxxG9sVnVvPTSoJlm0W2fpi0Ye7Plywz4S8wLewoj/NSepC/NyblXGvR1ZxJe5fhDPd
cMZw4nlgJjYfDtd/2BojpyM0eCskU7Mc1TN3lpdiCbV3kIbwbW/vP/j/eBTmRelXySMiw+WSuWZE
Mr50qNm0R8HXjhtd1YxBQq2lU7jdXl+DcRxraa6YkV+J0z2hs5P/B24K6dUQ64RfxCnRNNd1UsiJ
Xxd0fUAEY7R/UumXiaO4bZl7K6cDTuIpbUrmGxEWgHgIW5vIDBXEkX0WlfakUCtseuOHmrbveeEh
rzq1R41y6xJtrggawhlR5aTTALxZQkHuTY5gN9Dzq9nG+CGHDS01Zhvi1DrvvNtz3HEpvIYNGH5W
Dbo39FdjlE5LWzTGJUDGmIbmT41gWs6gDNHRMX87K2yCAIy4hFB2m1NsGwTPh1DWLuEo3muT8aAK
/55xA7sgwqOdcg1+tpnRdpjzFmRG44dVavN6clrlRJn+bLRPTXqkW7Fj6LAfU0aD8gCYxhb1gi5V
GMqFRae5ar3X2/J9RX3j3+8NqXpcMC+MNdPy2tAXvUNBotZm3+rz0EEnPfRGCxGlJLfyg93ZMwNt
rYkznrmKDr0eKlbFWDfzILhY8UBLN5krwKm1a4jt4+057Rg3UiQAR1bcjkmO+fVAda6MaADlwE51
+fdQypcsXzwyZZ+yGOT+GHy8PdzOvBTSYaDksQzzTVSnJ5FWxGYHIkpZCi/rh+Cu0CbJRV/+6I22
c2sqvJxYPzBe4CY3MxPryIqlMDQvRgu8XY0fpNp05QIlhWT4eXtWe0NhcTCQysgoIGz9ehGNJTX1
SZh0n+R96NbwUflFKSxurpuRs1jqEa/Zznhrl7ICvoteIw7v6/GsJp7FuW1ArDVK4OcddzOw0O4k
RWHkjkJyhHPdOVsrOgMuJbbt7bNa1BVxLCsdloGxOwcFvYTJv6fC4OSKGgUOci6QmW9e7maerqqD
k+wLKv16aeGqvXmQENupF70eQ369bHVYTFlDwcgfO12hZbUnctCi38Q3E4H/XN/XSZK9Gy3Uz/NO
lX6Qo0mPwAw75432kDXHwxmAS2czz05DeVMTJMuvoEw7V5kx2bB2AHqvAv2qlgO0wBVUSQf0GKu7
2FxhIF5InEnWGtC8dScZGU0iq8tcToovjrNu0GYBwVN36tN8pFepzhrLxocPrZ2JaZe8Q8N1PJK7
23uUo+gLMT5my3Zv1UYKNNi1OWt1P1amMfBaKNWhb1DD6lyugsJhGMzqNUBNnB6P1JwueirOCrxC
09TbY9oppt2ngyUdxBV/G5O2y6OBMIHDlOAR3Mdrw2j7BkV4I06vlt6GF2EsngLTeJ4nbboEFpxe
JqTeTtMXFY875bEdheG+yWArnKg72WKta04u579hn28PvmzHXRJ0/N+HrQfzRWglzKNIDI7usjg9
i7wfi+ZZmL/ddl5HY2z8ZIg0piIE5uyDZnw3y6iXiLVXR4p7e5g9n/VyKuuvv5hKk8btPMkhwubj
ErxPs1SmTWlRUTSJ8tRtJCM/4AvZGxBCC5q4V7FDCrSvB6QUVwmhMlOIbsXfUQ40P9A8VGAGWw7r
gwtgbw1JNRGxEbaR1to4ZPIFerbMyKPoVreEJzUmvXSVqnGKnajQjewgo7rnj8lMU2Qn1nlbnYNd
M9XEwRx9Q2jOi5WesiE4CEB2h+CdAosZSVs4+V6vXqT2SiREAxy8gaZ9h4x2ed/J1hFR6N66kSD4
n1G2PZpKbISN2Ax0NYDEc4wibu6CKtbuFTmbDoK3PXNAIYNcD68cdG02W2TF8iiP4Wz66pyId5Ze
Gg9mZzwPSkL2oFIi/7a573lcqILoSIdcg5fDxqUEdVhHUh9l107LgtEtYXVSwjS3m8G6axdDoNsN
Bo5Hs5Hae00TliPipd2VhTQBSCWJcPKfr/dPU7RaViL4Xiejip4iSZBB7ifS/RioX2/PdNdSXoy0
OdigidKwz/TeF/LioShzSjLFwfV1NMRm7wxpXIUOEKmKhdaVAzDfk/EfZkFTClUXHiyEORt7p286
TVUhLn3Tit6FmukJPCZvL9SeSRBn0x/KFQj8YWMSCVxfhlKl+TUX9RVL283nZSk+dF0/Pyux8mxU
oniagPBBv7nEB0u4Z/4rycsKNlwj4s381HCSW2kxU58u3b5zaysrEyeLisU8W0tY0Bqjp9W/nzBl
QeJTZEyI6rbvP2nMUeLqBsknJRR1tt6hR5+byeLFEYoxYYBcegzR3rm2RO7S+DDq2ZmzRiqLZjoy
H2RPNwseBmMH2S/oDC0tP41Z8pyGwV2kW/+Psy9brhTXtv0iIuibV2C1tpf79kXhdDoRCCSQQA1f
f8c6DzeqXI50nPNWVTt2YFhq5hxzNLcyB7Ht7z/uN/stwVUDvdnZngouif/ebyPGKm1oB3HgxVRs
k2IxJTBjdDcA5Xd/f9Q3uyFBYwOnovPY7j+0MSQ8wxulV26f6EXvXF+8wLKJbv/+kPOW+lIS4eAH
uAnvJZzQX+tUAJrpsPoz0qU95H6XzrYYmqhMRLt5mrK2Sgb8XyuTD+tP86Fvtsm/nhz++0vafoj6
MebtUWvFNx7h4U72U3wR6VZsxYRgv8afo6ikbY9c2mj5KRHvu18SVx70M/jEGAF/XTVz2DgapvS4
Rjq75CAOdojxEtlcOpSnPxRf3/2WYD5AQBhgfyAV6d8vK1H9LW0zdYcuC36zlsIhIAl+eMZ32+B/
NIpYlSDafC26BbO+yRhpDigZ6syr40FtprDbTN3D/37NnG1IIV7OkEr7FR+ZczckSAHnR50hvdgL
wgCnXJFvRw4fq8ZXcaUXxPD8/aHfLRc8EJMiwKlnr9B/f8FlLaTpXITeW8/uqEm43jSskJuA+v4O
A7H3ZAn7S7hozTABdtP935/+3beFhgxTqrMu8z/UkqUJDG/aqT/GMqJPHSnMC0eEd+mnPRos3fzv
RRnoHVH1AdEFV/U/KgYZaAhBeyTHopbY5U1x8tafPOe+Wf8ICEVSGsx0MLX/Wjcr5Oxa1wl4ziWu
bvs6HuNS5uaH8/KbhY8kVgxmoRQDLerrwl+hmB0UuuEDgYDmVptiPTXLmv4wFP3mFMNTACpAwQJy
ytcbaAwGaccMIcld6D94g5No+JOqaJHyO3Y1suXrvy+H/L+nJtYgCMywuwRZ8+tWmwUgjpjDdTXL
vMtsgKEBCQ+L7fYL+ql1beq+/amn/mYFQmOImT106jGQgS9tTqqSkVCXIEt4frGkrUSsSpP+hr9a
9fd3+25dIKwAgQXQ0IAt/aWCGMWk1IC0lj22PgLeEONaKeaPu9WA2vH3R333s0EeDPgbRA5s6fP/
/o9esQvgNE965x/gBo9URRu0tywSrlTI7MbKF1HlzPKTa/O37/ePh55/2388NGjAlNFIBDnOUn0O
WTa+x73poZ8b0h/at+9+sjNjGczUCOzvr6uEGcZMJuFpaDCg6heQhscyTD9y+/T3z5j4361H8L3h
FoYtBsz1y+IQVgUp1LvRAaHdehOYPKrRLhPYakRx89JNWb9Z2tDVHMSjseQzknj6ILwHW0fcRyTL
5AZ7Re+IgL66nEE52erGhdUw9BinUfI8g6aUwPdkb+fZ3hZgCz4Na2TK1C5ppR07RY3TJQWTHzd1
+ktN6/DB/Wi8dGROs7Lndgaw3eunsAv+jMg3QjIj9ZsSECsph0i6bWGbF48r8dyYDi1okM5vk4s+
RpPIzWTy4AYJrPPOC8jrOqHSckY3v1cJHpPXObtNzoUmipT0Qmk1vrvW/7RzT45NzNk1ajm5BSDF
gXaE4EzISL4sTU5ZGUVEP0vfewgTz7sIg05dxUTFpc6ErLSAalzxhu8xQBRQdC50I9rgcg4g5/Wh
SNVlEov5QKAaqeYZgReA+0SZiCbZFOlgS1BVi7GcQBkuoWM6xUU/V+EKh1dFe+KVFhr5ozXZJWvW
+XaA1hb+cj3i3FlA3R6N3AgPzAzhn4GX7WJ0s/WspLqIJItPSaZB9RuaHQEa8ZqHS/A4N7lfrswP
Hsem8T5jRuGlOZJlaxuEjavRy/C3LCGv/dW/FpFCvGMwJGXnpc/gA9z03At2TdhNZRGMGG4HTbb1
1ta7i0UBB76+25CmF7Wx6VwupGH3xax9qH+RmDIsHlikcGRHiAyNLiwWDQxocgGO79LGmyibo3Js
5k/aRrzGIPeNZBaZgBSKrljZy1E4cjvNM8zCzBojGKJIb/tYP1uN7iyhLt3Gw0QfnZZrFXnBsIEB
8FQZN9LN6qXLr5S0cIlV9pknWt2hBCpK4qtpwFab2O9mDZpt3hV+7YX5VBoTqR1JWr+Eb1JWMtZ4
EHwwVrU6QJfijXu6AoPUC7AJu5K72R/XZCuTVOE39PLrQCEfB1TOtYr5+DtVaf80I+MH4odouhtd
ECIbePhwIoPflhsCQF9TQCuog4tLb8iS86H2m3N1t/IwK5NFPhYMlvsTDrxay2iptDfA1E6n5mj7
+Xz62qWKp6DfZZRing41TxnO6bMHEl4pJDN1FPDZr2ZvwNoSrD8yaOguZMfuwUjKduMEUUsgrUEI
TDBsA9HKWqSxe2lB/0BhmBUtlls2fZikM/XYhn/sMo3njaz3oE3CEQcFet37ywwOvyJ1l+PFcPO8
sTTsKjkU494RCNszvoIwM7ZthQzo38uayFNiRXCxOn3FxKxP8IYWtTSqOHBfRRXrRl7a1RsqxEX8
YrCpuKR9t95rHoVbk8wnlAyvZsjDKrHssemk3GQ2TTeFc+rSws+6okqgW2khw2VNgjUIOi/EpFG2
YUK9pF0Ergp4E0ew6GmVJLQrjUj2xZoU24KMdI/j410X8QvFwtzC0uulTaZfLDXXLM1MtfR83ISj
yqDsjseN8Pp3JO55EEnk1yHVQSWkyOtuWWy5gLtXGsg1cjXyjTaNrgtK3vRcjNhpMtyOTUoBe0JY
iGQeux0AXV32mYAbWyyXC9qP172TWRlOZN5Ll0nM/oTaj2tAyrEXt5rpbiuGoSjbIb5aIv6ZgbMP
L2i2lhSxXFHbYfGO9Ir49GkGMHuLzwrflwV8+3Ju46RkJMABF5P8emhHu4uaITnJxaS7lmHzrpbF
r64wskXfnp9ywRvUFf5c1LKPs60CnLBJ7CSO47JEe+LGK6FatsWcWjziCJw28P221ysfzVZyYcpc
gUOkFbYaT1P/yimxPvJhJBfgqaUfcT76+5hF4zULl/RXk3CYyEWzvEmmrr+2zKW3nvKnfd7zt6b1
3JYBUki2zqju3dOFeNOpTTd+49gxjob5LlLnA71hqmJtRk9y9ZoaDdhcTjnUj/B5Ypc4audLfxiD
rZ+tAswLvk6nILNxTZ0KcHlldqdWbL6y6YtP+ANn5dq3E2ajAK5F68H/0KIGGYRKdhGfRvhCC14P
7XC7pC3deMLK3wGl8j0k5Noso927MH4lpumudc9dD2PlZIGZfRCUAeijayCbMl/bvJpty0swsWCh
FzK9pwHp72KJm4aOdKqyfk2ux2mGY/vE5qdWBTcLy912sMWwsVbdusDJyuv85Hkt5qVSbnlBkhgo
Y2yYn2if8dsiNF5pcCkdIYNgM7I8/V9zM2MrtZl/9McA+to+RADMGnPEos1988eAKGRLYqAi4EMU
1k0DLXrYxbAXmIM7yHjg16RCWcvZKzZTkbR1MDTtLmaFuojVGD5IR5ETgVcrubLwLae8/XThOqD2
cVnNFxzOmS/D3+Z/SG/SI9MroOHuKZst7gY/CDZBi2p9jXLkktGG1BbSGFDYfO+YyIZvi8hTyJRq
owMJEcAejAF5jlMVvstu2rd8Wc4iEFifNbndxWbOa0Zmf7tksCaCnh8bVzDAYdN4Q5rg3bJJPlgp
dLXAa4CUgnbgU87TfRRx+5Rw60+llwVA0cgw+aVvI7iuUuzJtShKkbU30nf3q+pgvJe5vQxssFmS
ebluEsYPYopinFB5v1x6MT/leIdKB8xV6WTw8zbrM42i+yL+P4i14XcCiTgOEoy5/uMrD/OEBnVc
se57zvsb0kXNNYoi8kMH9F3pDvgLJGKgJ2CPfWnHvcickwjQ1zn9PpBLJBdNyW8vukj+DygY9BwQ
/yHYC1P+rzNwn9g4n1RLcGw0jwwJRr7WP3Q83/SoGLKD6HHG0P8rTgLbpOVj6q2HyZ6PAZK/IDX5
hynVN10HzA/OgQLwbIEd95dWJx85i+I5RU2WffbQGkjs2+4nbsx3k28AM+jmz9buCL/5+quEsEfr
jFoOPhorc1KM0JscDRbYCWkwZbWGROaGGDRAF5DMxcOV8jxclTpEeOsPC+S7jwrhH4YS4GQAxfzS
RhbN0EBSD9O5NOrvYJe0GZOfGMrfQEKgmCCsHDQxqEa+QkIhCBDIIkdqjKXRDb7HDcC1bZF4j6PB
uBHHwzwn+5/pTt80W+dwCAzkMNzH0PZLs8X6pRkIV4gQiWbyMrWIayohc0SdNyNEEQYC2qKGapGl
eg1qz4861G+6SqBuyOSFGvbsEf3lw9LZ5lD3Rsl+ISOCGeHGT+BTqKEOHH5y2P1u0cKMBGJtrKf/
mlw4IVPAzgzzmM5dIyWl1rG7GLpi+/f+9bulAkADaBcI5/81tsBQGuQED0zXbp2riaWIiIt+GIt8
+wiMe86ZiACKvi4VJeIUXGYnDolPdm28bp1ufgAzvv1YGEFgsJTBT+IrBgWXfzQLFjd5nPX1kr52
HXJUl5+cF75bfAiR+f9POb/oP9AL6oewNUv7/gjubld3U/GQSN9sJDzCSuuLkJVcyJfVJ+vH33+k
bw58KFnPBzBsXM6Uln8/GOYjKWgrETREMdvGmdvAdPcWfLNDtvqHfJ3u/v6471Y5mHcI6MUcDaf/
l02mVBAOMJNAxi4bOETssMEzy4elYAHb4Kfx9Hcf9WxmDm0b5jpAeP/9bnEhxBQsATu4bH2PEATk
pRpezpO6IEF8Yfg61hGRP/2U3y0YWDnBqAZ2f9F/fCBQg8+cTllxsL2gD/FUjEdwD7pNnC2//v4x
z8YKeIUvcx445EFiBNUIiDlfX9HJKSlmF4aHSfQ9moK5XasB7eANG32BNsd1ZWscVCUDBAfadfN9
33NWq2yaaqRWLeUcufU4UqSuoG6FuXYMfxuxMFm3zVrUCI27b87K3cyYpkYPza510Z8r6+CCLshO
0fDw+sWFPVlvaOomWYtS85D8CV14J3UWD2W69lNJBOEImkmCEsdRe0wUpJom90VdDPDjJIGBs/vi
oYzPR4z6/IBUnkfNb2uUuWExLBOZFEEVcdrWuWhvrO5/neUt5Yj0ubM1QVcFSiy/bCTn+zQi72Oq
wxI8ixGtJSpf5MCOVbNM0RVaB4iiMe1D0zy2t2iLs4eQexdUovFiC911bWGuwnS9QoE97ag/eeDF
gzkEOQs/yLV9jgSkR54CQBAgI7oBWRAgi86h7Ud0w2oRKwTdHyi/aJG6Ks3lR6PTP6j4aV3k2vxZ
OxCnXARsQwKkrDWmc5CV+CiGk9EcExbxroRJ2LjNWn2v4lbvVmUR2wbZxeL4spk7GFdNfvTqZAgE
Iw1muFzQDtyrfv1ExRwcMzM1j/i34HroyGeUpO6tGAW6xgK2Ypb3aBmySC1XEib1FTI8omcxRtkf
1rGgZql6QVZ6dtGqoT/2XahvZ4y9K7awGZDVvIoSd/74mor5OokG2I6AZAUIcKXbYk6nbQ/n9s0k
W1GDNSEr0vKPTBTPfeaPN93UhbU/uqehKWi5yvQ9hdR702WGXBZo2A8CoMTLaFZzKmBmssFnT0sc
yleeylv8Baq9mDp6FWoQ+03UjRvGuXftBavcoi0/rYg3rj3QECvGvZ3wMCnz/Tm4Xpo5v4oHcQMK
E6/V4sKgbDqlyijRH3qyL0MqEL+aIH4Rg/182/Qe3RLSzMfQ1x/NpP0PbrnbIyp+eoU3GD8uMp6G
jaNtcsumWP7WXv7EcBUdmKLjHiEqU5kO/NkGY3wiQjQ7hknw5RTMEVzubLuXE8/3PVKj57j193QS
8TFm5iVRoftDu/Qm8w37ZHPWbyeUe/t8yKGTUUXvX8zhhIsAfeQ2mJLpzuSxfKRcwhQwUwg6SHz8
U5jYJ5N6ouxnNEaSrk/5oJ7FApJ3BYPzS2JSJGmm6bDNPAz0/QyKOj+5xwHBL0MvvLLLIG/CyQT3
oSZmB4MTOFJPcJWAvKKAytp0D0YCG1p6S8uoaRpsQj0pHB/r70YZJNy7BnbDZJ2wOYCUgaEcA+4B
JmEGYF1917jbVfbRfhnchSyWIAUtriPvPTr/vRuA66SIhwMYydznxIfkMte+uu1pE11NY7EcgQnT
RzpObiPCtoH/OoW5MDdjUbmpxT/5LKl5Zy+cEVitEO7JS78zj11LdD2Q/slD2tQxtdZU4Igj4gCn
1F1A4zs7F6LK+Zwf2ejs49ytyGtK4UkEymI9xcVr7pg+ASlDfkLa/TGSN5UPvnrPu1+hsG8ioAh0
4Kx7in1ltpQJ/wZmgflGp5MCnucYmu3crwM4BDWW4qwO4rnuorX/E9B5uLGSe4hjZMsFAKV+V/hN
G8H1IAgvz9yMi1WYfpPFaprLhsJsrWPT2pQdPEr38Xx2CQjEp/OsvefD1NZAr+YXSYNwmzccH4UP
y65rltaVNtYzK0cx+CeVNd1m8VQI+7sGk4RosXdzpDUFqMYUUGvY4YO22Sc1a3L1MvBhvnJai0uy
TFpdWF0c+z6gGO+D7xukoq94wCEp8wHslYCTvGpoW+9YLEl624ZT/0vyKb1r4HmOhQPNT5msKqa1
msaJVxj0xZ8wQVimMukbyNZgudVuVa/wakPIKxsttKYDz+HNwXHwGGOB0viDR8oY4ARkmVM/AXec
mwFeMUl2Sts+rBSIMtXMBr3hTdjfSEei0hWEbIwCFjRYf7ho9TTv2dqspRZtsoFNdHCp9dDApcKo
KioABmaphS+7UAC2B5zKXRbScmm6COitnarG+s2jMPFQIc3TLxe18E8eAzVsFwEgXha6Go3wqzju
YdiDnFlUHNFIg3rW2KAtN+F9bABwdXrJX3se9EccIxKB2tP87NHY7YuQxjhSwhB7zXh+B6ApIOJi
TSFCnXsb9CUiwTLAyP1YXA/JgFeZgia+L0SH0IewZaeUNYWqHB/PcueBIaM+zQFQaDqv23ApvDoc
QWPAYVsgn0fD5tQJM967dG6gq9QrkPXU7Maih+17ysDgQGip2zvdmm0MI959u0og/C4LxwehIu8e
F0vq4UKTTZ0BbrzKcaciVwe51hXGk70om6IQV852vGwzo7daDNmlVrJ4boB8bc2YtVtoRdNtK5r8
UZPZXmv4JW6ATq51R6LwCEcIs499gF5TpPyKr9Tj28nz4QpMMUir4z7JHqcm7m/GjOa3qo8wk+ky
svVEX5RpoYMaX4xt0Unauh268WZqu7T2I0EuOf6GKwYJZy0m39vTeMVlLcI1Ay1IvUyBggd+dra2
OksecZddTv4iwZ5LkreiJRGQ60yMyJtHJuhq+z9mKbqTg1H7gw9rwQvCWyo3cwKM1w3Y0md87pjR
0bvPkK6M0qRDdcaxBAGVHZkGCuNQ1xWE/oGSVLyRgdN72GEEOGd1H59APgvqBTKUFxB0oyvhuqbG
RINhSoXBxzqLFQf34D4i4c0PEhrODcSIQ+WFAHc4ouD2UI2vF1yRfuMMD2oMs4BLI07zQPQZRkUh
BDKmd6JtIHdj7nsb7fpmi5qkB9mY9fuBdGKnPFiPrywpbu2ckY3UTlTw23OlZ0j3puJIlLIIgZJn
pCtlQshuBmXgYdSow9wa+hsO7Bfk9q7fGhsgU0RIvet8D+omK9Vl7/PGlZmUGGH0Eb/xoRbdLbqg
tASDMkFq0sDC7ZJ2HuYBWfYGyD676WB7+SpIONwBnnvE7vnTxGkC6JctdURH3EkBAqIKFY2g7Ock
u3WzIHW4FqayU9ZtAhbMVRMguAmZfXH2y+8yVmZtHu95yE6whF1BiolEfj2FGIRFGTzmlAxETUHj
vypGYLSrjcaHgMRqj75DHNs1NEfocuMdRfV9z8cs7He+CcRVFHsfs4ATUUlY2Ndm0O3J4j+Wvhog
m1YYGMANkrQZ3BcMXL1N3O+CgWGOiXxdu8sBdldkbOCLycGkQXWDgWzf9DhBKBLblJyOjmbsTyRH
L63AbVZ3KkvaU0cSLcGmMKqEAeX4tjCP3jtD/IvOSfIRokg9tBNrDHR6RVOFs0UUzULElXER7t1W
zXRDADHt1q6gURlYhX6iSxuMV2PMO4uxR/7q6vmyHmQHoj1p7wI7DGqXWG8+jkn7C7mY2eUMO6CD
zsFSi7Vyt4tz4wb1AW6KbmIbZ2VcjgvjVzzl5lphtLcfiR/Xch3WAzD1p5BmYQUfW3GtiCt+dUWE
aw6ugv12hs32+X3JAampC0a4dLxGfu98ZwM34G7tkKdl+g9IN8ShSXqz6yXzu3pYISnF5GI4eJAW
nMwcAiRu5uUF5o6QObVzD4F0v8ZBmc3jdFlMCeYIjmTYVX6+idmIiziJ0HUEyfIet0LcDBGFNw9p
HEY6a/vUzQI3IJbCu1B5dNcswJ1nGmMC4jK6hWWD3UetNndt2JOHFgPYK2Pntww7stlNpofIxi1O
HsA7LkouyVKzKSUXsIr2ToQv7CZeYAgSy4ngLxxNUK+QWpdjpjSG/tlz0XAMtrV1t2zJpicJTAGR
9RninIrcXMD4a6n6PJ3rWeZgcGjc0AE4PhtPRfzgTRBjFe2Ke4EletuDnRmWbeQPOzN406vnKOxW
qAh2wm/WC8rVdEqg43r10y49+sytNajWEjfaufNEPHkJo5QUMnE6YlrStvcQiYtNbnDzz0nRbsMY
W9Ij8S8BJW/NXDGeUBf+4WYYaiw0qOBpu4oDTm3hVXIBLCjAazusM/E+gaTbKhI0uXQLQ6kmJdoD
Bwq8gSavYiL9bSA333dLh4HxytL1AN2PxvwXBSN09/CC8xN3lOPYXpg0eKSm7XZRm1yxbl12LY8G
VH/E2/fBTG8nYWhVoGq5yid9VYh5eCcOdj2tnhO0wugPy6bR45aNqK1FE89VvyoMOzGGOSUyC4F0
ciiHWhT6lwBOkDcUJbIatQxORbQ2+9Sx8C7yYrHHfAW/jDfn6Ncb9RsEOflJfcZgrgDnwTVcHgMP
vK8cm+3Zp/rJEMNqLfwAGzbupttCUngXBIGYLtc0LB546pMypRbTqtUadJeGvi0AU07jCEe5UjiM
iCWXyVWM3PqTNy/rBtSi9EFJ+zpwj9xxDzPMVPNsM+dNWLk5BEW/EXQnwkDXKiKCYWIPN9FCSv+u
SYit4bPmVX4HIwBCtbdxq0YmVTxOFxzraSMgpd/JEdfvACML1G2rQ4ETBONhgN/TLlA44aDbZW9w
Sp22ObbIZu3QgJZZl0yP+DmWAx+GXzC1bhDwGrlkZ1bUCYK14HTwddkCsRc78HqmWhRElqoPMSJH
7bJFd/UrWBJ8DzhkbHAt+bii4UGDpFhIzWKkI+3lkDYPRZa1O9274EPCyOAREBI5kZXoLRh/0aUc
XHgwbA1rDLa8taKeycsxxoKyUb9ucegY5HnrabdQuJuM3UB2lgLeKENqFOptPSE7J+zvzEimq2lx
po4p9S9Hnw2vHmzbW9xRJtu1MOI5Um3HDT3PvrzeuLLl4Pdmy+oghysws2GBPLUuifdLEupK0cC9
qZ7S+nypwvtCIS8GvhZ7hu6+WlrMDacBP1wk/eIwtOAadfDGq1c/45dJaqNjh1MBpSCTexAJpnJe
0D8vdi49EjZvyISGQxqFRAPOW9kY1S7l+qCgkt4yi6u/E429osvkHpBIO15NOAJ3kB3Q4xQyxM65
xb9HokhxhMAueW2YG96yqJUnOA+Z3VygRI2p/BOk+JZUBuDmhcGLCUBOAn/d2yD6Z6ht56Gw6lh/
080yup+yYTqGTuiP84zo5IAP1i2ZzXbgaVevaBZPcXS+pgVLx20s4rxy1N92ma+2NpuQE9v6Sl37
AFyqEN4bYUFR5EKx5J9mf4LZWWCzi1D1sg4LQ6p+jt8ju8DFDiVuRVkEJw2YjFdJJ9ShA15UOr97
6GzrP7PJ9hfE2g5XZHzdYraKVQ7/7ymCl+I4UA14KUaoGCynMbUK2go4ut4kQsZ1g1fDYDcJbO1C
1NRakxFmJk4O22Y1w1VjmFcONMGkKKPypu998dSGy1iH/tTc8XYZbwqa9HUTJ/csstdiJcllYf2s
ylOcIVFX7CEp+E2l/j3oPNg69HzlOPQhCmCRQeCI/g7MyWEL3ZFXpQaFL4a/6UdL+pchwOFSRr7r
3Vlc3V5Hrom3C4+iu6KnJ3yIpcL2ScuCB90OM4FoI5LhPURfQEvZIIl6VoH88Neh1weQsbotVEUa
79Wyh6VYX2Himt5rgtiZsrVj2gNis+K2D7ruZOHAtF28iX0COb8dA/eeqvFxSTJRzjmbboqGttej
Fu/xouhhMVlwOeVQLeqEJ1fJ6mV3eLy/QQWJ/ghxOg6i6gr39TP37KcYbHadiTy9b33PwE16tP1h
zgHRiUhesKQLK4Nk51uPqXULjxoN29RzTenH8hKzQa/sU4/BXIFkgBGaoV6sRTaWWkKUnZaAnQP8
ohszsO6i/I9krrmwaQwPcOsjX1GtiGzSOJlR/NpLOB3Nm2FaOBbtSEtPxhQLz3gXczQ1m3zicEha
p2VXJGSsPJIG+0IwuqXafRIp8EohXdBJQyI+ZJPa5CyPyjhOnpQXTqCcsAH5FpE5wEqH1zQa8w3X
ZyRYwPyIeWgMtOmbu9UlD9zH8dm6MbsBSwsd24AhUp/J/NZEKbgotkf1y1J3xPJS28hDPlA6x8GT
l7lLD0YgPh3Zccz6aBNKZCsUbLztuEO5nao3taJy7Ql7JDOhp0WBKheluq0Qkz7sqOmhJFV+W6FF
SbYBj+Ot5zTi6bJzP7u45l2kEuJX7pVjFxabIpf4U3L4+giEKwK5yVK0XJRVSUZuptTrEM4eADI0
7jqnsMkcuxSwgIrqcSB3GnGQJYxOgbNwd/CXTOKWLM4WIyav9AB0pMnXP13fvHmMoCtEEjMubafg
7wOLIelRdSU4sNlgjgHypmcRahE3JWlAVnMqxEpssGMCiBtBioArchShbAY0Cw6PxyhWZ/QMqybw
6ghC41dkU1hFcMRx9JiiCF5k3CwbgrMF90U+nNK0ReuC+WgVDhnf54lEHPgkroBThpWg3i9p4/uI
WltrcEov+yLhOGiWdhMMfX7RwQe+silGBeI80UWiBpRFtHM79LEodbqWP4Czdekp9wqyyWez2P2i
swe42onamvBjHJK24n2rD5EOP+cxsnWv4zsP1UzlOlzhrQIGQprWVkOizK3tG3ejTPJs/RZ4ZMEe
ElyzqBLcUhFMFUov0l6ZisEryZDYN+nHFwDrYYqVAqDKuFkqIPTiA9B7+9p7bbzFm9k6CNE0Lp6f
4zDjftV04vD3mct3A6x/Dly+yFumAZ6xtIHXtGiLXYGZNNhE+D0cWGx/f9B3o00or+AzA5oEBF9f
mAURRhlKgDx6pEm4biIuaRUl/fzD6/z0lPMI7R9zx+H/cXZeu3Ibyxp+IgJMzXA7mbOSlpIl3RCS
LDHnzKc/H7WBAw1JDLFs2L4RoB52qK6u+kNYFHpt4ecE+K59lj0/uiqulW2gJFYmDf169AfgWZiT
xNntKKHCExk2TuhEEhVg7yGCk5MnICWit9MSUMhWgMiAyoCoP5u0XiYzdv1E8FDJYyf0au5SxZI3
lmalr2jjLA13CzERZBenptxfk+bHqtogvDpOWm37zJwgRE8or78b609FzONB2VA+WC4SSsHI0MmI
jeNNOUcmiFx1NZ7UUKEzEZ8jRMEOMSz2Dcm95VcxCqgOGEZQrhfdUq0pXZE1RXK1EL/4bPat+2LX
onoZ1MBUdhVtgyd6kCSqNpUzdQMrsGyaMjhYIAG30UJQdtaqzbJc9cvShl4ufO8fuRr0fwu1b0G3
KUb/eP9kTbvttmd6O9bsCJu1X2lsINmRjE9aTdsJn2HKpwF6sVVIpYXSNy3xjV7t2gcCUuDLNJQj
cBe73TPgyi0jK+3Q0UiczDw5lEAzB5FsHIBlO39S4QXxBDFHk+X5VgGvn4W5C/vHSx8o7JmFvktl
8xIj+R+ILfW9tW+ClQBMTDWw95gf66mp03my7F3xJFCpBAYTccpXj25dWBsRZHUoSEAgFKYwMte5
wXWloYarmZcBud+o/JzJgor4lvvLisAF4BtZAcjFeQMdM4sfFWpbqY30gNO0cmKeKWFqww8lxIVl
h7FB+UIhuVN2NFxb9WS3tRruMFNwkV4YKNuaSTXlj2Ektxuruoyftz9rFqX1pvYRBVGoMqNbBQy5
HKODFpFANlsioiuhBjUwuC304QWIglloq0OgvOh14+GQ5G19pIIuxBEzsmBL/X/lEKLWCBsa2SL0
Cea8pwjWH89C9CRSIQfmRTHT+EUyIyM7yzQLrIc89Oh7o4+cIkMnEPPdNZkhtnTS1yb2718xCwWK
SNUikSPL8doi/xg3g3gpRkX6kJpV99JPytv3Q8/K8cQdZKINWZimQo26jQJj1+lFVKmBA4z2BExe
an/5HgCI8FOeb0S5lRPDUMiyT//H+3S2komVQR1BQsPJqu7RLNMzVTx4C83bpa7YLvg/YbNiUt+Y
88rcSHg0ypUQVS1pH2nhIZDGndLax/szt/I5Ki1qqHLwAGHnzWauJinNNBFh/K7WutMZdf9gjL65
00N9S/dsZSjIzwwGY4x1msfQhlF0Q/LdSTz3MOjvhO/vZfnH/e9Z2Xk2W2BKIFCXXTCHvVKVEiuS
wqvU0quv6HHtEKqzT2WMNW3bjNLGBbtyuzPKtD54N1C6ms2fXtByDL1McfKSzmQCSsh+cN3fST++
8KjaIbt8vP+BK6BVlRHZfP8D580V6iIrQHoSqIoj4eGhhjXvGRRAwX4cBMbmDXqmwIt0pzHHk8aT
7O0njWvWVgFKgzDm4rg9aVnGyXBlOXHM/tkdvobBRzf42kY85YJ6Y6iV/WKDM5pQwKwmyeftUCPy
2Kboq8FR5OjFp8ysy8WrsPWNK3BFB5+AzPqJSaYG0b/Z5TTybhK5bwRXW1Kil7ge2oug6HXMCyna
d4EVHQ1lzE4eXj/PNHHdgzvqPJ7jOt/YSyuXBAUVrkmsJSag2+yDXa/RitG3zIupwuw0vCecMTeG
WAmUSF1xBbFTrUl/4nZOU9oTFSlO7aSpttcz+TCagP5Fe5Tl90a3pa6xXEGNT5n0Uv9w3+e3nmdR
ObA8STjwIAOEnqM+fFX9QWZ+EaHY2C7Lm28ajC6ganIPQH64/bTAwhBRLhrpQv1E8yDned6LS2fg
nUjM7luoe66+18xB+t6AMjZ3ttqGxcbsGgxxmwGTINKtAm4M0nnhapHWQVJIuovwrdTuE98AwVW8
+F7qIRPcnO/HgdWxsLfkPWZCYJhnbkNZt9DHI+HkSfC9kQRPTdHq53xojZMLiGPj05YbBz908l/U
F6ktL0RGrajrG5EMA56tzd5sn+3mV1V+CdyziMyNhVweA04j/SrcvibZ9Tkqv1ATHUlJK7uCdRqO
chx/4eqwNsLoyvdMzzEA1DiYw8iYtu5fb00LvxOazp6PJVt2pPO8G2p3L+ofSK/twvZyf61Wvkid
0hLcu9Acgm1wO9g4ZpXRArmDWxhST5VOhpdufM/K7gfTz3ZgkXS4erPdD8aZLN8qrItiuY4smSe1
kiExfjBIiCATORBxDpak7t/8YZgBkqjgkMQszkVBBje1ilzEsOzTCPh2TG8p38pop8mZHSrGQHCF
hJbW2Twqtm6cKTG6Dlds1oZzUtTRY6GP8SlAYWmjILA2FF+CeiQCsCYJ7O06xZhJmo2up9cgM3un
DkHneb2eXN1iNDeO79pQWLkBDQcOx902G6rRqziivBg74/hsZAgtAqdtEFi+vz4rQWJy+UbaiGbM
ssJRwcf2JL1EFFsXL4ElPtVWdVU8OgRWsLHHVw4UQ006b+RBCODPEgNJUUAMjggu1PW5k49C/65G
P6Lqqe627DWXKReGr2QEWF9ynhY6AcIn+hpdXkNRsx1TFFdMWIe9D4rKTc1DmCvnThfZRvxbGxSj
IgvpMkIGK3e7NRqE7oEykCRQZP23zdGHkkm3QJJ62ikzlJ7YUcFmD7Nf91dwZVoJg5hp8BTAKGFe
eTN7Su5xX1mXwGyOmjiPwtwn7tfUK/FNGDe2i7KyXwDWT/QxGafPBVenLiQbjQMzcJICGI4QyknK
A0Qog0ssyQ9q3B7QbYJjqQ/fJEU8wQz/PAjrNJQDMVQ996XYI0b97/0pWDkqFAPRslGpci4NIGNB
6Ixj1BqC2D7TvDs1Wr0fpC3bwdVhqLdwgyPut3hDCqTpCs8NxaUYfEid46gioy5eAb9uRJmV24Ay
CIeeGuck4zE7+go+H7Lc2PEVsQvt0OHzAQhadj/fn7WVpSQNIUXmTqD2N78QRguH67CTjEtkycrV
VZp853V69wXCt3ah6LnlMbPiCA7NimR9Sl5hh8xljpA0opcwjMOFQiCq8T38oXbfldLXGM2sfSzF
4OagQZ8aK9ReR9+T6frDHQmwk3mpNWxDG9r1T1qf/IesDOqlBQeN2rK6cBsxJdTUulI1nSpLugkE
F+rlPvUbF98EW89fO6/Uf9yf/JW9xLpy38O0Q6x6Hi24oOsBdpN7AV95Ra7gs+5bUHOsjTVeHQYX
Fag4KNguyJ4CiNdY0dK60qeCDOFlwSET2viOJvi3+x+0tptQ41L5D6cp0Ke34Y8IJwbbDOOrBMP3
m4kAzb+BUoX0GIvW84+9kNKNU782IseeAVFaA5Q8OyV8dCJpYkA+X3rX2Y+2ZwIL9nZDVB7f/mno
uqCUhTwXOftsoAEDNwQCkQAUw3Mzfgf9uh+HV0t17g+zcuqp/snkFiQxMCGntfwr4dQ9BSkBxCMu
pp0A5Bs+DEPw5f4QK1PGYUHDkr2gMdhskZQGckpMH9iJA2AOcruP4Z5XVnmQwTK/fShU03DkokBN
qWX2NY1rIPogavui9OJgA1GfHCjGwN+HypY09NpX0TtBeI47aVlh6VLYssji+ogjA8yI3L065BM3
AgzksL//Vcs1QqQKkS9Ixwq34PxNhVI+PTtdcS+dh4NMhZfGdxsC0+v9UZYfRGGffBlJZZ6Ki5IR
/l6JFBmB7PBjsh0UeyRIC6hYan9G9WtD6mvtk6auBe2nqYG3KG7IJRZnoek5elX99GxlH1dbPYRl
ikKII7QCUFGRX5uf1DSJQgD7IQUpRd257ofebvZdDYks8ndhtzF5y5A3if//8QlEnWNhMVYnkOVK
l5AXRaGEddrg7ZtMTh/LqpTfvMcZim1AUKBNvEjRrRYVCSn2pnUyyqsVadWuzH3/ZGXlAOhf2gh4
a1+mT/xNJPNNKlLTNP8VIBStw42wgHdiNOXeUxGWGj9Ba9r4qLXF+nuUKc/9axRQcDhzeW181Vpw
DFUOeIOn8Fc1lq8QEoPjOHjG4f5+J9PnL719wnHjYY2FBiiNVm1empE0FMNiF+3nGubBMant4MUX
QH7kLnT/aUqz+OFLGlw7UX3QbNeAnhuOD8JvMwAiQFt00eR7ehj6PoaKRXXMrs8JkMqHRG5+Km7Q
nGvFTs9tGsgfSiMDCJ1UuYPyqHsNtRD4XF+o6TnvUJNox7o4tVTgkEHxq2PKXj3RXzOfMt01jx1p
RH808U5+7BIgrabqNu4uthrWm7LVoa/h01o+WjWZFGkOhnPqrxGb3ZMHxn8f2qrncLbFYweeJMfx
R3tP56O/xkMXf9RzcO5x2nQHP3B/eBnGrJXhK+fGLY1zGEXjo8hz81pLuv4EtFV5sIq6P8k57K1o
lNGzMWWwbmloAma33COytP5rmaNOD2Lxc0Aw3nXwzXZq1xEZDTSwKy04jY30mUqVf4TQY4HwKSSv
Bg47tNcaiax9XmratVcw0rs0uZyc1A78IY7ncXjAaErdq2blnskV3ee+yRI4BKiRA3pWvjd5JR+R
F3dfI6SjTqxSvrfKSnxi+ctfQxYgKkJbxDi3pRUcRQGeTeJ1hf1XWl2LoP5Wq6V3Bk71tZo4AWVQ
GWfKGsDK72+9tejH05dThf0hTa1ZVQTgmTVaEnSbpszJt2O5PukhqP77o6ycXIWWA40aICVYQczu
XUNNQ3eUlAmP6GJmC18LL5RN8821UbicUFIgA1s2nlyYXFYYkRDlBv7GA9i+FLqUueVztRIgaFQK
3Fym9taihinhJxpUk2KMFvpga4PIem6hjXwC2d0d0F6Cq6CLLfPmaYZmAYL7kDeDZth0h+eFl851
8zBj/zpaZ8HoNKDStsjxCdF98dBIA1569Qo5gQK0VXNfvusJ7NRGuCCnq39eB8y8ukOHzO4dd2xG
IFGmCknCOA6ZBBK8JWLQr1X2zZg0G6/A1YH/J8VB241y520gLgdZIxRPRKjKlvcD5/nV05TkX9Ro
tF2tEB0ztHKINng+b9wBKwkIygS4TAKxgdw+T94ipHdiNWhjZyjxeAbXKJufjf4dJbzT2w8GBWMy
KrroXAuzg1HIRU/PpgQ14Rln+LQvdli9ZtWW1u1K2YIGJtgSGhvTe3f+QXAkGDzqB6jwYMbURpbG
c5Qb3rvALlJ1L0uBfag7qheG4RtfszjtXge3P+KFhwbgAI0U9cbxXYam1FMOgdjdmc1QSJf7k7ES
i1AaovtCioSp2zwTswolLXu5UJwA0gGaTI8lHcn7Q6wtLImeyg0rJrPS2Z5SkWpPi5AQIaGVZeKq
XQGilUgyC9PcaIOvfg0KzdQxNM7tvCpbiQb4YI2jTy1T0saqMISrfP9r1gIe8AuaAVNcWJyQmHSy
Cw0xOHqo7iyreZK0CYM5bqzLSsCjYEjSwLuMKv38IBpdaBZjhRhu0CRHPWy/gZl+Bi3q5IV/zEdz
Aw628lXUSWk28lwn/Z8/0grTi3pEEntHIsCFPGfGrLyIdEvBZaWrSRVUR5eWaiVQx3k9thZKV9il
ZV1sqUp3vgGrmf7ZcxyUJ1SMTp2R/kL44D39/68QgHaeienk/fVbTiy/AP0Yndq9ycttmom/Us0K
NYA0GPPciYvxd9ClP1S6VZWcnsrKumYVDoj3x1teIii9qvT/ZMp3uHvPdn8xik6Fzp069Iy/KBKk
dWxYP9ILVLmUvc/QJfVj7unlriQkfb4/9vI4YKiL67EKCI3W/OIagSbuV7FtXvQw/u1nAnlAv9n6
wOWVwSDIaZPNAAnh3XY7ofkgyUabGMmVQkx9tfVYP9YUiKnw4b1tWQhWoV3BhirV8HD/89ZH5nGH
Zwf3xVxEqfB4tKSx6uHa6hZO71bNQfZ5fkv9BD9Qj5BUnrAevT/o8qQgtE+5BGjKJM8+L327wpIm
spmEdl2lHEezpyWv+0i6hn3u3B9qZfkmkI1K65sG2iL/aKCXWXin2pdAD04RMjM7U5Kkjf25ch74
vbSQMPPCkW+OPA67BL3Amj0iQ4/Y6ab7pYpgxZZ2/Vmx2oP0H0BnXIcIeZEy0mdamNhZ8uiLKmnd
C2q+oMbr9762ZUGyvHFAodCe43xDZUS57HZL9uiFDHHvgoQESVTuvCyBxt1nqv1T7qrsV5OP3e/7
S7Uxopjemn9FFavsGkjNON+OZlaMe+SM9QLGfaXwvDF0Wu1ep+Rbr+aVrchnYvE2AQw0gurtoFqE
G1RdNrFTYtA7IIGCpSK6ANXx/retDkPvFukhUlKaW7fDQJGset6ZKHuhTmHBUrIKxC3i8/1R1vYh
Pfz/H2U67H/NIPaKIsXuTbsEVXiOukfkGqBTJXgtSIc6tTdO8UpfgC3y13CzLZIPOLoYAbvQjHkm
HrvYtWGlhm30FEOvQWBZyZGgTqogP7p2q30MQA4aBzOqwLQHPhoUKFjlUYDiA4TPvSn1qnG6PyFr
d6UJjJ4iD0Y0yzq6DGG1tbs+AnCaojLo9cXwoReNduDp4J16q4yeRh9CeYePz64t5Han1OrHESLd
Rpxd2wBT/1nTQf1OQl63S+NqEF7bUvGvldYkP1xj6N+bGdcWrXdpY6+pi20AgBGFE4HyJf632M7f
jmV6IGLavpQdxR74bvhXei69pCnu8PVFRUwkfkS2yP8R+0N56QCPVgeB+RUaqUaUmXBSQjs/61nX
AbrOXGPsjiEK9clj26FnfhzbofvB7eTiXxXlERqlCA/zXg2RKd91tIYwKa5zv37wZa1Xd2lnhcEh
JYzlOyV3JclRUn7Hxl5cXGMcXYvQi7CXwmt9nhPZHXWSSLOwcA4QUR1qQF6ZBiwICLmFjgZwL8mA
QeWr1VYNbHHBUL0A/y84dIiXccJuJzsJU1QILeE5Su3926rRb8DQGwu6CIx/hsDiFdolmpaL5D8w
JaiTCOpBwT2hURPtRnO4IlS913QvfPNM0r0EKkc7CAQS99nt96A42I78CtdRRtOdxHlN7bcVKerv
vDK1h9asxOcxLVSoocEgbVkuLJdxauf9Ue6fPndeLRBRmI15L4fXyI3MxypAKLysTNh/+IWNSFuC
98Q6L0Rq99i3RrZxja/NMxpo4KCoF2BuN7sLamOyskiE4mg1DLYURd9jNsDuG8Oy30MNljbC9SIm
0LGUwaPg4wKygh10O9U11lg4snHF+np7UOT6MkwsudF7az2CYXQqEROyU59gDrfD2EVS+lZVQ1Eu
jbBDX5xgfKQimfQH5MSGcV/0WfOajy6Sy0k9mhuKk2tfOb2KAJWyuIuvbJE9rRGYDp1Kb44i8dk4
8XUY3Y1DsjaMwWOSK5zHK+Hv9iuDMBjok0TetU2IqEXYqB87qq37LKnVjVi+skt570OrIGhRfZwH
m9ANCmwBMuEIK0KdqkHcL0P/XNu1UnQJ4m9Bs+VdvfZx4B4ROoXPsURA5hmqK0Ko0kXy3H2IaUSK
4JecbuTKK/v/DwSG+iBQCeAit1NoI2yYj5w+x3evo1QiHOQdjOiTXJsbA619DskI/wBFITGfxRgI
olFq9KPn1Eb5GPBw3XVm99HCqmHjRK8OBKKIQz0VAudQiSItjSpxYTDnKTpWZWA9uzZ1TqxYN97+
iyuXM0aDmVoVjDMqQLMvmkRqvcJI0+sQufFhDKnOuIXtHQMNN2thuwjGhOoWRm9lveiaysTpqUhm
zuNH5xtm0COh5eSN6qKXEZ0G0X7S/ZAXW7BxLSw7PUCzqKMinKlRFFqgTmxz6H2sU0tHKy7t8BD3
JQSfYxd9bl3QsPV5RFpF2oIZr1yuUw4jKETRWMVb73ZHQrFErsRENCQx4scks3aYbWwE4ZXDzLuN
aWQKAfvP72/qaBiQpY13HZuGCcSI7RDo2ldosdEzInDBoe8N5LFQOdiY0ZW9SaVIJ2nRJibIvLTZ
UJhEiF+h1amRpafawVCHV7cI3m+kwCpzdFOBZ+EontBXmAaixXo7h10We11SdK5T458C210aDiAl
0wuv0uoEGxkCn1YEP4Oyo3XYZeFO6pt6kkT43fYwpu7/mrUty8mfKroTWH1+FzVQxj1kzK1L1Xxy
bWTVFCRAzWc3jzaWdWXnUCsFhsVdAHlxvqw8UUOeklHvRD1eETuzDwpgmGGPR879L1rZPwiDTYh7
jv0EY72d3gTukhWUrX1R2+Qxao3PcYTsHQjuE5Kcj2mrHdsy39g60985W1KgWCCypm4RMXQ2pt/J
kqEGbuL4NXfPU9n9GvJPuvLLj48yAoxj5Nz/xrXxphwUzBP8lAUATLfJp+2hKhxh/FDwQmTKj7QH
dyJ6R5H4YPXertly8F5bQPCRHBCO5xKXJPVlo0oNZWiJVue5yM3vfRZJGxO5cgY5f3wUSwgMcR5f
vDQD5mmktJTT/jL27QuApc+VMDaIKGvfAo4KfXYeKNM+ud0j3DlF61ux51DAOEEeuqiG9OX+Ek1/
xXxLUKSx4VjDwFoYMoMSZ2ti8eMgt3cpK8xXEK2EYb6T1BMGIhubfm00QPyWSQdoQiBrtx8k2U0o
q37ROUWbwuSXLqX8KbMvnp0/xNUWl3NtkWgWgOEiSoO1n/78r6pGCtSxxrodAQHEjgjGDwoSj/3b
ofyEf3o49HtptOgIYN8Ok0QiGygVkZRY4wFBzae2MDYy8bV9AMIYtCt7Ab7obAgtNlszGkvPoez0
QVekE8SOw/198Cd3mm0EXhUTVpPbbELZ3X6GJQF39biuLuoAYWxPIzCMgVCjSXQo9RK5jNFIAqBW
FNbQ5o8Hr9n5dZ2jsCyyl9gChnvp9ajZuIVWvtygB0tAph4B/3n2q9Sx1FLsmHnO2TlWOanaXuM+
Hb/f//iVWAxvhhobpTwolvMsrNEQV7XDKHe4Ch9K/ZtW/DTlb275peyPytbrbeUqsxQI6lOTDF+H
eeUwkFOZ9FL2nETF1aX4lNsPmpXvlVAc73/VNDezFaUQi48F/TgMcOcbE3NK35ajLnDQu0wHvJ58
C9MkQgGs+9DYghquzSFPNShB4DO5WmZHu0f8CFvKTLmo3JbiUJalV56ioLerXeLaMR3UyNc/4dxq
fBzLYvOlsxJZKOTApCHLBKc3b6JZbmWNY+GF17LK0bfpU738kHuRO+xLpe3A8WTDz0QPEEK9P8mr
4+JYAJQJLgiUwdtj00gNmlScWact3bMZC6ThAlQM9QgL2VZt22dset0386H4UOuvQact9ldkE1XY
UK9KFKe3be0fOU2zR5+rYePTlkVQhpkIVyRc0GcXLazGhjVrp4N/bePc21GIuEi5H++UjxigHNAr
fKib6Gvp5vb7qkHn1R+8aKvBtbKHiahAQKaHGA2f2a6SYkQxewA0V0UCLEBIN08M4j8KFH7P91dy
ZQPb1G8smssarjzzoRqzRdasyixUnh/5uB0Yxv3of5Ra0EzdYx79uD/c2pdxq0OLIc1UFxjJBnCn
1CC47qA1gzlemLbwn9O6QKFIQ0r8Pww24SAsLl1embNpRDJTxm/Aog5gFe96MrW93ETXIHbfnrAQ
PsGWAmQFXDoPOZrwItnFCfES90X4hHRSfJIpCv6HlZoSSrDTzN8ija2ttBuQZirA/+LI6b6U3qNi
WAdES8Xo5PUG0H1todgQXBA0zKAHThHgr8NmDKWF4mauX8KqQpo5eMoN2QlQdb2/RCu58kQiouUM
cJYJnN3xIrKHWhsaaOM6RjgxndeLMknOFX7x0iEctSvHUnkwh8Tsd55Cuf3+8Cu30s3w6u1XjggG
Iu4ZIOlk/+PVn00XN876MQ3fvBGFzFmebnRYRRy122FSJQB7h5bmxY6GL2aXfmvxfpCR0b3/Ncu0
AZMa6I30IaH/LvRSJIHYmVy1gZMLC134so9PXo426P1RlnMGlAF4kQ2tY+rNzT7G6iy0iONYclpf
qyg15NUeA5nq7Nt4fsToPG6Mt9yJVKTQRp3qvlgnz3EpWiFJaY4krGOx723vEd1fAJnv73/U2iCo
R0GDpf01iSHdrpDQaxeLOM+8JJW4eiaqkwTCD/CSPtwfZ23yKKySlvOgB/w+O1bo4LkDFUvtkur+
jssM1emHwMACCrn6+yOtfRHrw79AMukNzJZJ5BLAoQQfvqBMo3+ITv4piVzoAgnyrhuOxWtjkd1p
JK2oTy6Q/Bm2Am6rRcHVbQztrBptc/EBLnpg+cstDZ3lhTWhW3RVmwCmmPzMVkrReqGMkhVcUUQH
bOtVcPIyAFHeYGuPAc3/49hhnZmbQ7YREtfWbmJPyVNiDtt8tnY1iLJOz/vgSmfgl2fKCJ3aTY09
rpCqj8gJ9Bsr+GfT3aaytOd4/7D9edizXW43pVcIFC1MI76i4ZK8y4cyc3eYn1hIIdVScGzDsDi3
RWG8wnUq8T4N3ZeB1rlyMmslSA4JZdz8C7nj+FNVIwnFASPSdxiymvVXlL7qDJ8pyfJOWCYleCo3
0vAt83s0BjUe+cdELwO0NMeufKi01n4Z0rZVdq0eWu/yBIH7nVLVGqaKg4HXhOzhcbpvqID9ckWN
dl4mpe2DLPdF+upKFHr7vFbENe0QyPzWolmNbDgPR6fJvNzco7baP4W+hvOsHpnqC40XrT6Widfn
/AADemnQqYqTmnH3LTU8tcQ6IocEM5i5+IouYFWiLa2goVTBOgePYMuuy2NN93zaUqP/HdlA9FvR
Iszeo3i/xZualn2xSjxPIeZwpBcpjaQ3iaeYXGFRlR/CutvJJZk3OpJa+z7nJ7z5WAN4omQxFer0
ReUiqr3QRKvXuGS9SjcF8SK8FOs3Q44mBJdKl5jLii0/j/F1GQD/HGDL+M0/fdHtPT5L6+TLm79l
kh4AqkYhmbA72999EkZ2FLUTw9w+jVZyVGP7oAf5+f4wKwvEVAGGm3haFFFnkdBPM5VXQyddaixk
z7XoLEftVLD8oYo4MdLeH4cI94X7gyorMZFiD/jWKdWjEzX9+V8JlOK3tSXS0HbkigP2JPEIL49+
j7PCPsVoCrxz6sXvm34ctX2sVIa8l6Fr5ydXUbr6gTL7iA+B4R4GdFIPSj2cFFTfNx876nLzUoud
GFg8X5ctHzkN8jqLGowhcuNcZi35lr8zENYP4mZf8LpBoqhxXzWKtJH2LtA3QuraJHFDATadymKL
jkWTl7EvV4hC4kalXuumyMQ+LK3yl5z02EjfX5KV+K1BrgBXjxAL5e7ZPhDhkCDZS7I8YIWyA1YR
71zURUer+mkA+74/2Mqmo1ZKAcciEQOLOVv+rDXbPpZb5LEs9DTib/rwERczTX0dWm1/f6iVG1Gj
G0Mlc1ICWLD1WsVrEMrRrQtS7z+HAI3nBj0AECijUp9ChVs53crJ1qaSNAbjO2pDtJBnl7AvBt9I
0CR1/Kr46VJxvOpyGz7W3Ti+2qLfMgVd6uYh5AZ3mw0Kwod+yzTbfx0mvIosFGwL29Fj27FVt9jp
vYL2cnURYXHUA7F3o+rfIpCcLsQ4N8UgTWRbqhirHw1qBW0Hfg7R/vZH5FWPfYDVj9gjlGBKUJ1O
9xFpXOU2Gyu6NhJXFbc+iMUlsGNQqSyEih87kYVzMsqsMi5Bg/5gZt/vb521XYpSBeeP40+XcnYk
KmSzMiD41qXrR//Q6/Y33cXMvsACapeLUILw0b5ZeJbJ4/lPSZdXCss6m8aSHRlgRuU6rVrhBhe6
QAHyIUDC9/63rU2iTUL651VOmXp2uxSlDwqzzQbH98oHSeD7bvXJQeTiGa3H8/2x1uaROioIXXap
tuBXcf3U6aCX1kU2Qx+WQdVcAb2T1hPT916OFPmkz/nh/qArwZMS/NRehk0ItnB2CF3EyVCO9GiJ
9hSRd6GWJV9jT6m1fZ7rgbYxncuXOuUwc3pdcllwr82msxnorsFawiO+f5YryGxDtVN7+aNnWkc3
wQGvuMjpFidhZQ2B4gCqRpMP8M98r/Ck9iPRZe5lalrukfSJEHG3v1Rd89RZ4vX+fK48n+k0wO3X
gGmS/szns8ORg6lO8PsIcnnf4MJOwptJlfH2461P00hzkPIpT8HbQKLEYZqNbW9eJPtHOjSnHDX1
RKDo3X+5/0Vr0zedMXobvNMXCjFoxWHh19H57MvRoYPyPpTbIxDeVwx2jveHWgvR6GxwB2HdPGHv
5iEaTGFh4/7o9KN2aJXslNv4I3Br7dKxfQgk8a7LtQ8ZnXthho8td4fnoqB9/1esHAk2IZhySuLs
l3klLu/6EoZH6F1tRdIfBhN/wLAa5Oe2Djci58pxgHTNnJL5W8smb120De+MyHBQs65OitXVH00E
hr4lPBEvODiGL7oq+equlTGw2rkx9qEbB1JZ+wlsH0Su0CObIHG32wjxlDqLXQojSD0O2rFv8gxb
LCTJceroPVCrdZDikZmXcnC1espOpyIM8ZiIwJiCqaaJou0RfbX/yVDziw9tGfQ/y2KqtOVJUcj7
rlHqcOd2dlMekxa3F+ftiwW2gXACY4Te9ewYJKYV4RqA2QEmZ69ICX0tSvXcScpGJra2J6YOInNE
Qi7PA1cLBV8ABwUP6lUXfZDe+alxQCZsgwi2cgXQqJyYYIi2Aayb7X+JmCjsQRgXNXswPW+fgaaQ
RbZvovepP5zuT93q0gNuA3qm0CqfF0FKfHMKCxMhXNT6HHXNsKrPcVh+UTvje217XyhpnnhafK4x
EPx5f+jV6eSEI8SkTVCD2a7reJD7qIR4qJ8/j0l6bApKMcUWtHVtNolbE9yTY0QKdLu3s0FUvPZL
ybHYJru0L9CXTvPxUMdZgIU0HretZ5rH+5+2Nqv0Q9UJXEoLfZ5logU8hADIDJjFTezvwcAoIPs0
zK2geMfhzkv78cm3kuFTmOEjCy82b77e/wkrdxB5PFsIIgk7aX41tPXYhsz94ORDgtdP0RYvrRcH
G9tn5cXAKBNkmN43FLHZTTeaVcBDqZUumA7/dlucGEL3Sc2ii96Gx0TTn3lqbszt2rbhGYSCBEmE
uoCcVzkcudFSR6dIqBqpOaVWD1+pY0mA24grS6YFAMKpVjz18aiHz+tmoRl4aiWVaN9KQf2zbjXp
Y4gGFE7nDCtOkVbGyqXumw9GFZyKDnteGv4+byWRWe9NkZf/5JXeYSAZb6ktri3vlCFSubGpys6J
LYYcBUWt0MK0oFaNreZwc290VNYmmkND9YbizVT+vT05FJ4GHjDx9Oqzq0vA8/O5wIP2Gcmp+D8U
o6w/2+hPP2BRJkrSAFtBXXMvUWjv2bEHLDMubeZtPNzXPgnqGyyNSex3Ee18yiCDCL3RMa3itcIS
D+ut3/gD/odhWBVAOtxKRLjZzFmhgVNsI6xLhtzSPsRcdhdZtYwaBO/N+8d87YvgtQB/pTw/oVFv
F8mqDTRV0kG6uLFyqkTOkOHFVuONO2llGFg0gFANUjN0aaaA99ezuSoVXAfzMXZaUaWY1QHXqWSs
FNsOLs39L1rSaJBb+musP4jYv8YKB6m0VF/CCzGyzKcQ2XUNy07IS/siNLJPqKaqv8cmD9rD5OL7
RfFi73PuqmaLKbKunKBS5s9RWKDL4bk4Re4VH+b6vrDa2tiViZ6HpyrK3A7nyaD9BW2fA5QHSqyf
Y6El1y6JjBYz4QjgRZc38XMnMiPa615UdxvbZOVq4tXFumnox3A5zSbVirPRknFPc3TXBf4aJkP/
IMniHXjHKjvhOZ4+WPr4H7IY9J2AI5gMO5XLbpdSagdFkyIJ6VTk2koT19UW+2H39f4qroAfQCxz
8Uw9RJNsfvZxzR+EX6Y2TpN0yZEqqfdoKuSCle1ZD9j3Yr8cFQI/MYHZjjtJII545ui1kP7DLNNR
n+p0zPaiyzhmvh6DFhAXWf9Sez/c/tqhNlQ1R2v8cf+b1w4Jl8+ESeLGWMAN1RRhZjfKuJma7Fjh
aWlAeDODLRb/yluMkEI7h4RtBapTlrYVmFqE3w5OwHuAQtm+LTB8UrDO09LA3Hj66eyHWVcChD2q
ZPTU0UKbP8eEr9YyHHPKz2rZPqOZon6Vh3hLNWTtLPy5zqbYzEN2lqaVltwoRYvSWl9jvCMhEhmd
cFjBi/RfTdrqh60tFGwjOm/kRUs4R5H6HRYyfefIVMjLqfnBUwsdvEjsRDBW/eXt+8JGP4IjTiqx
qB/51ELCaOz8qyvZ9cXFPwyuspQ/Ihilb+Rjq19GxjW11Dl685CCbSTuH1ocXlVPw5B3FMIJWnSH
IjEoGzpoaysGemSibJGEUE29jSOVKHsjz2SfxDaNTyCcXtUcFraCnbwTy//H2Xks2alkbfuKiMCb
KbAN5eXNhDinJUHivbv670H/5BSbKKL+7qG6lSJ35splXhOVl2xaioOUZHdNSnKaHquE2PaUTHFf
YlUL9i/V5v9lSf8h7oYz6rUvU2G8NIp+cPR3yBfMoKmKABiRakL3eP2Nc4g2o9VpoDpGEL5VdBV2
fepUeJUSVsU4L86R/d3G0FeS3o/YZ9rDaIGijE4IqJbXSycl/tHgesOrw4WQOTJ9JPwx+lhm7291
sBLiNetDtIKpNpF6YS7UaExrAqN1viD+9Sgs6zv/629v34LbsMVQn9Ye8Ma1uN1mKqVT6mXT2UkQ
yY/WPHqKjq9mrrtTOR+Qgm6LEhOcAt1oOpp0NbenpJqrFJvuOgtiJrmaBLM2Hd04/11UF8BBboup
69ufttOyYkWknViOZ/wGWYLIEW3SGaSfJNnD/wqplL/05SyrcMX64neuJk3HSHlUX0bHMH6l85A8
FqWi/A8JHZQXx2Q4eH1vY/aqi4lL+Nq6Yi6/3qP/pFDwstLeMWacgs3FA+n/PVXTIzGSvd+THxJR
TBDiTF03a5D+lXXZGVXQJOIuK9WLtBS92xrKnW0tBxu8txbCJ2txAJfxBiMuKSbU0wznY0QRszOM
/j9lVatPQzLkbsa9P0gZbqMo/ff/1/pD+uTm51QbLXSK3lGDMp2DLhTnsLHOcFAOvmrvV7LBngB0
oby8YcktfeQY7ZA616UR84U5X35KKt71tw/nen1fv9/rdO0v7oMfCybo67MAc3vM2oZhk259Emg6
lNNndIFdW/ndSJ+c+os9H3nb7d0/nlcQfyv79YayllWdHEYVDdzVBKpd/smbf5YpdQs7PZv5VRqP
ZCX3fi7eV9rFVKpcoM1JzDJFmEWzkptK87cjpb9lkf6MqvR/b2/k3s+1tnRWJh4c/22XcUT7Jp/H
mR54lPhjYqD4U398e4m9c45hCbkjbFMUKzZf0seG1bUzykktgPM+Dkw07xy58Os6Pzji6990cypo
+oGfpUZlZr45Ff3QR9qAfVY5JtJ9OpvheRoSytNsaJ1vUxtpz4mhlUe5q7HzW9FgRtp0VQC+rVcN
DEVGIMRhoIlOGR7LGH9MV5awt3oYKgAVboOSAWZlYVFjaoL9j3YpLUf8MyGR8x14wfRvhj7Jv2bY
dN+VRCF8JhDAsLbU67L1kerFDRoxmMlGBtvsChfkp/mb2Vb7vFROmN+budbdjQCJjGsRMYhF7y8T
MFPVJSv8sl6djG3cmh9Mo9cxN+XFeqFtryluMTNyT0AzT16VF4mNKJqWtyel0EbBB9TGFyWqE+sS
TmnenB0rl76YS7f0Jyzgk+d8MkxxRrMjsTCPKPWPmD8Oj8qAYQZSaSCKMQXHRvpUwvv/mstJXriO
UHvLLdR+fLbkEo+Gdx814NM0KWgPcnG2r77cRLlWdGYUTGnriRxAKXYTienG2sGZ3rk2/13I2sjL
qAhAhEhTYZHWLhdk/l+QwzhqH2k7QY6ePLwqjarolqvRpZId55rQr1oxjd/HYdAe0nY2P091hFro
YEi/e6xJTnU9fkMW45+OifRJGdt/kyWGfNpV3+a6eJiQ7fJsgjGTLZFjxoscZFTNn5AYMtwZOr9b
68VPJVV+Vnb629SHe9Dad71sL0yF9fanI8MQZ4xifDRqDT9yPEqDsslK0rcsPld9bfg5WjqPsjET
PNr+Qug94lPsxF5yRiQHABdgYrONIJOkpX3e8PIvIvfmFq8/rfTSDm0Q8DdTomFif2QTtJclsyZD
YiIj1PJtvsWPi8CTgwmehYXwYmJSrBvuMGfX3lbPSb+cFO17LBUXSsfo3e0v8mPk4Em+yAyYAW7C
mN6kUzhUjMul3vTHslrOoxVpbmx1R/yGvcjF3JjBPIklZc8mTU7ApqqtxrhiafrHMNEudT2ciS4H
ZdXedSH205onlUTm5+aLJkluzGm4NgANLpGZJde6mY9Sj52HBmYTj8w68gMWugn/8+yYSwbJG0EI
znwYx9EViRgYyU5UQsrMjuSedjrpNCtojoCa+utAtilnVGQvHGCf6V2zyLgYmMLUHvXedO4bKZl/
SG1o3beZ3UonK5qTp9oxpY+z3qm6Gypa/tzZ9vRQFZ3R4Y49SAesi523kP3mUV+7NmD7NpsRCzSi
aOunf2dg56Rm0jxqXX2Scz3B0j7E5q6SjyCLOxELyCKvIIeWBtl25hoJNZ+qESxhJuVPRdRf1Wp5
lDoLzFHykHTFHZo2n0fk5t8d9pFkhURAb85cRaReX5iV7baA8LKQFud9PpVWi5J9lgvrXsZewnaF
iLuj7H1nf+myrH5+8Im1G5zONElNWEbaHBjWc6rjIbjcaTM+4+1XPTsSPdm5pZhmmKuIDrp6N3OR
RgdkapWxEQxRP4eMn5LlWy9qgL1pxf/JNVtlNF9aW83Th1aaom9IPMvdfaQ4tewLYxxMt6/6kMH3
LLCiRctWiS6jKIb4PlpE+dI4al2eJrvvHtBminTfDLGU92ylzNVvxYJhpmIn88dKtaYfi8bz4oZq
on2bNSX8msz2kns5I7vSs8cU+J5UGp/QgjHrixSJ5htP1tSDtl7KGnz0ZDzPaE4Oj5PehslJ0pfp
sZtH6WmM21lQ0ErL91bMSudh+yE+AoXKNc9CU6HwWiHFxUlK7GjyyxxWoccIJ9S/FtgX/2oip86u
mexgSllbcbrw3SaGdW8ftJ2HCNkkxgV/pY9v+hdGnSpGJJbsTkfK/nnsZMx2IDMmCC0nX6w+xnQn
K6KTZoxHMOqdm0Veu4rMU1ix/iaCyggfZ2lVLVeapBdUCO+LKDlFxnQ1o9nP4k9jYQT1qB+0pnYO
HrGURwgkDhixLaY/pyU6W5BWgrBP7opW8dFj883Zvr69rTvPA8sAz6QOJnZs8/a+1fR4LssiqHjg
E78qepG6Qpmz8uD321mI90HhTV+38WYXo36KhyxGCEpyClU+pTG9cw066njwgu+vQ+sXqhE0sW0b
sZPGLK8o8K9lXX2xqHUQxjjYs52fBs1bIg8ymzx42z3r5GUoOzVqg9TQ+keEiSJPYAR7GgU52Ns/
z95SiBMBLoW+d6vWgqtLK9t5h3pjqTseOnzlNZ6shLbIIg5+oNulUAFYBWjIfdAQ3SLa4iEtyykO
o0Duxb3pLB+wVrgwEw7e+0XMFSE9AmOAnH/zOHZIu064xoCH1ULrUTjp915pVC8R03xQKNw+E6vU
EoBq6hEK0u28mapnCBc5l5EzMENPWFP/VC7z8qUYwJqFkd3fk2i2B5+3k7yyKj8ZylJMxEA/vn4Q
M0bCuYj76moW+rXFUAYqaX6uRuMTOnwj9SPypZ35Tyurfi7XB0XY7eHH7oV0ko9GIuwmaMRxEUKq
XpQgKqW7pKhOldy+Oy6xBD0YaBirdtY2GnZtBvFmJSauzZhOZ2Qrf9YPDdb3fjuEghjhr8jqGyXW
PIsKIRonuqvUZPg3jgyrfBhCIyzduF6GR0eunDFQmmic/beP507rdZ2fMgEHBoze5PbUqJXZVKKD
NJNM9Q8GEF/SWa1ds/sh2aO/yOWX2Py+9Hkwy8XH0HDOheYcRLC9b6dNz6CfhithbH2P/tNsVSSo
R45RJkHZgbykcjfiz+mYYIVxcqyvb3/u3lrceYUMjhADKuP1WkJTkrgoZCnQ53Y8h+rEO6PBv6pk
p3F1tRjdqQ+jg/h5+6DC/CNDXundOzz2HEQu5dAcXpMM0TDPgDvvQXRBt9XJ1Utl1qan09k4leVY
/kb07ugp2ot0cNYIc5gx8Q/YbHBlOiKqyx6Z3268xEL51OrZKcr1z2/v7d5lxAmCjizP0Ir7eb23
iRkjWVbYxrUT06VW68CUjuBSu18C9ITc++80elNpADXACqRAtNJA4sE2v6VdeEnjI8Lm3iFZXx/E
JCm2bhBSytSURV/L2V1WTPHHWKCGLg9/ElUWo5tXmfUYoyx0NGbf2z002KAlr97SN/VM0Sc5PbtZ
BL2u/4qc7N+sOcKp7u0ebudgv1YVpps6IovTmlKtSgN7UGQASb0ahLL2e3CM4YBNdFser0cARO6a
vYJG31yzytAr0AmTE4yZlF5sbMCeLdqMz0gW59gwYQB61MPefYcAKaAVgaso8/3N0dATJOcHlGNg
lFEP9/pTFSlenNQvi1FfzTq81obi1rXw5S4/eCL2zgsPA8M/mjicy+3X2pShKRDoQB+iU9TXl9b+
gzYNwBBUHPTo/PY12/kVAUWCKjOhlt+KxVT64lTdgJNfUdjXrG4+t3HlSXZzVAlyW183uBkFaNTz
YE+oPrbvgtxVpdLqunQt1PgcOtM1s6o7pzQPAvLO16xOYPiJrkJWnP3XQaOy88Gga29dqzIC4qw2
H1DKdZVeOpji7JzIV+usf/6fR0YMTd2pMEOusVr7qiUuQDX8Re1Ok3WEXtu5yes7SqH+lxi97Q1J
nRHp2qiS+Utz7nXY0j05s9m9P/VZhdTNNWPA3nbbNEz1pZzmqMbvTuocP0WOwmub5d2dHcRCTRrD
qBQD/9zeY2fqotF0JDUQENjQo7+AAb7a4I3VvH/QEWJ999FmOQLvqmnGsHJzh6ViCud+KpHRHWrn
URZOPvjpMDZ01fvxUP1+70j83Tt6OXSvtkCuWM9F36Y0JCMn9Mq4vCi4Beo1IxztIEDsnQhOH4EJ
73mqgW2AmNRa0vohvxNWOH1OrMS8LsWhC/Hu99DxJF9lngy86fURr2LwIwk2fsFUhBenkE5dSyNX
ex6Rr3n7d7pdCZNAxDP4L2ThG7BRKfDiFflsB3Ki5g90fLWzmkKyWqxl8nCdOLI6vg2wrKdjh8m9
gl2x/aWWopVyBOqjoO+/VKPiCvNHP9xnRnpWwiNVg9tkjbWY+HJ9AZjfdHZLuZnUrIYUxxyDiRPG
3qdabQ0fiVLJlcuq92bZzh7D3u5QHT5Uft/dWhAB6xtNg2LLm8HDou4dKcuCcbbJP7yuA5aattcq
VLy3f8S9TUXUgFKRJsWtuN/IiKVyFifBQSCEKf9LLb8w3UmGxqvef/4hAXHJQDqBc6ex+Ppkxv2A
usGAibNTah/aRnwT+dF04bZdxhKUoLRemWDfoKm0LGMcoMhtYArRznTBM+VXzkz7Z6jCn5bibLhT
7HnJz7Zet/XBVu79aLzHiPxAJLsd2OuxXFW1IDTi7eem6b2Tv5ha6ob9+8c1PPyrWiJTOuLyttM+
KHWFMrzKuKaWvwupYFrUPcSTeHccZhneYqTh/5qpbuLV3NpaCg1IBGr44vBJZTd7JeZNbx/AnZSN
J0VnfLqi39a38vWxgG9v6NKEWEkO9ylypUGbP+TjKE64+cpwRJXlD12i4hOHeEFqVa1PNW6FB8XZ
3jVg2gfkjycHvPnmWytbi81KqYwgKbBgtAxXSsPAzhLP7MNrnx/hBvbO6V9zNVSI6CtskwO5a3NL
VIN9Hep4uU6L3blZZlsfcxBHfotvn9/RKXRrpRoPErq9wEb/jukRCTkdos1uN5NlikiGgtgMjpt1
v8EseLn1oQQCxFmtno4E+fc2FpUHlEeZI5AbbzK7OeuK3C5RG68LgHdO+bUkVuet4up2+KnWDrhl
qspheZ2vwigDQ4SDFWhwju/rw6Rk6TwVGmrxReX0kzdYRvhoNLbyXZ3DXn4p8Cp6wUay/d6ZVme4
TlsnuASYcvGDt3RK3EaKzKAcwBn4aUEZe6GSlr8uRtd8aTsSLW8K60T37aZyJre27chgts2g3JU7
WbIPLuBeQIGUiugMZDkk8DZ7p+pdiwmmnsJ/QlzfcvUR0H1yHrofb1/BvTPB+Gzl9UKcutG1maQW
vA6T+YCcdb7vTejLPhWx0j1W0STHQZzMJXSF2s6+waAbjfsirYeD4LlzTsiIiGaA7XiItjei1yqr
G5Qekd4p9XosqsxOdnEtOE1F6RniiFq2A6znxSOwMeOg33TTppAnEeIGL/K7dET2ErVR8wLzjQ5p
1ZqnqRvGP73W4HUrZ/UFdvx8yrI6f6I7OB9k8DubD+ZiDeRUjat44+sTqyYt8vgzRRxsl+muSFvZ
lwYx+YZTFNdinvNTEYeI4S69cKWxU36//duvZ2hzYdagu0o3AY+9CXyS1Oa5vfScsRZFZPs6RZov
1PkgyO+cZJTyAMYCqEDtYxt1+B6pKwYH+XXr0lgfC6k6W3p47uIjc4O9YwQUEDgOvyy9xE0czzpk
MCXRT8FcJW4W/xwV+AO64KL/zJMj1Y29vUPBhOeCmp9Me1Oo6KJL6srBHTTVqwdwqzCG2pMsHw1+
b+sG+vgUoriOrdXQtm6wh6iul7yRrpVa/qzFgLZW5ByEgL01Vue2Va+a0dv2U/AAKw11wQOstcO7
fJT8pVAOyoW93UKugKEOxYJ9ox2gLWPdRO0o7voqXZ5DaLF+Ey7hv6U65gfBRFvRUNtTDZ6MrGLt
3qE19PpS2RUdBcZ/YaC2SBYgh0Xj3HViGZdsvXTSynfQDXPTLBsib0pl8JyIRKoPpdnZX8w+yX7p
4ZhWbpGZSudiJS+uVU+S7GLpHYees2iScS6nDrERqYUKd4raJjLdEn14xe/UtHmp4G171aBaH+S5
VsXFViuGBnMFbK5K+nRBx3iB9iyDy1hO77/RkLdBE6OvRId7E1Bghts1sDgsn+fi1Dka0xBMj60P
b6+yd9EI1eCF+CVZa7PKmEp9iSkVmGWH+TDd88KdurxAqz6uel9LjeU0Z7a4vL3qXhwBkoAyEX02
8D2b612Hht7LZVgEYJR+C3X6XyIAPurq9E9USUeyEHsHFoA+svgMcBkUbw6RrMdTUcTw4Rt+Ntey
R/VewrTSHWfmuW9/1+5S3AxIgRBlb7C+lllw6iywHdgtPHSN9oS4nD9QSry9zO72rToCXImVTrbd
PmkYQxML38CxftVwKsvm2Y4+muVykLjsfg5ngk7sX+PLzc6NqUFCPTHqiAxwOViad7TZ2nmAx9ZV
ihYeZH072TTDHLoQzFeBKmxfF6lHD3WcNDnIBzGepgz1QQANpW8ly4yP7jT5zqTqvtDS9uA87szN
Vvgtmg/gmXnBt+NjfK0K5kuVHZQYQ4TncpCjD0sYDTNkdBm3TZTm5/Gs6K3908wKk95z3Cv/06Ol
T06TgwqEN8ZkPgfxby+aY+mL+tTadb/paVUy8ahPiuQudAB1e8Xi9LIbRuNyUEzs/c6UEmwBwEEw
aZteU7/EnTECV7yTV5nCepGNJzo4fwoQWQe9s92V6D8jUKKQ3G8D+qA6TVqNeR9EIsiRAYjm8LKU
R2PQvX2j80gZClaDEcwmqIETz2KzYAaZq6rfRMl1pCX99hXc+xD0udd5Eto2NyhPC0RD7qDVFfTF
cqra+E6E1aVsi/c/tmgTry5ktGxvu4BanPEPWEi4jDF5HJunyhjA9dvvT+tYBaYmX8TQ5ebikYfV
+QQ+F7pF2p3nqPGa9A/7e3r3prFVUNWQUyMcbxse5pRaci9XWpC32ZPJjHSxh8c8DA/C1hr+NlkD
g6oVfPt3ZLW9zJaT97LS9dK1x3nxwZzbPL0mql41bpEqk7imMaBgH50P5Djf/sCdCKaudnVrw3Et
9TYHT1JSC7E4GHmd4viWFP+BwnNerPyTUqrPrSWd9exIymn9K7cfC9AKnsSKnLhplUkImVpG3OGa
U5rqs2mDdzONhXk7cIqzFE8KFpyp7ltRmZ7V3Pr59gfv3DRghfTKGPkAeNhO4CMTWIheZWawxJlz
iVsoj6GdHyXoe9uKnAagJWTbuHOb924uAZP1HTiiKvu5ZM1VVOIhnFoYxV+dPD1LJIJvf9bugiti
fO2mMjbbBEQ8gTBNwr40mL3IOGcWS9kvxVKeyvxzfqS/v/Oa00qlI/53Pn2jKGxPBjLPou6D1uxP
9KtdiSfQQeEUud+3P2vvYlAj4xSxSszcdPordcnNIqdJLIRI/cUoojtDncVz2c7pSU7q8C7BRfPP
+xelJl4FLUhjbzTcHKiOWaQjmDzRu/jVxE73pwMeCEAjdsJ/gCHFsms0BaSPt9fd21aUtA14lqgp
3hwae9bNyknU5E5bkp+aZUSP06LXTxUIu+uohOlB8rJzExgH8Y3rZSCB2RyZqOiyNlOSPhjE7KN3
46f9eACGt/bWAG3P4AmqCvDxzRpZ02bt1FVywGzInC5iHOrQR0r8VxGl8c+yzLKvYO4i8PhK8hzP
INWA/s+xJ+mT7KOcqp2E2TV3vW6P1ziLxSczG+WTZuKwRxIyPmmJbP2SHHj0s1D0L8h1q24SxvOv
Oc1gcKyGrCLOsVBFvvCXcCKkggWysslgxaWrFIPpd5VVYm5fzk8hdb1nDtO3UbXHwtcLefYMrShw
hysqbwBJ/LVOF+dF1SALC5wh/qfIiXPtmEW5BYWDryLxdV2k1PI0MaYe6cToVrYtAGjrSOb2ZZ9+
yWcDEAeWbJ86a9I/x/TTP/ZwkJgFj9JJnXPpqRmS5iz6tPqsRTRH5zlb7q2w/SUSSfKkJR3vqqFH
LLls8yLQ4j4+2ZOm31ltUvqSrK1uvYflz9/6ZhO0UQKm3wD9l87Vtr1hzeHMKIe6FhQXiniV5nbt
Qi+10Uy3gu+wfqh5AnFnoIPR28DGWmXVhZDdoqZ8lctceJC2OtfuRsfF93U6G/J0BB1Wd8IgiNe1
+AQcv7LwXpffC6pvg95QvvBeRr1v5qZ4cELURcCDy6OGREgl/mnTptPuMw4VegFJWMoAk7DkRXlv
+gSl3yppR5Xt5wxhkg/zqik9D6XywZ5DRNWWzMjcIixnOrYcPtM3jMaQ7us8yRrPHlLb9pMq7kHI
T52dAhYX5Ze5l/SP0oAu+PntgLF3u2hrMB1fxUFvTF9i0x4g0y9FkMuz9K+M4g/gNW06QnzsxCWw
BMQ19EFpFW5HFIqephgWpz2cv8TjAcU+hzZC9VWT4oNXbCdHxYp05ReSC912ELK2ry1Fsvn5+tzF
RNALhyKw6iOS1c6rwnOC3hwtZ1xzttmj6KnanCiyr+kifUnkuHWXWsKLTYFPGA3Jk6aX7y+zAS6v
NTYpFrn3pmGXV4OhTzOvVyXgdalmXFySKW0u1lAfeT/uXAE0D0Fy8TojybtNWQ1EriThdF0w66L4
nAhp9HDyRCeGoBNfG2XUTa/SY9sbpSg9eK53UjsIVjTTV3llxHE3ac+qqCmXWWtcrUG7G9KfdXap
VPlhqhu/w3aYgjRpjwTids4MrSZmCFQd5D5boYXRnPJO9FUewIQJlPi5Hp+67uj32zkxOE+sipbk
yKtv1eu4klXobhd00q9CelEnzGpRN1lQ0vqTwSd9+1Lv3DYG1X8rQQQRb9RGEPSTWsWqu6A2y6/z
IFeuLsJ7MXXeaJrf315rb+/WWg2IDRPdG5wcTJWopP2DllC0/Bzs6UMsR99apTs4FnvLEJ7IaFQF
Ctl2nJS1/AmK7GVgZkjFZqpLveBZzZ+3P2YnGhIEgWeBXEClZdtJjkqRmtZkx0GOoIBIRySp9YPi
dm9kjOIMfRdWoTDcngOZ1DcboyS+U8dyuWp1Pl5WsMY5ijX5HxwX4DwzykJeJGF4LdeaD+foYDN3
P3OdjMNhpPWz7UQ6icFwVlBg253wpDD3i7Y9SNt2jiCBihtFVfi3zfr6tANxEFZuTxUKrmkQ5ZHf
Nabfth8U82AEtXMwWAi4lcrfuUKTXi8EHgLtmaYRdwBe47OyGONlqZPoa7L6Xb/7dHDKeVVWz9Fb
KBlc+ciMUkRFZrm8JJb0JAZxkFDvbNsqSAR/iEeM+nYT5NUqIxNNoQypU/WxnqrzjN+nLUX3sMcv
b3/Nzsb9hfg5DGf/si1ebxyCJMOwSKp1HcSwXLQ6Cx8zoUZnOWuONm7vq/DDQT6HPgjbtwl9Zp+r
KNmsXiNN6lLXwoH+OI5Q8I4sCPYWwmmdngACUms74vU3DbmF/h3d96vWrlWd13QmrO3Yz4qPb2/e
zkI2a/BgQP2/pUa1RNi5alKQR83Vsv4sw+8Fq9suPdLR2PmRKBCpvAFyOavJz+sPqqtFruO8Q0JN
ae7zRrumvfxtLo/UsGz+mk1qvvoKrKh0HbmcbWpu5mPdTlIVBU1cuH2x1ib30vIFUSS3kO8m/eCU
78QfZElXOTED96Kb1mvdKBNVy2hdOSv3VupcEBM8CAv7S6y4T1oZmDxvNg7HMXUxRQyHVjGrIERS
IsjxhzgAl65/y3bfGAuTMeBYdCsmGc5DJVQ9mgIzj1+y0ApokWJc2Ht5nwVOKP/UmvlsNgexdedQ
MCX+m7BwANVtRaw1U1KY6gqfHrITGkOXtk+fZWs8eNl3tpAjwebxO7GR2xFSpTdLWNsSwq5pAek1
epBj5cfb1+hvZrXZQCTYSNPxDF2zos2FtTMJXoKdopdXZpXw09ap/xWaM3zOYyVfEMBAOcOVqs7O
/Dmfa+2ctwl6X2rIvP6kAPCYPqhDUddoHUxj58p8yuwVlF5osU6zvgJws1/05MU/S1JnfzB5iF7i
qXQkN+R6nzqzTTRUrenbnmJZocEW1dMHZNQxhMCKNbubgZY8lJISOq4T1ZbmTrYmXQr8856SEB1D
VxlyNb5g2qfmd6VYsMRC6SG/BxxsEMN74zonpnZ0XXeOHc3xFV5MC423aPPmjWovHCM1kiBp7Qc4
yedoTj9HTvNc1O1pVmLEUwRk5XYpDl7AvZNHB413lkqOcfjmVjU4c9lKKltXu8E8vAFlVj2P8ZGC
3U6mTKz7a38EuPlGvGsMVX2kdYJJm6XGn/P0KdGdp2bsF8kdciP/2AjLOlKw2P2ydSasIXB/mzI3
nJPOspo4gGPtp9KE4rXj9ulRd2Hn3UAijL1bs2WgM+s/4z8Y/mEJR3OOsPMu5e4Hrj46g7ThRcz6
iyqnR5Iot99EaOU/eMAxT9O3sKRwEsY8KlCd5cbCWMR8Kpzyd53rRyjI/XXQ/1qta28HwH3Xx1I7
JRbY2MRvnZjGhpUiHudIeXJUqt2+VDyGKzqW9BVIzhYgMI7kTtT3VpCmdnHuFUl9QDg4PLVxpH+I
4q7wItkMT9KiHRWmuyvThWRUS8C40SoP6zavOlMKr9I8onU/J7/T0TrHuv4HrYGvaZ5/1bX5yFPy
b7fpdYD823YHvsWrTDTeHBiliuPFbtKU4fpUZn6lD2Xh6l3KNHZsYYG7Tb0grJ9Xs9O7ZoWogRs5
jHVh7hiSl0h9kJhTkpxCvTeE18xl37imshTJGf80ZCdKxkUvhWIN8oV2KhraszJ1GQmakZZ4Nkn2
j9Ax4sFVknFRvcbRx6P52N6+Umqh17C6ckDwe30lunKWyik3pyAbpG+RKWE1UOFVq/uahgrUaNjo
BRjxu59Q1MnQdcNAGkIh48TXiyo9vQ9Tz/Ig72y/LU/A4C+OeH9QYZWV5sdwfwefXrOjmjCaNGhm
+6ELizMU0v91XX96+xXdu3/cdJrkdMfpLmweUb2ta63TUlpeTvShLaLvkFD8fDmqTfZ+KI7+X5/7
tWO46czYEZaFzdRnd3hfgU/jFcU6b4r8ch7iILPw6kycJfWkQZLPb3/gTs3MTYeYubIKQOBtZ2GO
WjBABxt314Vd3PhJTJOmk+T8xbDy4SVppshDTh9aBSouiDuPiaLkPtq4y9HY6vZp4h/CIQWcBW+J
Mdnrc6PKTP6MBKyLnHZXQzW9LH8ezRx9DpkE5chsbveH/c9qa4b2n9eiInzSD0hwznNUciGc4pXG
bQbterC9xm2qt8IOgScgeQi6ZPvT1nrUdY7NPLXo8uX3uITGOcTzyIvSxPiwDIrFWAFdk6iopMdC
kOEgEqMT781IfEjNsUE82sk9vRf6SUMg3hviOHmw5sb8FA5N9lAWs3kZVaH8AzZZup9Ns/RJtPDf
SfTUixbJ8Qo9TB41BjDXSmiVJ0bNujOMOjxbthQ+SsnUu2o9R36mjZiEJ1F+sdGLR1mtmq+TUfV3
kepIUJ/LQlxNQ4oAdOQJLHSUkXPywe+4Xs5Ymhua78x9fMF/M/eElLSXpJ6rTzbCCX4tS+FlKJb2
ks6G7ofmqN3HKmC5Ni7SCxUS6Z41mNXLZIrhQY5mjIbLWuWLBfpJq/AVuPgmKGS1e9DbKXpSnAm1
GTtULkOCcfwpFqNynUqpOxVy9qdCcsmX6Lc/hmpYImzQCN8eWhvNkv6XVPHPNaPB/NyS67mhbjkX
GQG8yxJlv3Kcp8+TqrVu3VU2mWykIeKEUFHIB32e6JBdCyB9XmU3g7vmUm5e5Nopho9zb8dRhb6R
KZ8yTZ7dOumwKuhEjJnJqHi5UGq/XDIFcWzyH0uD4d2VvTj3jlnjftPlTN7i3wUogvtqQclYKcLE
DyH4By2O6v1lKKfkWZhW9AwGEdvgboIBLyHrSZCtpGdh1eWfLlR+OLnuIIo2zdMT4JwSJXDJYvJQ
6lZ6ppEwwVUacRgo52n+LiKnDeQQbUw3S6E9FnVSnY1hxCHAju0fsh1lp0aXmdIsca6scKn+XzL8
yUNMKgs9PdQmX3GK/GfXWKZrxzN3abYlL7SN/mK2Xev1UZH6bVP2HlMc+yB47Vzi1XCYaEF3GZbG
+uf/ucSK0OfFIE8JwrLxZ7ME0ohVQ6kdpOa3NQFZOZUUmfPaZt6GyFFrumoo65V8Tc+3HU/KrN2P
UAEKHbQo7kKnKSU7649geTsRkRHBqnaC3ByggU1EjLVGn9M+6wOsW+8XHmt9GrwasP9S/cqY578d
qvZW+/t9tNFX1NpmtVI3CmxGtOIOp284H8+t/qJMzyBqQLce0eh23jtySQARVDqUOtsuaZ4MPHTY
fQZK9kPI+XkOnacq/ZZMj0KOL8wfDw7K3i8IxwQNMlSo4M9v3ld5UKZ6ttZaOMzPPIUwCOTrvLTX
USOUPEmN9Dmsj0rJvcjPPInnfJW7vemY6YhUqk0i5QGyl5WvDPIvXUY87+1fbe8K0CZRmESsqL5t
1WOkkWZFUy6CbIGwo0eXKqru47G+vHsZlexn7TJSX98kdbHk2NUASeYqq5Lsj5BG/TC1cDiomHq/
fyna2uuvhSIOqKfXlxoPKBoD7excp7lPPLE4w9WC6/syFPOROtJtyYjiLPXbClVGPXtb7KcqxG8K
A4jyY+GFeXm/9BhBNRdd/H/UcVAAaQTCUsW4ZFvdZ3rRalocIrKxjOV9ydTz89xltZvKkJnffySY
L5JwcLN0ZGk2hx2nqf8j7Tx240baNXxFBJjDlh3UbAXLcvaGsD1j5px59f9T3hyLJJrQnAE8S1UX
K33hDY4+q4ntOUbXH7EzyM7mFNYfEAwbdjouG1scwi2oa24p7GGXN5TaKWmDMprtgXPwn1pDjj9U
yrRrf7s1DBEqLRXBEFjlMaQ47VBM+exhYA7qA6vtc0LFaydW29oNNOrBhRGG0k1fvCYdeomNnAaI
KALzfJywQXKJI4qnsZS6k1UE/s46bVy4XH300lHvo+6z3OiDlYT9XNUIVLeyelCz5lqH/vvRNi9S
WH0p962ORe1qkfDC5wFdCgSDUH85wUBJzb6ng34l49F+ToGJKG0fxCbVC70PJ5LXCUwMunbyqe4C
CePWsU7epVVZfsiMoP1x+5xvLSoJIjk/4kmgaxefm4SYOAvOnZekYf7Jt+fURX1ffnOxWjTJsIOE
xIZs3RK7mfpNMHQZ3YSqT0AmqUCI9h6zrRQKtg8NObA3qHIvk0TD9xM9BQ95HfIMaLcyye/9WYkh
omvzPdrw9103NwcZR/hzHgeji36y8vX2x9x4BmDoININ5FYAbxdly6AMo04hXriobVy78UxFeXI+
R6O1g+zegIyBDAU6LDjwpMTLlzueoR4ODpCxuLQmjessi5yTMbR9eOQD9Qjxh+YpVbV3ZiqFX7F1
7YA85g2nNvd/xFKle0bTZD8zXSUm7ap2ks94HfKc2EUtO0cQn6HqqoFftsfRqhxhNZ61rtZVuo52
gOb3Twr5wOjWRWnlbhmFU4kDPQhzgJU+uepodf7DOCnFNzuayp8lWMiP4STl6tkkU+oP6GJAmDM0
CLbu1FmYKEb43P8zFWn+2fiT08xxB7/Y8gFt3il5kR+RsDa/K3FQJ4e20sNvjTT4X+Q654CWcU1u
YmM3HB0Ly2L6pDeWfAwNJXpqctoUd7DOYc/rsWMfLLtLHkzSj3NWJsb9oFJ2/1XN6vzRriTJwJXL
GJ+hXGXPvjxW48kmdZSPgVKkNcqKUtEeHCBtxuNkOUWLz7cSe7MyRPahq9S5PwAwIu25va82DilF
WyIYGBQbYMupVuYZAG7vxZJJHiX9I1X2z9tDbG1d0RnjwqZgtHrvi7wxZyhYYJwDbGLyGXdq7TQb
8un2MJsz4QrgGUYLbqUy4PeOUw01ruJzUiVurxjPejnulL7+iGgsbljoVeC1hd8HZdRF7BK2lTQ4
RqldGlkp6Vl2RxhnwA+/mPVPNajcIRxPuVWjY92eZGSqdWN2G+OfcIjv5v6jonydjF/4Pri+P7+Q
+RyseIcvsb6rIBMJpIcgDiL2tQwO0J9PEi02nAsMptClwv1ON5sjtl3HsVQOVtl7yBE+oXVKxXnY
WYLVSpPJ0N/X0UaGU79C0KZ+0UqtlhVeq1Xv/XrAyL7+gDnqTrC/Si4YRpih0MGhCwAd7HUA2eIb
aCI4Eni6/F6V37UmaEjYIU3pZtadWn24va9WUYMYTeDVqd6BRl5GdkpOyScoCv2SUEeJyoZb36eE
85L2Ow3RzWmh4Skw6xsOL4kdaL7S+8G1M0vdClyTzm6M8ixSI8dcC7oCFzx91LiAExCewxhP/96e
6dbyCfUYDMjRP1t1qLLQqou+hSWmoXVYOKe6NM9htcfA3pomEsPgd9goOtyH16tnatChTIz9PEAn
XX8CQhnPB+D6euz2ThiBLO5S5clIMgU/rqGq9jDtW+sJNo6ETazoCsBjzzbCwyra3ZqWzue5hRxj
Ky1NsSq16o+IM3x6+1eFJUNuhTQBVN7FlVFIaqeWRYubdZ7fd1H4mKDlkmSV9x+Ggb0ELQv5pBXF
zwjk1J4GOCwyuKTGxqLN+WQFewYUq0uWw0BKRTBEJVl07l8vnj2behLrMp0RpntM6lA7c7vbL2+f
iwD//0GHUEVYjNKmXdw5WuRfjHCwDxSXvtCX/Tezqm4nFd3aCw4nDnsqWoqrDD5WEtOvnLryujF3
56y4Zll0J9n+wdgTgVwruPNsMJDYcKJjv7y0RpQAHCqZhtfGc46ogmzmXx3sNkrejDb6Mkmdfx4G
NcGtpEPV2e0sXbTmCK4/Yx+u2Gc03XPcMJEHeJBGmNY7ycrG4cc4hPgW4D45xHJlY02V06JChyH3
Tc6gUQVHJU5/yHGt/4eRyP8RlqPmtdY4UjGHrKMBV1j4B+PHOg4nbyBRupOhdFzevJGEbRw4D7qe
xM5i0n/VD8HPFXqbq9JF9+VnutOf2wE3oqLbeSI2rjQh/QMZknRvbfWayb7e9moaeo7aUvd/F6oP
TvWuGVGxCT77Snh6+6wAllASFf5RK3CJX1UFbdymw1KtO8dq9KGWpoPa7iGZNw4Hs+Ic8hYAqFv2
a7DwrLsiQR1kRjEGlzoXNQwM1B+y4d/b89kciPqZTGKPdMOyypv1YZAZaTZAbvglmdGxzu57St12
eL49zsblBcaWLjSMGKFpt7iJndCZsn5K0DTs42NdQJDP97zTtoagj//HSEmo2S5CE9tpA7JDgdU3
yZKs+itWy79uz2LraxmUfQR7Dv7xUuctrBKtSkiEPZo21aGX6k517UiPPa4HHW5ArO0EvasyBjcX
kBKB6+X5WpUG9W4cUzVGyae1ejo7zqWeAte2Q7eRjW+OvZeRbM7PBCMDrRqA2xJP51Ay6a1xgMMM
a+Vo60V3rMo+AqtTqie/VcOdO2Lr8AKOpvaP9jKbcPHY2OYIqGmEyR2C3H8q03L4UflO8N2gyta6
ka4Dmkm7TLkrBge/pNuLuT04vB6ybYLMJdTOV6ZENTstujYVHSE6cr+BckUH+Oy6O9VQM4fJGQ5d
OKQ7L9/Wopog4FBMoha5EsqY8U6K4NL0HlKtbj18DjuUJLGdUS6Gv3O8xbF6lTOxfwAEENeSMmGr
t/jATj5asNDwJjWKMgcpMQ73uhXnv0dE29x6Msr3c9iUp1CSlM+Y3e7hDLf2E+oAyJQLSjyX5us3
oBgju2idCjewpjuwAq5RDYe0fynzNyO8mCiVE3T7kL9dS8rHQyDJfZWk3qg8wbM6DnPj5tPeltm6
YpBKRTAJdMSa5OG0fVrTd7XhJJrfOSK0cPdw9ptDkKmbwJ8oOS17Dp1ayKWkFZMXocbpSlnUHgOp
3tOOt7WNjYH0Pjc/rLY1daRpMSxDIwwNBUNqHssmaLQj+o6l5qG+nH3CrlSK3Faj4kUzdJaJ0LEE
+9CXVf1iD06boFSodva1zgsyQKm0nHNMu3R+wHzGf1eboz27uM5117KWTMulqmZI50K2nk2putOD
qvtVdVb2yZ9K/0Gu9c7/OjjKKHtTO/Txg2+3df9bjiX8vYqktepDMarhN8k3Sf/yYgqCS1Kh6H2o
apzMrpFeJA8+/nb2YW6S4Zsj1eYnmHBa7TadGQxHLQqmUwLh3z8QzuWOCw4y/+EEc/tdT9X+A7Q6
E9y1GiZ3aiSR/umBLKxJ1BcpCeKnNprMZ9Cx2ueM+uMzkzEfMsQi74wKcIwb9nXRnLKokr8APoiN
U5TB7j7UPsaybtUU/WMc9IZ66FOlfowjrRvvkAeto7NOhc5+T+Ragc/s2ii7N5I8M04FvuHDRdf7
8pfUmOpT10CsxNdH/Chk3Wh/D1NjPESQgB8kS9uTGBWHcnlnEAhAeQTiCuFj8Y4iroFmiN5jYq9J
h9C42DTYR/SUb9++W1eDgDDhfEX0vaqVaNRvkpTM2sOj4ThV40Gve/PqKBUSQfvKzVt3PYQBaPfi
3+phgwyXVlNmZsjMsTGr56nLHnzlEut301A9Um09vnl2AsPIYGI3rNhFUpTO+hTV9iWSQTFMR13/
AGQ8pYZ5e5yNtYKs8kdOn74D1enXF6zZDo1aj3YBkTkrXYyKngstPldGffcfxkHmU9QRhaD+Yk90
fRFW6HzNdEKREZzt7Ch3TuJmbbIT8Gxcf2DP4EGIJpHoHb6eUE+FxPJNyeYa0jE6N5My45Z1qsDe
mdHG/hMPP4rHVDz4t/hydjL2QxjAOG/UObg4uR+egthRLym+sCel9vvz7S8ovtDiVIEIYbPzDZFI
XOZ4slGZxiAJxJlt54cwbM9d6jyM6XjqCtFYDne6h1s7g0yPE6aCRF6XPuZCjdN+5krtAzxu2/ti
mHLXz3Y78RtHi+IcclRgPSlALhs0Yzc2Wd3Z6TVycjJYVUsfhy7SkLP1/YMto+cX+MoIp7wMdpZw
PTKBBUB/Ugokg1fIViT7dTVg33uy5R/6rn+QJvVe96VHYPcnuSzOkp7vtGjW2kN0GMB8Cuy/0N5Z
JhllPMHFt6Tca+LyqZyTO7ml8RTZD8MU/pLL8Q6fnntaCG4+I9ttlo+2PHi3d9J6ZUWhECgvaQiV
5mVfOENcaUqlSabrZkUwI9vpXet30VcE2PaMetankaFIPJDH4juv2oiZDVFcnlCi720Uc/TQ1z27
CvqdM78+ioxicVUyI/T1lztI8OOixNfYpq3WdRiClIDa1Do4UoZsj42RZd9uf8H1WaTuJBCnEK4I
/Jd1+mBUiz6ai9kbfOV+HLT3PkgyKLoKIgLpx1gN9vhdW0sGQB/SFdU7Mjnxg/6qhWhR16pt6YQQ
g53mZM8SXbfYUO5rrtXTf5gbtzS4SJCnq7ILzlcUp8cc+87xO0BrNzC1g+3/SsgZlXh686XGh6QO
AqeMrgA6Qa/n1eVSa1ZSDS6sTyWeUq0/4989u5lhaN9JsCCUmOoeF2FrU/49qLgW/vqYTUnEVEtq
4hlRhSvrcNXS6cvtj7h1sxDmw8aH74zc3iJtaq2ia2M/Tz21CNwx+mzPj32en7RYP8yodE/DXm13
a4OgLYHqHdcYHQARrv81p6m1hqGWR3A5lucPIAzl+ein7X/YG390ltAG5qJe8hlVB6BMiQLrNZf0
HpxxW36bx9h3Z0rkJ6fp1aPjtP/e/pRrWUhuTBF2gTkS7obL0z0gq4CZcIkbuR1Tdg2HDns/PMXC
Y9U2pX8u84wGmR5EMV1psw1/qp3h28cOdlTtdmlS8UgWxkslTe1PGQvk06wC6ndlnLqrg4qNT3VI
cnp/LvJk8dfKrIwnWx/y75HWd58qv+tiRCziGQkbaE7xoZNKHxkCcK4dgaAV/NPQHmVJx1R3vt6e
+uaiCmFyCzoffdFFiBE29ehHQM3x1VMPVugcJ4RZyH3ubg8j/szryIIPTOtVvEeIQi5XdaZ5lXRq
kl0lf5qfs1waX2R8JFHhQ1G+OOZjPQRuzK02okQQjyXw2AaP4P/XjzDk1xtYlcPYClOMzJOh/Vw3
83s/D7w4017qovrY1skJyMKHUO1+3x5WXDDLuVNewHYc8ByXgliCv85NPbZKYwUZekUlsN2ax/ke
/Qfkb7S6w0KrnI9dYymX24NuvVcCW4QnArHHqtU6SiKfierOo8t8isLkBNDskOpIl447S7uxg+Bo
wjChqUQbdFlvjHkJnbSTQg9kyI880s8EkC+60u9kK6uviLwn2QNBFBJMa4XPNIcNZPlAwIxW8urc
udZ4PJSKcsIvw0uGPTzN5nDQg6F2IYmwQgb2rY//55CbFy3zw49yAn/NderBfBrt2vyI6DZIbw07
wJ0tuno3wGUJFQ76Hn/imcVeUQCJDqof+d7QViExYtGEBxv5wz0J043pgeaAXQsUlpLmMtLvO3St
faLvq1H7DYq10fyhyrXpQcOa/qABbv8aJzmy52/clGwQhCcJSwFKrSWtiFjbJIsjxTOs+EVpEJoI
YUzNmB+WH26PtNqURJ3MyxIPI7iVJZY5Tws5UmE+XYJqSgSF9FcW0rbyozp+6/ZnJIj35O3gE0Eb
iC/99+ku2rZutH5AElKHQoDQVOpWlirRns/Hnct6vTuoUApjYWHwJHBer8eSnCjOJXgiF3vML7xi
B5Q7dkAGGx+Ovi2UB1JAQt3lxqiMzpetqfGRE9Dcqghd1CIPjbpDUl+jUJDpoGXEUUbiHDTsIpYI
szFC4AkLiSbWQfdC6s7SL/OY3QV+5EV99jkoK6/SskOs7hGe1jPUQZGKaq9QI1nxcYbMtmKQP4WQ
Cj6XDpw+Ofc6Yw+XvV4rhhFhGSgbGArL7tjY2TJdK0xpWpMKm6a4ybx3JW7NhEuR5gCmnvQnFhFg
MRuhPnWDTxHM+dzMOpUp5Z00vVmfm24SwHLeLjoQtBQXa6VFDcauPcZB4P3ejXT83MjC8Xiq96BJ
4g+9eiiZAo1Yip4K+i0UPl5vb98M6yrKWY0mDVsHbgvH4ITYiRy6WtMrkTegDhm5kyhLu2bnDO/1
OArVizUnXMflWCvBWYvSPj+2fdnuFQM3FpT4EP0aChZ8hiXoIKot9Olyw/dMrS3PCfnzqS2D+OPt
i2trFN5QIa1AyZGJvP4GMXwPnycJUQoj9M9+KTv3paN2OzmRtjkMxRDiMbTdVypGUtBrgS+X0/1n
mFtny/Xfa1heH7RjeCgO0uHl7u7u4eR+c09PKe5k7jfldMD+xP1937n/3J6wsrGLYbgItii4eHAP
y1Xv5ArdAbhZ6GEJsYFe1/6B7Y/rAIcz8M+pkcvxyZ6m8jCacnqouwE3O6OuI/kuMinj3KXp2Hzw
qyj6XRV6+q2bjKA63v6Vmz+S6iUySDQ6SRNeLwsV+hQBfNxRqsZyDf1TapbuWP+4PcgqSKYSRrTh
yIL+L+qLrwepAgKROcmdCx6WT2zEY20gA+1XX2W7KY5REP5K8+kxL/dw6KtY8Y+qC9wm4h0BL1vc
I1ZhlEriFInXt9BOAZFgbIkagH6Qxp2C38YM2WuAT3gnQQMvR8qMprcK1JSvHHXTOKRGR4whBDcL
N/Kz7D1iYXZyNAK76c6wP9oSCINkqjsFso3FJL4Ct8CEwSgtn1E5woG0GAg7Mlu6m9PoxepQ7QdC
c3s5N4chQwceSKVj1ULNskkxJAdfVQqPlNXnY6iWL0qS70T6G8NQ7yb6+DPIyhWvIscMnTIMvIpb
zz7Nrd0ZuCP1g3Ke6iKxd2K4zeGENC+9dzoiyzJRrmSjKksD+G9cb9y6bixi1dyCXpjLbw6tOG9o
GxlU9HlLl6FVPsWdkYTYaMhh9y5pJdfoNV5t/XR7nWyO1etnBx83VBwIRqi1r/DHSFY0gZo0Gbzj
34HxRUKmp5c1V65PqpWB3917SFbHjTlxjxDlg5nh/V4ctzBpukIJ1IYspp+OwGB/xvFwNbvqsbaD
t2519LvIXkQrWMAllsWviJA1z7oQzGhlRARX8/Qtx73rPhjMvX0obqdXn5GhNBHyEHMzr+XtZUhW
g2S91nqov96N8xncnKs2jqs06aE0dgLIzcFoC6NLh6jcqncVFL7iR0E500r/19SvIEXPuhq5fnXK
LGVnG67eSjExEDvcGDAsVroiZmN3Vl3FydUs4+HUhZaF5w+lxDfuQjEKG1BobLDjl9W1NDHSIAob
2O+h9hGV9pPVyy+xMzzNeeW7Q9m7mFzs7PzVWWZMMC3UZIDb0cxa5BNNKtH/UKr8GvZj8VQlEbQK
2U9rl5/q79yGq6ufsQg3RFGbEjPx9+vHLU/gPiY6UDv41vqIqPfQHGW6BG4+1Pb7KvDDhzLUg1OB
M8SvWouyPXO81TFHF4YCFwgeODLrrkit+n1V01q6FEnkPDl2rJ3UUO+/QLANjwLFfWfaOVxtrR6/
317a9QZi04gLk8HFxSmW4a8UsTXTzAxjYbCdRxS8ShxE94r36/MgVMwE2gPMOxXMxdcNYxuGkcR5
qPXqF5iy75GUPVdWexwi5Qg0/K2kKr4lBXUhIMSxWF1hTexLDhWt2CsN4Ahx9UGWyzffXAwhNLLA
YTsw1sSM//poXWB1Sd6hWZCa2TGSr1ZZnrX48+2VWR8AWh2UroAsQ7BeieclZLpJXiIGmcXj86yO
7/TQOJhTuvNEr298nmcR24q8hh2wOGc5eu9KB9QUcpZ/lKP3A1TdcJ7dLtrJ3jcHgsrKPUIQiZrU
6482N33VBbEeekElf9Dn8hLmtktv6Y5Ue+cG3trUaHUINpNo8S1fFkuZ9Errp8pTw/lLngQ/8XUJ
DreXZ10mYCfznwmZlQ7xKiMcUCWbyZLm+6Ek79NxP0QTJa6fZfQLLP1b131WrfvY+HJ72I2pwa1x
GBS8KYaai/NqhaZBKRpVe0Px3ZBLEfOWnZltbDzSCJF6UWqhsbjY3ZD3tSowapFPYAXQvPMpdsc8
mG+fCBVnoJLIkYr5vN4ODjZkxYi+uqfFSnUPzgUIuaO92dSHRQIFDC6cpaDAtxilBzif6YM9e100
H0pdfuij5BCWwc6G29jb6NPw3vNawdJd7e3W1+ZeqlSvr4fEjfXmO1p2h7izv812t9Pt3Vge1gQs
ILU9Ho0lvAhToTFX+yTzkrKxkBWXsjA49nGW0cEZR+efNy8TZChRkcJhbW36WQZTgQKHZKCiqFXf
RtvpkQMp9Z3yysau5vkBySojE8BeWNwNCnZmo1ZXydVQ6ulllgbzHnmJPauUrVGEYSHCp0h4rl4G
P839rqSf5YHsuBRKER2UZIx2Ts/GIKCW0CtShVbSqrmh60Xbmb4qeW3jDz96APvpUbGxUz/eXpiN
LUcVFEYtZxUJtmVI24bhULYld1wQREc9q+8tazr4o3ModHVnShs7DpSvSI1lYZm07MPlvhV0kTU7
lMbTtjgM1TA917gnnEa9zPaihbXJJegQwbzm1PJWrCISkBhFXpeK7ilJalxzJ2xOND1N5HYC+6T5
Vuzm/KLHJkQWQbPy8RgSUuFEG4Q7096IW2gGQiMWpi/rOv04DWE6otrl0Qn4KZfFp1L2AxeDjxej
B1pqF9nL7SXd2jqi5gxfjz7kigU6TZHWpf2oeRFqMcZcPgBQ2RliI9AksUNBUpwC2n2Lg6Y6XajN
Bf4kRVY6gCgoeRyAw+cfu8FUj6XUfi2yNn5sWtPfCTS3NhHFWsqiYoKrApI/ZYOjJ3Xgjbr+Caor
/fLyCOR6J/rbmiA3vbC/E+XDZSgf2iVegqo+Q/JCi7xttfaSSZl9V+sSGkDynN6Fka0d2iTaMyXf
HFnEnMgdC70y8QH+CgqDaJQ7ZH4MT08dNuYLCjnHDjmyKtVdw5gOKdYft/fL1hUgRCUNWoBCOGHx
UHeV2SJ/2ppeg1lPk2vmiSSxPmI4X59A4n+7PdrGAtKRo8UpOjxr8dFxKgP0ydG3lUv/a5W0L46P
3cWkkjf8h4HoHKDAQ76A9/rrD2lmtR7QuaXt32I2Ocn4G08nOy92LtDN+VAyhWAlqDvLN9vQ5nxq
24yOe/tPm3uyYSJhtOchu3GkoaPRVKSiQhS/InFJc+fIYZpcfXOEJBqNhsIVUqZf3/7J/ggO8ohC
n1ne0Gbi9LaOe6yH/hUalQH6AYnUyqcEO7DL7aE2trnBUwBcCfH1de/I0VIp6QvN9vxKiaJr39fz
cNCmSr8EhdXgBNCQQHLHjDW8K3/PDuBPCe91JUfwewGf0dCHQLQsUMWy0qedPWLKq2Gjgq8pXueP
nTQ8I+p2VI3s0OXdodK/KE1/DBqVDGCCLqWcyr47+ZnyaKCZkDXNzl7a/FnwfiggEMpiWLSIM3M7
75WWIskV3vD03o7NqfCcOvMt18kn33hOtcyoXtSqp0cUWy3CmjNtjnNkFf8iqYvepdVqJaaTYdY9
50XZfuvN0XiELJdUjzbifPmvN6+i4EagUgmtBSrjIuvT56yCnD2NwnrLfqgGuT/OjhYcA83CeBJ/
5QNEhPyhb96MXaBPAH5AEMDoWFHcfH24G2ywMstoAg536va4t3eQTDr7Lo6/zvoeL3Tj9FEJYE2E
dSiV+sWqRFjb5NxmxsXHLyUrx/Oc7JWp1oBWMSEWnrvqj8/fYgwt6YKizkPZ85sI3dU7uQZ17VSu
2pWPxLQ/zNbEGkrpHq3a/2pO+lNgtDtv3kagAkUbFjAXM3WW5SWjFZmPb6k/emFtYAZlvhuz+dMo
mw9yol07v0l3Lug1H5g5/9H1opKK+Nzy4SnkYDSsMZc8UFKqN9RhcEHVBTMtqlVBS6hbOr160kfl
e9Jj/2DMQfgOcprtwmCZj+jhVAdi/P797T29caEDCqDKJEACoo/+emuNQ9GG8VhzCdaNq6XvU8k/
pF359qgQuJiwPOGq5TssRkknA9ukOomuk2TKbhk7JpKrUnnsqjQ5+XIQHLtR+g/B/qtBRSTwV2wx
GFhp1xQ6Lnqqnbqh+ZlwhcVq8h2rxZ2rbOMrCjgcJwYssbpqbCRKJFupVuiYkaMdjCkAGkEc0Kyb
uaNG/e0PFwGT2LZU5dfFutYY5kIpgb3hMnQo6Zc7inlMHO18e2tsXASio0elhvY1VbtF2KtIow/W
d7Avvlaf+yZ6BEy9U97a+m7k/kScKCICy1reqHLfJk5IeERD806e5dxF/xK3GqQnb89lI+oTRRPh
JcNvXi2Q3Yc88k40e23xcfY71/ZbhOhCl2toZ6SNe4WeAuR5MgbeiWWJpo/LmerCGF+jaVQ8sDK9
C++kuRMEtzRCph/3ub0W3taYlFEI+0Rbg/rQ651e1tPYVpCtL0nxjMi/Beym0hrXCNKDLO1d3htr
xlPNJhd7fY00o7XsBAqsuIsZz/9wSzXXufSTu9KO+g9vXjQHSBHYDP7HzbG8NWJ0T3s/TK8zlbWn
ujAwbx+zFz3CME5L7Y+3RxN7bREkgR6CecYTL9RKFqMpRTwrcxnIXllKRxnZF027ZHdNcq6S/qAi
l1zPbz/HPAgMRTlc6HkvXsHeiKyJj2zAupQG3Q27Jn/EiDH8iGhI92ZzFE4XBWT0kuACrE02pboM
uIrG2cPj850z9Kc0US6TuQdE2diKXPF0fCjiwJBZVlgafzQAIkLmNvRYeS6k2XSHqEYsM+pCOkOS
fOr1cU/1cWtLCrEVrAgExG15U2l+PISVjpuzo7905VlWpLPcK2+/Dml2/d8g4rr86zmZxy4cZdqG
nhP/aOL8WAx7325zGlzraHKIUH357aYa1ag8QWddMdp7NKV+K3Lv5uqb5dzZCSSjpNxsBfApi21X
OWo6WVmnesYYVPdFrjtQT0vnY2YU/d3tM7XxhFBrg82AbTTo/2XZdcgD1W+revTsKT0WtDGwH9m5
JLY+GrMQRcMtsnkyG0FYovHsOVKBys50Z5TZ7xrC9M69vjkOsqzAaYRW07Ll4wx2nuJ851yCtnPp
9oOnuZIMH29/sK1RwBhS6xHwD67Y15usyvyuiAggLyh+XHyjfnZC6RD8lwYmxFQyURPYGznFYgvU
Vl/i5t1R0bLq9k4uo+bSWPH48/ZkNqqS4AcEIoLuIg/vchhMfVFcQkXhUvgVTAl41bH8M7D7s5+6
ZVN9iqX00cjkf5tJQk1b+317+PXmAzCMNRiXK7DvVWVwTBMnk9UsvAZ4ITZHs8+t8SnX5CB/c3OB
gTCCFjVyyqZLmGPRA5EqtApcEALqoxO+ryPyQciJt+ez3htiGBp0oMrouC+z+BlBeWccAs0rSvUY
Ze25ab6VwbyTF60jJUYh70MDdosyGhRA8poChaRESmB+JzV66uPBsXDPSFPjx9unRJgEfwSG6hqC
Oba07xPkv65KjSuxi1AWXy6dGqQ2y6Ho3t7YQqmF0j9qMOATV9DucIybkfQ58PJRKzANnuKLn6rj
XalBP7g9s63PCDKBijztbjzWFiGZNcdplhTwxVqnOWuFN+MBlPgNPc+dK3ZrIIOKHJGmKPKsQug2
4M1X8DzJG0/NXjQToHr8PdTznXHED34dHgm5HsIRAhWq0csYMx6rIYp1I7gOzdhdlRmYplbIFDZn
+ZTX+a9w9vd0ozdSZjaHkKVwML3i/RAn4q8nt2k7H6rdGHjBnL2z6/EQEooFqN27Y6l7s9GdpCD9
2vBCzkN0sc32KpXOKQ/yc6qrO+dia/4ENlTwQBmyoovfIlURCW6Di1PtS9mdUgzJQyWMyW2lkg51
KlfnOmul97d30daRB2PAXuWTc40tUrAuC3o7njSA0hh4Jv1wsk3AvePe3Lb2EK+ALCK3DX/eWR5D
XdJRGDGn73r9Y9C/VDXEonRPfW1zOrpAzJCkrDu+SaWVIwiQ6Oqgm1q4TT7Z9SFIJ/991IzKvPNi
b4ANgAZZqOgKOyDegMUr14zjaFexoXk97T4b57Km/aKOVY2FAb7i91GvyVXvYqsxGw9phBz00W/Q
sj1lTooi3O2V3HqMBPgFfixOOqtYvzA7jA0C9C0kRbsqiAHKhbrz3G4MgVEWnFiwlRAAlzdBamep
WmdJctUrq6CgXYzOZ2ks1M9vngme1LAUbBgKa9GbsjKMrM3S6Kq0o3Setan4CLBzT9x1Y0vyZMOK
EQdOPK2vjz62r07eNWrsWeVHOftVVl+k4j7r99qVm8PQrgTHxuKsKuNyhYDMxO73pD7p/9Virrhj
QNIeHszKNxPXRtPaP739AyIBwcfjCSIAW0yt7QiGfZNEIqqrS2P49y2aE7eH2DhoMOjFhxNCeJQ9
Xn+9KlLnafAjYEPph8JB5SkKwTx8uz3IH4DB4klAe5xiALxEQODLfGWA8a3o6ZReObvJBQpkcRrT
MD7Te/8I6xeLT7WejoMEqb4QdjRTIs+fFLmrPmuj9k1PqP3e/kVbJ4A3ilIIx14oY76edmarMZUs
GVsPH0VJt0AiLzmOXWXtzHxrHLqHQh+N5H2FjC0tw0f2qsg9wCR3U+Ucq3jaufm3NqZJYERsTk5L
NvB6Kokd22hXSK3X2Nm5Q5a7+C2n/t0ofbj9ybZ2imgZsopCI2T5rGEfmAQ486JKoMpHv2CR2vAE
tvN4e5itL0bPlV0vHEZXPIFibDh84wT7Moq8OMqJhxzv9hBrIXPKDfx5Mg0hzbEqsAfBENT9WIVX
KZThPJRd0cQntJ3U90VlND8JJrKnoXPCyi16W8nOZRJmESJDPUK7iHNqFxjDWn7nK4UGS4Ni5NfQ
iv0EmyS1S+4QPwrfDXM//K6mQf9nyPq8dKXBtnHYNps5oGSkaU+2EVcvdiK3j3GPFVOg1fl44m3K
jCM0U7KgSasHx42NvkOwGYGb6UdtDnJwqvWisQ+jX/OXyMPlnyZ+gLgI2ZNiYc8UZqE7AtNpXCnB
D8RVjB4QSR1aQ3KoLbN8IhEK0RQ1fXw9gy5LH5zB6iaIyLoSn+IWDAa48Rgdc70n0KYYHzz71iB/
pNvY3KXK1NSuxEdAT1BKs9QNdRw9D7oeIwdAM6ZqDlZVwyRt5N7/NGed8dIisYXUdTHFmlt0vVS6
pZSqlBL6yf7a2ln4aKW13h7TwMzA2DhOSesxL5Rs58xDojI3dtdfK49G4uvDEgJQL40xdrxAS/tn
Kxukb22t2sdCNT+ZcnUXKaV9hqeufky04cGR8QCMDb/0JDX25cMYafq5FUqog5bPLvDp5iqbbXrq
2uBrb3c9Ih39D1+uf9tT8XmIo2MbyI92Yj3gltS4it9BWyOcmWIbzF+Vnuy0fJJyfSBzUoTa66if
m0njq9v+j8HSfknG+KWpJ9ydI785klgeq6z9bEtNAxap/x9HV7Ydp65Ev0hrMQp4ZejZsx07eWHF
J7aYJCQ0APr6u33f4zRNg6pq1x6uDjbMpQ+Ddw/qULNtsSk7Yz5aQm1lqf9r9cqqaI6ed+NNjUSn
As9NFh9aA54Z+7+8E874VzgZfO/M3IZwXy7rsEMJNBQIRenbouqTAJFg3WHi0XwounQCsZ+FJcEc
nqfurkv1MUcY1aLEw1CAwmSdaCKGWTDa50/ez/IVc8Jz2xfIdKV6fs0nR0vL1fQZrQia5LzZ9+AG
+tNY0wIug4QEyz2IueY8U7X8chKxImST6ecq5/W8RG7dSpDX9QMzcl0QDjDrazD0/a3vEnNlfazB
WGop9xUsL2GcYHQ87qWZSfC7zxPzsEaZ/mKLtUEpYGktQG/CzakwVvC5LNZNsNIsAa0tUqhfxsiS
myAS0Z5BvwdPtNtVDX6Vb5SN6KOJi/U623Z8CjruKqoVdszEaVxHTtSH01RWdpjXU5ELUD19N9Ru
Sl1NujxAdlmxQm0Sawqz2xbZblj6NfC883fR3s5vLXFB5TO5dqXbt+zQtlm0gZrVxbck62Qj1tn9
mRfX/7KbDeLKU6EqNQXuELZtBHpx7KoMMPEpgHnMdUp/fjO9D0i9V3G5tiN9ENpH2OPF5gIb8fyS
iXR+dnMQHhBYAH8WZ4huVJCvl81Pwb8JBnMnTObjiw0VjOyozeCsHqyNmJislnFSD1ORbvUW7nhc
TbEgv2yyvnJakYcFic41qn5aDxpbcI/z9DxFqT0DWVofC9fBZZk6tT9rmPlI6EtN9pzLeGxWvfCH
lsQ4EUwo1gcNn7TzuHH9Fk/SR3XacrQG2bjP5M6BzxZfzJrNGbLWwA2FE6LgJZ3oAE4bshPqJYgg
MuBp+DC5ZJ5rmM70MAkLjH8cGIRoryaUaVDOfFwbTKxdY1g0HRVVxR0w4/ggRkpLjj+q8IvhGQA9
6CaQLyIPUJVRX9F41jMAkHaE50fr+o9gbll6zobRqioRqYDHTe5GCsu6tphuCTB11gASA7gWEP1X
UDe8KCxHXMkhT5PIk+CYZMeATDN+txYpol2kfQszEjmfwyUHryFPYZVSQsdk7zYBeKH025zvj5Jx
9RJ7lq13gBMouyE80qFg5Vnf3bJikf0x6G0a3fCbAOfCPQAEAi+FTS6CT1Ubd/shNCR+UFmw3NE5
REDisIX0YwyZrpYQJ35OlgmUHpDeM7gGDMNxoS4vg3SwTWKCGEr4XuQ3FMvC3pIl5f8l4chPc7au
lZwj8ilxQ16RVzdUOzfh67oSy6AEDMYXHoO/YUg+3BIFY+yqR0jlUXezLGnq+qfCbOvrMsGEfkp5
++K7EDj+0Gd1p+BglKKyVJnL948JxQebrX1p66zdwn9geuI4oKk5x9bFRzEj4blMVoTPlG4mfVRq
Omgg3d1Xh9BPBFO32XTuVqJ7SN36qLImM7dI0RSS5DxP7lcJH5FShhH5Dc9q8xq0yEHhqF4XhV1y
OSXhchSw7S5nLfOX1XVw4ZhTE1SUiqIG8Vd/58S4H7dE0SN/Mtv8Nwbv/T6H7cxrNyg4dgAy2G4+
9yg2YNnBBApcLey2EMCHtsUjuKQiBEbPoYvE3Ubb7Tvh+X7hZJkPBnm99xSGkwpfLDTgR2ThS8gg
1siCdb8W+xqcuign9yEnwQc4AypATI0B/ClSGZ3WlYW3ZVjpe4pz85TkdjqsYAZVkLZrvKKBxhp2
bPtLtsUwbYU/7puiozlblIiXIRvVx45wxMvUR7fJgJR5cJ3caZ3HuvuzerQXHAhKpUB8vVNoKpB5
Gbg7BaPxyoLydlSoBSdFeHzLMxB51nxu79FSqaNdSOZKwvh83Bd8hSXh67eW/QStS5fPV1hZMBzh
KR8PUpEAcS9ih5VBNwjsksQ+FY9unH8O+TFIf8EOYK0ZK7aktMhFRCJuhlA6iLCHqzfSjAe9TUiD
7AvEzfukCK8q9cPBjtlcT9vGHvTYx3fg0e4XUBbyRsA2CA/cVuA14T+xUXg1hgWOWhy0nN/Z1g9P
ecf302r8+BumpRA4s36qCoUmWm6IVUTOQJs8BZLad1xOCvrDgp4pFZpdIwWdW8tl8ApwwPw1wxo+
bMCX3gecak++BYRYstB1JysD/htFKXrYRjc971b7P7GyS9NNKcX+v+MnKFLgzuZnZusesZ3ugaQJ
eY1SGbBSslb9CrVwH6D0pVtFhZ5u+c5gCTEMZnlEYlTyoHuZ31rV7g+jQI+QDHif+bpHjQ/gWkm7
CDmn3bIf+0nu77g+2yONdFcX7w1o9K3cihc+hXB2ChmnuhzCbArQR7vpgLBUf+pjkR6jDT6MWNMg
vSccgaNBIC7qiXMxlHYL/As0gEhqQ6sJ+QQcmYorArLbd50vBO9KXMyA2CdYjKAvD/7B8gHJB4x3
3RcsBcxNxHK/wZRhryCT2JF4uK94q12kkj96i/Y7pAKZE5byvjQrVSgwds1gh4EaiBJMs7Yv4T6S
3idwZD3j6+HgjNyOX4fPvlRs7R6zyYZYYkq1HsBHQk40DNMDR8q5S144ZWg4ti5e0UHqAFeaTgti
EKcw/yJ0TvDcIoIeGXnLiW1oQEA6jKJ/EfRF9kqmIvllYeCmrxMygILHViBn6sQKeLnAPDENvrrZ
jGupUp6Y52TIXfofxa3f7qAjN7QcgMeYykBXuFa5jJy78sjNEVJqZJqXEfJ+4rLVQIWqVOGGw16B
4tIg2svSZ7FRvFkkHBNb5ZECRRH3Kh8OSAawW0NzRMRCQb5C29fD8hMnY4fc1vMKE+e02hTNfndQ
2oUNTZEvVmGzmP5dB6/efB+47x4jCC3Bber/9HNvogftdKfPNp9HciTU26g0LurXZoxSBcQFQMMn
epiOX7rELm2TOZGmB7oqMTaDb4vXEefJ9LprlxoYa+WFBKSg2H+rjbfinpNUo/QVg8E7o9QdDNr4
VrUsga8XE9FI6z01s6rXsLPZmc9usTAhg2lVerSKxT2SqoY0Q0UcHSB7XFBGr5kUyyedBxxdKR6R
u10PGYCFZXdqeqQtLARASTSYHyVsvijinZCIex+mA+A3gsCw6donPohKryfMV7xHOlS1IZlgL6MY
g15JVKv+SjchdsqLSF5x8XF4w6E2i5NfJr+AAbsPnz0Rtm0iYbdfLqDdP5yFcfHcdT0HyseL8c+O
5Kz8FEwCgwNFOxA1/cL8r4LDDazMcAO3cty5sgjn9R08B4ctPfXtTHF35uASZBqUUAVWywMfE/6F
U9njxGVpM4TMw5w/5sc5jbcTYwu9R2UNy0xm3b2Jt4chJH2TGn3gQX/hQn7rzf2OQzWU8AP4r0/x
dsB98AFA+V9KYjRTyJypCEwdmi0NtnrlMxIGOpxjPJpc0yeKlWB7ikow+wEbehRteR/t7DPtFlb1
DHDLnKCjWPB1StxhsCGn6WbgdYLPi4o6yUf9sERIqYUK+55osMc5y24YDn3jXVsjUu0ege55Aw5J
XCerWWB6Z65iDf9knS6qAY1BlUb2kk9gNRdyfID5sztqn19awKEvLvfVsOEfQio/waOPgAnAX8iS
t3Dkl1sZZWMGEYJ9lGH2gCTYk5xEhJL2w/nu5Rnj2GchUwwV4fjMlPm7DMojHDzISzKT8RIp+ApQ
9q1at1bt0P7XzsF8CAnQg3lQb/D4efFYODXR3J5FEP4HoBKMqTB4RSD0qxbqKWcer2WWTTViFeLS
xsV9T8IN/frSnvZinI/YfPFGOJXi22sc1cD3jlMLKf4q9n+r2h+UoYh8EzAc1FH64BDmVEUC3EMJ
v6WDEQz+N13/XQiMAitKBU3AlJxl8J4bCZXLzP8s7EfYGUNv3I7yPAU4k4l+inVMyzbKWMklT8uY
7/QZLAV7SmT2NuEMrkgyjXfU0n9sUfowtpk/IbHNoiEff28ulB9SYFwu6ZYBpQjoxJ5iw+FzPCKv
dDDw9WYDGkAYaYubmlB05lnwpI4Wxd4FQlQurOjaeil6EpSu4+svVPPo/93WMbMhfffDHt0UjBKP
xcrTseqXSB9a7+i96mdE5g4LCa6REHCkgWPvBQ6mCzYYMpZHRkZ7hKbc/mVQmVVYem8Pq0sh1PBx
W0uRT3fa5pgs+nls0FKQR7+gbVGdyCqfBngCAGqZV1GEBIsukQJuEPFFb3l4b61dK+y62rGC1Hr5
nOFejRFfoxoqOF+JMhRavfaz1nsp3d7+C5D1ONdx0o0ldXT6T2OgaubEC/hmbapp+2louF4g/QHV
vQ4mVxwMIO4nMHZss7GpfQJUQl/otoiHtu1fJ9E/Gzk9K78hCsJacdJQM/0X9my54tgVX53D8Rrm
drn5eSEPSrTkm8ebO+xbMFSxiwHHDQYhx3PR39ZIfOME+4ikPQOofbQCKTDK+u+UQJSpi3GqJe+T
EiqUJyt5WCV+f0y0/U4luU2BOW+rwSOCQRlZIXjskuFpzwSC7EfY/y3dOzpUBKmvX96AfjmR7BTp
kSLRln0HS4QIi2zIkRiW3s0xTkFwK1/3CT7xg+iQ8ZXY5zScwjKV2ytZtahBUr6XVIiSFdHvnPOg
6tUcX+iy9rdgy0FJH/jjEAIlof0KdsOK5zz8BYDwROf1T9jqK8BwSEqy4W7W5A8Px0cRIMcLjTAr
U0tmoCJbTZM5rFif4QRYQUlkCOre+yhCAjh/yVp/QMgiHi5omiqUzrRaM9jQQz+2NmsWWhQfSp70
ivg513neYOyr8Hl9zeF/AUMlq2Dx7uFimesq79W7JDvqWwfLNJ3DiqtV6EZnMl1njHtN762rtpVv
9RzwBa4F3Vr7MZpxZic7QAv15gpTtyiVv+KuACyK6bnsQ2oaxsFWMyqLby3NH8PZJmURud/o1iM4
joXIXmxV8tPQ2X6/rUDbntstHjB1LdMngKHpBYLtDsgkuvJ56ZJnnVKcIDs4Np4N7AztLu6Dpftt
KYr3LUx/FeYnO6ybSGk8+21zwCA2juJ6tYtENXKPIyyuSl4MxQk5hOBQjX67THT1sBROpCiRSAE8
1bONHFE6Blj++uwuE6jaIbCYN1j5s1+ArPeHKAIGlep0e0GNonftOu0opYh6SEp4VagXCxeSJgdB
8NDFbDr8DBZNX6ihht7B1JwkX73tf5iDeVbxBUYB80/ydhDBHVsviJAerbclhHk9XC7AGw67Nb1w
4/W5yBAinLg8b6BmGMs4g+/GJvWXDGHmMCzphqcPvYpJ0bu6YtA1YFN71snwuaZpXzuA31XCXHZ0
Nnq0dL5vSfs3Uv5zkaOuAQdASrZEvhrj6B4GCQBv80BAyobXEAKUL83XsYkWaw7QhW3lnhdfPk/O
oO9gq4J3plK7eTIM4fDSjh/pkn/FVn9HxabLRM0NEIqlyTbd1rCO3A45YxSDAFZraQ8fPa6Yrqd5
+drlFJUrk+zg2+SwUrSghO1dwwUAkj3NzWWczdPeD7LyNtDNVrj9EapOQAEZRS49hYhzhHtklS84
+VakDxowlbN0uG81knKsR88sN6BF+aDHmo3jX7Jh0EAMClr9HrhNDCPaClrwsWyzsT+FOk/RX2Bu
XBBRd1kcelyv9/E2xe1/Sy+SJtJomkCr+minea9HlVucPXhFEr9Eh3xN+PEn5+ZxkO7Tqy6An+wW
HLXNwrIFrawudPexhnmLRMbikXd4iEeVXKJA30Smpzrg1NZ7FrNKqewSsf2dbOO7df4DCI6Hket2
jucoqcYhex77FElsxLfHIhn8FWlKyX8IUEvxxYpXCulpDVKSPcV5/1jE6svxdq2o7GLIfOwftP5/
rEm+2sHCHyPgTwQeKBACRWcKzKoOC76W/Wz5YenQi3Ww+QCsuhZHsxJ6B+PEP15JVQ+xew0SxK/v
K1lLTIECSYXAStWS3Qzync5tQQJ0cpOsgnb9BznIETGwQL2z/Ufhk9x6au6KvH1gs1pLJK7ew8nv
BaFgXTOvYYsDH78Tpqjg0MvoAd0vP6HymUM67d/j5LMLR94wro6/4fPbeg1kdEWnnCHKYXxXxH20
TL/sMzh6KfCJKhb9Wzu7tAI7G+pYkN5Kt3BewoR0aNZ+/2TWPmS2f2XoHZHFgytlASFlzlNkdwRR
37DWzXWxZCmC0hQsw5N2LfHP0kcP/K5c56I4RLl8TzAeF4lC65mwR0zJ2JrkE2niYOsvqg1ouTPM
Dbv+6ZfWtTvmTAHBd0CqWQ44LO9hnsV8Nh9HvA1V3NF/MpTiEC1diBliY+WMhdGBrbIrE0P+9Lu/
j3RsKrUQW8OUgh/NBsujHRFOVd8hXKjXmK6sG35AKfsuigmrgHwmzeKm5OLylNVYYHWlacGg3DT5
XCPYWexFj4PS2tfAgg+dzMl40pEMAVYmUxVBsH2MAbq5zW1oUCJ7Uj/NmYIfEXo7EVfxOh4zoN/n
gE3pLVrXtIEaqCizUF5BA7EX0SrUvHD5htmAqOEPg7fau9diisKqb/3H3MGRusMrUYvVbfXOkn8w
4FzrhHBe9fP2G0/R0zqzPxq6maqbUcMHjTw5bDSjahz9JecawDhgFJ3n7GHS9HOHsK+Kw307FqH+
UkOCFgIFps4JHIDUDMgAK0p24F78l3fjF9ZqpgpEh8FY9p/Frn01YbFyK9B3XLeF5UgQEYDKaLYC
UfHtckDsi77DcLXXOJuSEy/oUnHWJScFZOHcQniNaXhDWLCLgjskg9gDcHv2DQCLfKGupgeJDvkx
StSqSpOtvzBfBhUeK0zxMEGkDZa406nF3uSA1QS7WyK5w+TPOHaCjI7cWcCptswWqe4Wz7PrpONZ
YFYDqbTBG9L5KoPF+CGaxwQTPBaTPS0wa4Mp8NtuMSJATR4mTbIE3pXdLuJzKkJ3nTzUJTgCkJOY
jgiHwQJmgJfWNHyT3C1/W68x48ukuJIf3d3EbHbwggW/ZMT8dYoy97rNCfttlFINNptL4xS+IRKt
FflPdk7ecQ/0os+1+BA+jm+9nQzgs9CwOmO9fexpp54iNHH/9jEdT+uGt2UcBqBaS7jgqaLFdIX3
HqDybNmaXQKmT7jz1y6yBot5RpvQcfzJ1KfH3e3TvaEubjK/ulMkt+huySy/W8mwvO+gd3Lcry4A
5KXya8KxxErHUbyAbBMEpUoCRUpbeH1bWsx1SWTER4ykoNu4AJUrU9Wr576L++OgWt6wROSwswDK
Vo56Kn6THxAe+xeGn3nPzjSW8SlbVvI3gSPAgbAYbJB2Kg6domhPR5Vu16x1IWCoHZGMyFAuSr2v
HmBV0M4w5QpNtRrjTgA2bTmjlJ2NJ0mpB6wapZy3sou34YB5KGnY1OWlXTr1soB60iSxXjJo8Wf7
tDm6PgXtMp4M3dvj3nVJHZs9vJ8IXR8wbI/f+9Z3c6nW0WYAuOZvKCgy/KYRNB9cBC9xbIrHli/y
I+l6eYHgyh1suvMDGKz6vxVa7GPYLd2vfrD8vnewIAzmIT7DPDw6jiKJz1B/yF++/1zoIqpsHbIv
oNbswtw4HGeD9WLZCSOqkW37YzzZBQIe7p7EXuCqQo3jNd5G8WeFy/LrtqNxH/lEz9ihdS/DtqEa
kHY49tqPrxOR4yGkiPJddNzdELMEPrAYcdAnSWv+Zc53B0hzVQV3b0CAfMsPcC3XCDVox2svovXK
xECu05QboEUxyU1ZYNX/KJHy9Nv3qzoDJaE10Zk4BmpMAYgBLntwHmBABHjBlPMwxaeRCNV0Ipxr
3AJwofO+eBSCkw+KNOUmQtVokJkrazRh2QjL+TG5RwgepCEMDZWZ8/WPkHN4M+2i3gsIBAe012a4
8l5aaCn1NpZhYpJXRLbL+2Ee3V9Nc3+BRdH0YQhamj2wGMXgmXi3YWf04uOwb3rZZke6CduEeT7f
xUW/1x2y3sH+RVWByRVgZXA2wvENnZX+N6swfkdOhgZPN5DmN7Z47lLoEfgxquffPUuW9zmL/Z0U
obybAk3/jVg9nvs9b+8lCHd1iGwaGMS3S4sBDTmNEigmgMUuWcldMON6907Ku1lmKBnTJv6RFhJp
1N0dc9M+ihAi3AEU9qbAwrm7FsUOm8mCpwMBKpEq8oppf9OXgRGUVfRwzFew7M324xrz0b8mDjyI
I4KzorTkHS7q5mwC24F5Qtjit2N88iVDn5+dU8WRRwiLgmxupj2OAXcPxKe10xabg4Bih1Em0OH9
HZeNIoMXjPSt6sNolTXMhggaP9J2WZ0j1X0vx9Cm6JA73OeLRYK6ro0ARbGRJrJDHWNPi9Rwq8l8
DOK5p7B3z/GBK1C4Xxhro7wa9xBLFmVpgH9eiGGpi4F25A0c+Bj4JoSjClSDLWdNu03BWvVYLKkG
ZgrUN0G8F3kDb2ssvAArmB9IZiwAG3QuqTk3MBHMKTC1a1Lgth27AMX8iJkMwztA+eE+lD7/hcql
AYFHyBSIMrP4smegxFczlGJXyKAxgw2grbxlyhBbtXmQ2aafd/ydX3I4hCMFWlWT2d1YwnCdLBds
xVnbSIw14Ql6w56Um2mRIkBNOFF4SI/cgWvL2rQKe71/eaIMf0QE5fYWQo3dcGytkRgpDT11vRfD
CTs7ZTF4YVI/oG6mmOexUGA3DwIELZ3LRd/oOcWslWH/Keqhn3Z72X24wS1Srz+NiG9Z1U07GPDF
NA3yvduc9Zj3Ong8HmDZifw5mpvgYcggCDlkAZfpKxlgZl9tIwwybiSaEn0ZQ10gSeKn7FYJWVRx
4NicfbqlMzgPWx5hXx/7hMKuBAhyI/wKoeCehASPMaQRH2Ef47zAFhmYew9dewx+txoBIi0qsGXi
WzSltIdGGIAy6DeXrM+CuZomH+Gk3ES73s05ScMmB4NxOPhwFu4cYZmMGx/G7g4cZ8/uxNAH/3YE
IkNN3oYjek8LzLOW0rO9httpIC9B4Dw9O+yFNTLzuF3/y7SyyWmOloLfwYfdQ3UzsfaHfpLb7nGF
Kcwjti/4TshXw6CitqhP6mzWWLbGwySnw4DwircshDSk7pgIvrBDQc5PkSExuWG+CKeqa/NkgYuF
jvImt1FkDhtgZ3BBSQJdT4ANPzlibAEfCQF86EYQ99jJE8NZLq4dwANVBV0LSjoBXIl47HSO79o8
1MhG6hZgzX5t5/wWWIb9lB604Dfg/BQJ6KiSebUnkFkcwBr07WPU51N+AtgbIgEENLmxBvIswqvF
uf5H7FDU3SIZY6lPBuqnOtuyIXsNC9gXP/VyCOb7Ar06BKA8sHfaDXRsCFJIzFGNkrhyDNpCVWsA
AOqUJmL5HQk4/b2hsQdjCFbtbjypNEjcdZdIIq001aTDDw38ps6KGDvEsYVpRZNrDornAHM/+oQ0
DrgJj8DM1JWqH5ZbYTrR38MBbSFHbC3wE7UDqnyZk8APJxtMvUN+4jbvx2WxKjokGEn2ZolCaHT2
3BEGZ8csFqUIWQZKAUJwBtAoZLG8jSqUb+vG92cajflW/+w03iE0j7b7LSZY50uR5QsyqSKGORrs
u+w8ZGwTl7bgm21gi4JhbBqSBVlWGPPoMdyB8JeZxwSEDJZwWS5YrBtwnXhHdL1uuduwQcsxBMwd
BtUDyWzX14pZT4GeFlgOwOejk4DLspxUDn6lKxbSAdTfgHVw07jlA60ijwiBJ7kmKTZ3bhlwBDJB
wdKb8HCWxqDM/ge4YQOWBhp0urztnceSscw77O2xbdapzP+Mgw/5N5ajK7+lcc/Ca0rc8nsZFTCv
Xcy4VVOx4ZjD5sEh8wUKJ3/QbqYeeH03iYMvfGJO+uc1qvJVjr8gG074pYgEAR4o8HwA93dKvY67
K7bT3ndTfCadS5MT+i/vDhsDAeWkjY93sIy4KHO57eC1MWOin21PSB6dA/WliTujuwcs9UMxv7Ex
WAHWJbpLAcnBWmAESavCec5wZyRF9xyVXTaBF5lsJCOVGpT8KwsAmBU2VKEA3CHRIBV+LF5jbRRp
ElBhf75gscP5E5bzAEnw62enHA9nUs4tnDtPK+voBVJ21SFLhGj5Yjf6A+yhaIF3IhBRd8VWJdao
sNBurmU6wI0oKqOEbyspu1CZDCzLtF/ZYaMSiGPnepLAGh6+ZIconNrlw6CZxTmFx186qJZ4TxoJ
e1Z7GnmLmYNu7W6O2Rx5Xv7c+aJEk8HGGpqXRVeqw3rx39iNLKnslNHxJRwVDTFbADR8W0NYFh7B
JbLDvc1XoFeYVlZN0upHY+f6AwzFTHYSiNjjDdLCN1nJ1fDt30ZgKHRSQzz+jWBvV/odxMM8YhG9
kExaebbGjNkbzG5GBXrolmyw6vKjf/JZ4pZ74gdxhjHnCgCEKPcfrLz4d9anRn6A/oWlYZ9uZgAG
awY5HQ2sULL/SB5wdcuWJdF3KQglcePSvc1PBim8CHmPPIYl/DHAX+zoZvLMpBHpAxy5O3NT+JTu
MCJtdbw3+dK3z5Ab5eiGYfIPs0ZYnbTN1OsZ3WIsoqFSI8UuheuExUcdQaf9LyExwVe0VLJlBGdu
iMwFG3FwLqGLYO1DLCRK7BZxANZZ5nZsxKaCDc+U7UX71TFo9z/HtsWqfhOAzuPZ47yDAwK7cFiA
tdjC56Aol8h2StI/k7KgIWyJEJh7LGzOsFLy+23a+p9Uoo0ahTOrc9nBLHtebtkYyOuqnADWAlib
NdDgLrzaRCLD34UrFG/G2NP+KVcp8tEQ2YmZwzmShGWP8yfE4GeTffnSKf6PekoWg/UE9roW6KBG
NNRqBoIdb4GHCOazAcL6ipEnwdUvg6HXXvM+vHQ4PuNm0BP7Ay7dDnuVoCXqvGdU99cBMua8XIyV
+gy9QhAfcFAJ0MDmfUvPc9DqfwwVijc2R9ECH5mY1yCyRXwCFSCBQzNYafx368Q6nnC3i71kzMef
8B0ceI3E2g3khy6Y9oMNpzy4JAKv01DiFBxTnNQeuD98JXZ2j2q0KiRSakcuHMqk7d4rMQy3PF3G
5WVScs1fRiyP14ohwfcz9QixPgSxSYMnlZGRVIROLvofR+ex3DiyBdEvQgR8AVsYgkakKMuWNgiZ
EQre269/h28zu4mWKAJ1K/NkXkJoFg8K/9ZaU8ub1hlaR7v+6t2QNHxaGZw5O7LWZaF7S09Z5SLN
vkTDqYUbewDrFYp9amlzQIsG06vBDajF3NCSxKe/Tmcr0TIlArYsQTly2NpL6Eu3FOuo91nSPa2r
pbD9Fm/upxpNWNyqTToRMqNO7P2x1E7x2ZWa5XsWOi7xQ6+KDCSlEysT6DRUyqkyLMkmuTUe3WhW
i/mdLZYos/NAEbs/ZwCCQeLGxXagl67hjjroU6yHjBHuHOhNVpynZMjjYBKxvpxBYQxBhZK8D8gs
cRxCZAOdypd5HBV/WWtRhnMCdOUJSfVV2Gp6mZ1Q2tfJ7yw3FY94koxOctSa3B/gqARbM3Lrti2D
flmqQmH5tNOM37reTabf9kkOjKauBnOzHbPZsOoXWESsiSH2NRr5mlAZRrMJMFEm9La2ZR/3Ktpy
/awy2fKDjTWdRgVrPPVIs7pB+snCjmbYcrf4w/edWYGSpNstLuuc37dXl/bIF2pQMbTGhd0Go77O
fjY1teqXNIYtYRZTTR0kNioEgiRwKiCGPay/3LX6+g+CVq++dUWuRelBs0zdkzDLmh88N5EfeGd3
q3ZuUkefozrn03+GfhJwAn2SDphvZZnuMlnVXAn41Tt0AzhdgOdliQFarReezn76moCD2RNY59QN
mfpYc75VW9sfsmyqx2MOhIYkWcVZezRzV1d2maAvwsstPftoxSC4LriCShfFssYfECwoXrChojpz
B+4c7n7LytsNe8GIeJHI2JsyWhd3LHNRuiDV2Ut+yvL7tUAdq858q2OHbZDpYCzvm9UP5ee6darc
mcWWGnuSUbp54igarLC0pfhq8oSd6l43mi43/DVWy6Tw8rkw2ojPqBiZNExzYo1zPXSnse9j+8md
zfvFSKjSPK8Ti7H3fYkweLIGoaSpl2ros8zXiekGm9iG5WnSVGULtkVq20+HJMIyzFFXmqfYkTAg
W5aN7ehzIRSlp9dKrEDgFkYj8SHaMntTiLKIjziR5Ze9buqnOsF12uWAE15IbS7hTtCmPN2BD93J
ymDQQaKt9H085LSvG82gYMlkWfWI/dICjKlF3XuDqUzXyZxSi2e9NX41dW3vB6zOMatUw5BGy2J1
25Vhj1eYlpktnjvPSu+NW2IoV6lbjfvEXWaoAvTfHvSWMVANpQpAxY4Z2o73jpzT8pN1cs2P26rx
6HewD+5RzURqvrDyYcgfHKRe/Zw0WgLHoG6GVH86gAJ3jwClt8iJjSijZm5G+dfVHSdgNM1OAl+S
0WSX/UAEWl8Mqu2BjTPl3lJGDfvI1AJJyzr3OZ2TF7irPCTMwA9rUf8N7MvbT50un8W61NG0jtVO
mtynG8Waj2udxyhvLYR5m2nHNB/Xfayzy6ZsjOHCA5sY3rQJ20+LpV58EgmMEiUapiiVcfAaQ2+P
PW8JWtfS7oRRSbybtF17JfybYIS14k9x1dLHiJkx5aoxqLJR9dlz4J4mRciHpa6tc0Pr8p/N3x3v
QUVoGWHBIkMfeUMqtT4Hi+FSz8Yw+5nHDSKymRpf92U4x8zUQCq0bY33zTDTDD9LGxMLZjShJKRo
DnWvZhfWsd5KZy6PYi35JhCdME+WCnrktYOpA41WGgdm5bb/se82DvOsAMmQeTfMHvUkkKxVY51F
mtguNtJYfWyjnMPaHc0HDY35tDpNE3B+TOeeCVz6FsP16PWMOz5k0RTQotFT7W6aeESpmd8MBaNO
jCqvwawa1+9eL+2XdlGUnaLoKEU2YG2A9Tk/bFgIIZS38ml3pnOhkFyEld7qAS6SfmHhbLtjdXYM
7l/RVDJ39alrqnu7rljDTSTDGVrP3JkOjeIbeMvoxWu/hLE7FEG2qv2Ts4l18upcwl7VWe5n6opg
DF0RjnoCT3iHNum/VzgpBhEgpTckWxdQX+4SjG0W3imqv2+oa6Cn8R+1YKm/4g6HLWfWh8Movh/0
RH6DsihhojtTmCOq7nIcUcj2JtkbwB2h2lbKvoldPZKQYacRH9sr7UH/mlYq1UoXeQUrUN/bieLs
6Q6IQZpQqllYW0C4c0NLKm3GJiZHVYlyPxWgo3GzXoy1UbxeSygiK7dvPttb3s+vbteRUXN3nVsP
B75OL1z1gqkU+1rdwqyyjlCQ/zXF8CwLe0/q4FZo6ckq+0vBC2pyna+2sP6liqTbpxNR1s+fozof
487weZPuxZCk/OnvCFgDL2VP88GS421NssHTE3QuGp1PRcxTwjo1nHkdcWYz2xuNjR842J+jNDti
emX6WTJLezX21w4c6aNTXabxvnqwi9Hwu3a+MhB86XESDlP1zASMZEvMwuMtQvudnN6mGvuZ8rx3
doWe+dppAUsMdtrY/Fe1StQ6LEJPQYTqWfch9l7JujyMmfVQO82TrJejkTXPBNjgLtJh1/KXyhNu
dHpDb6BeVJove+iuUcZXq2t44pXUp084WhqbnxsxUMmKG+aCry3jKY31PamDI+s8D9q2/FvG8l1y
l3Xn5oQXeXQx+p1FRgrRe7x6QDST3zWDSLOz8mvb5gfDIcuxzp1X1HXupWvsuYUVDam7V63tg3H3
NbamD2a0vZzLnWYkfchWhaNbp+cCSX2XaOlrP45v8J8v7E28aKmM8jkmWyAMRKJkin1dqV77oXEC
cLjWn4r5zHXDBr8QfwPWe7xtbytyledMZDikaj93lvrY9evmD+Bmnojn1J+UvPcSa/5Kp+bDtLlg
sNGI2NAG1d8NTn7e3OarquXzaLeHzhIBYbNAN9HdDTF+QUahAGPC32+t17Xerta88uJWIrImvlWK
0UtGLsXYUoBlB4zTP9G3zwwFe1yqwM6KndVgohaF/WDa6ods3L2wlxQkOf8s5RIpo3NjxgbKm1ly
vLXlZ2ItYWJvj0QbQGfKB7tULjXYj2/hLCDa6CxTk2NJiC9/sja9D1qofE9L10NORNetHIjr7r1Q
DFC3+NgSidrs+riBV/Cdnq5q3+zXGWGqFc/ulu4ra+UVU+XXhF+O2ekrK7bQ3DIATPekmtsxq4Zd
2b82LeahkTzgZFKzNwaGvpIrKMK5cMKmGzAk7Mgqhlsap0Bz8TcdJ742alGrawfQXL9Tmv3cpX7c
b6eGZom472VQrc3f0JFkc3hfUUiSbcZDpnZBP4Cfb80Qrfb8Atu6Q0TwyI358zrv21gDqJE+93YW
zc0eq6A8Ko+ObtkHyxxH/KSfpCj5SHv3oI3ADk56gFs6VeZ6cGY7qhFZA3eu7/6++jzlsotyMA5P
6NV6HHrYUCtLT80i2T2SQy7rJa5Oz6hVRWabhms6PbI41ZNz8agsRVgDCqBPX6Y6ddiN3Rwbm11c
Tv5Qa496/GtX4yO7Wjz1TiTWeR9JJw7jga64FkeemnwiYJkfl+bRztpbU1hg/v2DHW9XnaSdXjUn
OglP7MkLBv1lm/6z2/G5tbnngAdFk/tDf6RnjsN+0TVQKKwzsSxeUc0hROjgUQq2+vSe3eHVHWf7
I9LnxXLax6lUD721PtLPcRqZ3afWuUpKEMN4pUaWwCmhZKXatQqcTqwd1RgFT6kPnTG8aV0airQ5
uVVds5y7O+s1klvW/K3d9tIX41Ne9PtWjg90dzzDzD6RBcfqonHU62qoNT6wl7R0LnixIcNHlJlj
dUlL7Quom3XRWzQ3zZe7nUCvUHLahhYStlhr7ZklrxqvG+1h6qqH0sQyXWbUT6N6HLsfbtsHZyje
SfP8/095LqGRZK8/Fon63Gejn2/DR72ou3rDdRXZcxo7UDEZk6vu6CA8Ug+U1Kq9eDZflEF+rKPC
ZZ8Zh1Rifum0OQlwvncArCzSWqXwihQMuehFuaNOeQtTooel19Pe4KlZzFjRb6SY4vY8NHZ8EL3z
I2T7MOgtxwz7FsKFPOJjozRfxv8p+Qbr9p4vPJJYTo/M9eXBppPkSAarPw5a+WKkA3XWZRt0snmB
WDzO8cif9O6IlNW1QbTxxGKfWVkXs/JxunGUOmFWqBxCuXnrVutl0ST6P/UBQZ7MbVRssO3uspAo
W49Agk/dAq4orSwcFgxuBStbR3B1l2anjIYbudnGma/Li5qVr61RfGcZK5F7kZ6TdvuYYNrRCKUM
2Njzw6jwwTwStuXY+Yve3hDGGz+t7PabTRoNYLZ1wT1O9h0vac9qamxlFkUwFCSfmes8Zdn6x7mk
+0MnTmXeX4ts+mKOfB0mbV829d5c1B8S0ymnWh80XXyxIJgBofaYxFFmIPIYYhZnOWTSY27KyTjX
ZXvZrAVheC1+e1tc+77+1Nr2Ohoicvr8vBZV1PVDMOQIybbypQmI5taB3KCPCRY9uUf12DgzauuO
3HR3qDd+gF4xfmY0gCen67QTrbMNZHH3MvXr9ExPgvJAZR4JMkPv4NnnCWeacISnFHka6OAJF+7r
U5S4LSJoagxfOTHWS3zv1OpIoQXmONmME80JnPc5b1xgSdOBDdJnWDc0nl1RmQMPxXS0xXjD5yOL
bvK6KZ3kWTWzlyKr2U9lSH5W52didDRT8pKum6GtSu5euO9+O6xRb3YXblP4taQLscz7HRP0PSQz
g/SRqMADiGgTxQ9qyarWvCX9sUyHYGw7DZsYaqoFqHEw0yn7arU9U2ziE07IfA1bzl8l3nlc2CdH
B3bjNbpj3ppDFeCYeUTQIGg8Z057FQQnZDcXYduO/8qeh7Nrzht26m110ixY+l451gUFhGUfwYUb
fplpbGBv0ilo3ELlzS0GAqXLeMnN+FzrHEaywcUSyXYzeVQQ+H3XhA0y2vJlFOn+/07siClpdCVv
m7EnjZIxU9wl88Kw9olQ9uqUv9l5/lOoDfyGuniwvzzfmfs4QSHFFWkB8w7vGP1KYolxHDEkzEfM
2d4hF2lb27feMzqhiCekIuY/UY6nUuZfU1H/pyazuDqp/EJ0dAg3Lv+GbiTKuZqfca1FEnXBSvs3
m819OYJ2lM1l+dFDOR5Jl1b3LfeLB2FNCg8Lkjl30agN82HhhptJK8CTBq9z1XolBrIT+q205/xg
9TrfFTbI0uFYrS/dMjC1s3nCgDTVTewTarv7wpkqz3DjiahOqTcwwJMamVLPUyR1kb/p7Jx+ubfg
7kDm1UO6lQ2Z7GVUvLx1rdnPyRq82BVvQrtF46RTVWcpqXCaU2YjTjl8Uv6gpc4L2qYZ1TPfKGMA
aCt67UdO2/hitst8mMsYEn6IMxn2sZSveWUtsz/2Y/8qcxVG1aHL5Wsk20LPA2By0G82PhNUUMzF
2e3hIhHeVrLBf5KCq9QzlHWsoy3t4scud5NfN6tWK1ibrtilAGWcvHS415O0vje5WZehSkUITs8x
0DKdxLSPKdCGhvY2t3XyGmeG+uAmhdCxtu4JoL6t4XfdTpDZxqewdjiLI+lKo3hMU5XwBDqpuNjT
lgW8kpVoTnTBfFjPtPAmebaf7+jIVmQDjmBZhDbNlJdiQmVn6J8LshDKHA1aLomnCe7oQzKhoqyb
vd+2Ot0ZA6tOo0l2RShzHq1UMovY+dhf8kGbI3xIEixmEpMBKd95y/cAkG7+i6xueR13rl1H40B1
J/PV71aR3b6HREw8aLZ7GRATRi0ZBjS7Xk/oaT2wszlfBU3CEV3jwy4WIvNtUQ2PxPuwupXAHgvj
bPdudkboWJ9dKKlXPi7QYgrHwtFkvO6z5ov81+CvbMPB9RTTE6S8dmZ8yaO8rfuoZxT5mvn4OSPy
5TnJ0j7C8TJCl/HpX89zfxyhNw4SfOY5l1zvTFvphz11/MWZpb/5paw16VfN2P9Tk9X8SWaAmcBo
uvy89KPFf5TuPwsZ4YyJUb4poxnDeSib/gxw6ASl0ZqPjmJoUaxanJlGMmqf88DVs4NbDdLC0X9j
DW7EsOzEp+1V7AgCvSd3uRMAUntTDP50HRaL1xM08txV3Q+le9hwfNuJAr5M0UOtEWddtbmHM7ln
M7ghcYeNwclMCuo187a4FNm9RURLG+Yaa/JGIQbQfUlMRq96nr3ZDad46UhnM/ClTn5g8wd6ZCv4
1luCJpCkzL0KngWZTr62Ta7Q+gfFa7DTz3fT+2rqavlvm7pghlHyclk/F44bOAJzrYz7p8UunUCy
WYHX9UQwfkEJKHj1enGWXAj+jOdyAWYrq4JO3a26Vgbdf5p60HtqudB34I2E8rSqzWM9lzcEwApM
v0i9uWU7g2TvxKq2F6L3F9Wy/Um397lJ/4IgrF8NyoDYtnZPdmzjFtdkgyx9+2qb5bdP5SlFnzMM
7qHOgCqerehanSnyoLXLiyraNhg4NH2A/0d97j6LxJgCemBuk6Jsr9T0rB5pW9jhLv+XJuvPFLeX
etGyY1wv92XjrKrEdLsnz3XTE+bs/EEEvqUIHmTJhynI52pDAi5f9MJZGMLy5uIWtEtAeb6W5lj6
qsq9f2pxjEE4eD92yWs+J67XLXmCHTBLtNLthzRW6ksDwxXpKw0KoVWhqLbEt9BYgtzOL2xb/sD4
Y+ZY8TmmgfjkvOxwieiPoWHmodHnNDS6YmXcQDnPt9TkayHmg3TgcUVHh3nsUButKgxmMsBvC+5f
LhvKcV+YdRlN0/S6bTbzBROkx1U65rUwzL5mrGqQOvabqaVnl/2dHlG15hibXD3tBgm/aopX4kvK
1TTKpz5eLcpMxoLVQPORledFaGzbLyuZ89Pm0sVAeHJXYKVQHh6qg77LMgcdUr5mG1+JthH/yUKn
EH9KP7qRSa5S8VRTLQscp9ke4poDIVaHPUnW0xTPmuf25i1XHCKa/bxcDdH8xfY0HcbNenDNhYCc
MbyC2ljIj5aDF5WkJT4WDfWGcS9gbbVz3rZP7kLhCQztd2sJFmdQGeJt43KApCh8kdm7uEqUnb62
71VGypjj0cWcFRbC0FwcdWP7MK32S0NIPbIGL4XfKWS0mcZjL8GGcgo31OU25ua7TBT2I6b2ci6I
MHMSxQgp07Y9ZbReXEqVLCT5w+O2Zm8QicQFqHdCCaRDACciPtKieaH/EsZJpMOZ+ZpyDn4Kfjr+
nh13c7GXa37r1SGQ6EiJXPccga9iLnbTmIZSEtrUiSySmIxgh49jkr7HhNVoXnmjjcGMsGj1I5wZ
fKbDgoJuaI/OVlQBd04JB79Gq7P82qmNKZEZgNoF8XztE9YgqG0q8KoZEF5ZboqevC2QJr4J6BC4
Bi8MiEI9KlbnbRHbJXV53okEVE7zrdrJR4xMz9S1knXOlcUnRT8HbWqS2LTltiuJXZEmGalf6Zwb
/1i97xT5KaXLAZs+11xfkXPGV9jFg15rZ4qfLo3on9ApHyq7e0ZLPPA4fjs6FrbFN8CTzvhvdtOI
sg0H1a2CKJsvi9W8VqniCyW+4Yjtc0YuRAaYgLJ+jfWNZyrOsyvjPvUDws0CU3YYR5b1HxVDoJpa
jWQ2TWnYZEkREHpnD+wQVwS+Mh4urHwwjCyCsut8wxnsp9bskpOpZqZvUSMKHo//5zLPb4Ws/fp+
n8xxIzxjml38KjE+r7RdEfrWnqSladGi5Ra3G94w1ZSxT1fUVzt3SGEOQNa4wZdkTI60cFzbmcSR
bMlNtblz2VihqfXaSYcNtTXlV5+28h7JQfnlgFihN3ydPpVmyoN8EpEg3Kfq3egDSGOFmtw8OMs+
6mR9cXhHsV3JNHwTYJGAl/3d6eLVzPCAWGmCoWUx+yMaYPtN95FZ+1hm55fTcVco2l8zaP8cW0fR
r7qnOhO+Wg/X0pzA5wDKAAzeWA50zsAA74YjjNFTgjcfWel2X4ug4e2Ydhdymq+Rez9NjKn8GdVm
us0J2ei10lMaz+BqY9XlXQO1kKrV3knimynhQeN6c31t2xzfHgz7oZ704mG2G/6epvW11M5j77Q3
Oi7WQBWCdF6+vReu4cex8V+3xMHINVUqglmc7fK5A8pElc+ZKQnjLF0oXsJW5WfxW2rZt0kT2CDZ
c7n2D8k9KG6tZ6eEc8XqSAie1B0akOTEa5dD0VovWP8axpquhj1WVjjSjMJHWF9bDRgos5ZHh1B8
Ubr/eJXGnj7bv4aVv2EYGn6TKu9luz6MGynKMWmMsHDlC2HiYFUcHqJ8PCZxSgqH5o9yOepDfnQr
BfeH+/novPWlIZDsp4eG7yw/k5qGldMDiwM52mm4FUlINOBfWwK0V8s/M5U3xtrs4BjciSCcGiIi
qKdqvZIrnDUFXrYpuXGwnDsTCLLdYD5qo3HhbUIEcKsN4jnpT6tYDFLWsgSIPG+sjfjPzTmkN7VZ
fTZVN+F2TyUaeXyrkvJfqfXv6ypOVAk9U81iRK25cM2HZkh1hF/KElZfGalRSUa2wzYThFssutC0
tv1YuZ+1NE6lazyOlCtxpX0ZcrQJ7h6gqitAwXTitoGYwuh6Gfr2a4IgOjVu2pEBwH5QaMIKzIHi
uZkcZgI3ajq4SC2PwzgbfFvLFy78H8pknQthhZVmUD0CwBQYSJuPXATVR7Umz0mJi01Uk1cE53dC
A4OFzWFPbdiRd37IpLJcVYWxdVZxmXJlPhHYIEBW/8uIFJxsgrtcsXqkRppqv3EWMG8zFQrKsokl
V76zSWjceJufh40adx7F7IV7AaQhl4nd5HQrZ5iYIkfcd406JmtyuhfBOBcBIyReX9do2hMaa07M
g4ItdmqMit5Fm6R+rLPqA2Gnx7GGzMZubvy6yX/Ac3vq6MoIQXA6aFpzhZjrA8opXun0MKiXyN6y
SVkeWtU1Xji5raOZqa91I99isjWwIy9kb09239KBJ2txP3+ZbFR4hNnkdQdBDQeNnK4YMSCsYd+4
AJQRYOdwtA3gFCJ/OfdxZQyrdXnZYEmRssd908c+NRxPzKKf+AqRNSbP8dCEemN+DhA9cnF3ayWu
msl1fm3LaJ6yY5Hhc+b2e0sgvR7oPXPX6WouXMTArCJUtJAUcMQqoeuguzcza//1i/hi6U9ozLG3
bJQw0FWx6e7r2C9Pdd2EU8kOvqIBIWwGWlziVyez3oWcqKcpaQ6RHS1uaeHeJU6zP0jhRNBBjFaD
s4QFtz+apkuugVzF4j6+apN97hBu1Na2d02WdzgqIgLJ96RFCnYyKP6ZW2ghlfYqOSlvFCyd1ip/
1jfrY83L/5A9wbgW9eAsdyG64U+ntn+zYd0W3BGPk/S/WRvQeroqVO/hs9UFgMAVJ5dBgmtM96mt
7vRUfR1yKmLUgVpDc8u9jjyQ6fa9V2B7I4CeOJo4GlPnyNpyUoQu0Th9HgzPmREYJPVnzLgBdmuY
zu5jYRYXLMYLKB4egZn6aJrvcVt99SOkmN3zNaAJ9L1Bwl85Nuf1vsxMnCuZXBgtqUVx3Dck8a94
hvk16/zFteQLyd17ntK6P8qNFw/qbzyzkajfDIKOwFwzNZwEm3MuBZpBKREdenSXe52xfNnDsIMo
RP4o13K/jC41UY38Sxi0ZbPSrbPgwBSJFjj14M1lcWrMhUz3TArfZBGcvxbrz9IKlKe43S1IvXcV
6Aw2tHEdo+VoYb72UxIh9L+Vv8NSuP/AaJpjl8OA42JNQZqSc1Gb8amfOioAiVB66VheuY+yZA7d
we3rdygINK65uipIWo0i7nseCbHTJ/xUZMU/A013adwzXXjTeR3097SkHqIlyc6iT5ar1ycWegTj
ML0UedcGeoamp/diT3St46aQbQh+2afpzN+Jw4G/1CX/k/o1jRojO/NqzpBeghCRpLwMCM2GCuw4
imdeDFHCbMn2bL+gOy4x28K38LThqe2wm/VTDowbgK8fnf6DO5AHxBOu20iwbvDi4ltjSSalJ9MD
vyCkfHeSdAmaqXq18VbtkkdXu2VcVTNr8x2RXNx1oLiDl39re3r5nW3Npai2fT2bO8EiWJicfTsz
dbmB3NYom9bTVpcH4pLEK/TdNlHPZrFaMe8+BKRqyvu9SrdjlRXXlKUgAt12yJ2dTaKrwU+xU/yP
xOG7wbjVbn9CW6OqXIn/DOf5fj2CE4ift608Wotxc9YmMqc95JmfWEqAMVPj7Ytwqvm9N9f1h1IJ
NSN9EvUHEAbKL8UD/G7r+CvlvfAM2d6RH0Jy+8Jveh+T+FNH6koz4RE7dCjz7JrXhEWpQ4sRu8jA
LgiLbd3nVGa+Uy1+tcBECf2mL/QlLE0TLoN1KBcFEA6Hn80XljH+pqm1m+cicKYHyKldys/j4pRN
u7J4GQa+Nb0b0o52zgY+CNM8dJLyOTql+AFL2yu6o7qNwXIP6xUWOX5XOwIeUTx67qi6K/STvO8g
I7HNBYVXOHjgeOqKhbVQBKo3qmOTv3ik1QKRz6Ayr7xvY11v5HyVoFQYX6l0WDICr4bmwxrB2zVn
pRw+ckFMMo5xLxZs2c3npr5b1/ZkSbolszrqEBad/Ksercto2icqVNMM8xJvGALNr4uNUM67MbAX
aOAxRgsc0546BPlBTdlTYlH4uA0+9ds7PScxOk++OuEUGX+wEfDSkj/3uys/2/iDPqSwKFjAmC4n
8I3Om533lHqilKzTunZnaii4ZA44JTvDyfeop5tMvXZFuog7Rt4ymHEB0aPBPA6dySYaWe8EKO5s
72OsDZJ5WLNpNDaT17Pew5LaYzWLnWk9VlrrMb3W6afa3Ygj8FX+ddfMvwMJrAamluJMKQOoQP4u
Fe4H2iMxeUAbIzRoM7NsPmHXOtpL68FcI1Ihvt994Owvbz7K6l83LbdN+XNpyWl5hXczLby5w1zN
0OsCDSQ8ga0/zFPQZbfU+qO7qZz6faOXfo4yxeqsyOJc0i+THXV4b3P8O+tJ0BffKb+p8z2W/wnr
UBQ5RVadPxHvr5M6zLVgnCJd3cll7yLw6EqwyfmJaXIymtNqU1c0/eJ4nO7h7yY1grvNKHB/DUC9
Qe+4BGeR60pflNfEUgExsfl4ZImD+umwHDVzDs0pe93mX9YVAvouHGlFpM4vc/zUojR0sEDJ15b+
2DQLSZZ6NnzhyYUA4/8liNszZYWDbIJWvdDnyccmjtXy1lifuJ/B4vxtyciRaEWmyRWz5t5X3Ub7
yHfRdJ1dz2jlqO6+WMk+w05mBTcypJbFHF/m0YxKUzuU/d+AfdnG6a7N10AQqHYGCFEniVJ3Z7Sw
IrN7ce6faAarVopr17menl0mmjOg8nyh/Uvl98IN1Oxfq+FZMxCc9df7Evu++HSyepfOx4YQ/brY
IS253JmoFgfL5BLR0nLpJQqlRgw7iOgM46eWBiZWtwYdk5LjaCDSlRouKjClnYnfflOjdekeRoo3
bcGLlpiKM/LHk6/W/GaPp36QKAdNoE7d0U3EOdVQcBwi7e6bZGDrtOzEATj6DeueERbfWyFOwhz3
bhUf1Jn2qzYhg1TeAY02YRC/h1imgadyaa/WaOCrcqpj1L3PJXfirLwMOdUHJZVrVCNi5tofBhbG
fbLmksvNfs158TnLs2FA6TjTerC1+mFM2l/exR9JqfK97tRIY1C7iz7PtaOe9S6jbGQWt4w6Fgig
E5zhw7zQYmH1MSf5qL3F3Xqi9RWFsyx+kQWLqJgoHrKtIkgoAMuMcT+kHSWNvDhMXu1NM+9cbfuG
UX4dEA6ipFtuoNMM+ch0/B3VI/2KECV0YeaExGrbPtkLCSpTgB4Cs39ih3HoafXbkImbkNlxJAOB
683dfNoehOacVmFF9go2+D+OzmO5cSOKol+EqkYGtgSYSZHKYYMSRxJy6EbG1/vQG5fLM55AAt0v
3Htu7G2593Zd+13exUOD5T6U8/BSZaiJquiKzhk5s6LRLIw1OKU19p5N2U/VauzTc9JGD77iRqeW
fW04j7vGOCyes5vtksh1c5NrC76s9DSZBXA2lSNsytcKak0oELZmYTp5im5Wc8wj6ksdezo6TV72
IR2okVmXHPJhyQfGHA0UlN5Aaw4OhPEmU3u+wSmd2HmkA+OZ0kzBRULqrUykrtL+WzIzDUpNe+mJ
uqYLuQwpUw0nfRkhUvap+sJxdNKjMSxML9BncXAK4kWyZL9Yc1hNGfS19KfE0eTrCD49Ti7TXMFE
mla9Vrzi6VubTcaUuzzWC1MiBlNIZF5U3X07BYK83mLoKL97hbBLbzcWI8ZhsssVfh3IGJrGp0uZ
C/t7c88mYJDGMeI7xRGB7r6WzC873CDjHHhJtMG0fhzrJBQTQKTEv1XZeCVEbh/Bncau47x6LCJj
SwW0Bke/g4NjsSguhgcu9JDcz/0izBNQgoeCeT9ah11umPs5KuOtS87K/Q7NwdCa2BY7ke3HIb1C
h30YkhgbSL/RNMAqvBhlF128onrI7PE6CfsiW8td1ZW9m2p4sjbT08h+QWmGOlSGvaudbZkdZitd
a2b2l/kAmqSQj1A1WBJWXMvILcxcP5ANskKkthEFc305fUNVowjxTyrVNi4WpLrxLlaEVsR1xUOj
JiZOoPJxot4bCMhAAMh0ZKBS3pFO93E0vMUCZR9+jzB1UBgyF97P7bJTyr4ybdt1c/OhYZjHOZgh
0hFcqdFxJnTXMAieqeZbXfaXyTXQqgzdumigI6UIp9n1wZHHyNts0Iaj30mWF+bZ1CH98FDUeIKB
b/4lRVEFfk4tHgnxLlJjAPbn/VRDvrE7/hKo8F4x0hKL1aGq5ndmViEHKmH8Mdts8r4iTp0UDVrV
ez9e6W0MREmchx9GOcxbvc3+PCNCq1oGjctwcGIRiJxQspICGIbs5NGzon1hUsBO1UvtWGTMVXd+
p2UemfTsSqv4V2GqrUGX5cv86tBmVXpf7WeD+qdXE71Jd86FUa6UZ1pMn63nBXn+qtSKd4TOqJxq
RNoa8x72x1372qYa8gD8piskFpRLQr/1elwcTQtVk8E8gbhmUAuYsB191I+DYkHgKPGpuuo5FuNF
LUxr/QWNYl2zZk+1qWQMHV8cMFvGwq9oYjPHkEgD16VHg0afXrKut7BX1EPdIzb3Bi7fCduk7lSP
8eSZT02UvqVeRP3OeD4wCDRaaV4idyLJUVz7Y1DwrvHmv7XS+42ho6cWmaeTdo6NZY20fxeXCPBt
sYR4d8Ia6xmWaLCC/snrGWfFRPOkEysB8HvHeNSCSjXikgjvGxApt4mDthmdz8kZ+oFpX/ZkdPYz
NDhctxHDGJejW1mYu8f03+yw1DNzpqhseamSxT6BS1t5mrUCOvOkNLtb63LpNgmSgsm+w95QY64w
0yTXQcfaMmXaYUpyuZNcUol7J0ekPpvGSud6jviHWdESFFn2jVNyLcoIrZTehbmGyEYvITGion7C
RFgGSWI/GGYPaiIt0bHlO+YIoN7Gf3k292wE8CUvaj1awyZnZ26lzo5WPl/lZfsGLPA1BqqHLemE
lfHQ6OK9EwOW0WFL2RQFg8skSZue8GDrlPB8CKZIqX3bcjMq982gfl3Qe6WIkhmAeafatvcUtkGu
lRGWHyrQCZWrqdhjEXtlIg82H414ntedh+jP6FF5Cd09K4rFlc2X4o20BBZWGLZn1qM3pn+1Ux6p
Pl2ywFIc/0iI1yId9aAW1UXMMQ0zmp+mnLY1EVersrBbZhy1B6Fcelsp0z4s/Ow+RzfeC7eNuNut
ByaldGYW55olWfOSE0ANCqar4IPH3W69o1r8dJ3hi/b8mlfeJV26/Kj7owo0G1Z+aWTmWnr1V1XY
v4lyJ/KLqV3qoi5Xy1g8qbEpmcSZD2YvKngnEouzZ9hrN0u+LLfT6FnpNe2ifZDCedYFytHR7r6q
wc137KvbsJwmGQIYYjy3bLQEEUtcfKFYqkGfGmen4y2eWTpqqX+bRP3T9OBnuHo3SzlR3wjkN7Nt
reGGMAPRxdWrZhHoup9so879YdBBh+Vc3IzZptMcc1AInMzsKoqkW1vcVCxct81C0vRUBFQ+8HJg
6Bn5gA0zHV/dtu7PizeMG0OLwWsZlYfSBh9SiAoV0QYSkhuu9fFalVV87FSObY8YhfUY6T+zXvQ7
aHy8SNLZmvpdOKSbkvpA8j3ElKqzOwSIQyJOyeSFbfjJW7w/nEC0J4u3G/GGz1NM00ns7LrI4Iso
AN2rNrIektyJAtX7j11lpVs1mix8JzUCL5F7IO76laWG/gBT8xdFh7kZpDD3/Lb52qnqfdv0t7Gn
qdW5mPiJj7aKzbWNEYYR74h/wxjxCZ/LWVHgd3maSao4ZB7M3tB5bPAd9E6IBUaKDYxwg0lNwYJn
VS7J/NpM2HsO1qh8NK9OP/u0Gjoymo6kwpgGebLZhUUV+wN0Nck+NRur2KLwseJQ8cl3p0XXB+MX
eBZqMYgaMGk6lVKoM6SyIFOYxXtrp6phZe55t86CywRxu8+AjDmkXySmPih4iKM6AeRFgMfTcISm
0PUMPoGJMSHpGRXaedd94ymF3cwIEaxqanTh0Assk2PmYGvA2nLGs5GhKQDMsNVEOVywVGtrLr6W
XoXFN9upqjjIORouru05Zw3u04gpn/FPLcQWs8BycHXO9ylVwzqykZMhOLNXuqdaZhkojAcbGafj
Mk4BCYenbe6hjOBZ0MX3NDSApzkgGfjzEVsgGmE94OsBlLBiIweScVh88MEEDVjROp47dVfTe/lr
32YAlxvlkzCm+TikKyP6x1a32+YN5I8hbcXeXObi1xXxEOh+9lW2jD0Ii1cbvwKv2oIU2Di4j15o
qEHL2nzmAZDPZTx7MonHoB5qdW7NWWLYRml+zode47VL/LOPfiRw4mzYA+9KgsgS46f0vSacurR8
IZ7E2jE8bB8Ad3krOcZdmHXsm9q+hLGmjT+Kb+/d7oaa1V9Viu0oXbHxHPT0gFOyR/JxPCzxY2M8
O/ibdnXVyK1l0rZlpv5Ofhr2/knCWV1pqWQopsW6TUxdJd/4Sa0e2khB05M+wr0NGvCKCskJ2r6q
I8GZHBq2+guhoGIctN0d3RdKWzqbBDfbLu/j+7zIbtLPqImLK7z3ZivTwgxaO162PF7au+v6y0Ps
mh5wQ1DiTu7Smzb6tcTFvsfSONzMbIHo2VhNf9amVlzSNh8fx7Yo6DVyccU2PMdsm+y7dT0bQQmM
pvZeucoMvSZaut1i/i9D94kkn6MZ00TXjRjQCqCgKJrMMpRzujyb/lB5bH1rNAR9b5VWYCnqTdB/
LJz7TqxFDFAr5bsN2yz9Z3gd1tw6QQYU0/OBrMSoWFJJuIa4GW700BqTuEVFY62d2E72VWq6N7Yl
8WsWNwotaTaBaAJ4jinFcIx97KZirXN+S/Yw+SxWyIL8JRzTBZB60pYnfzFQZfs8H1Kg9hiFrPtg
Muf2mxOuXyOqnU4tBI+ABCWmOaCs0ek7GOjipUT+wyeJ3hUd6gtC2PxdGWTjKWLb72oabwsRl6X8
GIMfI4sI+LlhMvzIDdaEhqFnT1pioOSqk2tnLdyypbnv+uKrSzqU8zXfsJe0aLQmQBw+Um49S5xz
N8UP7Ek5whJamGIyQrMsD3pjLZ9afCe62MsSFq1IT403YXBV5RjasbjGyKNpG/nPabt3qNu6jAuk
i2BNlL32iHWPMUBfIfl27Me2QyzJpqyy8I1g8TPWcqye6oiQ9h56lOe8MEv+V/oYhlep6aiVHCb2
Oh0AxyF+RvWM08C9921pd/H9+rGYcTrUc/vmeCmYSepRPFrlzvDHb8bcsGM7/1Q70aum91ZYaw4j
rKagwUTS8CqsEmsMNud1AyBzLwlvwyvioVGv+343wc9uTFZ5swTBohdbypCvSHf/WNxGwIe9BEOK
vGiuGIj6qKl8wKSiCh6qfiUsI7uYLBLYqNx8LX3KAb9jtgrRLrO4p+bVETes+jz6Rdz6BLXuK25w
OGg4ijr+f0LI0P44MAd7BR0J3ganpX3E5p+gM4+Zv3nFDtzJBu/xtkeWRMbeBToWEo/ltfRYa7Ic
pyBIm109R8XWhtS7koX7LBfYjjGz/xpByygG7i4s+2zhkQn6BAZrzAg1Y94ZEw/JpPR5pZcY+jUv
ch/6UrQBsl19lbPPOjg6CHzhUvO0c4p+TlrFsR2wodTWP7u3t8gmqo0ZAXJU6AnRvouQhAd9AwVZ
+4dVSlRXrq/x5qO3Wzt2WzAiHTJhMV61nNDJFQIctF+HKLFgUla2+qqi3Prz4fIFnVDgMVLmV3Cc
sdSipjI20kj03f/9TYv/8XWIa25BUXubOI6qk8vMgpWC3u4b8+7FSsevEpiKILrrkhnSQdaSWvvc
hzu30yyEpgQolNtc+VY4UOC8KEDz2xYRzN4yCkRNupv/Jn6NWZklLzPKXGx7Wca0c9nwAALS2PvG
3KyVo5JNNEC8wbA3hP1dIDl6jfPtD2Vy/6rckMWQviEas7hO8E5Qeai2PmpseR+HjvY64UgE2OjJ
pxT0Ipr0QT/iQZZc7i0ySb5WZrnhlIvi1RuXPzVrE7qY3LxFTmLj2GDtEBbZYr8uJNF7SCt6cUwi
w3yHfN5/FFXdPvSujIqdI4CI6hr+czlrtIJ6ZB6BUhTvzohgXFRotc2G1RXdf7opZTq83AMKqHgh
cEPRlP66TgBkaiDgmOijx5RBzBLY3rhlzExtcXqSuwbDpKKp9atekkdt5i3Up9ZGkzwgfqVWx8gQ
tdK6mpPhX3o69zc/H8EWlqMC7DsXxgm9uIdTC2wu157YcL5ygTSzebAcz9vbxZD+jpzSL9HYO7cK
xPPJs2x337BAPGVG8yGNaE7D0YcC5voNlbqsERjmYI3Y/+Gwws0qj0sDV2PdTIxeq1kah6IyXVwR
7H68lEXhUjd2EppVd086UIpSX5IkRvYiHxGW/AJhOQW/Tk27NsvBA48VszXLu1JHYkpdf6K/uPUO
axRw2fUCHr5151sGbvSqITxikpLZIhxdE+a+SXMHUwXe/Zg2OUodjmf2AJThv4TqfOW1mQUjM4xN
Gw3pHgvCL3eD9tv7Y/fXpgDeELI0287N1XGEX8b6wLBmxJ9Oei9IMvtz1Dj4I46WU4waeEdSCY2k
fT8/ysRbTs6cT29uBB1C+c0PEO03hpwsDaK2fOqaKV0LJEfH0Z9KYsqqNq1oUYr0aWpyxw+GFHps
DXP5Sya23Dlm2X+ywnKbdR+DW18VjpHez8J62wBdyDeyKvv+wPsHtxlmUg5Nno0/qz1uuDIfoh2F
TfmYlWZ1HeqCppV3TH9iNVB8LCViTXZ7oF5EbUJIZc2SxQRpaW2/ZRGlH03N8oJGyQ/bIDtSTU3y
rLmwImp+cKNcsqC8eabGHGK6dbv97HW/vpDEgmI7s8tN3CLFR2M+7AtGyYGrdIKVqBTRs0x5oFuJ
OBfzMr0ytNS44tOC7gq9gaWzUrOiTDvjw2mAdgFt9ZOKx+dOk6Mu+3NrvKIzG1F8wFb17qd9xDZZ
j5MH26myS4k681l0ajgnRhOtCYSpaO9YmKLmx6QF92cxkWEVrvs78gtvO6estyQHlb95lBhkA0Tx
DhP9+A4hrqKEQK7QKM/+sC2n+CTvvN/kCkWJTIrHpo66DXoSIsFb/7coXA1TlavtW19HNtlhHKyk
WBhxiOZKXsSy92O9PbsOrzaKEInyuRit9CfucXtBqwCPjt+3GCGc5Qx/bDZ6U7VO/D7e6C6O03mA
YSf7In5GcYN9Jp/aOcS8Ue4Z/9/ajnME3t8Ycues+5SUU3ck7nmZzFsSjU1gsUb4YHiJ0a5KQ3Yi
8q9qO2s91sulNuNLz/YoyMDUXeyysHZupgGRphgPRInzsRnlGqfPhEertvdguS4tUPuz1MpHnz65
WKU67oO8kkcTCMUamBZ1HZDuQMYJ/EoceUx/fOw0xYyOkzlHMDiL9mg2+ckwI+NITwk+t9QjhJ2W
dnEHOHF+XwIHBOzK5hxnX06UGT42h+5Gz7+RW/5rreIlcgxukT6nay+ym/JH7IflLolB/Bp+cfZc
zrEld8h3KvqT5rvuJZFjs5nIVn7wgTUdCkUNk2alF1hWcjIzNqtmGTGgcKGcYh5nJqBBpIZwP0Oh
TRklF8CodIPFLnmxN6D4WljYSKwgqTG6wBo+jcjAEcnxgJRo3Q2URbDEsWu8ZHX/JoT9NhrJN8re
h7KB74wflt3wkgyEB0YfnkflWrGJ5dszL/NiuWHkW89DOSc7wl0gfDmWt9cwSRCgYB7hGjghVacR
aFx9QQdq2dX7v4UTCVQAJlrXafOtGdkeIkvdkiGYHsbSbjkcpAEIA0ud+CZ5pGIkwaPdt18xpOdt
7OSsbodJZadE83/o4iL+lu3yCy14YBXcPbuQFwLRq44beGB/ndfqu0NRC+QYsbXVJ2/QzBrIj1DV
m7ov1/bQXSFRYiyjXJiwSCC1dPVNU9FoQOKQWxY1v9Nc/nAyV6QRygfCij6UY3yB936GEvgL2uME
DPCzKLo3gvK+hg6JWLQQNFpqHYFP7juMQCqCcXnTRvtqSswkkvoQWc9RCuzxfcNdALsT57GfvuZ3
R2cJvDQC3bZaqtQGoTwd53kk4QOmJe6uCuWCYJ4pDdgDwNiv813m2GvfQmP91IhhK6T/Qhiptcp9
wIBC3kUBDRa4pte+phSMqCuu4PYQUNSo5rWZv5rT+SwLNIVgzh6YXqc1anxfJlvHVFcLXBHaeSvZ
RZ4zHWzdYVzg6ozN4S1e+nLo193QZ69F7jnMvSm4Y0DEK2kioOtNrpNCmswfE/avjG/kPy2JX7S2
+DdU9fBvTCa1s42EoIgc1loz/XMHjbAuRufIvP2ZAi4efl1Iy4s96iF9mHVjMPCoOU5RM+93x52u
LY9jUvpXOFwEtzqa9RLhQvgwleRFSUfj4e59X+m5W93NlvjOALJB6PaYqEcjoGil4uwoEu/33gaG
Amz5eiD36jR7VfXUdBPjtwoDW1zPaCcqYtIIFhDKqTc8Oz/T6D5HPiguV+dw6q2rn7MCT4ypuVpw
H1nFGKyqkxF8xHROeAgI/WPH6BYwfTwiAyutUEGjZR+52366i24RnwdTPAcxzTwmPRU6O10qSDuA
quJu5kbUWHDSjtaMe2WVarl7tdup3zSwXjY1SDTA7LJ4qvXpMVMY5wx2Y7ihuk0Vs9pWSmJ664g9
zBxs7b3jiRWWDrVJMHsyTPfRYBjYelBPjvO7PkrjGusSgS3v1WpwCBoRKSN1nKWnhsw2MmFltUXe
hV9JuQfTSb7TsX9a6IMcrVJseLwInYsY+fj7h3ruzn4LEce0508mYhALjGonfaKyKjn564ossQvU
nZIt8GwGjMS8jdASPQR589wStrHB+UgvquFXYAJHJhlW4okEAhzQ428l5vIBZyA9hZs/NPT7FJ2C
KZdejIAdyPw+tYt66HygNMVYcjPhw3C05GlyuVe0IgYWHlGfFbbqdinNEo+XdSHOOA06A9QK7WPG
25tS/+KUY3JevTZuz3LIU2etwpGAkrkCYMB0zWL3u87uDk2A/4SlWNReJBLv0jp3Hs3aJuxCd5K9
7dlw8b2O62Oyn22DarKxuN6cVjsb9gjCrDd8nhDIDc2Y4Y4VqEf1GVc6/o3XtqFvBEPVrCbHoo1Q
C3dp/Q8YPRIYbra1xSR+nQKYC6Q5IyBu7kvJaEkPQiJCs6gLAnUP4FNFvEs9l8eka3T8R3dTn528
L7HnbFqZYInVKBi2ZEeKbT7J3xj3IbtVGHU9stEnE7XjxpCqWw93Dgh2hC9Jbt2h1+CJOrLZ6kYM
KquD+lz3sOBrJM9A48EsoIk/2COjS5SjJzfPJqB4NexK7ir4U09eo38jSOEXKVBYTapFCmxa7VGv
5h0x7ZIKs3ojLFLdIjOFQit28IG3NsEs2zpuMBwQ+jrWBYSUKEalbNrQLiT75sXBxm9lUxGqorOP
Y9X/lQ6GUthdm7y0sQm3N93RMIqSXYZs1PWCXng18YT2yJIqx8cgO/QFglacRBP0Q8LE5Ir957Gw
kurIIvc1qTW5jnWPvqjo4NYSlTAr42rV3NaQqUlAL8aGMdPsBby92hqqdBLay6TdnPstZhcRi/bc
6QKfqRwSrqK9pUPOodwQJ9bQO9mVNgbdgB7DmhZvk1cY//J56sPa53WF8Pag0Mxt+ik24FmRVVMg
Lvj2BNFTMU9zguzRAlGgTe7RI6TnYCohwsoYpq0iB5uyHJHmMuAzWPTxjldEosbqlqbUxLeOK4Uh
GRHb+oM29tMJdh7D/9L/auXwGUcZCUl2/OlO44fUwR6KluajMjxGMQ0BKo09ohUkc/4o8I6s8qx/
ScohoryInTe34f6WC4a27J7qOdy3fwayT99gd52n5QcxDNhtFQgTCzcnIkcoLdNzUfjOls8QWZrd
vEdDT+1UEt5L3G2YziaGK9wlcHwyd9ePjfWkmaZ2AB5dfbQ1CDjTuuBcujUCgaWLw7zpLe1AT2Zv
zEF/i3P3uW0b+1pKPWPurtXP0ifyXZbuj7K0n6lPDXRXNr5Ou97i4pj2ZAFshVDaurWieq1R4dxt
RP4usxwTv55RhJCoWD+amRsYghgxHMBJAAYA2I2hMUlxmHQNUr/M2JPOEQlPFLAD1Bnf0dZFm711
aP+DJJPcS82cP4xdic/AhbuUJQlfrp+RZ25FryLC/Wxrzu4u9QiJksmZaGavtQ0cKQbMzKIu+ipn
A0DfkH2YrcZIqMKVBmr1eVTTsxFhZSiSZ67B6uLGxXtngP5OYgZCZXWwgLkymh4/63mBXQBHh4Q9
ND0X0/iYnXKnVS36CfLwZA5ohRgFnJYC2Jq7IJNYzC+9RxyZA4weDGKayPVD5iOZdhOJRUSmdin5
A87MZO1UUo5O2xklI0PYsPDeIlc+jibQZ2S8CRiHlLgg2roHJivP+Zg/DH656Wr7wMTqMNY6uRMN
sQ3TllcBkOSycXyICMOTBETRNES86HgbBizeGgInVFN0mqy0kYjwgg46hr6inl6ttBcctjWRcf5x
JqMeXwTqPmzEtjB2Ik8OZoNJo6+XI7Su6+wtLx32Yc2ed0Rp3CRt/Yqcriv56FfbsHYJM6AMQeNC
VH3nFGeLxOi+A0nv6k86BzDQaVvnZY7Kl958WvThBe8hnBDxT6T1d9Lq2zYW69ki9xaKQtqetTuM
mZgffSHhKRE40tHU5RifvGSDIiOAO7maYmTpWH5U0lxr2FKzOLUj4hvTQ0huoWWeVwKEujk9stJf
jQ1fZjccIlNc7IrSIXGOSidhoqM3QiRQuUg88bHrd7UgiUeQWEJTPWpetTUAh/sgIQjEASw345Fk
XzfxfHvPs40e04HXNBhhoX5Lvrveainu3c2wQGty9WtfGhszZvZkxQFsNXSU7YEacmfbzxU/NCAt
LVyDpqnCUYuqucp4amHGhyJBwQkYOtF+h9m6kbj2rnikVwQ47FEeIwNGJayKfOvb3QGJ1jcbJ3Q5
I2EAHvXPxFqJPhcDNga10DCAdPn11UsQ/CUJwU8COI8ckzA1WZC5ePJ8zIMxumP/PULFWGTT1TFu
TosxVF/OAkrfVD8qeP+ZVhxUlO593b64eXfKm+YyzE3IXGsVF/Z7vPAR+lP8NJfGs4w4+pU7n8W8
vBFpFuTYqEMcomqFmx/noEvoIwtezNS3Opv2KVsDu94AMd+Bhz61+KcNUnXaghHd+G/k4QYv/jNN
8Mf/l0RL961U/rojHFwxsW2Hi4knAxQp+QbOqYTnzI6KaA0DL3yyEST83k38PuP0FaP987g8N2wd
5MSHsjAWnl3UOMyosgqgabK26O3jmgwPlIRg6DYJlj6v+s6GlHrR3zYtW1LEvamTwWYieZ6hnQJ/
Yedg+UvujgkDZBG/kMkMdB0EY8yf0uHyrm8Yw+jXk12Z1mdXb9dTxk5l4ninsUTFMwaz9+XY2kYR
FgK4ke+Z/CLmfUxTQkuz9saoYxbGEuHijTIY3KC74zAYiuqGne7DsQVH/x0Tjgm0n8ttOjwj0f5U
uEps8s5c+0NHC9UR+svw5SEqK/TWf1X0QYajSaT73f2v9/up7/ZVo45pN3frBnz6nCA4B155skZg
ABkb7no6JjpiJ6Pznvr0rUDQupjDjVS7IygQlple7ayXBvFiJViGJLtGFqRIJgiq/K0gNmEgiLe3
kTYAPv6A/Y+sGuk867fP1jECw4ckIact7rGtOeZv5JV+eJH/RnTWX5857XoEALBoBgc9PV9UTNzj
+XVIUSzEnrFpyfiy5PDDYUAkrr8lLgtv3k/moIMiEJMJaSjZ1A1CbRTVhqr/f38Pi1QwKXFWF9WH
JV15wxH67dvmuo2x9fqqfbbt9tFuy/0M6KdmaNxn3p1w/jO2NnuDrthV4HEYqBIEw1lDBA0xFI96
YjGVzQ+lhwEtj4edpjDnE56rxqdGgEyhbl1PLFPbEk/fmOzxu66JWAEI5IQKR1ZR51utaXWuW9S2
qGSSbn5RbgHpRjvPrvU3katbEyQ2pKDLhsVe68Lb9MTRjfF8EC4mxL6tH8tRohGh3uDLtM1n23/X
2G8BRlp3vTgr9TTzRpaThYsbo6Oy3UA6EPtm8+zy+zWZ9gaMF0G6ckOiHR7wuJ58tGSlnZ4XLjgW
CkHXQl6w9O1SWPsWBQSr/vaxdCG/OHLZ26q6pf10lo4nAz0bT5qFAcerbxOCrrWh4Xup5LfM81PX
s2xyPdKQIr9CH9jvsb0TbMMGNDUSSLCCZot0bEe9T5EzBbVDnC17czQJ+9zW39ulOk9j895k3KhC
e0yK9iym6aZF5S7FMuhxNnZkp4o6vpSIquYiv+r5zIVTYcowt+5iPExe+dHbzjVK5NWo5d4jlECm
+XOGgaTOkIZn+reR1ntGtqCvE54jyrEHf+iPbMhu/eQ2YTVURqBy91XPqk/mEKzFesfay8wqQrMu
/rreO7pdF/o2NmgNQ0drwZNrUmebOO2AKSPflZlPjE72nS/swLUa2UKPY1VVDqgoY7hL7jd4Phm3
FQM72GRcSHAG1piNnFHGdFL3tXTkJwtvi/1qls4+4SNw+/ZNVP2vhjVMmExRYtm+ZOxmSa3csc8O
pSmQfC9HqqtkVZhIHBLbPfgDN3pnil1kO3aYDsMaCuYPekJKLDzNMTf4Yt+JlA2rGUP7MyZcE2ms
P0TzsvcEBwLDrwwZaWRlLzTMIvCxkidY6iPJ1I7V1NtQx3tOq297IozP4DUeMJXWWkkzM9Z7HBR7
xppbwNzvXQolk8G7Chw/cgIP7URrm79ejoqrjJ4nUa7bctlIAm1d00G2BnV7GSoWBdmPhZqWIMUI
pkhCAAuszUc5lB02So2UPbSQZGq423FsnCB2QHhCKEKsp+cBrxGMoO4wOtZNIBoILJOnt9G5ZaFS
U3EZ22kmM3uI43+ESm2gtXO0IF42WkUwdcX0rqheQZO8WC1TqDk5kRCwRa7grNsp/UGKgoLLdr90
2zrdyb3BQgYp5n99NS6Cem8iGZHpiyjaK6gD/iUzkMmpwxJXHIV5vxldH6hlo/aOMl9H+rFVK9sv
s4dJp9efuu9+Olmzs5vlgF6VL4WwpdVk6S+1Id8mswlg1ACacO/+WA/AhkiYqxmFFiEE845qFt6q
79j7m/lgEwlAuVa6ytk4AEJOng+m0G2JrU7FnzmZsP/wHZSsMopiI9vqD3/Ya2eQNzH77+mo4d5Q
XJptzTzHZKxHNEeetcfJucdouk9mZ4HivLtpvGNtG+Eydl+Yw89ThK2hLfvqPCZ1WBHx1pXe1tbc
UEqE3LH1UA3eGzS5L5X2j6PLwknk2i8NGuGNdy2g024tBYM/maFfuUc4xt/0qGYwoTUP+qZ4Z1cB
bC5bWJgBbYSfH0xFfyvhhDPIXMWTdmFEWT86vhkWd5VxzzSK4m3k9BwrsVGOHhQ+xmxPO3ZNzgNR
hwTNfDhzeRjb8TDl1JPpJwG6n5kVBfZs7wyM5pGZb+45mrHHCgIZAUmtj1b223HT13h8RDYFTQny
wK++fXYVmeV9tS07mKW2/uraApJpsW5anpoZ2gOEaxOjqkI3kiLXVLMVlNI7ecg+DKQ4IZT8HdFv
rL3jW6VTtvTdqewygrgR7IzzeqSG8FKMWRp8mYyDBwwLmwyuhOg+o4Qup5Xxq57EBz+d37wa2H7C
axn/UiFesjk+WCQVO4X1r4XpZBD/h6bzP47Oayt2JAuiX5RryaTca3nvgKLgRQu4IO+llPn63tXz
OHemm1uUlHniROxAgSpCsrIgapOAydZfxXpIj0AZbWJX3+ahu8uGol9RSYhplj2jm65cSrpb07h0
nAeujXVm4HpWInot4y77KWmxMo3gX+bof7WVLNpSEHB2u+5Vp4GXavsnsjt7zV19mlvOeBnaYmWm
6a+cKA9rW30XC+vspUItLWc6jw6AurDpHg6dNxsXnOYMhNJB9OGXJ5sXZ6zeUW5+leOQtC3Guxdo
1jwkzGB3JlAJ+wQ38SZSA64UOLFZhnF9pog+onHJVaGBp+S4snZaIgF+CNfF5WRYqyQJ3HnWakxc
6qxHPe628PmLZOrJOv8FkX3PPuwgtYhZLngnpYqI5FIo10O8SV3GK8dNH3x4wE+bApN96THSeha5
Xu8nH6INDR/HLqnvLZamasgwZbTWJxigZwkjf02h/1DZaSxcIQ5aOLwD/IoIvtYnqUZqqrGLQDa+
xoF1lqQkkW+XeafvfRUu4BPu64zPDM2c1bWNpambHnCyWoZyixs73II0Cd5GC1Ua7nWwin0MV4FW
A6R0925AuMiNN9D2T7BbttJHZLMbcHhsZIYxWZAt//ay6Y/x8bcaw2OTE7mKqbrlVayOea7e8B20
s54HeKYc19p0ydhgOUXKweIkFcYPV20qE88T9DejUJ9tmu6Eb8JqTDBCP/19lrX1qI8TI7lAFnko
gGJDueNLDbkI78BnndigIwSXJsxSNt6q5m5QrZLlxRfoOno1LjaCXN34CIs2SRsUpZnmDsOalcBc
0kPYdOmR5e0hIbefpPFLpYw/v7GJypP/8JO1gQeS5AycFiwLCuUozNZxSEFeZR9NTS2lrVPMQtCq
LKabFalrgpIOeWCW9PjrohMLzJVAXbQrgnyEh3qfT893IC0od60LAlCocDNVaiuOry8niwhgNaBP
ufhlvr15lre0GaHMuHxBdzmPIStzFxRfUq4C9lOhgbkJsoffZQvgJYysYU/o46d2IMOmxSpw3UXJ
+4zulDmbdm6MkfZF+89GPWdb3mLO5G5ZL6c7aCiP8KnvNMzsSFszmxJtp183+TAzZLWJ9IkztNm0
ng8fmvwa02xudN++Y1xYL3Ab4cPAaR223bYMcVcQWSlctnWdv5zIw0TB9B37FeYhuryo0/WtZMmK
+lTwE9L5dszgIbIDX9QWr5dqUrc0MW56qQ+zXpY/rQnyHtylWbEZNqZHKLFjIQXFGld2AEbbwstx
hlqIiMKFJDG+6jEmBRkEbIiJO+tD8mNUHdWHA4xqd9GBZww0pnp8fB5sQfyiy2zC4whCkm0vIBsR
/lY2HwVuEB7P/kTV0p7GLZyZ+CfxMs/GMF/KMpoDs1hOSXM2MLNy2r3VveTgxJaLsd1wxEtHJwj+
Hj5IIqOE7SjfoOz4TfH5FgEw/SI9tT6umMSdxWW89ETH1qDuj5NtwcboblhSFjhh14pUL31ETLPh
xmvc3053h03j5h8IxmcDOl2sBz+REz0XtU9hZ4opVrf6R6RrD+nEd8CByaw0aW9DHlq4cXnJE+OQ
ROFr43OJiFnaHKU97pCRQVX0l9IV264I97kgoEm1UwUuhw80/rAdWssnd9yWbhrhndHRGlvMeuPg
/VNFT8hF59gLE/XQcHzZdZfuM5Xea4NbsB+wfCSrvbMA8mlh/86LFlBOIA+m5IOhRI8J1BWvBYru
3LYlzyK1kqE4WFa+yOrsqEs8BXG1ia1nHMerQZSz+86M5H3ytffAxMAaiXoChkd+oxiNY1/xgBr0
gXNDI4kwsLew/Ci+eGZ9byKyijTovhhRKxc9mZ9a+FfJnKIq2oml43rLCavecSzzj1bnmcQcfKYd
4E6MZB32aHcYVw/hJEBQC2+b55NPXDHe464CITR6a3gTZ/rY/nU8d/wAnHMQf7gTJM1Jlc1bWzKr
xUXfU0pVMXIRYXEpRcoqFBloCitb8MNraDCDOb3Vpfc2FdVLaLlkwSkTr3quPlpDxQgNSYvWruY+
CsycMvB+RnsQT4hCBUnBBR2sSq+Wbch7aNQvJMu2Qebc8FolPO614tig/8ps3Re38/elpj0Mdum9
jauE+9ac+slX09RYb5vVwDTjPUgfPR87/a1vwl+j1b9ZoFqIDyD3bQs2KFl+jJMD0Px0zJdRHOSb
xMWG1w/+XxIh+4Ug83nLILn7nr03aOeLSvOiYD4mCHyha/3mtHezfLqMjcNaWlndweNm42NGTuvw
QqnvW0STYRTxg8gWIYcyrptruycrwnEEsn7EVhgf9Tw79TawjCzz6fml2wFMrjGKbA5W/R/j8xPG
TaEaiYuLw22lmsp5P0yfDscAmdATpZvHITK3Wlw+Co1+ZuARrzjXaM8OrnpBE3JjwPvTrXdhOS8y
EMtBz6CrehR/1+BX9fLqucapeD47VcQtGbc1fqaIdblXWxFitP80b6/i0XkJ2ckvgjF5mSp+i2Gq
n3ufy4uXXuVIPYVZrQcEcIv984JQNh7Q/8Noqf2pe5zvQ+KaSy2BjqUhnA+iZekOSySoR5ZyenCJ
W+91dNtH1o688Mv90BX7YJJfFXw6aM7TLHXll13jTNBh12VmtzV8tWqkvaFgYjla4FbFeB5d62ry
5wNxZC9yl3mR3HABPZmQxC1Gd9lxoXD0aBf1w6Ix49/AQGxi+IR1EULRDSnOhSRg3Nyh71adhDjs
WlhYxA+ZiXeXNxMVira7qov+RtEeTn7B6aZRVINCYr8RVviQmv/pJfK7S/J/blOfal5pLEtJ3U3S
C1Z4TZcU273mgKHAZ9qcCppzCG0metcqj2ndUcNDHjO18lcl8DfCTq90/4oL/pp2Pfxks8K61ZL+
UmIfcLGkEmGhqRZUijrQHr0gl3RIfLl0SnNntcWLj2t4Xil0eKM7OOH44rVVwRqhfrBHG0Hijie7
z/A6G/G6dHMSK0iTGQ0k7LyTFY5J9PNeafOyQtqVaht25bce4L5IDHluTJIpkQ8pwalzAqSRWORk
TnKC1X02bLCfMGySuWes/wFl+mqNVCopMFeskuqXmE6aGalTHOk1rOXJG955138kRmShMBGnrOvi
FOYgBcfstQDFBQmK2L0Aeqyc5qd7RkkNO7sbCa0curYwFTQNa4LOqt+BX77b2UBCZ9iTuMK7S78s
lL955rg70zGIH/Nhac9Lh2FwQjlIo9JJT5UHW73k+lG1AaHn1nqXz9kj1N1/IndObZtsjJzCrdTW
8VkM11pEd62Rr6GWH22gj9gJ6j9vTNZtQ3ba1agisysD3ACrZmIHIXRt2jx6jnO/XmutKdd1BijE
6ycu3jyxRrVQ5dA9ibXD+BY56bdpZeeymYb5FBvDQtM63tLmsI/s5BDGxpx0z81CKkWOb2Alj/62
UPrdy8rnAbiDDHTMpftVKKRzTPF0pKPsiOBYV4xKaXYvAKrxfr2LJtoYfYHRaXjD5vkxtf1PO4X3
2gdARROnEUGLo8dz23DJmRG8tJAGoAm3Y3eE8vYIgwrsmPxUdngIq+gE7oaINJvmugv2LF6+6H5b
5DiF9YjjHALqUpd4DEB7H5OgXQN52/WmWsOIOE7auMXW9V2hHdLTYsCa638DxiN2KRadvdah8etf
lwtO8VStQm16RNXwV6NuPpnKHreJKFagGXhKJj9ZgJ1f1XV/7VrqGbi7pNSmhvhCrUvrxKdUduAH
yh2+gVWvI5vJEd2LEdWItFNAP5FXp3g/Go/jUDsNHcUoabH0/X6ZasVMTM4+1otNTxe5mLKtX8nX
UvLOkkibTU37m6BGNa1fi4HXtVexxuzWgQvfU3CL3UJkWGat9wkh4EDDNnBtk9wbV2GquP0WmRq4
Zt/zyNcU48565WwCTf8LCo3WO2ctEmMZCntH5/oOr8Qi1vL9ZFc/6AJr+E5bw4NYkeQRVlyTHyV2
2Bz1Pdq+wOo4r8aiP/Z1gFrRw3bYCZUzcNcVBnmVl+WhDuN4Dlt/3PQeyCU1HAC3zwuZ/WBkXWjl
cKeiaNx49nCm94DAImaBioRSVow7hr6F7ZRUPz85oPmhEaQpRJt2e6VIYoamRnNh3r3bPEJMSiRi
WMejM5i8quC2L/KnD3aC08vyBCtMa6AlKDzu+JWzvIeAZp4oH9mkWRe+0LP55mCTV3ZJtt3UTkbt
Y0Gy6dcK0CC8Ub/FRAtoV6JOoNhkzRguYrMS3Gdce+cNlB3GynsMel4ScHs2Q0xX0RuPos/veIEA
THn9BQ9+i60geqE7EoecGOdD5QzYQgWTOlYVjUqiBop1kLnAgp0l6fKFj1FkQRBko4ng4pFpplaQ
QhesFpW/zSKwjfm0M1x90/btS5Q4c+Gl3P64DmnZ6wBFSHbxN7dgVnD2yoD16LddSVCGz7iN/u9Z
4CsWBNYsccZTDqofPm4DK5QrlIqvTszdYDBefBs+WEMxrEkXIZW784hQaUI4gH0n+RKa+0o9XlcT
ADm/+6Yma9V7wUEVyXHABcczs6cf9B9UpIRBuDlprnlEdn2QrzzGHU2AU9UqhEqlLfhWMZYTb/DK
+komYdfX/V7YpGjretja/y+VFDqP3QJBBShpiNQ/EBB7VJ7fz3kLgswgmuKk9SOjZ6nscfqgXb0D
i333R0arnP/MySLgHOnGr75jM9Wi3Ulc9Dbl57g8Eih6bUXkEt/EStcQKOz+Sifh1g5J+wy5jvGi
+2fplKyF6eDMvbYj8hSqcM2b46jzgHtlvs/TiJ8E0qybcd6YeUPiWzXfk1X9ez4Yegf/QMYJ5DuR
vnDnZSvYFCeWBqxzpdGead6DnF716S7OAGtZYNb2XmXHq5iyC+7SVGH3mtjVdMVuY896xWkBl7I0
MYwNxX4U8OOCogKZ3J9QEKA2KTKbw7uKCbe4Pb7dmLcvptASNd9u1YtrJED9fdyGNy0QDh91ysuc
hcarq3NQk+gGKGHCCSaA854WT4NLTWsO0jI/wmyMMJAObVe8VkYj18GIHTWuB1g8PtE8SNczTGBw
JUhhErxNNtJk02A4zq7SJcYI3ks88RhlGmb1qnDqeU6tMvVKkDeor70Z1NfCbKzWWq0nSxcFnPGB
fH/AtWTk/zdIn1x0esCN+1mKYG/60U5qxr3RkoVyqcmkoCYz/MtoqHko81ki/I37/OrWdn/gFbaV
afHmxrKYl5ATcHTtRQZAAgezV2o/aM83H9tpHshN6tMpBMo1nnmO+2/EXuMRB1vEU/hB1A8ajv5d
DeAu4pEIrVTdQYoKJTgkvF2TQeJ/71BLYNGvSjcAg4cW2J/KBSQyGMxesmyvZWKhMgTUaeV70wqW
1OmxGtclu3IK/SKld+wz3C+VW3vg2gcrSvHT6JhyAX2ffcUUK5wj4Z+d0NsvNhyzHO/WjB5vUiuU
D9O8xydf16+NIglQTOOWFOsNU88aCGC/6lJxVVWHUa5lZRcy+5RhWZH8y5lcw4/cMP4NNADMYiP8
1Wr/d5ysPQy1ZZLWbzQ8c/1oGuYm1W+0wqMKSmGrKyHJ9Mr9wlt0typk7HFaZNijZyGZ/sykZqix
dxhF8Q7ylJjtuPefEIu4pTvBZs8CpMMg7QvZSfbqoysLUJmYlwiJratuoGKCYnu4i6swFUAsuEgs
ZeY8SzQFYIT4IiQ+UGeqpnnDRRR8XH5EEhpZO7oYNioCsGMXXU0rWvsYcjmGbk2TntM65is0vQ7d
gB8zx3dlKyqJvujiwUzlnEs4k12GRgymnmAwo5KRbt1c7QXm6Bmglg8vbP8yl2q5lnVjrd65mPH2
0d9iqzzYBKm7gGRTZaWfomE3ndoNwLxsNSgGAbcZDo2XfxiUHEfkVUCulOvE4qbvlDBwO1e9eRhJ
MXn1L/xir0baImVH+rGK23aNcnakSvhPq4ZHpkV/cZDtoCjug2CQiKTWVtKpOqvD6iYaiCRlBwPP
54RdG7X9qcnk3lC5SNzdPTS19WshUfCZauCDNV6lQbSRWXoPNR1/KEqI07f70GC21vgKTna+5xl7
sQIHBhMTV2MUG69PnBkNb8XMxdLZ8752Tf/bLqk7jWQs5jZ7I2oh9iSJ3ktD/jHrDtiYkIdYIc51
39maDuRz0hFbjBviNwp7SX9GRe/SRDrB99WjdYxvIf0XvoWPseBRMVXxoGh6DvsUf7DpfuVlvuFB
eOgluRsbeALtkc/2x5gKBLp3Z3Yfaks4EIBG6/Yfq4LphejLmoa/aBnEuHZ4Q6fzQYTNxh7r97Lq
GPcwII8tSpqXYKk14Njy6yn3aC8HZpv1wD9l7nT8Detc/QmPQILhc3HkQD26OjHw4KlgS2EumhZz
JdFfDuYOL0FolmLpeOH7qIlfh5gqPnKYQlqdbmOhoywM2YdDnpVX3/ObL4h2m3hnh15PrxgoRghJ
vJ0jQ5hHu+DGHdb9in/UtFTcLlmH8QtzbDGzovCJ5bcx7rISm/vAMJFtpbGomdB5TYp4EQ9GwSan
vtQG28rBdnYUxidLPaVNQVYuUUvi0p4NeMyRu97Nd7Ux1duqweg8isRc65Xa5oNf7wkOn/HkUZXB
OxEnjvuXp/mPap8tGFy0lMcxFMSoHRlGObsa/2zTv2u+YmfYifYo/HLbZJR9Gjkgu3BNCOjKeOlv
+5QLCUj48RpEjMdk+A1mb8tk9VD1G39ImtXgah/BgPo60cudUoF6ILa1bchTIJ+wTDRGDHgePS38
qxKeIvBnY426R2OVhbJfGDyWU74Cb/vV4PB6852ILhyJUySSABUJS/V2dhZRjSuzQJtTBZ0WxrAP
wKykqfFjm/zMJigcIMpvCG93p+VBghjrzaiuuXYWAl+i4+xuvWNm9ufUGJkb+31jWieh9O1kWq8u
W3Uk+CCka463aj253yjvlGxRcjVnCV5xL29WmYJf5HTjX23H7wNXGoxr5nulxa9SPavsA6wuGfQG
qomTnSZIITZeeqevnA3YkE/kCyJ6n+rIvUrP4zOzXlU+3KzAf6Wn+IEMtW+lN23rrILmpdZZXl7K
wdO3yHIaID6Mh00XZARUYn9lTIWxAJpiLG3VPuzJf+GSKueaS+odE324BjhxdG3aPESR4FCMmKpL
NihzIlWYSyZEQ7d0PxrfeWuH6N0NuQ31XXvTKX8mr9weiwDoFC4a4AEjUNS4GWGbYvM1md1p7IUO
6OMR4oNdm3bzETj1ZzTEf6k5/tS6eSywgihf7e00rQ56Hf0zw2Rt+aQGdFe8SBUyZ42vIhm7hdC8
NyWoQwBuzIlIHhhThHkIW28r7HJX6DlCl+Pcc/oKgwgYoJvwBWDfmJfRo3F5lCqz/HSr9qqAm/sY
1OtUn3ciZPvVKyz6gr2f2fCB6D+gYFZpLRLQum65IVCOI4qX/baku44TGS9YbY44mHMPCQUok9ce
/VghdhSQTdlts6LRtsRmv9vBs2djUpDj79hVF6ODaIGEwU2B8X9qbCwzCsRy790nBsHcg/8I7Ax0
UfTkQ2Q6SHS9+8cCAER8Ur9lafRlS7GpyZjgVnUOEHPofNJ2uJD4zHodu0fjHoPBWGdAWVt+Fbhk
gPEG1rQNQcBWdcPx0l2Myb6kTypHFk2fQzvt+pD3X+lcQm7hbjjWC/Zo34NffI+qPhMhf/WSYd71
4lD35a1p7XuShqsyGy+Cd0Be+o+0zU5VA4OmkQui3x70UfBOEArTp1Ke2M6t9cad0zl0jzmYeeE2
6Rju/JG7Zd1XGz0czq09PJJGfkRIxioH+VPExpedGcchyxYmpY5BUt0jTAFBYFx6ElnIOFeWnmdC
8kzD2p7r/ZWn7pjgPA286eAm3a13hkvdWf8i3A5eXOxjjXnUo4ov0ZqrlBbUS//SCywUfGfRTlON
IANMMGv4IoICbSEjqxKMj6hJN+h+1MW2RE+hpquQLpuBxMeQuuseWf3Q19kjTtIf3YiPYdDRUJMR
ZAXog0nk4uPSIuqNZF1AaCdMekp0kONMAu28sPSV6xTb1I+u2Hq9FVk4QoVTdA5rj+u09tdm9rqz
s2McTzvLNLYuQJel9OEJkRsMl5o9xkuQRkeoa4uhJ8g0hg4uFMg6czciMw0BvjsELucGZiH5YtN/
fsnKoThkeRJtn4UKmla8GJbmnV2Z77KoW0/sgNZAUzAowUSf9UX9L2+6r15gKaCr9KUoCrBhcePh
6BPDwnIrd6kX7RVXHthmzbl5Y1dvg8o+85CQYXO/n8EROtjpnxkvWhfcU4fOilw+Ej0+Eks943wn
bV2/g0pZ0kJ3aWx1NyS7CGN6CYaifIpsT+QZ6BM9MvhSDxpxVuIGtnT2nPXuNjc5XQz+u53hi6Ob
A7HWOEkInzJj5uOyxNEjaAncVFWZLX2AxTMrcQ4qaF9A5sBU0D/Ec7So8uKzR9lG2JnTAbyrBhss
0xOPQmyETBvUnwa2ne3471Pixih32O1defdDD58vV4WncMQRtCeA9DK14KlUx1hiMsJpEeDxbATu
adwy3+qWwROUwSplKxuesYIyuBNjTrYO4+bMLSjYxIHHJZ/4dGib94TtGQMKEIUaTbujzHGlKutX
Zv2d0+knDLRjlUL0KrMUpX0qPk3WYrPBak6Yqloi4rDUgoBnp4deU9m2vXQqfQ2jNUV1hHISylsQ
6RZaUPTlISbqRTmsIfC3y0nvQC2IghlPVFhs+a5aWSFvpNbxBsa+t7Y0LD4R7piJUNmTY+3NzIlU
c0dBJEYXdWgn4xtNbukW2j+PP95pA3t7Ky7OLM1vZdRvgSa89zLeNm77r5fJWxK3B79ytgpH7aS6
r3jEbuQWORhjnKDzgMb3ZUlnI+HfrTCbjeIVTSAIz3sW+Xtcn3ddVI+uYxMEKiUiYkAKQ+L0mCEU
XUvVritlkoh0h2BBBV8G+Se66AFfZVmZmJcxh4PV2Jo9lr+0sm+24bQcrQjjXsC+X5TFj6Dar9Aw
GtfsBrAlgFMeeqxtSnNxe1CBs65yZ0HVwWFoCJQlOj58Mhu8rm2ULPPE8fxi9+RYkNMQZzvth8Ef
wwWw/oVnK4xfnGSCrP08sau/qGFmhdTkcHZhIyZiZ2EXRrx5DuiRXhxNJ4YN2ccScIX6Dqr87MJ1
69P0RuEgcMnRBGFQg/itDLn1xmYBU2Eu4n6LnvMyRto/Q5rbjqMEvvsnZJ+N2YlzkvUr+iqPCLFb
nYip40CJHlXx3fsuSQTLgGcNIiiYQIg1dXOUeniMxvQWPvseLFscng73ALySO1GoY0x7k8eIkXbT
k/3QBu8sI7Z/RXw0sU9VuPGGYFzaBS8SIww/ccZtLTc7OaruqcFS9yqTL/TnYDlioYAGxkd16xib
6yk5+HnzNGJ3T/9U8YZUBWYzrS7cai+R8MHcEH0bKakxoL9StAKwNja2E1qftLVrwvSkfM9ZRBQL
+IF7pQqw2PiZfQ/Skb8AXRmZD4k/W2TTa4xIjyuAQA/X8ERtBXYqQPHkTrA5LPs+4PIpyR7FGvaw
3KKdXNKCrSMeck+wMatHeJMyZuqoa5eDRsGPn5ycqr03fv4eA2DONe3UxB5RvfKoRRq4L/PSJwUQ
M2QgO+m/Uyd5R187x5l3HQaAbWhHA3lTuJH8a4/KqRoKzbTxGMmJg/I5s3reDtDm0mCHD89jWCam
uYuKktRuPmwY+NkZltYXidkbSHf8tiUTdwxwVxUfhsl3MO74hefIg45VYWTjkOnxFVHX2rCzz/u7
HrZvVTWtzDF+GJPcaFq+YtzaKJI7pVXSO2YPC6lLzmXorTFQ1MBjiqhB146pcxzBUKt00GZ0w3GL
VhSDWoJdxxiEr5UqX6FEzOKBN1rB3hs8O9dRqLwDlTi4xw5Ry6ZJbzva3rlYzVnaP6yhxEKA09vn
Wx4CivZ8wnz9GPZgPkk+DS2FTiHNYfDWy7Vl0UYAqsjyNA7+fJ0aEO99jtVRdsvYmX67NHmtJARW
bg5vfTQuCcv+sovCgayxi0zNb+g4DcaH8Ee46V+dUeMXDAOLKalhCrVjZuz26TkicWfUiC+N43N5
7T6n2LvSHEKfgQZTKHKqLS0Cr46pUWpqPFeSmBSMywiLzgcJA4133DtB8dPYE2/mSvSrisWUKaz3
YYomuJvO2q4rehkYB08sGc52SDQHNKbYUugDJQteE9lKhMxB53oQtPXNbn2QtgEA31GvCPC2H9jV
LmWLLdPB5zLzC+3bqfFa+Zb8LYVHb33q/xuy0ltGDVtinfq5tY+ajYW/5Ndiv5XA9pjp3G0XTx/j
hOFRlZumb1Y6uODaqlHMy30k0/ekTG/4nu4aMEFU5oU5pO0mURoEfd6rGg32NqiKJIqsRazCjS2c
f24P6EF31bp5elCGLnmv8crw9cSpm3gEdhKdgbjWFhixLh55CnpCF5wSO7tUJP+HfYLXoM2HhRf2
aCMASACvoXnsjOl5x6kO44gBC0jtOrHDfdraD1R39H6+ywtR67+xpn6hTfpz3YT4NjnGDm8WOwLb
+52elRWdsk52yVUpdQGwB3JIZirq6EpCgFyhHWNWkFq6DKbg29fTH+OZc7AC6ysm/YKz35wWjk7W
SQ7OMTbERiXOBwtXXlIuF8hx0+A4VuyayWJ0RwGWaZn0LCvz6nm2PgqEgIPRVW9hGn8MklRilV6c
pEEsaSDqx4j0O+7KaytIXi0SfEVffmSZhUO0eRlVtjdZOIx59xZ04VNz2HtRuIm9eOWNcsUpvQy0
4ug3F64z3DxpsoEKOtcdsjlWOkGGi4yXIZa7Gl6vaVOJQA6WcJxHlRTtQXBaZnxCPNJkQJKOOljH
WfuDPPIHBLH8rQD566QIAWpk0qPfOVux241n0gb/pPXOC7VIa1v499jTvqoJu2/Poqy3EG7dDPFH
6YzPyn/DOfDG4udS92I2lOqdsZbCnWSq50ZqREvv+bbpnHfHaC7tQAtyFuXki+qt2dk5CRixC57S
WSvINEhWtqZdGhvk+W4pCzzxespFiiZmjn0B0nAKh80Q2fhsG0pNPU9bACP6tDLF3FkFtzzmAyzc
ES9Xuk6gv2Ouxm9fX4pQvemTcVOadaE6o5v5+URTxYRLD2zaXCPkTzIBNrNmfgHYox5txJBohq1x
hAz3V/gG2t+QZEcE1HvlA6WGHIvgi2TMOIx1x46ni99WXMziaGOq/NObAAaGYwgLKkj6ueYMBncl
Kt1ATx6bCfaVCo1NFAGZ7cNfMTafYCMxN1lb23Qgy8OH4G30GXbatyuzRZly0tNHDumc9wbaAsl0
AOYtL8M8zbADDayza7JSrc9Cd/LdcDkkifsHixT3+KSHFu3fuP37QF8GVg7OqSUJRZBXRbOyqTzc
qqPYN9jmIiLckg1i0+hcGiErRtcgK5M/TCxs9YmzTO82IgOmmWz6TKPMZ7iyMm6rXEnpE+m1HzuU
wbGDBjRrAKGURBJFvdFHlB8yoQnhmlQuU0GxYa6K9pDaGnCj5llW2qZnux6MlYb5BGmksW5u0vPL
fJKXqSfTt45pPRqJb5ukarJVWiy+BMDhNfRBRKkAQae0lHm2YsrtmcfsZRD1/yCC6Q+Snb+0ihMx
0wI6ocMwvo2SHD0h8enIzI9GZSkBK4tjs7bovxrdBO9ixnqVyDFpIQYDc2b5RnKptTrhoCn4Aiad
2FC3wensm3aFOmF3y95rvctUoNUmov7uu1A7JYREp73ULbjmfNvnyC/1sW3QMOYulVn1vBocD79d
GhFBiku5I9lHowON1sZeYjVcOIKrPV9OD5qCqxubUTl/FsZsZVU3JkNyL0J2rFb9kwmkkHRal62Q
YCknDSzlfuBKvmDa1RYJ6Kq5YdnzZ1Uut2q4nSm5bOF531EOZbEesRtgB8z5mCo1KysMR1LnDxzD
NMkmPE2oJt8Yz8u+3MbaQeQg0RErf+VxPQLPNp9kd8h9HY6vdD5MN35EXbwrQ/81EdonrLUlNppF
2ulfLHK4lfXuyU69H7xWFxubFua86EAn6Wly7Jsbk+0d/TWgqgMHtLZwKtQwTY/exqy65E3wVhmU
/pBa1WHoTA1cBq75kQjuI83I8yLSw6WQ1l6kGtXwWsqmzznLFNOd4NXl64z6PYFblcF31Pr6DMX1
nDDgQZbREqz/0lnGWvadGLT8gvg4pr7FaoiayVVRlmu8Pji98eBl5lWzeINWKWg0NeRqLugUORIj
zckwUgHuFewLrMo3j7DfNvww5iaB2A+YetuaXoSl1+MC1MHDieZ5ygCcYiZDW+DmorlvyDroyXRC
AfABzVQvhRVSDEIFyt4rzPE6Grq+8o3iHKdyh8D/KcJBHFqdNYERS/qIk1K/Bo5FC6Y/eO9dV94g
jON6n54c7pq/El95VBZuURByKHdsNBop6uIxyPyYWtZIKqiAMNvdnUG/6GQbDK/ST1k+Xuh5PPeU
5mSx2HOKE2E32XrEzqc/OZ9s4xdNjc9W5uXS8yl0Ew5De9zsutr4NFPtE7IjPi+npZERF9LwH0fn
sRw5rgXRL2IEPYlteauSLZkNQxq1aEEPGnz9O3zLienWjKpI4JrMk23CdL+m6u1MEjSLBP2uPb/r
ZtmIlfrqjqRYeQwUN3Sa1JT2zp7QUrYlju9uArTH330IDPmzJEykaSl3onOe/FJ+RAaDziInf8Iv
lpmUkzx2GrVWydlNwYBlYbQe3W74JTsRE7rDnJCM2mjYs35h4UmmZ9xFHKmBtULccoyK4dVEvbx4
LQtfIHrP0cIa1mWqXutmBoWEvrqn+fQBZXbNqdMuTtL0Agx3b6b6rx7mc6rVwW2bI/uSY+kmz+Sb
/rWKyEVi9gq32xSS1FWsi3P9X53JLRoRzCMRLWK8lyhqCYSD1Kub7FqLcDuRqNZTMRQDds0YYoAk
+qgm75keZjsubrQOmrwijoXagh2im15yJEkns7F/+5bKH9EdsSy5VWkKVFJadBdI5ueKnsfddHFj
7PM+oAMchxdjQAKaxNeELfaqyjlwdZLwIOY57tgMgkg3vyJevFRkXZLJTduAZ2hteC1JsQuENOi/
pFV5JNzj//EAxyNVJiAgA//TpdleeyOZkGWLc7kYASjWywYnFwAxVYH1Y7EJU3+EGysmuiGhmt43
Tl7QgIgPxF1skbodY7c9vRN2T+99WNCtkTmwrB+9fQnWGUXN/GKN5h0d76HXuOp9n9wfD6NOv00g
KKg5IRXVwzqMAapaMBuCN24gCKjHHWqfwTY/MaL/CnxSLsKRnoBZRuUxRcT/hRoSoAwu+3Ti4DSF
CQkNGqkx5a8WggBGEeLqjOShMcPn17j1pfhxu/BGxf3NLMXe9n6Okr/yfkUHYgViyqdXAZhBdp+Q
7El6ZGmhl2y628jHUbJiN5Nh79nq22q4vAvj0QJ8sk1F/J8z4HlKGASY7nPRFCzZexTtCmstXqaa
+7ajhAn0KVkwpXP41CqQ42aAAaTBMSPrPWLbHcIxsWUI3N6dNP5itUMU4aCDg2QlWgj5SDRStasy
a9vb8bZPIUUCN/nIOl5JFNm/BArgDlZzs3UD2tapr79xYOziuofZarG0E2G+q6v5K6jzZ+jluygE
CkIBYrUUr7ikXtoqGDhTuw37m7MRzLidBkyp2n9IrW5PkPwZt/lDPQ/PloQ/iitxSrljS3DAg7yO
nXEiluG7Bs9DyNlbTOSj1ZI7wsAsC/sbS2hALTHhORXVeuf7iHJbAHlF7CO1Mt87mDZz5L5jHZJr
d3KPvSFvifTBbizpQgG/zCbtpq+Z4R2clcjaFtLt2PNgfvbBZVMewrQtYGicGT6CifCAbxT4DVZo
aN9VRiHPOH8fzcFX4SXPxsSIt9V3CsTo1CaYQSM4miCgsnLr1cRDO1bwnsI628UGGQRaedfSWPJ7
+FyktOqjmWIG9uAfkc6aYkqo5y8B1GHNxHTL5QZqWqREIGWPkGxwl0zhcxipmyWz1xBxC48KJIZa
XbI4/YYwmF67yiViu59zbP/W80QZrVKBszpmEJH9X0S8bEb5UKKHwfK+PWvhWI08xq5tvBilJJGn
INMPcN8mNXi7TTf9zswpIj4BQSTql0+Zc/yY1jQcI138xphLOahrue9b3p9IZgkieFxKPfJI1sq8
CVrUJ4Thd8rwbteM7cZi5RWU/qFzh5fFMzV2zoXLmtKTLMmQWDStuJQQDKLU7qolHnTAugvghfWl
IvHMQisTgfx58CriWnM/REcbYggZbQ8vhejluul7qoXAIwN3Is2Cpejd9XN4iW1SbkivU8zAQ5Nz
MBNrOTJf47NrV34ncF6V5c+cwvCI3fmrKOorKtSeKBQSJgrrMS+mZe8ae4wwkdZ1v7GmXfKCZzXw
kEdNzv9K6/FYZPU68qOjtvlSPZF8pCzfoLboXeEiA014pkgXghSIUYu8eFpAeC4u+5nH0oyfkVW+
zsp9FVMAfKgyXkeqxDZBsDEAymBRBP0ZKfp61OVlgNS2Dsp03onYJcTJ5N6w2byNMxNQ2hw4BhNM
S7YYVjt/1Y5zKxTzcs8k+Q6VKDkTE7MQEc0uHAu4+zPABRkLmIgANEy33Vpq2T7XGqv4+C0L6504
lAN4wnMKXCVN+LkChp5AY6AJ1vKpq6UV4ol0UaQhYYnC8F8dmA56e/h89li6O3bpA5pkEoa8uG72
BBl/CaQDa3MGNdATKrm2k6hGmxTtIo+sLAvqDgYi+2hyHTPe/RAOkvdlIywOVpQ6GCCFv4EJ0L8Z
uJCfVeK+uIgLXVpAZJdTtOtgXaMERaWmpvkceoa7i/jId5Wn7h2JXeg+kf1nysi3cynGraIohX29
I/f4h58bsaSz01M4LykH2nwTTgBodFGcGMlMJ0L+jyY5Yx0SU4uoDAmPy7oLVhRPkTW4KGZmzYcK
S9p11V9ioqzN+a1RINA8SdxFoFQx0ClG2fMjnq2d2eRvvvKewgZQgu086QbVFGZQhs0e1eMwXnvR
TAczC3+TnpV6mcw/vHDPGSpQk7HWcyZL+z+ezWFrZGjx06n/SHXxYiAhqdL45nTRxew0J7Bj7FLU
sIexlOm1lwipkg652rzATKIIPyXbD7K62OqtAR6S1lYzGRfjRZthwjZF650K84/Ob5/Tuhy2Cvc4
u9DmK+cjWjn4hti85C+dVb5JO76FKj+MifuHKu9NanGPW+vN7IdDbNNuT8kQbLrU/dCLAxJM5WPO
aJMdsbs1zCHZ5rnJOzqJe+uOl4xTdBdiN+QxYBuZji5rHRgghmJ+PRRgP8n02bV4bxWbtAEiw9jO
EjxXvq2snreqA2ujje+xaH9SYZKR4jBv6dr+GAT+Mfai25S7BxuumGNwuYbOjymwP4B28QJAZ0Mu
5/WsyYLS+bZ0nDt8gDuyOpuvC+xOAwe47s1bXFRnhT2tdA1Et/IpHZKPcITQx1/fi7j8MuPoqBiu
R5OJdIngnKExWQgw1hHd7yjS2+ACj44N70PVE7ATLrhgvLs59XnURuekLHGfJcOOVUCDVmKmQErU
m60wG/ASfzVCb3uXhUZHAavD7o3Z2JW98qWvi2BrAt5F10vRYgSHzoJ3CmDzXtI27wsm9Bg4sIHp
g1+TPOYR3ZUnA50fpro2uLookpSHQmVZGjDx5Er4/3o7n36cuC4fENI7mxQRP0KxPTp4sHDsao7Y
3w6a7mzVK+etgyrYFgE8C4Inva5fsiQbFGjS6XeAc9oX4TCAbhNrn/Tuu4NbkIA+7IY+oB/K1+gW
98Qg5GiU6HTTtevEn6WI2hO4GW+neC0gGn8QroJcIMj3WY6vy6he2Y8eFAH2aJOb+Iji9EQKAbCH
5DnNFz8IuI3VyHwJ+cqZvccnFuIDmpS97/d4i+C30S3dE+keR2LhNoTqSihX4byL0uI3jTR0FlYh
ITT73QD5d6+i+ZU9DGrwuNhJE3xCWrHg5J0ssG43VPBb3zDzRVDyBhqaZXfX2jvRpPfRSi/RXKE/
ScVdTYrgoryed1k1bMvO+BFYUFcVPZnQzrs3tvgE63erUTcDA7+YWSj1vtw63MLRBIq7MzBjxdap
x+7ZaORmfgwjnfwj2plCkGfAlRlfMVAQ5mfLDyPtdraXfKOjP5GssM0V35Wqr3E+sXuY4nM/Zz/K
kQTxhbuS16I0yp2MEu4j828U4ZcjxmbVesGdYjLeor/wVgNG/6fccLg2Gs4pT3YvNY5eiHwMrqiX
hvZH6vkkMlLE3HyZopxIxd6rpv/ssmBrQacLeTYtpIeVZCA6e594DEirDMezJuDFRIBuTTTussLx
XkKET3YlpoTeb/Hclja9xqDXZVqew0pccUdM66FKyPryopUfdhermvCauVf05Xg/iIJfURpeCOZ8
dMbwERCviWEtxm0BV2fba8qvKnc/AKoykIbe0LXy3+S3nx3Eayht6gk5pMYY4j5kTv06ZPVZqWIX
9+bJroyXBrJyFpqXugn/pOBvhJWNFyz9gR7JxEZyWJjRq5L07iEZwvCFdOickghHA+6tADcStIPm
JWWFxhCJFW3oErnV+PfEIpnGE3isgWougl37MQnUb545wTpwhwP5Ka+2kGCDg5lpEWjlNFzC6kzd
fkpRdetCDe6mN5N+nyjrxWRWvHHn5MlXfcgs1zoJDEyy5jAd04otJuM04DEdztPmXdUwMxuDlUKU
FU+o1fY18/B1ZJsHqwm/XeaPq2F0PzsLvUuKjdFafCWGA8HGfiw0c9QeDyUyKERizinjyN1ifmRL
ZZVEq1hsDHPbe2t9TCARkgUrNui5K6Q5qYeprgFQPo7WdTCAMRRCtPBI+7eq97xtETXZr+GTJs+f
QpoZHdTg/3js/vZNRZJlj+frkMZ1uxeG/e778d845tmSM3yrggz/vBav/IyBK3vhNCTW25TyjMv4
DPUxJo65cRDK1sRF9hC5+hBNu/BFuTYbc974aQDDMx5uY1LgTWu35qj8i56AVdgh0FiACWC2AoJ9
ejvfeoukJciKXaqM4zQZS0SgeeUGg/Q+9/OBQ+rAOp7utUgeeIJwj7ZBtbKZxsIDr+5JXjAFn8dr
UEVq285LbiuHGtEA4a8rm/vgesxQcsESoVLfsc/oo47qm+Go+amKgU5OODJPA7v692Is0v9ykHQo
g7y3UKJSnmsu6XawHpKpOzRgs9aOOQUbdrxU10X0WXTkRk1queLi2H8ymPKs/CYFIN5LnE16Pg+J
OHoKhQVfx8kx6n8wnyFqQf1b87l9RghcvLx6IMHyq0uTai8d8JcoQU26suTSBTnLwoTi1AI0Sx5i
Z211Ke/+kgXnSgww6IWs1OEuN5zPeg7BUXTBr6dQygOADx8dOXFJ+4hFg9h75xoJdqNGAj7VwTUJ
0XOXY/ydmCk8WhOS/DD6v0EH8BwgpMv9QWKOSO36oEPqt7T12Cf4xngt8oSxU50hFtPHTnuMzWt4
VZK+rvfGg/SY4CXZlzbUr2Fm16JQH2ZacwCnFz30D/jCLipEflt4/QuCfgj2o/8wpflBhJCwF9KM
AkAbFDDx8A2uFFfy2pbtTWFmr9ERUcBX9dZa0ppNVVHEDe0l8aJTTtp4Tx4bjTyBNnby1hnF3jGc
m1uP57CHyjjkdbq1EL2u6RE2orRgijmkKddVT0RRWR6FRjonUrnKAu8pQNDPfRTa69Dyzujtoxc3
GD+JtMgBoUoW1ibzZOTdq4oO10ioQwrAkxhv0o2n7L1hy1cb386mTXrwJDCIoIyzHpkkOajaVl/o
Zq2ThdQdXqF112p48XvGOrLsG4o3NI5Dh1Umb5tTZMXPUzkmK6fup7tO+g9j7GeoE/hTwgY3ZuoI
c29wlhUVPzIpoAfUVyTMUMLYAg+wJRw/MG3GGkH6VQoTGXaa/xH0dJFDEvALDsHFMiOk2hmvlmid
kCeNqsKXgf80l0PAbhP81mkWAbJFaqmEHCUsu6CTIb0Ehb5qxWaVBF0o7LETBdi8OUfrAF6YjJby
teEZgnekdnFFMkqsiRVh1bhBvXSsO3AjAMc/rKD1MBA7b7knSP9L5I859j+JEZ5Z5r+7tnt3MTeu
66GEdGDyZx3fvwb4kxhstEdRqZ2uECcxy7Zxq0TEM0YF6TxO1jLGcf75GOtJD5luXcfbLZSeYJ3F
UEAH4yijibJtToPVVDHAn9x4lxpQOUoD2zvfKKK58aST+tOEe6ll+xeY0U/cLQIr8VRVkk135Rxq
v35llI0POySoBtBStipD+w3pxXnqy08mLfAwkIUlgX21++k8puIECPnClE6uS1zeEII52ex+eXqq
r7yQPPq4E1ZxV/xQyu9KUsjWEWXsYIQM+2sTi2IMKM4cwVx3VVtdJ8HWJm4JROFyXOtlcG9XeciW
wt/60v/huSII2ZHeJ1/LcM10lPxTnu5P8wRyr2jQ3nURziyvCDWi2QGYN0jRD94l+KtcmYyg4Fyw
CEf3wk9yWrbduoy+aSOOw5IFntTFk2TVJov2vXS1x0gDO1UTZC/jLHiNEFcW2n0b83lN5sjdRkW+
jTL7mVfjHjXFZYyKazBQV+reecUL9d47xJekjOyTkvgh/IdYXtPmnwMCDMj2Y1Xhtldex2ZLxwws
8CSQko4LuzMemirErj3s3Q4Ym4lsRuGD3M5h9zWp+tSyd6Ls8euNL7R/gs+GVBKLC5MYdFAYiTIq
GN9ikDsGK3eMjYdUt9Y280HDMnnxka7nTPQGZzxKl2R0Qtn7BxE65a4JAK5EXkB7pljL2Spljs7g
H2kM2SFIv3+nhNENlv2nwYvea7YA5Gqc8wrzagLngrt4j2uGxQ2OaxiU5bKniRbGgTWjOHas/rnp
82hdLfzNviLoGt9atql7ypymzPYjMYHc6En8AFebPPmizY9Ty8gsFa11MTAdbqqi/A6S+tuGAOPN
6cGUiBQCYz41cGXnRLHzhMPUT0CZw9a7NX6AQs9vfjjaGZRFi4ROwJersvxoTd3vXM9HTXz5ViQY
Eo1SPyhWVYREAsGZq+xfO+EnlcZjmrODRnv+OkL34z0wbKJnCfGIS/RZo262jhl/2C4plrHj/2vZ
yVyCVspz5DdkaXrpl7Rh4cTtd5KGqIwDJEJmlfI25+3jtJCIR+uis/7GEujDMAtWk0t1WNgsvkG/
7xPL+PQQekUSMisM1xL3Fkojx3hQxCdxaHQ0m1PEOMHRh0RhTvU1fTn0qXcQcQYay+o61uTKGF7+
F/T2vUR8xLUYN3uHvOXKFnfRoqtJR0Ffkt3MWSAOBqdhLU3x0LoICSCjlN12avTVS+qTo2FXehaA
A5PDG3wwatYAYXv0Rc4M86V4/gqD5hth4FmOBdhaIoab2P9M8/JVjD3dGdmfBKOehwk7ZVI9RNiD
17EsJyDdy7SwVXdjIGWJ5VHnGRdnxEJTqqfYDeOzb6qRJBZVXEjpuXmB+QwLARt4zjCr0QCYh8x4
pKxDobX80jGPxJbt/96hTNiH7LmmzPwljLHiGETxEXtBAR/aO7ZxzLxoRo8PcWOF0O80RC6diPOD
vdNkZdsgMURfO2XtrcWSg6PkKVbmqUdnSTl/k4b3OoU+yNLMEJT86nNWxTd8DxAP9mnMi09ajHEd
IODbIMVhdYgXskYb2hSUpYH+qSIE/aM1HnVnwl9hr+snJhPNgKVJfPCi6WCVIeMh8z1L2KxCXT2r
MkwurIhHSEOAjGQknjvR/D/a9+wW4kj7Vq0l3Cw8cJfJJDxi1nscZHs7mJnHquxv6jps5SOpG7ZR
IbYfCeKjLIjhNOC1gbBGvEtFTEXQiHVrO+ndjcN8j8/P3ON+YDK0uME7Z2j3RYUmNmLqGif1LrQq
3mW8tBvdN+Ksya66yqb/myLjkxfgLVIKbRBma01BcSs9cIBB178jZgYm09PhD7nzH/MMShtFc8Ih
+hDG6jS6mpDmYGdTva2jcf72hvwPqcBGxRUJ78248mYj3aKnsw90lYsY2typdF6kiLhsiGqh32N5
VtM0rKvQKBG+ehyUTo/ke8A1U1uIS33JaimF/9kWz0JBbLL1E1yOmpRf2Lymz5jLsHP/aBLpnNC7
bVM7fDW0jxy0j0HoBQ7aoXRe8dmeYr89JCAq4ij4jZLqS0I4xz1DgEgTKCxB0Yc9Ih32qCAbhngb
RkP7gW6gyd1Ns/gTlj1YkVaXSmPkUXjGQgsp1kQEJEvm7mz0xPSlLVgkqT+Eb+57gxNXLSlMpQVF
1L47obUhABfIvxS8yoh5YWESVRGmebYyE+8JcvkdjNZvUBIGzLXB26j+CnI3dkBumL/j/e1bn73R
sJEReJLB966hYPWrYKlpMpJR9E3bPgHZE4zK3NhV+jGFrnGsHNdaAYF8TZHVpsr6M4Lh0y7q//IU
VH+k5682NA6NG//yXvn7TOHRjrvpXwDrYiuHunz2HHmKs3A91kA0u6Li5iXRS5f8QXOG5qVLwsw1
kZo6a4a1TdwUWgaCCQn3Jv3LcoadRxYXQg+s17VeTBnYEkvkNptpmokugQJHtmVdWLu5KADZu3Rd
0gZApABzIlVq3+Z4tFeEojLeQtrrZhkiO++xSvtzSEbPKQ2BHcgOVYxjhESTNc8hLOq1V6WgjUfQ
Ya7rbqklmNjO430s+fKl7LB9z/iLNCBsbbvZ3rJB13fO6HzXCpTG2L1MtbFvJyL92PajhPRMdne2
/8Aq8xZRLcdttTUFMthSoBZ3EixyDqOU+h1DyP+taL+Rh6kCVNiqpKM+tElx7XNcQS1VM19cG5j7
ukXqV7qBvmRwWJGy9S5AaJQrYtZMPtzPKWcJiS5Yt+E76/vbOIUpE1djuPJ5bqHhPNtN+t4O9rKG
jL+s1DwOFvA6y2PGjAN9TfzauAonlk3tEj5XZfVD7g8PnaIZCUzYgeHM1tANO2q+1L5mFCSbKSGE
NfCivUt5V8Q1i+zQbnYUqv+SlK+9FWa0+b87UbUpAfZ49Lyi+Sms9GWq8n8Dysu16CZYA9lPEWbo
bYpEkRM1/M6Zoin1o/tcogPCQ/1UpKReGoP/Rf7tpyfCaZNAfdwhZjpLDz7VyEvpMPrf2g4rngwT
imTZOPjhcYzZHxHVcmrQbkzhzFqdaEVo7ijv+vzU5fIn0QGiJIIejHY8DZn+L9XOF+VcsHXRpq6h
hvKwEx+0r7Pmxw2sYJcSJLH2evUhFR2X54K2YuG+Nyv0zDb19DChTTWNfNyG2E8ho9sEc0z3WdHu
FkXpvlT9xO5ZfBDmdzU9iinH9F/zpv5UJU6lMGc+NDpjthnsIn/uKrhW/jTQbWWslpPgqc1QiwRk
qq2MvEG+o31ESYoVr9ffnIbgEAn0EL3itY39Y9RHe7iI87HoURhV0Ccp0J6baXwNZY89mLQi8hYe
mR2dTYwidVZfFGdulImjCQg4Tn10DHH/GuOf6RUAu1a4j109w0aqYGta5gTQZ7rXM6YeZQcbZZJV
4uniYbCzceUHzpOYHUaLNSwq1gzz1iy8Vwf9p+vBxOoVBDU3Vj9Dw+tfpY/wMtCOk0uP8fozr/+s
sj3Osn/KZ3H0c+vWgFlhJDD22yD0+Y3NzVDiEtDOyWFG7g3iMzeID00YXKnWvSaE4VXz9MJ6mckc
QCXXyyT2quCmDVYbpP/eNU0ia14+4zo4w7y6kmqVLWec3uRm8snr4x7LkZaxstWdS45wrwk6Dq0N
J2sZIlnQpNtW/j7O7L3pN/u86WGOzgUQlnpem8p/bv0p3LFUuFsoxTZjOIILzaatIofPqJEewK8+
q1S+NaZ7DV3kpZxYIHtRQhWTczSrpVVlEltTnfty2ej6BL9kECKdILoScY3Xg0QrC5lB48l7HcNA
wx+5IflzTV7iuHFHJMqV8U6i4xUfIuRuPGokyXpkF3QtOv1yPJNP5K0z7R+EbK5COb8IzrO9oZ1d
wVO2mX0RIL8VM3NqkrOM0b0wg3n1io58wNp5Sess3xJeLgDB0/SWdkx94ZMwsNJTW8EQrK3oS3Ey
XbB8XepiIf3Yo3zljmLUwMG+zly8KlE9VI+xzQNj5UCiWfsEGE+V3vMalr91GIDmdmr3GqsJZCyh
wf/1rlX/R5tqn0vlZZ+9E/L82bLk7scFU5zyYQiu01ABlsmgJm2TKengYMxOybo8aK8xNqdHiobi
owk8tPocVhIVtB2s3bhRe1eh8qhBvxC5tWztaF7gG4UkEtYhp7CxZkxnrjk1MUS05nMVhhw1NprG
8N4k+E94HZFCjh9972KVGFHti/q7B8LSzmA2w6S+zQQQMcPhqc5C2BOQrpfaxu6Z0/Z4lpF3P8GD
P4TW9BeRPpdZ5UunJiR8dHF8gHY7cmwjksK0ErCFsjELsuY1rkY2zHzbNWuVgPcSI126dhiyrvhj
Ox8YqAjMG+IYALJm/9yyXKNO1AgayR0n3q5H70VCdVs28lSniClBAtnPNPoJAU+Wqx6EJdXeck11
bngwDyFMgq1D+45RAlA+Q0P65aRvRspRdEBbW9voG9yMtiOF13oTmB38TuXdug6QD2DUCdKTQn7p
b8HRGuNKu2b+FcFD3svUHT8K/F77TtkgHDFz3HW2aOmbUAQvMgW9YrU+u3IvN85Vn3UUOI3X/qd1
/pnMYvhyPQP40syW+hg2JlrtYSQlfduVM8ouzw92MYSj16qBooIyAFh3ZAdfRo7bYgya5OBkDOAZ
ePlnacriM9R+dyEyVXKRYGgCdNH5l8FgyrnJiaP4S8jvxOqyaN5JhlyKvQh7faxopdiO7El/V9BT
c2Z7Rqzql4rESIgx5cjyIA1csWd2aD9wAH/Nuh1NKJdzy3eKy+i57QaKm7Ry8ysTT/YmqafGx6Y1
ODPwH0CBHZog3Qddsng2zeYht8s5JTTcY/Qe50yMJvstI8iHaeqc1ycf6MtWYUNGNUtukbAZ13F7
iSfmscm+JxARTgESySP/zGM+VSBDAeOSLDXhFeJuYSybmBWaNPaJkNpSTvN4nJnVtXbSHoLC9MVG
0cA+Bo0ZP0mUyntk49mDwiC7yb2w2RtzLh4mHbu7UtjWO40hDNxJC2xteZXsbSi6n/GYJ/eK/cCL
MyL2NEXZ8bphB4S514ZHW2n1UcV5cwj61mYLqpqDCTFvT+VI34gXc7GbsE2CGJKLde9wYZcdwqRp
yChkGLvDbvVAa9dAK3Kzs2mWACGXUG5ZVMZUr1OiNlYLMquv2gGrFmrUSPXdf2GemK/JoMXac2J3
S2ZedStJptgxa0qvrRWUTw74HgZhtUBpLpN/Q9wEby145jNXJ5zlKjsXZB9vEiQrT9IfuufA6LOv
tE664yit8QlvavhoDj1DJxjsz3oUoHcb3CpGbNYkbeFnyx1ZvpVxy4yxt4HnJF13kJAmn4QXiY1F
MAJmj4awb6YMR4frcDN6rL7GOTAecD13/9W1W1PFYu5KLYf+DxblEepBdXbTmR+gp/Q62D74mLCV
2wUJvxuB6v1rOx7XbZIOWAzMJWetEp7+RxHtHawuISmtiyoodJXYyw7xeZQK6xWBBajT3HbUvvW7
/jc3fHiG3pTvSr6XY8yg7pyHCbPU3h/hKxtZ/BrM/NdWMovcL2kOIeRiZ/5zZgdUaIvE72i6FUow
tCQC5XDv3AMIvkRYeXS29kJ8453snweF7cfFljUMeUp/xF5uPUkjfHYbV98yN7dOgML1rRuxPQZT
NO7svCu4ipmWAGO08ns/mPpekTWD1KSLzsTGEm+Lq+dhzsoQG0CdYusaQfQay2YURgJ7hFL6+6mn
7ReeVT76We7tHauFDUfMLuZ+lwCIYRysVZYvHbRgugWqSDPx03Jfdx60BMywYFk1qn+pTRA6KWWL
9pQLMLn2NgnYv+OIC2ztNrk4SKLhrriSmbB6A1goS0QN66GkvBFd7W1JVRaPlgzkE/eb977MFki6
6uwGWolvHicAfxeuDlrI2J5QRbUjBw9BTSZLdfz7aTnQOc8k2G0Ehrx1w5T7qW3Tfj31HrFTjevt
cDoBH3JM4u0A+2xa7BAQeXAeH8xYuIc2U+bRR5vCRkcVr5Ch/deoQx4Y1vHwlKI62mCoe3UjORAs
PPzVSYEYLquwIisWievaT5wDud7V1sKsSdNfl1szhuzC7iIHqWtHZ4uCGR/10P6qpGaX5A720Ya/
s8t9P+R5BKxIgpZxt3lO8QCl5d6TJk5O6ArZoUEZ9aaKhumn7eE/GnBrIUkPMcWkxFG+x3VSnUbJ
v2LxNT+AYSkOUQmCOeU1O2O7Tl7J2hy/Zneam70WYXmbAr//D2tmAKctji9jJpz14Bm4eBExvFMN
yb3rjn+6o4Wa/DjaSBua6boiCe3oj2z9wD8GTNrqGeMPDVm/nKyO3atV2TrBC9w/NicgydD5mRru
Du0xKwV3J2pREJXthQdwA6u094LVbEbiO4wZsmYVvUSPBUyuM6x068hlkhyMVQXrRROAA7mRM6Md
xm2r1ERYI5q9J5tSZ8MjlP8GrTv91HHcojReOF9jrodf10UqgNZgOPaYgLHmJnI3osH46zy7XKs8
qE5GjkIVLzRg0ronulk4VKnDVPZHokQIZIH9mt3tyjVAeU+tsbDH9bdvOawD8w4siCiG5tgrkFNh
HC6SCXfe9GHPOKRXnflCnFS/s23UWhxuodr5Eg3klM3+Dm+lf85VFlyUDP/FWfGTO775UCval85u
kxtaco9ROgtxFZlvYc1IH7JLuJH4ZLZhD6i8doN6J1SuTrnK0+dWhDdy/hbIWCeOTjYq4kXK4kRO
g8Wkxi6vcemNT1EHg2xkJbJtg3F8Rm4Bt0DrYdVFUBLBrNPLGl72bked+SOFjJ+TiV2f38Cp5twi
hcN128+49hnrhWWQH2vXsqJVxk5tN0YTc3PaTwhDMmJ5oNi+P+eK3Qru3WiV+l697aMGcZ9VszlW
wmrX7O+7AwsK43GyalZ1g4T7bA6MZmoBzBev23zB5RJCokZsxtMR+/9wY0vkDoTAFA1ymE56/Z/j
KabniW7IHDZ2AZ8EWPYAuNBgBg35k8Yw/QOdjafOMNX/ODqv5caRLIh+ESLgzSs9KYry9gUhqSW4
KphCASjg6+dw3jZiZ7d7JBK492bmSUK+o1Q7/p2HSwFEYQ1cvwQz2cAj3Cb80snnTw0Vsp0PvRgz
nh2K+d4q4wZwYl7CGnM4cO7oBxuejKppi0nB5VhsXc+48dQ2o0L3s9Yxq0ST1g9xMelzS2PSvkV3
WjZhkCFGBTS/FEGKwaIuwpuWyOuhlUwtVklwgT6rYDuwFpP2kcWDyPl9emJG8qkamIH20h6nqY2O
jj1DLed/Uj2HsWtvMhVTaDQu9cM4Em6KuSc9xBMQqIl9j/oOmXE+SHkAAqfgZhXSEH1I7MVao+Jj
ZTKRg6t2LCNg3LazfI1YvlYWFTjvjUdDK44cfkA+kwdt4VXwoc2kDrZDC/XeEkHyYfQc7NpFRf9K
seidPTgfZRv9TCUPHyeErbpStu7PjIYUvfBiucuLiWBXnFNGkNMF58BxOwQcam/yKrxm12k6Lack
vQnm0bkLbGG+E0iRr23P8TixpohsaPehMwiDwTzck8/tb7Bf6buEzxq2r0ZuI2mqfezn2a4b5yvm
KotTbo5WfIQw1b3WHb02apyLx6kYcYk5QVhQ6mbKm5KOFn4Kfq3vcPxTOUjzUbN2nc6lw4TwGIoZ
uZMME38RTcCTsyi/oLlnj5rjN1oQAW6CZiklVKJ76tFIsUFbnNQM6DJ/42WleZziIDzHgxruR438
uZX2goXDcmik4wjJz6iaHBuKkfQvw1TQRzv5Fs42bzY3Y1R4a5ssODViyvpJ6MwEwVCgPIM98Nz9
YM3WhVpzpm3ptdSVZVP84hsF6zL06GXGLXbDcODdtW7nbBZmlbUjwbYaBo9t01f48wjHWdsEpDvF
20u+bwd1ReoK/ifG844Jzq0D5zFMeLWXEt1VqW/wrKdT/hmy+uH5u8YNoRB9LJknFm5cS3MzgWPn
4+dQEsT7srtkibSeZm9hbGtdPl8kPprLPJGekl07/XOMRnQmbnachxTNscmQq2eT/UpTOOKggoyV
dsgAZ6wahz0+7ML5FlcKJlsvu74BUuuzatOco0oWj2vF6fgd7172D5TmHKzS3JvopV9CWtbGkrCM
6jBP231svP2AZ9rjqiiHD3Cp8pcNntSfKqervVynC149+oafEpT/ryX11YOxhuWiJ5sPUQZ9eCvy
DOteuVgnx47iQzbQpO5M2jlrnVCWiZuwey9mSqEnAoikOCL/hdiH/V7TOnQXK+zxhUMeBLR2ym4B
XIk7roS/aje83C3kd/q8mbK0vE3s4Sfs5uQxyQLGWJuKKh0U0ztXbdhdpMWsy1zjt5uThe+1bhMq
v4NooitRW5gv+gJ2RmNcmMnMzJkXWzs7x29S8YgkY1q22cdyTXoUjOprE2X2DtycYaK3X3IGs42u
jNoGUlHGGrHfwAo3G+2mXx2w+mODs/8xcdzhdqmq/A9w7pUZqRpKk7ORLoa+vC6n2djId9exqtOA
Ce7W6e1xEyL9HNshgWmdJsuPBe0HhAH0yM6fyvspzsuXCN7t2itchefyGmKYYswoJddvVJDF7Ewq
EaF5Sz2VihbIxp9DGum4zzPzoOx4g3dYIkdEGGB6nFUjs02MNsQJ2HLPXImS23jy8D+Dn3nETz3t
kDSnV71UwcGaO2/rW6O8kkGKb7xY/j5uAqZgE8kvkuzlR14F/cvgCXPk+8rdGLc5ItLYfbZpxY3L
h984+F3uXkchOExeQ310WXUnS9T6MgT0onWJFf/a6LrbUsAynpQUdwU7jc0y7y+3KkX2RemLPqPa
+nB1Hm54KHNyWUZcSo1bAkpu6vxItM98Y3LpbkJT2IcZFMJq6gZrE7NV4sZoYrZ/mPGtKP5MdgVr
VXF2XGIQu13o8StKRlIiJUMxNnn7JEWbnYqczRnbKNhBRb4LHc55aAZw3t5QmhX4fgQ+joZn4UZA
VrI52iiBc4l7AbEUK+hRseTw20JTjohsY2RPQyoEKmTrTY2NZVP2abwmZnBtDWo4WTd0hsOV90/B
UnX72vHOtZtCTA91wIMYHQ/sK9+7iIFibic0/ZTnUlAGt5zozGrmEs3xlHCbxfd1pVq7f+FamiFM
xv4zQpPYubRFH5hcvK3w6uSVZZ70pRsjxY7/6rqMcfI0ywtL1O+CjMd5gtf4zJJ9U9jzy8R+sYHL
sGw7x8kRx+kJ8nKyVLQaTXuzpPqr4QshNQbQCosmXqeSylI9EqiNqb19KOEo7IwtYu4YALQHgktT
HCZMLehYCobMBlrBxY89EIPOqG9Sy/2TeXivI2SMGOviSnfkpxuD64IamPgUhslhUo59BOghMQqx
WMUe2Nqx0y+zDcfaibDic7trT1rMtM+R9CfLRahhTWgbypNXNr9cT7OnUrTyE43DuhsyghWmyhhx
kPgwtR0jjeOpZftAuZfcYFzlrsFJwROW7iulEpgFqvoPbG+678qAjiFEigOvw4cJaOS69TCxF7MP
FNBzxXtVNsUrc194zlwYD2U/4tuwwEktJdEj+vMmDsNWdsYix6Dq1/46qb1LqpYEewHDr8tQsesC
+42/9adc9FuWDLxnWcAPenCnvXsVgEwoLeqwdbZv/dJ7yPMKmlYsk11g8viEiEN706DbfWZDs0Ef
8rYL+ayLVWlnxR+iqZTwuJVGWCBaEDCbMQHzGElom5RRPedE17hPpfxu8U+EDzl3hn08BhOADy4A
i7YDUCedBIpUEa8xDVZsq0hPIkEigM9U8AyZG0w3FOv8q2kZ3OI0eeZqGJKqsSIijbPNnx6G3nkc
E/coDEiUVTpF/PBJ7EJ9zsqfpaLaDlwX17kygEFARD368lu2/26miy0YnXpvMaOsMR560P4cda/a
odii2o3bZbbHA69iQzMGBVZmIpK8aGumwDd/9UKVHWasvje1RWWj6gm/etkEVGGK+51XQTwrknDE
XNhjTvB4aqDxJjdEFlE0Olx1sQ5uxqB/XEp4UMXgY4pIhGGUJ/uw6rUfrgUeiruA5QPNKFXtPrm2
nqkZ7DRVOt/qOsIqJ2fk0pN86JkjWcbnJLuh4yA/Dx2NP0Ejm+OgZfVlCpOyD2InAhvYeY86MuAU
RlueUBnk07QgVFRALbeRX8bPNk8cPGME8gLXV98WMZwj23VxHEtiN5VvzDskzYYiBmd4GTuORsCx
QQ1M43SSOd0UvDJZ5xteei8RBTc3qevou8lngR5AIsLXsp17OI7skAuFAVrbatsP2uVynJ9cMd+W
KpIb/E/jqejt4U7xwSMW6FFrVKbhLXxIUN4hGIeaLNrG7dK/2nLbV8Co7ZmPgctSByCpXipDLxJX
zoT7BGU1nb+ziaDe8WkfIXa38hihjsU2sPGW1XoTTcJm9iq7UyBsxuOwCMjwpkw1e8hBePA6mzxN
yXZuJwOYYmdMH5xgLnGQTCXJbwraraqa72PVnu02gbRoR3+Nj9u8UsWtW1bergjH4gjy3qI9zy52
rds2N73WaJIeT+Ir+tTfASToUcK1dQiUcW+U1b20UT5uem7xK365NF8F88tAvdsRKw9/Tbe+6Zs+
Jo2v00udjAQYCDdjxor4r1ba0e4GqmKyGxqxnGx7NJswoiYWLCBpn5CYhMKK91QLHKs1UUUOqWHI
85OIsqoHfpqKeOGBC4Jctyr/AEv7rUUZU9UmvwonIoDE0YgaCEydkn+BHQjt8uyzy3N6ImLi1cgK
WUrfBSSqryUcerpcupTCYwRCblsl3WmiuKMRsML14YOmr+ka1jp3dsXcJbs6dP75cVzy01Q5lR8z
Z5Fk/hpzy70Lg/KX/HCKWoAILvg7bMJKflmoqFGUxbh1Pe6MvfMqcXpf0kZS1I0EeINll3dREX8n
KdqDsN32OSgsVtegKi9YYZAflvx7xoT6ONGaBrQLVwxssOv5jBZWFbX9W6UMKKqKHEs2FD9hn6L6
ixn/FF7oge2kjj744fgsqfon84GTC2Ag+xSy/hOYW+5MM86rwbbUU1YoJL8UtbeuKmhg155zi/TI
AeWrvPfr65/TLM+2o86Y9Uhrc1PfjhEFeRpI3dbguli3fN0rZb0nxGf2Fv8Y/jaoqaqfSK4sndiP
A+zK2O+6U4TrfDW6+Zt7/f2zW/l7WZp2g+UP61vEnJBgtyyA5a4jUNUbPRt5j+CZbrOccuexEssu
8Vw4UWMeEhaMMr5iWUS7T6O7aism9oGCm8hBVST+ylSUZ9N5t+HiNpgzx/whGsd4l8N5QH1K8XSa
adgT7njN3UhvOdW+t0FEXZPvF7eWB7+9cZySVjhlIwUoPPdefJfxA9nPLlTgvOyuw6NQh4Qb7c0M
LQbEonpuvfIptEZEQCnOLqfgHUcA0ogwVNZNQ1E6EiLTSRTekO3Ddp+n9p2zWMc+A1VVL0SyrPy9
XK7w0RgydpQMDdFWelFTx/2lZROjin+t22gWJE1CpbctvLttoqZHtk1wj84Qoxj1mGjHSaz4xVZ4
uoQ4e6X3r5xThKu26beqbIO1WLALaBdIZBRBoKHlImLhwJ2SDuVwS3CsO9rdEn0woMNUtw0pjHnQ
b0m35L9IazQKRHG0k4k5Wk4FdbolxebaiKxGBRHZ6nQ6+B3felPQRZMMpsEPb/iw0Vp+EyVc2fxA
lzsOLArQBQjokycrDk2aM6ZnX62ymFEgjgm2HW/BRhvg11xTwmDt+ikiDosbHUDEVG25BtHy0org
EnHLOAIai5ht0Qewdz/SRwVLkEMDlxVgGmbqvsD7hO9DPwRbOYTUC9ZUeFUJPgZ/1vRuzGVwsdVA
9gvW/DJnJXdLYK9T4/9TDntCDhlxk451+I0jBGa+L8wNKR98u7p3b+c5fJt6YGKh04ZvPIWnDT5k
tYlos8dslT5xMiWD05NnX9Wmk+jm6KG2YwU8FMVwWzcW5/IqgnITTDkHZI42J1y13BZUjh7PBugf
BPyJcwgIlkX76r51qW31QN2cyekS7E1V985nBeKiKVJ9IuOQjKsGZPYKwNx4a8Ez2sbDNP8LR9d7
rV0+iEkWGbkPIxo0gAXZl84igJdWifVUWmRtWsvv/nVDMm9IA4ZrflPBmcoblO+FAt+fmEqN45y1
jBCe4AYliXFRdIbo1DmpfwgWOVxcSQK8n9EZeeK7T12ns6NbCvnm+sLD1xJjndCyuytLBZ8+KyMK
59M05qvjksBi+Zs5cNkzcqCmZdKGQLoyQTzehYWsnppySL9MFrAdgy7Vq5ZkKKeI1DxR7FXc2LG4
vqLLbk1GWd7GS4VNMWyu7idrSC6RdqN/XJm8T/CHeosnDI9uRmrJnfEKFWnZoojqeRfYPPyFnXt/
wklrhBl4TYoDKBsmnRzM07Ig0U6Rwey8d9Xk3dIvzzGJMPVxqlVnTp5jpcMxoRiW9FIB0bwng+ZL
dIrEA/EUZam8bfgibirRy/ukb7ttNNQ/uRr58llYnj2/RJiPq+TFcFjYdFW4K1uYKy3fkJ0f5vHR
EiwnRd+Ur6moKAmwutnv1jpT3RsmkKtwssht4/FpK4den4gu9jwsCfcDDNG8lNCot3HhxRDDI5rf
0cx5uQX0JNdTT6Ik56n72GuPiaUj2+2EvveogmTYa0onLjk+fT4chmyg5q244vw/0MKQjJsG5OVW
d/K1KqvwI1PsqTXmdrYIXAZu43zVQ1wSgWjGu77jfbrUM478PH0wWFEISWCTpMmHeyNl2YoEF95f
nQRrOepgrfoMGX4anIPHm2IVjh3v23aM3hcTJFx9JkPwLfrJB4idOOzmoQaRVo7EW4LGgNIbFd/G
PTyvyX+u9IwLL4XkXZbda+sMhmNRvJypUeo+EgieWKO44M2h85cHDiKMPw77tGXE5MBmOGxnzqWu
GmJ1Ux1fmmTJuezRYw1T4QCm4k3E3YMYIbdlWbU8VRGMK35KGZN9HJV/vk6qd8KKPqqJTciTb2Df
HpA16w3dTvYh0UW9nrj2clwo3yaZuZeu4i4RaF+e5CJbrqMUUPtbO2CNhluGLI/nyW3OkUxqNjpb
+8ArmmLLpSXZJtIpqbKpxTEKl/Ay9yMctaYOPytOD7iN+rOVFpeaSbAz4o6tg+yU42A+dmqbygIC
PPsMVOtZLp29aXrDDxjGr1gFLgUwFePNbVta5jRb80+slvw1rcN5X+SOwUOGG48rP6Uok2+ODAN0
25Lj2XBBxyXUF0yxcD52enR/wIlkxzgln8WZCRS1TVEWK8XfUODP9YzhlZhmv5w1xJZaMloniMFs
agff+9yREytG54lJ/zeJ+3QDystaoc7QqQtqHkFj+rHdHjxtlf4bZOu/ABzFvmWyZS11fc9NS9/7
9giJaBGk0BBdeScMdseSnoQeuNw+zBMaaG2BI89ZhM1LvCPMBJeGv6XorehZ9lb1MLOOoPKQVvpa
QIKRlWyCUG/bUfGrrXmxEQ0NCMxtCB26b0HL4sksJ6ih8SaOOg8uZ6PrXCn1OxUALSeqUAXiRD2G
bF/5sxuaiTxnuvBw5gFLuQ2JZs6g2VZWUfzP7Yb5NXDEV+Q2P4mASzDXacAHU7bYPwlI1tb47U6M
uNe4JOxqx4NvCReuduFzAKOfSIR18d6TBN2ygmrvZMCd2it1xs3ovHsFmkHcxOFb507hbyEHOMM5
Pvk9Jg6D3zc2jNZVKW/xBJKJZBAP4e5cfShxpciCRn0U7clVWe9sdfPFVzaZoYHHwDhAFYxtxzkF
HG8fbDuUBGknQCNES2+H6xi/TEv04ruxs50clW1ES99FSJknNnRLPlA0T4wScvMHyL9iQ/1NfMrx
6G8yWuSZ6Gl582aRfhq2Kn6DPWtCS9Und5mhvFOi8M7Cn1reUb56tbyyP6rS9rbSyeZfNy2sb/h1
zmVpFNFd37e2diuJ7AIV3zWcv9q1w9iKzSaq5Tbx+uo2wzb0FkxZf7Ea0dxlVYFFrh2o9ejoHEvX
sxvbZudE7vCM8QnkLrdee2fDrOTWkkb9Y2Axf/N/wDxqIsPL0C1u4qLzNyaO+/dyKv1Xu7LtpxgX
+11Ll8o2CgsuFGPs22uaTJiFec4tCM+T9wtER+7ikANlMznkiRsBZnmIzCvszpxfRdWsEpsFZUX/
U7xRfoMGmKcYHbBTlcygNYa5iclqDPsrQsIBT2O7z1XY8pCZOry06fSTVREgQJfsRkpwZAyWZhtA
1cGnFfn7zgI07YOwo0Ipy7EUTA4BYEQxjhvdPoKOfeG8w9XTsUnMA/Z3Ev/kpfyGF7lgk4lriXJU
soN5Ds/4Vh26KXkNfHNyrmgz3h20xdaGJWqxH2C4cC3yPDZdgDZN131MY/fiGZ+b3MKYXTUj3/DA
SQifYAhPrAyIspujVwmoS4ZmS+5PDfkfq/1wQmYmvdCols9+zyt8Sle1jW+6nIc7Oy7d34qSF0Dn
xeNsIWB6y/BNCRNxAK99xznanBrSKhWHPZx58h5dGZc9yuTKKpoX1UtzDVE6634u/iFS3HZdYlbD
oJiLgKVgdNLDNaQlqkOVzi+9VG8eZhumOCflG+CYZzwRv0kOJXROkrsxpqgrjplacWQVu0CHxHw7
PJE58MRVWy97YDLHqs7pE0fHXZvMeOtUD5ywRfAT9PH4UOPkX4W+5oEn8LSF4+Rt2qnzsVc3CW25
QFpzgjTwmEF56dq7jxeh38DQJGLHrF/ui0WW/mqyrY5a6zz4dTUxRE9psWt14IPiw7CcAw15GEJN
kUXc6c+0ib8XL22uSUfKgoqCZBhBd8bRkPFefRCnWtaJhAFRSWxLcItxv3ZjfMUCXOtym2WrsoXm
VqqWyAOVbE1XdjqOAEK8oAf9XVGjArUo3ZtIe+ykLghJxc1iZVMbs+kil3xex8Ipqjg8YEiDajWC
SqTPy14PuYAzgJMWfhggPOPCGSvk3zLWlKmR2taOFZ1IRjNMqPLqWpIPsl+o/qBBYc+t4k0a6552
0g8eQZhItSR/H4Q/jCLLRiP3nscEVPdQshfGXQ9rl7cUR/Qar1r7gMmq3cT9fJIJil6mke9j79Mt
s0eG026dNOKVYxdBPNVcwDbTddM5j43K7/Gf4ahvZ0I8yZsYbBhgSFgm4M6AtrjHIhCswgynqzW6
2yYVzh5x5dXE/BaWgQ0wq5mgjMBVavXiM/QLd8OsVIFGHhXHAPWldPkuEms/OtTeNx0GNCvVt2mQ
4LZKCMXNLC126T1PMfg7N2aQaxfPWZFTuJ+GSR7SK94RcQs+EsSHHgQ4Sxxv64U9yvLUP12ALGDY
pe29Hv5BMdcn0ITU4yTXg5DZV4NRREHZcT0oRKeBJuRLKbAAtXwSUkGEBJ/SiWqU34IMAOKI/HOY
8nYD11mIeDNNh0ANjooP2L2UqGqO1X9NTbUcaru11i7JixsqIXwwp9j6nRI9SDVxBlkAOXiVB3b9
Icqo2DADcv7ySReIKLiTSwtLujMoelUS7ZdBf+OwPPJLE2cEDTT5nGYYR8Yl1ZN42Ipq4sDugZIN
/JZ8HKpZZtnftWOORHXCkyXt6TCj/+4WP+oOMMD9A3ESwWafgMTmcfZszddqjpn+d7z6cfHiEzj8
s2O2Zz25ciciuzn2iqUqLyE/Z/2I9w0lHuYMFzR/4BHup35GTig/q6EKjiIARmKRa6Ff4tpibdKQ
m4t367eIDVXevy7aXOaFIgDtIv65YcP1L7c2JKi9nVPGfHZ0z/3T8cRLPtnmponxAikPwPIcaJSS
5i7OURCtZQp3BIH6be7NfCfh26wzyzX7EEkQEi75LF8H77Fpm71J6wl2xvSEy+oFA3J3kHHfH2Wn
iOAuGpnJD39SQQFen1YZBY34A9ihaRbx8va251iw9UNqCwRJTh4dcF50lTePmozFmRUo2pWZVr+i
FHAQ/GreuK5M17kz630bVO82MxnzMIXywtxGUfQw9oWAJtJHaDGce8paPKDP8QYCYz30iHIgJnim
xqneF22DKFg+RJFz30wBECHeWQSLe7yUA7UpPaQ50CnqhO0YUpB/JbfwrsNH/RYZznCLI+1N4fWX
ql7u4rLxd2W3mKclQPDMfH2lltGDPtigTbpRUb3M/XIzLUGy5pw7HVrgTmsQwPde1fpUG8lffmH8
h5GsuMzbX2+OL7SCYXXBrL6yQx4ayLkvFFVclOnvFx/CURYPd7kXir0DRgE7+ouee5zJusSc4Se3
yyRGmMPZtK2tki01Fc/8nNgVBC5Ec20KiCJfMwoO1yaupsZ3F4xf7hXAmiMOURTsp6dorn76BO2J
G3l8YAGu78eJYrfW1e0ZlwmPocX0hAW68VjoOFnXLpzHMRqTdXGF8swePU0RpbFw+ymljaziasYY
Mkoz0/IL90CPWb9JHthqyE5ZTn4dh6MbCxzrzVxx/rNnUHsMg7q7H+CaR0pibMaqykmzwszK0E9v
Jrt5DsSwGmv1I2aY5A0ewJV/BTMNS+P9VRZnyq0LDJ3XgofiEg3BL11BrzmU4x2GkmejymfdpgcK
02dSp+LYs7H4+1RIUC9W7/+L07Je1zKnFFQXd50cv6mOvBCPhcyJkwz3kSSv1hM59QGJLiFnaVlV
ByxoiFOxdW0OLCHJRg6h+SX741uNGafL6F0yvGQUhrTIwxAr+0tRc50iAIVFwJacocu9Alcw++0/
gh37aKrhansoKMKiHulaW1tG3LA6NmcX8/ky5t+1pT6plWKanigL6NyR9heS6WLqv6m5ZrZr8fvI
Dje5lVC5XUUZ8kZ+VZH5pdwkINwoXKouaeITgiTcBGoSo8iU4SeBIx/V65D3nAjJ4iOJF8UHtgsS
1z1hT1wxfL98c04qvmNjoq1NZhKbGKJVHLuxvq2m5m6hoxYxQqwbD1KwwK3Zy3E60vhiexzbA5dB
joIKrIwvhgxNFGaCv/tya7fhz2Jowgz76ey0lNoUdC+aeboUHI/PjIzihrYq8DrKp5knHiD/affL
goixmoyKnpqUM2BRT2Bm4tzGH8GBBE/qN1Yf3H1ZV67moXlMMZYjqBHpQTZlMo2gkQxFwPdjUGQP
vaqAADDfDLZrDraZsrVfh+72ijPhwFTjHQH2gfeH9WxZnkMp3ulgZoRyrD+Z9ndQyBVsjCstNVM1
DeGi2Sdy5ieLFo/BcXRUvO7dFPl1Tl6578qTY+YzdBjcinTl9FWuyN+l2FMqDqSNtWmNfiD2IDeM
5wSmyuvOMDENA3MkoMH7nZzsI77an8V2qOgisndiveE7lVClqQztWnPFeAoBmpm9ePWD8S/Czgpa
Trhrv5l+OYjyLgyxQlTOFbQ5+A9FwIEltMl0NMO191bzjmgAGuyQCOf1VICHtnq0N8zJf3aWc9qZ
/yYvNgf8Tt726r5a+WpimxAYNtI+FwcDmG0LhqaBGeI2u6XFh+Wr+lbpat5FKnvIQfHyrOBJXfBh
YBkB++/M47sXdPQhI85vzdL/41FDfNHzCVGjim/aQSyHsmX6hETgw0hc2S79F9jfYNyMzXoQ9uPY
+uwx8U/UA3zzig4CLNEkPtmyJkspJc3SDSbY6U8KCw2egJ4rbHam6FNq2Nx9E5PemF+4euLpG98Z
RG/6tN+R7f0OOOKEGnfmmLPe9AuXmbGXn6ZNuS3zbuHvieZdYGbpVU0AakB/yXPS15A8NtiXqGaD
xnloLSy08grPpUjkByPuhdfxQzfSc1uE+mwIwSbeonZiCT8z1NM1Dm+xG53pFUv5Z3otOnGX0eX2
DMAhcRgMQj/KdlObgegdbjXD7AkVC8hHbaiU8f65LnKkGK5I2Sm4xA0762DcV9eYHRM0UwdPHJmr
HaMgC1PqNGt0Ic5J/ArtcemB3DUfmTe9dJT5jKX9mY3ee9hwtlYzvzWiQd/KHd87EDR2ifagWKbW
dTp99XPwLNoAKlX82XblV2r1m3SRpxFXgIPJt639Qyf0S1823xVdWqtwiGoclqHCF0ozm6vtc8Nw
CxwixUxKa0HVgvZljv/z6X2Jyuo25E9mie1eF4+XUkueCJQOpmhqbBjqZw4CwUG4KefNYsTaLxUl
Ysk1pIK/xox1eeogLwz42tbh7MDFC7qU+hbva/bAcSaReKrzmNZMf2Qxtef7yiZXZERxg7b2YqRI
VjyXMWRN4ytFYsUaoOMPHFbqWkti0KGcTzB+rzZvxzBjioijMA0sI/5LSSB4vaSZR7EP+4R0Ar0b
9PiHwwQ/5WgwDuGLsBf91JDXvF203otsubSefhEWWhF9ohf20N+eFjmEH+6oTgc+2Qx9t3byIYYK
v7w5oXdP2eShEQ7sfRngGmirZc/L6jdU14xIV77SD8AebgN7FT3s8b7dgTE+9LpUx7DDbJ0nGZwR
XBYRkHQ2ejpnLPnUuuJYw34EX5e+NiO4cuqInx2iEkwgfOxhlTR/dLs/dkHA6OW35fVwP5BVxJrM
EzHRD1Epj+21Qj0ltVWnVA/4MP2vzkuFwtN+Fg0tmyXMBg7L+ypPFbUuZpPWtAJFgoJTVWF4yMXV
DWguVUbHaDoGP6PKdguCwSZ3OrXVZXvri4F/xkueGyn/ejFD8G9Ap432XQZCAdc/HbFO6j65BkZX
wb19NrQI5ZSe4FV74lCLcAZ4YzWAvgEGyAl/6p5cMMBjEKlD7devQjvh6wxpfk00+K3K7Gd3rGzY
EmN9yGccwTAPlrk3t25Ok56hE3Clc3bhKfAbWFlUiuMMw9lF6J4iuFUOHBSIm1/tpC9vraH6EcUC
iRILvhqDd57mu4LVYkWs89rJygDWABbsEvcM6/zkCUKB0sa13wC/6OKRFETLbED56HCoS3VD/e/8
YQ/drlYBfa0DZE4wJgE1bEfbbptTPtrnwAtewoQ0D61nAY9Ir6OtbFlo35x952Hxw6cSpYh1h/fE
bOVbf6xurCI8Q3T4nA1RnaDN/ipoRVYXP2W0WnOOk5B+4FjJEtY4sMsbyrQZJOSvlTnVbpj64DBp
mMsWR58mtZ+yltKhcKZwWKVVtA18hsSwqF9oYrvXYRieO+F2W6niF3y/iIhJfWC2TmFiLiS9bGxY
EGkot+NTfv01T6BcwUDAVa6HwccFVF5Q1ojOenqTBvYjol3/lvoTnK8R7yjP4cCDw1FjWy6V+S4K
95JT4kP9QNq8+j3xS59+tfz/yWR+ydDCGVq7eiMbU++UT5HN1bfdDhcW+Vt7TB/ttqcWw/cubsA0
hCImduzRl6QGqdV31X3u2c1e5XSWsVDdTXJ5HUJ03oHQwkZI8damxS9KBK5yMvu09g2npR2m20xw
EigKz4beW12AjGDDnQl0FzCNkVrv2gqcbFjKfVCkxCes9pLTpoLb8spaX4obJ4lw/fVQgAbM0ius
Do/OuGDUDFPKVEvgE1nt/2LAu8FjcQns8p0bOXv6CLyrwWNYTZ8ButdqbK0vIail1F5zBxDsIxiG
iwmTtyuWL49wENiLt7cLAFflWG9zO/wM0Ok39pRw28qoVw3551T6BaVlDzyd17bvnxtv+HGVcxdO
w8+QOTxJhfyiIvnaFEVRLIKMuscec1DCAuAaDytKXZF6quiPkie1Hlr9RfCO0ZuWECSe+RMr2q40
pPVKO71tJh5KkRy+2nJ6HmW7+Y+zM9mNHMm27a8UanyJSzNj+/DuG8h7d7l6hZoJoZAi2Pc9v/4t
1ijD5ZAQt3JQQGYiGU4ajcfO2XttMhHahaUwChdWdVVjzVoC20AfGmTAz/3HNAhu3DEn9Qc5PNRR
wvt6LFGx81FEPIYyrhF1Fw9akFxjbrD3GSEftA8x4ctM3gjZd8eKwU9EPbfPUEwjvetKIgbSh6Js
00Ur0+LKs/p9OCBCqRj7U5qa+6B3QaHSYCbXJcgvgDZeVnpEyc+N50kQLKl3d2R7XmPIKTjU1Ndj
mh+zJEpRctI9y70d4j64kHX0Ygx046zG2sVtwewePv2g5YDY0zsjmeSlmwcPTHQfGqe/Y4YHLKhR
VOCaSRWv1bLmaDOoQ4qWhiIR4iCc0Z+ow6yl1CSZesV4BFrcosIQ1wB+IEao8qUOiEjyqkfk6s85
ZtqLJqyOecJkua+AdFo6CcTNdJsFVLrFECCLS7zbKrOembM+ZaOt74cUxQKYMLio7QzLnIiVsdWD
AFW71CTdkSoVwyXD6h+YGm7IuuFoDh1xqTEBTXp325olYQWwgC46mFSD733oTXMNwjmZ9TFgIYjy
eSoMQB4N45KF3eDMNm1mWvwtjOcmLpbERjdjO20DSACvInWKt60qXO5aOk7L3JAgrwUYh7YX91Hn
Wj8GT2LfJv3XDQBeYgt6Tz2bWHCsuBeDO7ob7DwMgrNiK4b4FqEMQkWTk4rfmSb1BODOIM/dRaKN
923pPsi8hKhlhE+yAciEeuDGtDAoe8VP2xzWoMm1FSQATGU+E0eJmmM0YvKTkxu99F9Cn0lCb/CW
Vuwbiykl+izhy5sbOs0B6mFE6DN6t4l/Trm4RAnvrCKBnj30UIaGnldvGhEQPFwopHqu9zhOdYtT
gSieNqKrw/Ec4HjbfrQ+1gW5Tkvm5CKy3/yoxAgoTDhUHuqrbDCOcz9jQ8N63yfpvHqn3aAT/zPB
i3OZ2ro18PNmqoylOTKw5vR9rBOG8yMcGl72+yH0JUNM8eaYHVMKx7yBizLDHLitQhPmDzMKDgwH
6M9HjkfSOwyqWITvhav7jxzQw4uyh+/OEWlczrUSNPLoEYHhtE2MDgE/8++r0RSkmZUum+DQv0rc
Woy+sC1Ug7uOq5oC1/B/thMJKXmiqQ1vA0CRJCEkSl9WUf5Iu3rnEWKwIc9qWABid9bCkts6goCG
C4Ad2sqFuzEz9YEO/amYLBvjWQjnRIBiR1bKVCCxB8ZctC2vejm90H9XqxKrF+F8gG5aICss36Hb
YkkjQZJB+VuVjz8CWjmbBsTCpnVmjRm0HFkZ5lY3jWOrU+YhFx2ZNeI9Hw3vwtRRPGiOYS7MgsGo
GQf9Bwk7q9qhn9B6WgyU2Hn0aQ1RHxXdRVwrY4W1je107muNbQtCZPIHijdms8E0UzOYHpOMSO1L
BOUT+TYEUGcmkQrjyPfRjq/CWWVqgI7lfJwUa9qD1KTNLC/0KdJlXj2QmhOv6t7QLx3fuyGmNmFB
48zmx+XXgUFKfe04xabJjBu9bZoHDd05B7Jq13ewf9yyfx8qy+OsMbX3nmtu8yZWFBSIbxwn2FYM
/G/tDCllmNg56jU9pAnl4y4IJ12SGu4RO2MT7eAxxVyNug6MK+uth7ZmsKYHKeEfg9O/ThYpjahh
GIkR64aXfjIWlU0MRuN56T4LtQd2fnWh28JYjWZyb5hpt2OoYmwIySVUULB4bdDim5J5ExGgVbMk
iIX+nmhfJML05ahxI9tuJm5wobJ9LZIekGUPm6wqMTNbDp6ZivNLSnws82Ba8DqyUj3m0UVupzYW
wu0tDhZEwHiJHTH+TkfbuG9yPbyLgsBcjr125/8nYzXLn3rh9cs0YQcuNc3Hjp47pD23ZGQ0TbH1
rTq9c9p6PhUBgrHb+0ZEt1mXbo3QsJcSeSrUt4l72gp3SX2SrAUa200nxYfyQKx0g/pgGmjNs4lp
kyQmBAn1kxIXraFbJrdJDtk5sSg2+NJomz428oWBVvMAzw84fmYqiOQEDk3FqDFBypJFhM72HuQC
s52inoeGSArcQbvqaIgtc8e4QnJZUgeOD07ldisB7+kir9M9dnpUMTnlSJFb95jZZqB7jz5Oe4Kl
Pm77hNrAtviGuSEt9qKSRGJkzaM9ZBvXi50L27XugCs9YjkpD/QT31ps9l6VrXMd1EdKeG0Xspc1
BgwvCFJIbWcjkXFnOxrHDI6siziyN2UJpCVv9uQbvKO+POoeyfAZ10Wbwvkmy7z7Hvy+b3H80f30
NWa4wPgiBJ9XkSCAPXfnGPVH1eF9xxx732plQCgQRhS3wnGRosZZ490hmKuI6BTG5IrkVdsckAK9
+SQ3X1gKPnXXw3EL01wsUp2GS1zaG6Hm5F+gL1AuFdIrwdATiX5Tbqe27hZWYSL7teMj3DV/PTbq
poOGskD6B8KPyL2FUcxCJ5KJftUVLZ+iI5BTxcOeESGqbZnFj1XfYrHnrMxtIqNOY7JQpri54Aks
HMN3Z4s8Y9+yjpdTDMfPKYOKV9pmzWvxgyQhguKXtkOnKgv+GwodoJ7aKi3zmwwt48FsmcF6CCb4
qKU3kMRDVix5j/QpWjDnA7RQwq1e05AdvYnz59BOnOUQ0/aabNPcp1pucc4qVL1t5gw0G+/vBUFg
0Acc/9jV1m+aLRWonwI7u2dvaTHaF0yswIJXVbsoQv2piMxyreXBiFSmZgYWiIuKcMw1yhOcTJ1I
1miyr+DfdEvbq54BFPPEtP4xnPk/tDGmXcWgd4f/PFxRmdFR46S2cm00kFU01Ne2Tp8eesdVxUz4
GFYlCE4BPTDt410dyifiYQgNc6B3xU76FPZNtfbNYQ5Rcj90XfysO+COftrwoZ01uGgjBtwbLiix
pnA2+Wyjiumecm0fQMB841u+rqGtnms4bw8ahO4LlFsc900Oysiqsl3oq6vJi/qrttTKZWdVM9JO
1TcsDPFamFV53bohEhIb4/GFyCTW02oc4dMFO3sAkxca3TJwknuhaRvfTJHZ0IFaxjOYNdXFL9fs
O6ghJNCn1XNcD/ANHVqXTjcwjTYZXhXxvbC8aBfMM946KVnzRrsOwijZV4a+gUExrkjouwrqOt9a
rnD3LIzfTtdQ1pagpE0/RQ5rP/aD/ap6s96EWrxLLe2HngXqJqkKSqeeOoCHeY8+9a40JNch4b3z
U8Dots70eEicW3rHOm0r0GB5/GLD/KT+KtVegjpPY6yGSK8OWs83x+0JgCXvmylm685pU1DEjMxd
D3nI84s7kB+uQrw/wxTticTVxr126dOt44ZesB25BxVoN7VPGqDpk2bgDBiRpTK0ZVTkt4AWm43M
s2fycuyV3oujVcQ/28TCsJ6iyAmEc+vPZ8bBNt4LkIDQm0GtBbPICWIyv2w+wiMtYrBEnieV897O
sr1ykaEhtqu3SVikB70FR8TwDb2YpvPmQPq5RIVLFBiNlrItoVu0fN6zevzlUU6ukGscUIq+tVHG
B6CUB9vJw63VenvRVi8ZZ8xj7/l4zuuhXndG/xFoQArC2kET7hJkrvSx3GkxqBx6LT8Zad7JVO2R
kD3lQYWNAU2QE7aQ8qoEITZ5HsOj1uAgSpr+Pe6JDQH3NaGiha+sTTzjPHUQE9J+W4bjFF0roMUo
a4PbiZKC0BMk/CDGwM/7GhW/lQY3vk+8Rt13BS77Kr0e8dbdJ65ob1RugaHSApMxPUbaC5WOCIhd
zx8X0jKJTleVKRYj8vJ1FnoaozpzcO/MboruSse4twmnxckUa4swHmZpJ3wMLA8YkQTjc72IOSWH
D1MCCjzCpbijw9RtOl1xshe9xVHSK8tb6RFmTy/LXAOnpCmve+kmi7oXfY5it5rxuoBjSG3TKv6Q
ZB7mwEMeHdfx1ppS/UYny4mRvJXfJ8KfLj3MI/Pba9xUsyLUdoobcmLe9VwPVuxGwQoE3TMdAe3a
UwkJMCy4FcX+L31g3Msh7wfiebx+E3Evtp50xzHHD69gyR1wWdr7hmzBPUbAy9hkJo6TF0dBRX6n
sA4egT3UZ4+lFh5cPBF877u3rKcBl7ucRmh+2odGMHogsUqOpQkqEJosGzid6+I9cAnXUbp5zdye
g67bPeqdIIvF52yWmCEeH2nj9a2K3+QBIfKqAfzUgSkZjBuq2Q+o6VZh0JFZx8huZcyYK2b68387
c+71DBQxqVBykzdUXZ6JR45ZE2erhNYqDRMG+oU/S+dLzOyoz+DGMlGuCjjrfvfLiuZihoaJlqXM
oDssm3TtkmvMv/TLqZoWXmKJo8o4AaZmELyJoCLkWUOewygp/JUETgHOyPrBI71xZX6MmpxMoGA6
TDoTEqA32bPqh3UGgXtti1HjgKc9J2O9KefEUx/pudWzMUM7X3olmUCCo1gBfHkOwEiWIlHk3tPA
tJpYX/lW84YxtV/FoRtss0bDAanbu1YNP2ra2tXoXNa1m19g98WRFA23fHs5/prOTVyC1goRtxxS
vbgOQMdA43DV2ur77tLmoGrrFCA0UtMDZtFiBfjSpniGD2oN9khxZj86yo0u25zB5ShhE0gxvSB4
mFZsJeMdVP92Qa4OKrY4wxyRZth+WyO9NHg31sq1tKWwLPOHY5XogFySv4cGut1APA2qJ6cul3Jq
WrKPEia8HTTj2JXNXsXxrz6Mb3hnjxy2y63TgPwwcA5xkHWXGtwcSITdQaX8GXlziQJDs7YpEeuA
TcIMjDYFyrKSDK8tMHBwvORzOg8hcbfAGalrY0mk67TyOslpzABiSuw6+dNMeG8LacVoTwHMTLLE
1mto1w1OoFUo8MWhOdJvCrZtBr0VuXylwNRhEaHbETqGXoKzvROnxXWbTS29CzA+KcD3BbSKvUBz
egGAA9F7xIwrR+0EDHHCAN/Vi0q2/b7vxWM3IiqvO/hOltmykeLimuzWWqQZU2bLC35PunvvprSl
5hgUv1W3bho5m9hAgVtJeiiphZJpROOy7DoNZUMOJpuCxlk2PXNFEyDHFbPS+TgfZC5Wysq7S0X3
Gmr4T1KTxn2ivAKAEN7NgJd0NQGL6TroyRwxfhiBeVS0a1e6TpqP0/KmoZmiLeubfHm6KpNrPnKE
mdrkPjPRwL9ETFDPyDeqXssJDUNRoouIoj5b5Q10paJx3qMRT3zkNeIwzjRsDa88DpVq38xSI9Lo
dHwxE3V4MWLmm3Iccez9lxMB0Ie0Grdq8n6T2cIAx0YpqqXII/q+dfa+sH6Rmlnd1fb8pWk7b1GM
yYuVVM4BjEi3LJoa5HM3XtpxxpkfENoBoQF4JDaVZQ2SgHmeXi5b4DEGJUxKf0sQV+U6bASxyRnH
KIWigpDNDx8CPW4wNJxu5KJkweKzYAdyD3QSbQ5a0fBUcgKIFg4y8mQxurHxUFiWfGbXKrZR6FXw
oQq5FVBHV23aEnU4Je2KHo32EnWV95ig3nujJKwoB4r03SvldEi9nvrTtT12g9BGlabsaIVOOWLa
2U86tAS91GjBj3RoC01OR5pn6rZAFs8bpNuPZjt0t4xK83BDjzx/xs5Yu2+9QCPatmm0KFxE1WZY
4EKNKflLBJ+lcSeqIbyCzZ2nG8A9/YZMxey16IAQXtRt6t0XbS5fnaAJX/uBxvFYGkzezVIYBxcH
KiXeGJtXfVqTD1KPGc2AUUdd7bKBRHbzYgdlzTbX8lGhqsZLHxgxrodcM9W2oHe0hmzY7kARkJ2T
dFgX4j6aXhpiDFfsOrzfmFSJrFcVuaK56V6V4EZuJPnc6175wYfb1jX9LS2xF77E14JPZaR37H4M
2oCIhVbVsXCm8pL9zdtkJngwXE+wUqwyuQJH2u7xTFoXImQ/rauKOjOrni3NyA6x38g5bgvhyRz1
xunxw8oAcOumGtdVC/qoR2+3JECddVeGh2FIA6JsoYBv7TBFM1m49qqpeVdJGMsf87w/6ontP5pG
/BG5lXuBkRCz8WwE1x3EkpAER7QhEOJCv63xYyDzJNCvxWqTNUvDzLVjbQ50Jbx0fNUnRlmUPUyW
i4IAh8aI+i2hdhIrBf+DaGAQb55Xw6KYOqJ2s2B+CSx9j7mPyJsqMa5cSDFLLzLiHYB07971rOA+
IhgCZ5aX+HvIO+41dXEJGjw11yn1DPynhOMrUxxoXAnG4F9ZNiIC0qv4urZVWC9lmxUESTgRTlds
lvWDbMhioMkvnetxVOUx97ABMHGiRuucMID6NWpvwq5TTpk0oOlm9A91kKa0k9AA4LMrnfBFkeHE
YQZHAZgn7G6g5hUVDSUu7SKopLswj8VVneUBFP/Iuqy61ltqtJUp8XI8Qgx9eiA+TXfla8q8blvd
3wSEFB/5zzI7bT2x9hMq8mYSDaIEWV8p1L86+UZRTGnD6GmgB7jwprZkhCjACIQt36zczPu7Mp+I
0Wpi+0YP7ORoAtGBU1TAk6zTMMezaodHFanmnhnUz2ggss4ypbsr24yOidlp4gJymsMnuM23vplg
uSJcZGkIKCuN3eR3Wq/M99qS5cJ38PW6MzRLWi0jbUztvyvHxXg5ROE7cy5r0Qu72huZ/j7aMWnR
tIvnnDdwSfACB3ZIi7ai1BjVEFuIj96t+0dRsP4YnZWPg1PHV/NrcQsfFbIazZZ7eqWItK1e7YzQ
TV70nEnCRVO2PUA/YhFWpunxBY2sGorsNKb6K2ch9vpe1uYS5X9/HxnkcImqPRZ+2x6ikmDMJDSy
1wau7doNc4DzwUgf1eG/tIgdKnBQMHQ4zOZJJ/OVxq/S9J2ddm8x6Gi+GCnERpIMSNIKkC2trJCh
z8KVtdtDLejNy8r3O2yDBqdIYGNCPfV6vW9kvtVA/xE+Jn1OxDFY08HIdw29RnOLG6t4xKkijn3k
0y1hto9YbQm3rlzhAJL0jAZ5rDWLuMYM+uLQB/dd0rlb043dJdS+6eLf//rv//d/34f/4/+CGZOM
fp79K2sZyIZZU//Pv41//wurwvx3dx//82/LMixl6bapDEM4lmkrxT9/f7sLM59/WfwXb7ptYozw
90QwAoCJdIENHMv1y9eXsc9cRkJycJQwdN0wTy6D0ZB/Fg3aNqYwi3EGDQ5Dh0A/NFUGXzPssocg
y5r111d1P18Vh7EhiAIw+X3uyVWxgkirxD25teUvQYCM/mwUx2Bmj32UvOUOZ7qvL3jmZ1Iq2JxH
LCkFt/PPu5nEHUMDa8h2TY1mH+nTBfXoTnq2ceGEw4Zskc3XFzQ//cL5dnJD52tKQ5//+T8eX8Pw
xo39hBzYPLhMVPlkde6adszq68t8XiWGjruGvhTTDVBgJ5ex476lx1XE+7E30q2lF/plYWvB7uur
iM+3j+GHlBLgFPgA0xF//pqRJTrg4W9AuRpUOT/6Ol5rjLNNyXwAaLGPsdfWiF+F7DAcStTdsO4W
DqZVpm1j161Kmfz1E+XuGlh/4a9YriPnJfbPG9xGkPtyjxYeXycBO8O/QkxNb7Dnq/nNS3LuYfI+
6o4k65Vzzcm1Rg0Sjzum9i6L5WpMY/8+ayuEtTkO5a/v9LkrmVLwbigllCtPnqfGvmx22PD22Ugn
uff9305Z1W/Mrb7bX8S85P/cYFiVypTKkRJ8vTs/83/cQPo8dhBrItkPFVouDHo5gdEqXOoSzAOI
J7JiaJgv6qrtX2ltXOZjtpRFshKE0THPLL/55edWMvk5PEnBOnNO73FSxJCy/KbZTZ1+EJZ+GZnF
9dc3V8hzP9lWulIuRTqr58+fnHM7TGMcw72GgxEjUWRhr6jc6sru6+bOLFWx7csRjTByHNQsseL8
OINwSz7K/GbL2H/9Bzr3my0u6dqodnUW159/nqCADws0EhdsqeoXrHakSxFDHiXLr69jff7dgm1W
OsrkKlztz+tAKbRsu3DCHejBdZCiKYREGaRPaXz8+kJnli86WEOHMm2jkzxdvvCktSZBXLalAVi9
IB5ygqcWQPdVLWQz3H99sTO/ipUiyFoylW3S3P/zV2EIA+k4pO0u8Y5282IWLwMIkcB/+F9cBoGf
NIWBAfn0PXF7ZwjBZLa7HAcsWZsLn+6T1vmoUG6+vpI8s81KVoG0LdcS7qfnBNXCC4Z4Sqi7/aFe
BnmA38jE5kd8jB0iBHQS1aOiTvtyF+MAZqzRhhOBAI3YkTtNb4gZf9ctM7xt4dF0M6TuXjrT7PCg
BRzS8aU8F0M6XMlonk2R34GBhQy6d93B8hyNueNQUfOy64hA7q2him9kSYf0m/V4Zt1LVjwVjq3r
yjotOjpbdoiONE4NOaTyPoGFNfqx+GZHObMYpZLO/FW0XF6yk1WfwXJHQUn8pgiCrTsUl573c1Jy
9fVDO3cVvkD8xZJncne6CmHdWlGmtF3heN5xaHrxTFuRzk1h/S8+9iArXdYgu5dU5smlMIl1Wkb8
4s7LEd227Xbwiu3Xv2b+kp18FJRuwPY1hS6MT2ULkme/JolMwzGcJ7hlKmuVqtYgXhgbAKe/5NDh
slhRv0kmz6zOry/vnLs80z4p+YFCGScf2qnEOjhjvzGZ4kQQ6KCBhWASaV1Xv6Sp5+KaMQtOLlGz
+PrKZ5YkK9K0TCo2B+3E/Jj/8TWEaOiRIl6AhaHKsTyIVUG9+foS534ca56tSgpq3tOVIksH4EXQ
dzuVIi1GX0j4bAAhJSeetyTQis7DN7fzzNpUmIstB4GhxU09uZ0G3vw266py58ZyncPww5J4W2rj
y9//MKnD7+cv21WnRxUrAsQbyCnGjVtcJZ1XrwzljIsQis2qKRl8uWPd3A7wVL55aOd+H7WCIdn9
hW3rJ2Vp61u8fURv7Ye2KZGPMCUXbWuvqyhB4vv1jzyzN6v5uVkEfpu87if3shuyqcN/DLzQyy7J
I2huCae0Z8Ffol0kVkhzWjOzp68vevYHUuAaAhELluOTi9ICwvvYEhaTt9adlwUfGsYzFNHf1CFn
LsOnzdBd05WuzYnsz8VvFmHg1zLttkVYTxchnNyyN/G5G9/s+2e+2EDwXDVXtxTTpzty1+cMiX0s
Yykpcr+LKHImIORziweBYorprgK4/M01z7x1HPco+qT1n9f79BYOSmJzHpJ9g+GfWVRmAf232/DC
1qt3JeYc2MjQtirOvF9/+/AsoaSlBB5yls7plmJzvLfjwLJ3TH6G2z4W5VMraajhlM7N8ZsT9edH
yMUMdky2Lwqw0/OmEZTWZFeWvS2q7KAUtvWyq5dF4D7//Y+iOJ+rE5vHeLoiRyaRCdoMF4eQ3Kis
uk4lvZ86/ObenTmdzAf1uVhly6Q4PnlsBZSBnhHHtOtAcDCRFEF2Q8eyfmCv6xhfp122K9LIF5dO
0rZYF/ryN22++ClVjoNgITNQxWAWBQ7+9Q34vIbnP5jLIZA/Fcfh+UH840OR2zpADXDou2YM1p1Z
PM40iLC36Oybf11NW9KwGcrx8js4OE4uFRX03MGI2Ns8rPw73IHFhr0AA5PqRPjN9vb5NeFa/CR+
FJvzp48Tqv6GoZ5PRJj4kZYfNQAQ+tfL2sc2w3yeWvKbvfvzB9di254fhoJa4JzWgFEy+7hl4O9i
DZM72hmGdvrPr5/VmZdi3tccF6yNsj+d26WZhK6c7Gk3JdPOmWAAutUu87+rWs5cxgQ6welKcRrh
7v25JHpKBb8DxbL1a+uI84BRNeF2qv7mjp2/jGPrNrZmU5weruqaeza3yrcT4zmtwbFrvLfVdx2I
M+vbpFKYixSXI+N/Xsx/rG+Q6z0uuhAlMqbKrFrZYJ5Ng8mE9t2SO3claEO43HQLKaU6KWet1IRe
WcJgS1E5A2qsFEoLdRngbmvJiP9mgZ9Zbybvpm1YtK8k29efD0mQlFW1fCh2qeOo6xjHxB1DkXH3
9Yr7XCXQq51rIIct2NZPv3A16Q4ChJm/n3TtraLOXuqVU6780PHuYaS9Guyf31zy3G3kNGCxzHXO
wqc1czqiPEwyN9whRhcWejTrEhLHRexo39zBM+uPQw7KWCpJi5H3yR10R5iI3pipLS2KNRLyfVkb
qygS3xQjZx4U7RB63uCP6O+dnnIQUWVxH/NknAm9RSyWDr7+r5/S582OSAtz7jXRQjToffy5FlrX
J5cDFPoOwizHz+RgazUqUsQoMZ48IFnGsvLT+68v+vn28TY580FUpwvDDTy5aEUChQOPfNc3wZ3k
TIUjbNcy9v7mMp+X4J/XkX9eh959ZOt+htZNZXG49flaK6LWJGhE0bOQFjZz6T365nJteuUkljao
mfuhg4oHzAINBEGfIn9I49BKsK6CgL1I6ahj+BJNVaxj04zlLq9zz3nKUbioR8ez1CtcBDzfg6Yz
csRqWkDp9WO3bZjdcD8WBiDUR5SM0YA2LEYGambx1dTn3k2Dw8RYaTqanR24N5pTkcG/DaYQNdgC
MVz8BHTR0zYYihrYFAU6oiWxXAXm5cKETSOEik1oTpldvE3SrNN1rdXVhxEw2QBEJs1gF+L2qhed
Gpg9TpPo1uDFGx8cwqQ5295xKnsRuAMm3wuaEh7/Z4hCEY0auQ0epK+fj5if859HbIcYVAwZfC+k
8anRyYgezWfWhXvyKPMVKUvpHgyWeYTBfsuXZFyYEkBN2RjZimW6yJM2OlZ58/cDCseW9EdMPie8
y6ctfatxzAq+NIPtBNsrKFu19PSIbJpx6tdf/+QzK59nzOSFYoa+1umHq3GRRjVW0e8qq0mXsYX6
pOTYdluTrPBNyfRp82CLF8wE+Em4yT/1BE0F6wA9ZrI3RWe86ynJy8TNNUPxzVP89JO4jtJttg/a
grTQTz75IxSxHuY5ma5jd+yaJy1zDgQefXOVT1v7fBWF2p0qj8/K6fkWwhEqTZtaUw6zz8s1P+RU
3o4zK8IoXv/yIc3XslkQ9nwAZDD357aRB6KlkyXjmchY7pCGwxekdFoaXRps/v5S7Ltz7IBuAFw8
uXl5NGIAALC9r/Wsu8/xyizcMQju7KYcvtkNz91Bvsj0bSloON3Oz/Ef1QzxHTr8bGomvSAhMUFv
DQTjIoCHxRvxXbvl7MVsCjObhc4p9+SzEvkoseqxHLdZat+mzfgOWOO5ceQdoT1/+5HkaTlz/5QG
OPO/0+Oe2WWUtJMT7ExcMiji6lsLPMbXj+ncu8Q3kheK+ze32f+8d6jPU6f3UICSAdQfieEg7LSa
zG/KlzNvkmEaPON5OXzeDvMCqwm+4g7hSrEqxgkrLFIelGNf/xihn267WPkZrNE/pReABOtk0ZUk
PAyWxAqX5r05LotqKN+cvq3jC7dAE4GMptLwg2aejfO7sptXcgnqfEOCA1SZr/8sZ34yJTZCFWEx
d6f//eeNjUurN5BM+Dts2FvcTsZYIoD4rjl2ZjVyFd5mZUnqtk+bBx/uNM+Ev89rDD1xxC/l/Sal
QYAm0Std3H79q85ez6aBhPxSmZY82UBSR3UyJYNy5+L9v5hGJNMo2YegFOjdvztynVmbDOuYRVPO
zz2Ck1eNDkpXDpVPivKEjQheUQiyZfjx9S8695zQYczze0Vz7PR9ttqgAhSuaTuNpLtj34Y6kCG9
da4QV7KLfHOx/9ygPwoDVui80VvsIBY2mJPf5LZuN7S+lvJN8aJVgouwclsdG0BZLg3fMlYWm/I6
icIdDodHGU4/yOCJF0Hc4+IYQBc5fbXI3XxnuoQL+kAFLMz5fZNcpCq4afPWXnUD8ignU5A4wjjb
TpAX0WHVvxIjyRZ+Hsz0Fv9XizHwsUzSZ7O0zU1dFT8KYb2bo/OLyvNRIeEc8NwHQbkb0PZixTD6
iz4I9qbbI+kGfY8OEv4ksu40yN80kpkwhPrAgwrEbKpDtZQ6sJukeWMrhFxNV8ISwTxA51ERTxTP
sXuKQXAc/s5C+WZU/lsyqmTjFNVD5FjVOu2RFTt6tdFGEb17Sj1GnitWRdOOK3jfzmKCJwhrm+Bk
vImy3FA/RQtcAMztJuiyyU3kdTdOhVbRyn6FmQtrs2h/1ZgU56BxeLZOSnBmumcCBzun6W+sNOa+
WT9YApfQICDEIV+P83wT+OXWU2TcBghldUBbOQ0+Oo2bSAsOSBSQy5G35sYR9iRj5aQBoRnpHUk4
CzT6P4bOePY6/3IK5X0pizcs3HMqqnZDdssGDuQFmP5Nq7m3sEQ/uFcwOYGIgxD3D9DhD3CB97XK
jxq6/8FJftYZ1pGp3XoiOPrkFICN5kLx2F+SGI33r/5deqSRiMcgZuIvg+sRsGwzDZfGAN0ttOEr
ZcR2+5zGRfQryNStMdkXNREJCwBCPyNvvAWcxyh8Mu/6KScjuULgUhKbGzt7FVYPQdUtDTd6KSvz
TjRi0VvVvV5Nx6Ky18Ait5AlQVc0ayhFQMjqbB0mEMC1fBfX3nFSw6sa9R9+MG1FpL93XXodymKr
o9QjvmzjkrYKn3qdgSrGq7FF2rDwLGvXYMA0He+33Y32gmkRVgGlk7vUbGELvhMGusmGaWGRgM0Y
y9kghl2O6Tts2UttdMhN7/DiRCXUUWiyg1v8hBi9aSp51yntwOR3FTg4pUGZYHgfkXS7pknWuX7o
Ryi/dQyeHRh1ujTKdNhkiq8xobeCBL4iWU4lsnnsNvgWSp0QgcB4jLq2XlKqhCvANhrydEWLU7qo
0rKiOkR5yk9gwgfDeIEdeGM30OYKa2Hl0S7RbmMHT7hhA+3qRmGscb3yr0TZxtMn40ppQE5zLXhI
Hfud7zm+fxL8UO8OxyF5GlPIxEEP4JF++7D2fIh/sFdWTcgXsA4IvAXhkKn6aaa7w7x7rJuhBPti
Pxia9zH4qAbBPTyC9UQzUYb3KTkZieVfCogsY2Tc1qpMVrGnPphgvwC6xV3dbimd8e3hUdHla99M
byIGoWyZ96WHtQsWwp4ur7yWWQlex1dkgEZwDqcu3Xs5QcoT+IyuNdW1UNwCoq2X8LdubVnghUgW
Mo4OuXhF+LAi1eYNMY5kw3QAKo+sF1ETOe825lXVO0cNFGTgGg9o/PJFpZDU92VwHC33esiMBwMx
IWq0De29dumL9rXG2ZT35X085Q+TGy0DA2h8LW54tZ89gClZ7azg8UG9ZFkZ3WVm/grFBN461t5y
Ibe5Vr3khXkM5+OvORzibvxt5AHZE0H0266ShxTs5toA7YHWFXOGUedMXTRyB2zj/3N2Zk1yKkka
/UWYsQbwmntmZda+SS9YqVRih4AgIODXz8l+mtaVXdlMP7ZdqZRZLB7un59DIlbfgVDZzImBtTOh
kCEA2YXcdYVG4BKzVRgXUFtZg7J74BBx8UXrvzxlluAKqc5xQ4pdB8fBTe/7AZlm0SCgWHCNehWJ
by+x75crl2di82wdBLDGx8q5W6z2G8JDDBwuJOex3bQJBDfdrf1CHrJA30jBrqg9qzd4EgfLXi6x
GB+UhidWCtZ/AdxBhXslpJ2zvNN6K1elh8Do6xaWd2To+lICE5Xk3/IgqtmQuvaWr/dETagiLmvM
bZP8KLARwL4GqsWChiuGTW8BTwhi/0YZsYW2tQHdc5zYW5Gad0QZbhxLfEH4B9alDSDFCcCxnaQ3
Zdix2BC4z6nhlTZXtz7rX0T+Uh42lEGq/ahdFo4iMZ+aTN+y7z+sZSifVSy2UaCOrrSx5+idCe07
Nvgh35juKRD9YwmGI5QERMeCbSa7+8IeBAcTktxiEGU1KE+usDtHxo9enUA+DpK7oivOYg4h73DT
D8tNUoSvVmJt3LDdOF1+yRLrHE5X4qZ7pD3/jp7vJ7tte05/r44UR4vMKFLMdB3aZj3aLc5SC+RK
kfer1k0PmMXfQV8yZC3oCHfdavA1e/jji7BwEBC1RkSoNg5pVjo/7EdLMO8bX3qseHTSP7WZu9VJ
eVYDyZK+PAGiY+83aT4lr4AWcuJmqR2IHOPAQQBpO6ERcZp4zjcwLOfcZ/e93LUtkCJhZfmjN0QR
tHf5l+LyHx07aqOYeoWjDmOnf/Qek6mGlD/Fw7FnjQuy4iZQ4WHBL+Z4rPviF5irv4TF/lT8xYyV
OWdxOvH/cV5ImSw70ZLToovXYGnfqpZVptj6Syvyn4OukOgIk0BGSvSCiAf892EAfdgE5CY1ICnS
tUq/+sU/O2wUQbtkZ2DTgq7EudBBi0TC0fjsU6fm27+Xntejz2+Fp+DrvZ6PYwYLvxees8W++2Ls
+MCmyNW8bZDdJzd2y6qRO99FNtaeQttfifzbfOafgTw+PEkgWuUxp9l/lLyOLKUJh3k5ToKKxc6/
ggHvR5zKC2Lk21gN277vdkrqBzMLVjDtjZ38bSj9h0uL3jkBL07RpON+b+WwTjLl5KzSkxd2JFoT
e6b6EZ+4aMetTYWMWsbBNVyzA/XvX/sfzjCCn+jHMeNUumO/nUiZTVIVg1eg/efx6+2oZR+axSTp
9t9/zh8OZkSsPNhdDKc4Z/92MMsaACi2GsLjHJEEG6vYX0sr7NByV3fsZJjzv/+4P9w4gnEbZ2yu
KIbu3n9f0F1oZ8GEYvkwGZuyxktKQsGLwa3edn/pUPyzl8owjKBhFMEDoIsQ/nbzGHgccVo3/rFt
xxv6jzzSvmlPQflnS63xbzLn26TrTeOm20b/3x8QXCxhQFshpg3z+41bRXM3jo4qjlpCQkUYPoGc
YynwLx0s/qbrL+i3+/N//yT/eiH9ryYWZ01w7dL18PH4A/sTsPuKeki/y3bs3+bFzAte5sr9McU9
UEpOIncs/C09OhkOSgzWGgP9JMQtn6ruOVvEbENUrLt7dtTiR9hMFenxor0ddZzt6GdyBGgaQFgR
2AVJvoWslWaPZT/ZlX9MMhZnW7+Md+Hs4mnOsYm/e0acNdvqn7B+kYg5/LFaBMOLqjQLpZ0KWIWG
Xmcd2zF2LoOGhrMUHEEg3uEKGXveqSS5IYQMWfEWNmLBxCp7Dm/UQxSe3kvfYdENYQW029zt2A2O
o9b/jlbIAvIXR1SwQ2JTR8ztzqGd/84t2zy1tp84TB7mydkFM+tYq4KFeQ3IkbVzKqhejCvEzVG+
G4tyZi1yGfp4K1UZhZtmapwawKrRv8pAioclciATtIOcblndyEmPdHzRfI05UBofsWFDAVCoG2vo
sQ/Wlp3t59QJrTV78urWZY0MAjHIm0OmEu897ugKrizO4Q+J1SwxRI/FR3TcVawjBBT5m7mKxccY
V3hSARx4w6Em85YdlWmSfZG2wXUG7Eacmgu32LJDNtV736T+UwPx6jGyo/nA0Q9158wL5yvh0ZKu
uC1b5KFVaW6ULOANWdNc/YjtboTdMXFAjQ0GBVrExSdRADBkdRYM76LR5cXT9fBi0Sh4zbU7vGHh
umLEGohhkI1AgsZZDLK/69m3HQF70SWROabvkGNpofNhm6cm2LEJ5PYrC3PKBtAyZ4xxBNplwFtD
6S/wBPS2B0MD/tYK7dTPxB3jlzos5YOnjf2m2Q3fqVBmB9+IZWDzYEl/Jjk6p20gBzaj7GLs67Vg
9S7cZTp2P+tQEXn1S0/eqDQa7ioDDNdKomVcpRC/IAVkX3YHN41FMqovkTmQWaiCAHXFoj6MfuUz
bTLed50tFGghMKqVDFX+1gaLL7eenlIQqlZTRezXxqxutykC9VVY9/mBVdL2qXB6Q6NRigxsUlHc
zmwUtY9VMUMY9VmH3fh+MV/6OoOkXDIh33WhCl4JkAY//JZlcq+BKrIqsDu++wDr6tUCWOclSdwe
uJHbsskYsP1kc8BMKlYgpADINfS1ew9YsY52RF3HfDUoOVa7uURuC2p7qtgD5h5cV3ZR7OKwUcdW
mgIpt7XU+6iJrC+dh9EHAVMDCjvLl3llRk0QjEaCSmlsiOiYdr7AchXl6zaiJupYdfkJvKS9OMJK
NjbjRKBBLP1zwI/Snc328nM1lGJvwVI4hVyQ91kr6lvXk+oBPsZypLvUvDQSDa8/2sXbRMziPmji
5jLJyNtCkABFN2buejJKn7gRYd/pmtNBruZ3oZbw3sCLoFqycF9sg6kHOLg0PreOa41vQTU7O+LW
1PAyq/d5q579mq1eYc8M+rrCqWH0DVKfRd1ibCytWD15LDvyucb8quaY6q2cFFgwG2ANNTQ8tzfy
pzI+F8Bev4o4F+1N4pjwvYkTuGONNAorlWMuAgr8Wjb0j4FroU0HLl9OMPrn5MoR5rRvFzM8kcED
a+fkd23qfANYUEGzd8t4X7ppvWsburggxbxZngq37082vGxQ26xUbYyflo8m7swTrcnwgpg5gsbt
eNmZFgvriX7nA7eNFTBG3ab7IBxYFA1gTv6YR9m9WLr1tpArGXqCMQAG5BK05bAzPSHvC2G3IsWI
7LDhS+okKEIZ+XdxmuCgc2oroas80mGcuJ1XQZDm9911qNKWXgpQFdu1jGvW8gHgIn91ui5aS6Wz
XRfV0a3doa7kV2UutQamxOvJ3ghhXXfq0m6/DJb4iEfdbBg4CITm/vzMZ+guQ6veqml6Q55tbnrp
42vAVDJftzuvEIFqUON2zmz7RAvoXvr+RBOnaVk71QjkUPwCn3Ei68SIhv4lnhxWGI1gY5reA4hY
1ACJJAuYj0/VJMEA4sg6lqLx6peoLFnEZPeO126LDQe9N9bjtlFngrw5oDn2Ic6lM1W3CjLWYeD/
PesRX+TsFeVHt/j9tvGdfC+XluZh3CT9apEiXjGZBnISw/0u6RudShUizWin4cgaLYw/mk3Oi2Xq
dFrJtEm2EsYbye8AhpjLVHMyUf2s50I99jTdb8rB6d9TtBj2xfLZ+91kAPdY0Eyy9Fensm6vcNFw
xtTSeevNhH8+K+JdHZXtfmnyz84mkDDPWbALuWAB9qZNtJm9Od62oRheysxhV96nAzrQigLwTAPF
tY+8fzPWw8M5vjWeUx3sPjdr32O/GVn1IFZqKqy9VH66NV4Fnb11/PuxYo8Mo1HzMfrqUkjD57MQ
E6LobPknaDd7b0Mne0ks4ABbN5rwq2HVov2snQd+Mrqv0F328OnSDa9zVDa2jRgpAbSjWoPlxwqH
vXEnhZ+n8YqdZ/ViN0Vud85VSVoKJbyzDuvW++DJ/KMJmnmNCzPmbkrC+74aUBfjI9ukIiEKy+r6
tYfTJMNugvXykJSJw3YFhIk8y+KvqNEQgKVo75fW9X4tM7IVx0scuMmZ3a37ZtJ3cZY7bF6wq35g
YHdsw9E5ASolV5cJKZxtaTX2SXao8dZjC28E36rYj9zMPGJ9yXpw7NJ6CBc6C+HSPTtOWZ4wDelz
x0VEBZLPXEAxq71w9sd8usksLdcdj/dfcra5o4GiGOTTcwHKGyrR0PFS7mo/P8cmSODuAf4/ZW6i
vhWkLXmwLvJAcgaxcTZaz5Girq1Dz9+BlgpPsQaZyiBhovNoS2BktZKrCL/Ht8bzx5PII/uqjmZf
WofD3dTVeluEWHj6VrvniCnNA3OviDV2rFa8V1zCeA2jAqufs/uqpnz2c7a7BQyedW65ot5Onc6P
ogRcQSSth9zHQkupyWrs2E1pz4CZaWtPvnAOMMdiCcWaa5uqDBP5bg6D6lefj8mwpq1T7zp/HHZB
JKkJGJk96L6HRWAppT67SU3vqpTpG9fOtDW6ncXadhPvmU1m8CZU3P7OUJ9cAgF+xsZOHUD8YD+6
7DVMe1tPIa9FK2QxMrcpcqZOpcfWEgZeqP2zWFSHYwr0TDBF/m4K23Rrc3XDIa0cba+adJ42cw7Q
D+Xc99ABAjIwsICCw31+4ffplcdFDM8a5O3Ft3S5CQs5PeraaVAX5qxTUA5LFndShtL4jEBw9aJs
ftRirE62KV8zrfIRRVkYv6S+myIrLV1g/XMNx9Ce3AciODkR7L5mMOhO+uzpKyWlaxBYjBJQjMTR
u9gIXJRflfPWj0d1YrowoEpqmq+06fQ2Mf3wqAoC+DYALTrd5fU5nLr3Agk5zxTa2jzm86dSZngx
g2C+DBXPfkoovbPLqvmYO6d/NcjCtpZVknEwMQ/IvsFjwhpBA2Sl+RjKoN3xgFwOXj69kntz8HjE
HdYKO92R7dvTeY53ndQ/Ivb1NmU+frU1JfaQzsOtnNE8TehKRVHoxzQkVzbVECxA2ZQ71KcG8G1s
FZ9ZFFVvSZsnLyUDY40uQ1/pRWU7YV29hm91lfQXrqL+nOS23I8OkE8dTN1AKUuEAkdlSGEEkICe
YSBfcpnXNxIUFsDUxeu5bkPIm1WQ3c8OLhDu85CXcAAF0fzHwCiLU1Ao6z5Qk+B1zN+2LR213Mkm
BUa8xBWT4ry89RQLWisGZz2ST+NuAA8l62liFXg9R+CtqsVuD3VVYEiuaG3PyvoSlW/vQn8pdrbl
lWrNXCZmEzBzkINUjAUGIGoXolT9gen3cityHFmbtm3Az/e0iot5RKSd2k8NzAaofHhAWmPGR16G
N6MO+zXXrHn1UhtvfZJyf2j9FbWY06kQbm18ALvcB9UYjtOwGlC3Uc1irFyRNc22ETiLPYuDiv21
AJuTq8fNSNv0WYMfp241QXMCODEeiiTtPvIwQM1JBXuIdUeGj68PKnKePPEv1nuW7aPbBdXvGm13
8CupG+foW/FbhxWuLcW4gZbSnzPw/WuXCfOlkp06ePx1HDscAFeThJXt+IZJZY3mqgoq6gzhXmhV
ZesGsuoZ80INr4Vo4r1D4OwzbCnzEx6V951NFRh3McR6dsL2aZne50w09qhq++95GC73FXUjQWd1
Uty2kDdsb0K5FKWnlK8EUmNHaOT6pBBu5i2cJcJ7yarhK412WveVTNYKgCG3e2J2cVE2OykDpqxp
xDOdYPdWV6lDCC8vCMgDZfdy3sd0xptjbQXmJOYOKKFOdLp3XI4M1RK5ZyGHO1epCaypalHmWdNP
+Frk/ELQiYtMka5V/UmBGuIfWn9lRgJFit1v80JOo86uwB+mO7ymimyn1QAo/6op9kHK3pDvvFQx
z6sJ6x8qGLNsqjx3dhoN1yoGqbfCoQBlfJrV2mWNJ2bawxG5TWV5r32BGJ5luNWIOu+GeiQ4dbp6
mjNycVDnwyfp0s2izm4esHiPxxHqX7gIF97iErMZpwbGW3W59SOfAlpa8waSXk2LHiYPCZ570zMA
yNoxOJYxBoaoXNTW6T137S4q2Ha+x7vVtdg8qIEhlCzPruoawCFJ7ytfcrJvJRJpNi2wgStaGJuI
bPEWk0K5Jq4oT05QDRucXtZRaMOyfFBDetftQ+J2Zu83S7TlWcdxeS7SdUxPhvem+55Y87Ka2yLY
toDEAjjWEKbYNmUtKWB0zbQFSE+Oqjl4CEYKQRVrFGD84hhtLHD/siFe4cF+RHXLSdvlKwg6HhOY
fi+2DpknJc1zNOXWnl12fw3En392hCfMVC2rYRVQUyH65Ace0mDTmwYfIe0CaDaoaZV1nc34ls0/
XhXPhevTsaQUP9kltx8AMZQ4QhmIt1OJfCvJP4FW948MZL7mTsgzWevixZlqcRYldJnKTfNTasZv
VVAzb8yXq4KF1WumzRNz42XOCy716qVvesa57IafZpJk5yKDtMqk63qKnep3kD7j3hKJ64C9C8sb
PU7jPvOc7/TTywtcEbpfaUbkUNXDuc6ZY6/EiP/AHwZxzgeMnDOrfpusY6rmsrq5dufkp+XMzqoe
/OBcWKRY2ysREM3aG31cqrFQwtJT+aDuyUb9XGy7JklWWA/oIR6bnlMiI1frPOWL5OjFRJdZoX8h
98EDHl3x1q0CigFZDtxwdSuTOwhkwOnjiqNHptonHszJbUTg6qtoIxozZeoBjp0IKPi97ZIAMQ7Y
QK7DoqKFuB77SK2WhQ9StiEkpl5gDFgs5CvgvVBkYwLap9pWGy9dyg1d+ActkM2D3PokgD1tmRe1
QJlb/4IxO1jDNFS4l2Pc5StDh+EMJOk4gwWE12+gIiWzC9A2napNg1ybcyFI74BuyN5OyO2PWb2u
JhG82UoiTFT4U9e8Uyp0uwSCgqsfzQqsmG6slEfbj2zAaEtCAcwro+yab5bvZD/nzIW6Tc2vM/VF
duorpfFwpBBSx8jTvKsqZ8qBepYvcYOmbYyNu89ZL6T/g7mWwenDmMz1rzb0lvMydc7tMOBYD6th
S3FVbHwV++9OT/JgnpBSaN/9WaXqYsVp+5oUqKvSsPhQA1/W7KdXdxJA72kJOO/MRJfZ5T90pDNy
D/fYHPRMKvvI+IC+fLnuZ09eXKYZUFzTpxxstBOm+SWP5/GgPPIRXpugZZ/gKrj0OlFt50cv4z/3
e3VUmTsdOheelCZo96GQK3E+jaebMAd1vGGn1Nnj3PR20iXHBYtNU9UOdoDF162f0v88t4hofLij
xkNPC9g5at+SdzCk3ZVXXve1RgAdVgvobCh5fbEWDmkM/s2qy8ExZjMHDoYjPyI3dbeZ9h8rtn2P
dQXwrA6uNK1Su81zYEgCBun1rjPIDoeG5t21B7Axok4I+STtpop4mIVLyzVXKL0pUpGudVEDjB5K
946NzXETs7d8qvUyf5NQSrfKmlj9yxk6+8U4b+J4fnf5Uxu6Wv5GyApoW7G0P5wCtfe1J/ndWZof
EUMGQHyF866Z1mAPq4J568F/pknVY1Qu0XtREA0tOR4J9L1lWWwH5q77yRIkBYnDJwftO92WbdBj
m7lm3W1JU3aqYlwtkbVdSO3sJvKyKxbkBeuz7S/05zwoq5SQehUMNmeCPFiFbRXs5hyeMvt5+qYC
u0QTemJ056niFkG68zB2bncr+K3sl9xx964Mohsni5y7Ek/Uxmu7eTdlOGYa2+ouBWGOKyzXWh4K
6Fw7okf1LlXqY6SJeE6z1L0Dbb9cgcl9tkuyPLgsUpktvffqFiyu2TDKa4ipsCRuTcAEtd9kp4WV
tY3bExVDCwRhe0RRJxR1pyEVvOEoOt06cvC2Hll7ZvGjuwm77Opg0404QF2Eatp4DNWr6apuWfLY
OWCcsg/NVXHEAgBj4hJGcRezxu+ZKrtpl3neFVmXHB1lfiI89HZRtTQHckmgNwIvu2GheKJu8mvO
DPlyW7BrcJwSAIcuS7ycbDiMH5PU7m+nRM4B29LkaEo/7i9WFaO4QVy50nXIf56Nw1Y7nbe38qm8
d0asP8IBJGbKkRONablNpnya76frVGPsIvbXXf2d0ZzD22setk0k8nWZL+qu8Lps5xd6OCzNoHdz
QhQHguiXbjwOMEHW7tyZkspqDC9xk8pz5zaUul0ubh3TfPgJLXfP4p2+0gPgftFwimlxc2BZT5/j
WX9aHLe3yAzx0Rnrlxr0B4GL5ESB6j0GpYjXY8V/1Zb0MylEuLgF9aKxYvjm8jreGnxnLZY0vIkb
/eTUvAizOq/Xo+5enKTnQBVMqHbw2ayXMNbbiOzSU14QwzCOMJfGw6RSdB6qpobn5ljwjrCIshMJ
onCr+PmMYKxfkj1nfsV1TJqQhECtOTM7ox6ITfUT1OVWrYcgm9eNaqZVlWNJ0i6eAemNw82MGh2t
O7BwsFrkyFT7whdirxMeH6vKdl6GcZzwjKPHZVRQbBiOL7faqabHANAsxOxKES2ReN6xSO6Qofnb
cGielbX8TIOsv0kT/pEEEqhj6xzmN1f0akg12yk+SJd2ymderBbYwIxO76XPvXojvaLap5jS15ZQ
3X5IFKg1FRkkZou3Khia7pLK3nHT8+xomYGVEGJhcvrOXZQ434ahu6XxjmigDEK0euHT4lKTtRkP
GBWF8TbUlBgseKVHzAx44sqFX6pFL6vQ8QtqlUMeAdBqsKJNPgqxqGf+VjQTZWgdLHeD1z0JRfCw
W0AeLOzE0CyCp0qQskNaKL70Qgs2rqwXJlLjlpUpMjVX91Zn4dkzgYOVvAi/uR4htcKSxGpmw0Et
dymTiQ39qIzGA04v5saTmiYwZLPKZCzmh9ZDwzzxYptJPPJn8hebPvAKAxkl8SyrQ2Nofoyd9QD5
h0CvE7/6XfJSBOZDphxdxxaFAqI+gmFaed+Kwpu2oQV7araIone+ke88W+zHwY32vBnstSEIuouG
WL4mgiSjGy93jlvr29LzwyO8oXvFQujGSXMEtQQdVqOIHhoLh9yQmOcpGZPtWGPtyEH0fgIiwkHv
lj+XMnrTyzWD1oxUhbM7ruhiBlfBUL72WmN9dKYuvmqXfUlGStG9HcznSbTZdgpSA1AcaArrbt29
XZLJGgAkPyvPq9Z2l1D+2jBOhU0SI0aA8JznFoBpx33x48bcayKZrG4ongm4zu6yaIluJDXfhusk
4a+ra9ROpGG7eOFu5HTGnN/vsJIVJr+ezz+90RScLDDDYn7WWz8n7jF3tvMsOTc8Krf/2adh+71I
LPtlrEqIPXQw39wc4fvotY+6tw7Sd97TIeBSTpavLLG/LGH7Gy803tYJ7H5jSztfE5ItT3bNKMfq
ghBmt562URvdj64mZgFsKFRaPrrNQgVS2waKa/ScUhzTWU1+gl3w1j2/1iujqDvFPXoNMDu301V/
Z/w6vfju8sQR8JPz7belY6THxczKqKOAu+uhPbdiiX/Y9jAf/Sx6HUlzrojhhzz5h+hSxDzVbFZM
ju4wuhhsDAzqplff7Mi7pSIHfBsin97YeTNvBpfDjNtn81YvY/KtyCasXXb22fAwW3vjFUhYTlNw
ckp4j33jWE85e2aHcHCwILr1G7V4sxtVx6wCcmQ3LtSPonXPyIpY8ypSDn/4VYYr35ZYtanlEd/g
8goE9Y2VwRJfaYIAZyEKteIXzb+zdJ+ZrNmr3oPNW2bpOUp4ThBuPEAyXkhekoyqsjeiEh40SQDn
3eQ84ybndO1Zd7wroUcPizgy2CvurDFPtg5uISKAVv+C3c679ftagfcZ45tgMNUldzlRWKx8UJ0X
7T61+QFd2w7bjFtFFJ11Ausq6Vob+0aUQ3Sa54ZSfhRDejAOkxrdQwnPSpaJqqtAfmkWknfSrss9
7iH3aLuRe+jL0tsHFiiBYYq9g6i1u7E0p5bS4m1acIh6MUlnX5RXMB2we4AU1RhuOV4lZztKxy0g
XdqL2MjSc0Bd9OwEjtgCLt53nPK2YDCrA9xgDOGFdNTnWJbJbrHnZl95rb0nXj+zhcmYXvnYTSwH
yrIxLhPJ7DUMuu/SseRTF3FObiF+J07YniqbEoTrC+FZMzG3ZTd+SrGIZGC76fQz/ekW3tKoTst9
USvudwyt69ayLj79QR65XbwqAvXomfY7o01n20h/Wc/t6N95OWm7BLPfW5fQhR9oTrX0iamNjL2b
ybfstGVT5zM49NuOwXtLD4O8xo0VJ/iF3D48uAOiHpwkNbJijZ4jIyG8AN3f1DPnKg2J60XGhX8C
qVU+d6y0oeDAmECPlPxugG62jmM5bETth0Ssh5pRQ5h/z5ml0wEaGcxyemV7UUyfrpl+0RnlTCLC
9DFRAbXPNb5pPKR4U50g3OqLBGp9L8XWCv32l+7xS7uD+ChikR5q5Yo7HxDmjiO+WWFoY7acsflg
F/TfLECD7+wGjvvIzV5VgbWRNCtoPIMoFzUDozB31SHB2/R67vcMauo14ziSzYDnaYX49S/azgUu
PlwuPeEhQOzJCDbYYhqeTfu0aw0FvdVvZwBba4ZocjcG4a8Z4jZ8FSKgdLh+OfgwfxUijjfu3D9E
FrNQEY5mZ0RQrC2V0wzru2kP0YSweewkK8ckr4hsv0JBBtwMQn0wjgpuwqxg0dKnBT142beSudmm
QzoI8+0KI5WcyRXMHNIuAnmNUA5CYaRp49J+9wJE8hnhkU3fEjVHI4HCKh6Lc9V7xF7a8B4GNcSi
oJv3lusx9U2a8I7lc3fnyD45M8Z7tYaIehl50m6wm+4F902582dg1TCa4S74CJLTxbmbWuZ8luIA
JGTDM6fw0XJx1SHZw97ay2W5NQjOVuz5xCSm7faG7Gu5hUCOGsSRMOFpoJ0r+o5EXpFEgMTTxyJk
Cj4Elo28zjwEqdevqNmS02gcl6kX0wvSHUdOoc4uT8tLENiiYQVCj+/XdtqqDKqXbEq/yQT/gXAc
m6mgqLYufsiVcvxbAkDLYUTyi5khYNqnmyZbJ5MYPmcZ+udwrNozCZ6ZMaol47sAg8m+7vHAVqlt
H5UfkGwPlFiFGN0Ejju+D7cti0s9cf0UI7h1M7jHZYibcMM9Oe7QH4NkAyvzrZ0XF0MDA46owiA6
si6zNTMTQq6N+f0/+YKqZwCfpXVyM1b20G/FgG/WwV27kr4hI+MitOCAVw60ZYWnxWul5wUiAV29
psrqh5mp9pHp2QA9t65HXutu/s6W6cx6hw5QJKmkPbPtZG6TxIkOcebNB7sO8ye4bHMDSWMkLLIs
olsRA+o2gVeNYh1lvO7rabLeGWCMOJyK9th6Y8XmhFNOq5R92Y1bZ6616iLFYnTOTi+KpK670bOD
1MJSMQRTTYxlIxRdjVUD4/BIprPA4hiIi84ymtuVUxT3fTcme4tp4i+S9D6IauShVRTvODaMe5Pb
5WkwzC9pbrftUVjUJWyOR1RaoWjWECCyNagL+9TWtHJ5ahkG7sjgc5Hw2r9G9FZAJYBPLz7DTqCJ
h2FkO2tuq/RB9V181+u++QJPzIwvEXhiA15E9FKnvQqwCM4R+fpUtj79jDh4WFJPn6DKz7dNXtYb
46XeS+e0w8/ad+Yb6bNAPisXy6jIolWSG+9Wh4wI3Noh/EcqrNu3sHS3VWeyr7Fy5+PoETTooIRf
3HmoD56PVGJuO7Vj1Jk/Iaq2TuHimDVNhXYTDc0vkxGmoRWTX2nnI96caxPK6tuntg3D4nbyx2ov
fRxhnuGK9YeJajGdpbmPMmt+yBjyMvZzuIpb6F5Jjuhy7OIMuztZnzkN+/ImrmYMZpM9jrcozojs
DcXMY7poiCc4jcQQN6biAd1ZdAmsEmLYpAlv/3te8w/xUIgXwTWqyY52YP8WD7V6o6bM6rOjAQLd
y0OeJet+2OXhXyLcf9rABCzD/0IajeSNfwtrVlkDst4dslMFOzzbSuogugRNjNFQuvmGGVLHLkLA
mMXSg2WvMEuGco0byf/890/8h+AtSBhaPIA3r8ugv33iJtAkXAodHqrC2nazfveL7i8f9g9fKtQu
VsNt3tNsEP6e7TUlRJ3c9Q/90K0E1YrFapbrya01Hf/9w1y/td/CocS22YEgdxixtPxb3LY1rQn8
0RWHmOZ/N3wWnP2b4DC2r7F5/vcf9acPRTcIWABpYqixv32oyjiTkmloYTr13murD06pWJzn2B7L
pzSznf/HJ/Npjcd8Koev8bcfV5IKrLjXIb0vTxWXPXS+jZhuh6rbes7fYJF/SIHHPsv2EWw31yUu
/d8ZW+NZo5/xNjiqdH7pMp/GnXeAAHBwg/RpCKfvY5r9Jfr/h6A0DFqbYVPA7MD9nSjn5ItXDRUL
kOSYNpHDAlKTsQdl0Yj/v//efOF74GgEG8e/c6T4bYq20aY45lJdhiY+WUBDC1YcASE+/vuP+uPX
GAdsAIPChHz22z3ODLlmPj1AdSrozriYnlakMPF+0hvoXTqO6sv2h//HFxnYXCfhlavyjyA9Tpas
x/YKgrNyra1VWN7HEKX+TQOS5C9Z+j/dbf/D2Zk1x4l0W/QXEcFM8lpFzZpn+YWwLJt5SCCZfv1d
9H1plxRS9PfW0d12FRRknjxn77Vhd3D6RNWlG+ePicmoMPVK3TqgyqBGNmIvubQbi/AIVDBTAiq+
i9Kgxg/p7L6+s58sWjjXeVYg8MBZNM7ubOq6qcjHtt/7WSl/hKgaLyc0EN98yvJOna8mHiqWBTlm
+hiR/34NTMnBIu/UeCgTDPCvzMo3Zij2oU3SAT3ZvPOOyvwORfLppTn/kAZo1X8AtTJW7lBmKPI/
GInrItxNQ/bfeQk8Hv9wwoXzEVE5jHYukdupg0dDjrRoLdvVFpL4r3+jz95o7J+4LWCbARY6W7Eq
jsmmbMtiGVYmt7WrCMWsiESn21qf/utHGTx/BFEhWtTBQJz9UEXPtiPKOT3wRAYj6opqWLpZ9jdX
9MmmzefgfwfJRD/8A2Z9NLtcbx32Sld5D96UHccsRa5eHWy328yLmjNN6IfJi3HmnPD1NX58Lgwd
bCJUCCDvwOnOHvkWkc3ouYV+GBBIpDLZQ1T45n3++IvxEQDt0W1xDz8876BhOkGLJDo4rtpNCalo
dXgxz9+Rxz/unAaiNs+FaYWT44PJqyBKKU8rkiwtg5j3N3vxKCPe6zmi/edbRofCsHyWbpuf7OwJ
HFo3Q3lgcz1IaXGaB5hdD19/xHLX/14iDFj4PN6Lbwkb8dmTZzOKtdtYhHsZq2dbaLust7dMJemq
ZS+1o33zC3126wQiDTgkLlXjeXnaYnHss2miuZ7usw6nR14FSGWWAcnX1/XJo2CjFdUXtKVLEXBW
FUaZbk+SNKk9eM31GFYvjeWsI8d4/vpjPrke5mKWTRW1GP7E2ceIVgfybxXDIY0Io6fTVnK2JNsX
S803z8InnySAObLp67g2gFP/vZb3kdHXo86zAEFIbSbTR6VTUV0jjmq2mU76ztdX9skNXFC88PzY
F8FbnT17IIloxfTldDDGflOREBejnJta+5st6pPnD7ceFF7bAqLygcqRlqFqZpG4sBsGBlHSjo+K
AFfszf4PAplfmpAGwddX9tmd/IfKDqMG/+k5P38WpL3oCr5eNcNzRSS7xE2aoLKfc2IT3oRC6Pw/
3ExafpClhICFff404uAuiYpW/iHGu7izE4KfMQMlm3Tgn76+us/WeF+npMd5T+37YS+BgjalqNuL
Y1QaaEosFXEzJ/O21jV37VRI+rPE0h5SoM7bYqblJujYfXO9n9xi3gULGyTVBwOXs4fVzAE3Wm49
QT7o6PYmItobtJQDtCySAKjqu0iTTz/PopqCdqpTzi1P2b88dQgBmNeQt8fDapAZcKHSN93D4NN+
V3x/rIgNvK0Om6ixmBXP3/dOaBoxPzqoET1+iu1mVTLdH6du1w3JTes0m8gbvil2Pr6Ips6Hscos
qEbCEf6+towHR9Z+Xe+NzgsiNHB5JrYpA4Ovn5uPt/Dvj1mu/F+3sJ8TlHYVJYgxnrwWVwGCQ9qU
enr79ed8djlQ6rBZsnliUj67HGlMgxnRXT3AY0CB6p7GzlshYPzGt/rZ5Thk6Cyn9oWptXyNf10O
YpoEw7Hj7xtJ/N6ALQHzxEFLQwbz9n+u3kzdZQd1od8alFZnlxQXnhtnHGQOfgNQc5WacfcTQV9y
V4Dk+/P17ftYRfFOe9Bp2QYo689LgiljfeF9Ipa97crXshvqOUhmMhi+eYM/+xxKUQNiJ88zZc7f
96+vU8306OLuiT1CEplQzcv7ry9luS1/lx6mBe+M4oO+isnu+fdHpCYOraTGRzpHIty0PNIbsm3f
+8lNjqY3Dwfay9Pj15/5yWVZS+TPQhAHPXDe9EjcCXmh16cHO3UBpEziqDz7+evP+OS6KAwXaha/
0cfUn2pKrd72ZHWIPSTXRR1k097XAbOQRYfEN/3mkj550m1HXz5NODSpzpckbyqotrUOLgdqkSdM
OUuiHnNH9OLipqryavPfL88hyAw+LclGH9K+9Bx3igGY8zglIZ1oD7fp7zkU+Z0wGfQFlDDTzxIU
53fnh0+vk0aVxSvNfT3nrGl1as66STMCd79zk+K5uIwQhe9S3SRGEhveN9f5z2t79nyCT6AzYKD7
4BafbWLtZDHE1lV6QGQ0kmfqtGOxckjGHdZGGXflMev1QdDY1I3tMA+YV2zUYtoKFfFYInjq8quR
cSSgmAoI7gm2rniu/SXzFuvB7KwBZGja69c/jrN8qY9f2mcLXCAIH14qXGiOEU/6fAqc1Y9qdW2v
5QrByaoP9LW/esMYsr5+eLj7la/Iel49X1xcrMTq9epqfWEdy9XVz5+P9/X6Nl+fTk9O8KS+WVU+
+Q0dYsegFtDdXDbRv1/5TLHYYx5NjyFZJBCLSDxD10Ede1srS/9Z9O78TQqP88n9gK0Ihc0wOV2f
t7AQVAor1Rp1wFiOXsXtpwc/UQYe3jL9pq785KMoPijyBPEAFmva3xc3yXE5flKueqVYpyLe5XPD
rKH75rn8/GOECQXQ/QQAwSMJ2lYjqzDsPW+pW0mQWcLc/IX98vXT9E+7+expEkuywUJNWQ4D1t+X
VJmlzmSM1X/op53KzJMeE+Cco7QmBL1Chbly2lOqpkfiG+MVtuSdpUfHODO+2WE/ll1QIZYzAmWt
yaN99twI5Ku+sbA4k3RqtjrJSkdF4BlCOLidD0QyEo2OHTuYfXvefn0PPnlkqdrBz5KqRpvwnGzP
oDyfndHDre8h4m0kFLRuY3qwNuQ3L8dnPyyDDNCZRLxwJDrbD2f6/iLtXNgxLYE12LBGY9riCPnv
F0Rv3ObvZ1hCh/XsXtZel+Cu6LVD72BGbmLhHfuhNS91ktRE7ziPX98/eL0f1yQ+yaUsX4IWiIg6
q4/mTrlJhWD+4Gk5o1YdmFStwSle2YYfg3iaR5kGnV+V3U7J+IoH0TxhOCJhvpozh+HgrC0KrmlN
7eOvOyPSt1nav6dWdJ/k3k46KANqc05RKExpoEyQTarrnz3AwU3f3mHfGoJ6jks836V+2/j2ZUw2
XOYnLwjEtO3cFDXk8/oPAX2MCiXWMtm+z6Sd7xGRAzUoUk6JuN+RF8yFjoashW0Q47TfotTMt0ns
6yQHV8IfiahHXYyKc0qQP9kiwR1loLNNKghoMXKex3Gcyh+zga9jPcRyPKgshBvWSm0nEq9tgr7t
613ogB2kKgKBxop2Y9WtfofNaDP2GcZa5Iyz4u+PAEwEoVMT+ypGSHYwpFZlkvIFKwvNTmB6o/HD
NnR3P7FxHrzcrJ6nDq8UY//GsQNvGvorDqbmMdQ1fYsYhI2tR/I3+mZ/nRNbEHRzg/2WtC3QcXP6
aiRV+QS3KoaJ0XNyRBb2oyKoHh+0/N2jltvlKSqspHuJUTfv9NgeblIkbj8jDG0xZwmngEsC38sg
RY55Qpi8qSi1Vg7T7mydZFN7nK2p2HkcenY4suQNbWrO5pgSht1MTCFSbHQcQBCan7icxh0i/GzT
YYwKeHnzJ8ccGoRNw36ehlNELXEbqfr3oI1MZDJ5bQwaOvFU0QbXUjFuzAEyp8r1GbvUYLfQDjKs
8CN+h009C7dezd3c7lu81XvfQwPre/Ax0WDhkKkgH4aDpa0Q7bgXOq/UfT739QHG+IAwW7df6spA
dYA1d+0rhG6+4eeHpjG9y8HunFWWOyXj0SHaWpFZvXSVKPdAYKynMNOsva31HQ4SrdtPJfIBHAi4
l4tG768jVDdrVrr2yUBDSYhQHz2McrqdZjqEKoQtGlZ2fAfxA1VqOz7rspJ/HFsNj36YAYsfJ+CP
Hm4oFzn4mkltjwbc0h4rDG/vCOcM4tSrPHnjOXJ3M3SbbtO3bKG8VQQmb+BXWxZh4iEgJWwtUCys
sPePpIaqB0a9EOYizXevaFf67/QGtDuZqvqAJgHdxqiyvlnFkzO9D7VRgZev9HQ9mPyChjuPgSGi
xN04ud/98fRMPvl4QxmZN9X0aOLWIwAccbBd1dmumK35WeRlvBudZLqWMiTgutWaHwAxbnH88RvC
xicGIBxRobYEjmeNdH9mLeIEAvHq5AK/K/aJMav+SHaW+46WPvDKeEAFZL12I8KemcfrslRIy4qc
STpPafvQU+YGrj/lwVLFBIYFJk30w3Wnaf0Ka5y6op4xL7KExiaqcfekt24BS3QWQRTm9T5t7fRX
4vSJXKf+bD4kUzYGQyfSS0FBHSA/rl+Zm0PFmFFCTACAtoyJUD2lUXNdyPkZ1a4DpQTCMUCLONE3
DnxBvDLwENZJg2ytGDr91+iBqqNBqB2gLRZb/kIM16LufvdeMSCl9Mb8NUmz8cobO1zMbj3Ga0sP
FZY2h+5URFSAHlSQdK7dlr+pqZp0hw2nBFNEx97T/SbDxDnIbSGNkhDlFBtiI2vxOkeRWotc2DtL
utmFaRRlH6A9NQNHT60duetF0CHGaY40a9B957z8NKgcJ1kJLW3LlebnXr+hv1n9FppC9xsS/8Fy
asD5hz/SjZu6UvI4pS53mHB7d5VF9nRnVka8BSOfAwppcP3YUCbSVVEzJ9rPVtzueBJ4layof8j9
nKlUlM66RxqOCE84nOTWMtDUT+34i3U6fLczjYZYInDXYIpV8Z9Rye46jOPy6HPURlVq1cfWanVe
h4mvHofZvep8493oxn5bp3K+iyfbfLI0FEOr2GvQBHezUbxVRgcXqMsAPdY9hvNVLXCFCUWAtel3
/Z0HVyAwDGVfTiVZregifXODgjtpd8q0naBqB7oyUHgdPyh4W25YhtLrpgGIj6IQdw9GAE0cyeLT
roEP1+4qSkuYSfGAYXsQpX0xczzYGzG+yijVYF+KRNkYAX1n3LvkYkJAVc3P0R6cBILpNFw3ZQzQ
ENsYA4oXL0NnM/au8T62c4mz2xyu+qRpenbwvLwijVt/SYqxPqJLTtgDMe6JctiVQupsv16Lst0d
AqeBVBHDwVxPSXMwRfk+5aRUEN4OyYcocGRRI1YZrL2mZ+DHqcOJPAlH7GtErQGgkAaNGsLMrLBP
AolpQ7r6Kk+zJ9M2fpSW/t7VFn63KT4wNSbafjZcFO7kxJeeuy41iIoW4Ku8pXliiT8N8vZdE+qY
NupsWmtxFG54fTBXElmFbk1XxpuXET4FgKm5amXIQhThPr8djAZVnJcbuFb1Iej6stnVWR+fskzh
GMcfsUGUmx1yL7GPw+S9xVJ7kcSbUwA2t2Icxa5Opte5jMdAdQayuVTWm6hgfYZdYeQbDN7DqYMt
serCCpxTA5lJpfH8S6EFXvWGZ27HyKeeqj08sFFWbxrbbreyJvohi+1uL8lNp5yIbfJh+2hDIDKO
vbAaNwmRx6iiwX1h/z2WbaZjo5dTMKbAo0Dst0HmNTdDlt2OVYt+Lk+CMte8B+gl0z6svXyTtJjd
nBnwNOzi3ZiKoz2MsI5Rd/7uXad6sDQ1XAyxi0ofF8KpxSaCxW5kzqhwaDYuQ3WrSoLWFhJmaDIF
ERzSvvTGO9ae8cJR6r4cgDCJZvxRtL25m5QL1KnD+Aewol4nTsd6OYGAtiewHzCl16TN8+/tUiDQ
0tFnKzAxSfswCHXf947cOWF1CTMrAQ+EsjyiGLq3NW/e45EdiyA1uyRw8Gy+pKK7Y8Od1t6QG2DR
YJEbFWdVIlKqC9eEiDZpS8yj5vq0E8H/2qbxHNnV0QNGum9chS6breSEgdJAu9/ccawabsQ0aXfY
A5dCSkabdB7VNkWL+UIAy48U8NW+s/EuZRzF1lk4EfGSa8mlmt32OHhxtMvhbpWadoO2GCM5pNow
LYpnUfAUaHX+K8uW/b4D16qm7mcXhw6w6LxZYccfObQId2d2Y3boQ+cV3DVS3D6L1hOtiLV06mJd
kIa44fDt75XXFwdTDjWvCqCXxCH3ys0jMyBLkK56fyWyutpRNsRbkmxPCFTrIMKDcAGYKVrPGlwk
t9GbC0MCQ6Kr+HNyW/WzaTkJ51ozbzWJcQFniMeFx+5JKNp/DXGTx9ECsUI/kLEzaTMXM9zVC2X4
yZVGHwqYWaHxQIfABQZxA0qr5q1jf8ikJTDwTuMfWDLVo5TazWTO9sOQY3celWNunE7q0D/SG0lE
xSqJQSgY1vBSNdydMTcppgbP29ZJPvFlHAiHwkru6fyUQWFphGaUAMR9VSEzTyxIaL38Rb/nNirL
l84SO2pJXMTu8DjzIu901fHrDXDPCqMhpVckkqqIa4jqonoyQLuv+8myn2ef9REqx7D2OxBeC1Py
VGa0cDsQuwGi7hvk3eYqcSLvGGo1PqJS3owGxCUTStt94/ooVlN72kw0HDDhe9neKZR/PbPebbSu
jaPVwHj8JqttyCeY6GRVQwIb8ZK4KODboim2WqjTJ6ySOztqvAun8bu17Cd7y6zBvGfn4j9qtb5l
Pfrt8QMBIY7Hkztp7kXUt+2zSa23SijbrlMBq35Q0T3c3kOcorKuom7jmNlPYA0Rngf7VsZaceyK
xHyoVcjhuaIYCBFJpyVKSjOVINDJ+juFZvs8Cv9Jq+LnPKzdbT4bv/FtFXsMvwT+aI2xaRaZNQAp
XsrMtnhwWYOSSNn72HRBAXNlK39w8T4wBKopqk5jqO68QefoDpJwY+f9TK2j3XXRYAQQCYeTFoG5
qb2svM/9GGxoY5oPfTbbWNCwOOfu3J68HHY2+mwPlk7dv0RVtRksDxiaEJfxYgKZ6unEUE9bhbp9
b6pebrLEAYqR8JXvW7AqWE9cFbgNlDBHXRVS/TEK+5H/6Q74wSFhSQ/8TlpsxVE9/EGo2wdpX837
vKlggum7pWOAZbLTriDvzxvNsn9IROCrUDMk8zsvDSCkKbyEfrWmaTmuUPLfAojOVgqK1bqc68em
HY2l1kjZP0f9zs6ti27mkaoLB4mmwXDX1mcJL37hb7iav9aikcB0337sYhO+B/h2IBYv9sLprsZT
mtkJ+j018SIm0FQ6B75PXBYbmim//YVdDuRoU+bZrZRps+2wGFwN5uTBSK/xlPke8AOMlVJz4h+W
Vth8Uaau5D5Nt+7AUmImETWEBma7xyOUr43WpBZinuMTIoUuvcJzVjN8K/iJ3J2fDe9NaLB2uNmT
4cSvBciAdaccHSp0sle18zgbMC/aeLoGNfTc5qn8GYGQC7pSNSv4BfZ9JzxtrwkxHfH96BwHUFJr
BWp/Kw6hOsx5fzImDDyqm/y3xsjVHtivt65ZoFY1xNJHivPwok+yY9Tn4b2asBiwIeISh9e9LZTm
nvp6+GF2uJi9JoFAJ8tTZGL/4RC3SZoWOqBn/ur6NgfEaNyHmWdvsh6vC6wdN+imaq811MZbkp6i
20rz1b4s253ei6vGnv5EfXmtYzTfd3P0nDN++j0aKKRyzSgBIEgM3TyMbO0tVo0Z7IQh8xtcHuXe
jUCNxAq8OoeWsDoNft4GfciPFpaAtPpUBNpobbUsmvcePESYs/Ev0Y3xJmv8JDCyOmfLwkzQAQBe
d8mQsIT5HGxCA2JFW/HgGm4CYWm+TxsWYw9L+Ir2QL9tbPcB8NmPoqTgsnX7l9PH946EzjI7uyFO
YcuUsryv43w41mG9JQkj2cVJ3N51rmofmtH5CX4i2ZA96FHKdg/cLTzfdVjt0hHEh4MLbicZlm3z
EmZBo+sV2GUskx2qwl1Oc/5STyCIw9ajLdXlx8TD5tu3zUUzeP//D8JRT21j3Q6u/iMZOby3/auV
dndmy8s6pT72/76+Cw3dA7vtOdcMF4G0NnYJcTm1il1vzSB3/LhdPE0KjlGuyXYtrIWTprLBvRzG
KXzKa7tgaYvbJ/zYFB2aY195k3Ea806jInKhW0Y07HNH0VuFIibionichDVtUe5gRTIaewdzlcNW
TweLU91zBN9v57XFjJvbOHrVLF+kK3da0x6zObtta5U9emX3UHNi2mRj/5xKjn6DwPc+F0SJYI9g
pO3f4lPGjOukz8ZIJIdei+OUj/Q+Od316nW5M2M6kokrRkLXzNoInNq5bYQAXj5676gLmgB7Hv9T
Iy5cyNGrurGagM6OvVZCTWv4KU1gGZzx9bKdOTzF9Son4RcuNvEs3oQBz8mc4YK6Xe2dyfAOWgUv
vGGPuCf6XASZS03lyZQqJjHljZVG4b6fy/t2NvFWN42zKY36pTPzfmuZHOsEEcxrKvwHeCwYxSq/
e2hrRHDSzR/lRE7q4NfUpHpfbyrDoqDSyhhwJEwVPK5R+trmXoQzfb6Kmclvu9l/H/tWX8Vi/KXH
o3sZReLCrNwpGIjrXoFzXEpULOOjKSps6OUb+PcCCDwReHPt1BvRu9ed51jLoOBmDDUQ/IDXDmyq
wOdAlqBmAPvml+YNVKOGAtQvICpVCU8zMQa56D2I1tozyEne8gygW4FLLaomemwOLd6OxXasw5Wl
JgVDxj1l+pL40VYXXhT7J1Nro2U/RlgARoPzRaGtQxIxEp3urARjnuqcFaYcG3YYec6BVRmuhYXL
kDBMCKT4pMBsUbFx5EIGR0M0ze67CEsPaxZImvidLk6zSWqBEYdRTB4UKEIh6RjPTtmSd9D51yiB
+cNRCPuxqxPiCqtHfDuvlVLPBkaGdTFBiWG/Hu80zYG0UffQc1JBjK0V13f+EN/rfMkNy5a2Fc7w
njd99p4S3BkIussHJPD5xq7ZZdJ6Qdno9wMajjUWrnEth+63n4LDQgccXSmzeB9EKwOpYz4WebKF
s3fbZDPMy2Z4bvXkDT9DjvmunO96gwyZxXe/UQa7gMzjK1/ER61T2FeEO2x0Mbu/HSP5HfXivjIJ
MV+xR4/bgTxu28YvaXJcO6Zu8eAXJIwY7oitr+vzVR+L7NgKqwIwZyxU5aI48KL9dhv56hOavI+I
FNkNeZLflrl8Nxhob41ovp44HfHXDPN1qbjSxm7eNYkMzaMLdJX14c/SluqqKdznEexhqOUjvZ8I
g1osp00zNNPaMuJXiZg8xMwbpGXdbbuBoII0bX5DrDpEVMqbzo5IAgoH42RCtUXLk++LgYH6qi/K
6aIxrVsVwtrgYDjl5BW0VXJjGJWxqYrMhRRMiE/TdRimnRgxUH+nD2V2QclqQExqr6KwexsGFe+X
LrReEXHSRFgtDTvioKKr+ERSU7epw+ixTzRF9QzDR6cBfaUAzGvrzpVPQ5O6Fxi5bibLMK+R8Fon
Ovn32C3kbVjnZEj6Tbwva0yydDdBOc6WWDG3qDfZEPkb+gJ3VoUJvlT5L1Nh7ZmtCgYL/J6B9Kvs
gT+DcDoPX9yMk55ZsuEYdn9bthEdSo6yK3xDZiB6fe/3sQuA3ki4gZyWFoi5V032bZVFJTUo2F/R
tFd5r3JIfBGHydnulsPczMMOYXVKPSqqARBc3wtEU7WwDmmhmr1K3SsL5sg6HL0X6vN3Olg3hAnF
QdvULIjgbG5oQMMjHKE6tTk+iyipZvBtDsdGKCl7OzG7i362qzWZCP6dlwIrKfoq2s5aCv8aptAb
ajy56515xn/ov41t69NJSQpMawW47xGByhUWfTuILLO4KmBYrNBalgfk2HUgRzzGBWoE3IR0hzeO
SHy8lH0Ubi08qj/oc/+hqKWYMOL7cMzlUY2W0jc5Ncc91DdrTzf+xg3FZV9TFPVJ/lulwg4YpFhH
5YP5U7pV040MYY22449pKSSHpFSnwQITUIzDk8zL8cVkZQ7y2jfIx1iYCBg6sXA2J0aa4Djqtt/i
PL3J9eJn1dldvKIPLi6M0m02Ui6wZTZJkNNaqgN/yDF+lamI1iJyJV3i7ohg4GqKnHTVgeBPt4qY
rVdapVC3mp4/NjmSKKkG/G9eldmmjFlBaJtcAU/cVbLB2ZYQkj1De4JRZ1MyQK0kH8h8TjuTXn15
adQE6hj04SmK82Lt+9h+pwVMGMtmn3l0JcfWhyWW3Cetvp9ynd6Mh7o6MuvyTk/sPyjnnUCzPeeH
nsOiZT+GXlSnu8LA/s+kQF7NssUuZ9h4L8eK/RvJL2013VvDzrEDGfUvTurr21ykTIKQh62hPNoH
V2YhVsnqKU5E/KbjTt3GFa2S1gBHgoFevOL2BYzpxuoXUhh/M3njeCormjVtWlcLLNa/oxAMd7Ot
8teu1276fxzKjYmNL3byY2wI7ZByzH0u+pn3p/YlHWgztPe6RM3LTGOfy4oUvAbOY6To+MJ4ndd0
nlA7uCObNAPdVeNQcziqAo2md4BsPVlcpp0F2Kieu19mWGtBnwFzY7AY7yy/B5XVRP0jkUA5fVM3
2rHo/mS6Nm06vF8BdZfAqVS/eTFIdMtTdwAarynH4FTIot6WnTW+AUFQgXBSdet43bNnda9l7spD
7EBU1GV6l+i+ZIiBmXvT97HcEGepb9lLC2hpFY1TDggrQ4ec0towORCHElxWyvcOkDMjqLraK1y8
O92po3eZVUCV3HgiKM595Lzzu0uAena109xEtk2buvaabd/JU246S8OvorVk9DHUNF5VNF3C+mUM
kwFxVZAdTFmynTTi2dp+WpEdx5zMgeia8SfWjd2qrWxzqleO7at+KKN9lPs0urTBO9ac/VYza1Hq
k4MV0d8MupQ92imTU5XUv6Ufvo34QgO2pSuGhdra9IejpoROq4D2kQGFOgCkOzDIKMeNp8JTLciK
SmvxLvR8fODPJRe0ko19hyoIu4dPJmfDmYnOpdrJrC+wm7cZb4eBD9knK0CUnJoylGfbSINFnoAc
A/1vaeSFpW0hSPBU5trx9OLQJzVca1fdwT1nlU+I46snm2OzRUw1ewkLnu9Zt1nTopxxaRkyiz42
mTAYR8wsVKGegbeb3YAhwLS4ci9sOwxKqXc7mwYZWypYBW/Z+/JqfEgq2NZS9xokwFnPpWY5FdYA
S34B9kd8g6zWPU7UUGg7On5mRwJWgcJ8m0USNCpj30OZue1tpiXThqATan/ThCkR2REFn09bPBUN
xUGZhAczdu87rSUlr4vcHQb84RgpUdwMo57DcHSdk2PBzFmx4b5r4fAi7AbDq7KaDV7V65m3Vw3x
zuZrBa2UD5FTw4WXxC6YegEk19Dh7DAjG7xIuzatgXlaw3Qr9K96p73qssnd4TZXAQPmit3BjOXJ
Weo3OiHVhdUaIelv2nAVRgyxx0o+NHp923qopcK6aiByYI3yNIC3xrCNOrrusIcW1EjTXyqvME+Z
bSb7tnBFIBsaOK3evLfpNO3oZuwNAEQrQks4/A/OW6HjWtYnL0SrW7ySU2Ct3DEjh8DbzEYMdGhS
D3pKDqFjU/vZzK/WQEFe7L59n7xmwPFfv8XZ9DIa86U7s9PRSCLqLKtuyb6i+58K8gajkBEv4z5C
D0muSNjhXak/M4YGsBtyUIr7W7sefs/Cmtft7IO0t8f3uGQW7yhIhSImNNTzyZJrUUmjk98XqYtf
wZJwEPLUAD+oU8UzVRMPZjtkQOXHIXkyq14ifZiH1wxpBUpuYgQOqpshP4aA2kBGP5KHDgupdLdd
12pr25+e+JPag24qhxZaexVm+iOPmhaAGWE0ImS5B1sBKqMbt0XmHXI8ZMsMaljnltO9kFPb7xKN
FQN3traBunlTz/mDbWYTYFaPMDfZQR5wqODJjGzeoDnAYcR0tm0KT9ugbgaNMzskR871O3D7nowH
sN5RkpJLXpg+EWB4ARrXHVaOxlkwybMcdnFlrYqUOY+SyW3Teff4EtGN9OY+g8O2GWfGaI2ngAyl
zXtXefvErd84dJRb/jMf4bHf+hznFgLgAKG5enY4+APAljTBPA1FkxoDgpHkRmQsEb6l1mkHKzCF
Ug/0ebjNl8w4jlC/1JxXjBqpscfsmOXGs6uDQdJBPvHiZ3KTWNBPF038ppuAe0G0jraenC9KIuqI
ZTCaAGQokXvEKjxXdX0botYjIYmF27QWAmtVl1tJPMwWXJh7EefiqaaDc8tkPuX9pkUjZuPGT5pb
2PssFBD/DgOsjbUTNsbeCYuOi5ouiarAvJ/It0k65HN6zGEcuAiBqRlZUJRZdHBNs9+gUaNv4ov5
UmZEHTjtQPPAzGiaF6GPKGUo8pXesoOnCai3pApfal2FwGaiclN7bXRKbP+XrL3fQzWJLWpXsKNw
cdZDypiyN4vH3M3qd8LegB0VIG8nh0niN+qiRYH2b4UawHSh+zrSeLT/qKbOtEV+1OisogLpklG3
DxDO0BiMSTnci9zT4ZU3GOpMcEPXCCEqc1W5an7009p/WobIrzM06mTdx7Y/fOM/Ohcan3+vMzm9
h0WXu5gv1i2xwwu1cWb/G4n7uSju/CPO9GJqmswI0Za/n0ZJMT1urUTu3HgmR9MZnrtRv+Ds+p2z
45vrMpdg5n/p6ikleh0QNTtwNv3RIhN6yswu/PWveq6EO7uyc5looUUFclDN29tRyXE9JSYFmrRh
fifcP9f2LZ+DMBQnn6/jEjt323fa7BPwZ46HbInJm6vpNo3ydJ1Z3QuuvPevL+qzO/ePdhm5u6d/
8HHQ4MjZvbC+TH2hDtaYVPQ4y+k/qvuWS/r3p5w9d1M0KHOaE28fRxHDgvkih5Q5FemtXzl3/8sF
CWcRSOPXPtdHz70eelZqARCAzcMr3pvOpd95ZvIfdZFLBjsuXIf1DSm15ZyJUG2mFA2EJsaX/0fa
mSw5jmRZ9ldSYo8sQDGXVOYC4EyjkTbQpg3EJsc8QzF9fR1EZXdneKREdHYvPSzM4SQA1afv3XvP
DDmS0ECVQ5UR7f740/z8zC1XcW0c/CpqYfzSP8kiUWS7xpi29T6L0NFpVfSNrp4IxqB7+eMLWT8/
CD9faXkq/+kVShuso/bUjXvL5Yvz3Vw1XpHPavo7mFmnWLc1b/W6VIKkfJDh7JK5knR2uYXXifqH
/B9iSbM87B/Caol7p2tpfYX0L/sXCvXkRtrW4KDJmNBXEKA0Ur4SixaH21irxA61Dp0SAXhmWOGX
zcZDXdBfM7FooQnrXxwi7leuHnTdzsrr6cOqbBtop2JHhOzwGGXMmQCWEr5XLo7AGYCHMUqL5NxU
TOsqTFuN43E9vbeMEYittqPaXtPateFqDkZqI/2r7fvUDuthXRtpz4kTEQV4JKvQflih4R41aECP
+pik34JJfrnT0cANe6vRAFQrecO21c+uejHrZBSeC84iWVF1mtrOTi2a3pA72xTZj8sHNDu3bh7/
+Pb9i+fEckweFNwPixPnpw1nCnK2a0NO+0Rp+wM7tHieR5NsU33K0n//yUfuzNXQei9e+p+eSauI
8iV5JNinSlQeGLMjKq2N9rbuh3/X2MZDiR6Ya/FNGSYqvt8+lBP7BzWwme45sdxiHdnavbUeK/M5
5fDVhNWnIpOnP/4ml/3pn7duWyPDwlH5HnEDur/butEVimTSUVZz+h8PqlYTaSjJEEKNnO8STWci
PevdE9nYnCKUKP2T9Xi5UT9dfrmDi7+VD4yO9refmOkuIzCp2nvpUIuXrkkXZVaZJCmBMT9q1Jxn
8OmUE3/8qX///OhE1eBgwQmP9vZnB1JXT7QQs9nexwtcQTcieZkHIp+yovszs/W/upQpVC6CUWDJ
C/ntJ0TvxikAyQACUkg6EamBDucdovCe//2PhHyItRlrP8vnT4XISD+cQgt73ZhGyn1AWBbJl6Py
3NHu/JNvTyz/5p/vGsEg2v/gKFmxf/uZKopjJOZoG8uuYciRyFleMUUCDw7UsX1IBh4pL2oykpiJ
t51jmsKjfE6HKbhzzWGgCK17SIERox7Ha1P6Bp6ZAMDFva+DAIR7NGokfnTui0NZmDL2aHkklYSz
MXHk76EE8fknn+lf3CbMHAIsLWYFttGfbtPc6wjKJsihVVv3N4zUzRVWKntt2IX2JyXjv7oU8xS8
FLx0iyvmt9+ezFLdnlQZ7md7sL1RZQxBC4xOutDj1R8/FD9Xp7zdbNU47ZYaC8fWTw8FSeVTAqEi
OeCfz9/ium4OZlORykZ3kPN426RoSmyMeC3h1/8Pl3ZNnWMBHsnfOcVwH8O8AOK3d1IjvyGbLLhl
sR5WyEhhkxURveOhHHahi4j3j6/8c0HJh+YmuiDCqCDM3xFMOZo77SCLHplk+EW34yAzhtimCppS
+7MImX9xL40lR8MyME8av/uUWFn10g3IAVr4mkBLDpVlbhIshn/8kf7sMj9VK6WeE99rNvG+hLaO
0HPb9/UuxnX6/3eZn95rhlCd0wc6nenAqFauDRbSM9HB4wipncdfr/Ufn+N/ht/l5X+Wi/bv/8Wf
P0venTiMup/++PfnOKX3+BW//9fya//7f/v7b//Ib/3jb129d++/+cO6oC0y3cnvZrr/bmXW/Xo9
rr/8n/+3P/zL969/CwKh77/98lnKgkXr/ptxTPHLP360//rbL9qSyvEf//z3/+OHt+85v3d5b1h3
3qff/cr3e9v97RfEAn+ltMU5tYR8seEafLfD968/ssRfLQMjO3ljNuFpuOd/+UtRNl3Er2nuX8lp
oSSwbQHRgrr4l7+0pfz1Z8L+q8UzTjAJPm7VxO36y//65/3m6/8/t+MvhcwvJU6s9m+/8F78VAtg
q7KoPbgegV1L3sRPT1kzxIzLAGevHUH4oFaBgq1HE7SLzrS6VDUqA2T8ePb8Zpj8WO2PbotGVbVv
k4aEaTMyjqUyMYpUL4Xq3LIDk+ApT4SewlFxC8/KsufJrJ7HkmmBbXVvUgv3SRQzZRzeuo6e9zBa
1ZZa4TAo5VMfkZUoOxGsC9FrPlzCATaO5+QrYxD3oWN86LF8wK5GO9QsfCOovsNaPCHWP+Mx+Z7m
Ax3pVyUani0jO426/pJV0Gbm6hLCM4mH6lu41MJTZzzIPt6MYJzGoj2HjOw8J1C7FYLqHKoDHrOx
RDXSlGdZam9WD/gSOfkmRbXrBwqjSOwna1dx3pwoJXkkMv3OifEs1HiRmqFeKXVGBHSeL2jWdkMw
MT0+N5CEq9L+Sxhmd6Jt/NQcISwnziYMLkErfOSvjDgIgPe6lFEyPSQ1ZcQ7mIIJtH1KpvRF2jWS
1eVsqQ+reJhtYnDDi6EyJ2z6nh6bxWS83lL6Memmdawr30NgXgJFJ6zWepXTYlxYrDQOzSRFr0lu
r17SsHkfKHcbRiNkdDxDOTgKtDEetqTBl6VCoxpShhgvRrK0v9zwJY6ZNZfJiQj7H2Ml3hkkwr6b
/LSPj5NjXUPbPVlpdNBNEDxk49fMVezcesLpQ9SX+8pw4LVWjvqYQtMcuk07M8Q3aBoSI/kgkBLg
h7Guc2a/OmWn4q4pV245fYFtx2Q2NPlKzP1zbaObSMeRxGQ0g8lgI7JmoODNjXOOeuAZRlK8IKVb
Ocn8SiBZs+Xs4CEmNFcaz7EXqiZTIJhCJLn6olc0SD/cMgckFILFPe01BHFjcDOZDkcbBde12ZP3
zqyRufcu47GMGxe+WMRgE3uLAStJ3o1GfSvUgTyMiOEDQcKVUb+WnJzUg0y1t8CdnueQkXo5fNII
Tjz04usy4A5rZBqDYtxkGN+8xA2/gWaRtPw+jgQc2WHDVM9GbezoB+wNAXMsj3hNEAOGfs9LtNPG
6Aow7QkH/64e+tuhTe9MHUZJOu3nNHgyCjhqMX+Dm7cwZ6Hb0FglKzfkLc3NL/SzTDXaYk9ptxmV
dt+MPCWzFb+grzoxGisc9WvUGObGcpW3HE4ScBWcau87544TOy9IlfEAwvPrNf0eEf45ycevOixQ
CFmbWrd/RI35NJXGroyma5XMlHcllpbQNY+pg5vEEj+SJVZ0QPy+AA2dTH+c9fhZM5/GYF5pRGWT
Rz4+zG30ZGbyTbO+KznfdQ1TVruxP/rYrVf5aN1TcPrZiAdw0Lr7UYad78yGNwvxAuXoqVmq0ZRj
TaIpu1Lrv5E1U54a1nWYrZvRMZ/Lubo3Rf0aj+I65zD/HOWo6XI3wElBWrqZu0cltz4J3P9uXTwU
vdmvmjY4KCligEEffqjKQxHYZNBOJDKbGuOlLmIINWzJ7+Y9jexuVQTwigfHaZn7M8FCkwM3hTsB
JRHIDziCJsP45nRHQfh9OdAmhh0cr92GdqMRPKsLq7zzrDD5IIAeKXam4yDLTJVwVGNNm55liHBU
cCPxjnCHiyTczIPCbXf309xdCzCznmt8ZbP1gKm5xfBpfqMN+RG0745l3CEfuSWSfdEiRddMMVdm
EBxnkFek9q16F5Ixjb3DPLndyoFHPznuZYwh2Zj9xbD1x8l0T9UCcUDjMfXialnTZxME+1ZbROTK
mdGhpyM89IgMPfcLl6l7QfnmE694gniAzLC/dm1b+BDtrrgjNnpprHGrr+vB2cKXwwoSfMfB9K6V
2GY0ixmh1pzaxYyF3UUGDd/MHF6r18qWt26XVx61Y+ujKKCbDzvWTwTKSGOwVqmo3jWiFqHWhSzK
WvcgMmNn3Y159yNlXM3gfBkvGqNfBrfw3BsGf/bZKuZngAF3aLnAitWEXWuDBLBCU1avj5HNQg8E
jYxaFx2Rbr+U6ThtmCV7cevw/2JQZaRkIzp27nIDka9WuSFz6o80MT5tRhrLHatpx3iSAVzszoTp
A8ewjRp/mxKydkso3oZ85oj+ljds1Upssvfml3gcryEYeTHGXyLbE1b/HC7RPPU0vCWyuUTxumn1
Oyw2ckV38Tkpi2dHZJmXjCCKetU4iXytS/GeKeFR7ZQrQbzPJDSdybPwOcW8I7Fih0ICjsof4Ujc
+UJBaxirMbKPwJuz/IFckx+9Q6B86d6D58Go1m2aJG38OcpWbV5dYdLfJVVxstXoRhc69mGlPYyo
AmMLRZeG7R2hILNDbGqLrupzjiL8iwNcFjDha60NLiGETi1uiH4baBvrdX2JyzBdyaxaVU7trgCj
XjvtmUX40vQIe4wpVliGzZ0diU8lSLfSxrXc5XWHm1I9m+jRvCZ08Z6U5cHs7NpPcQRBW+mu6Lq8
zv7QDKoIcs4JS+FlsSpnY4XTvaMw/kWfMWuIvbMREQ/oFHyDkuqnxHNcVDsAYzBnFea3SsusbWqH
l9wecE6FgeNxK40m/nRA1HtRkAPIsL8UxT4bcYIc08ANojenSXckkLDpvo4T3Z9xmiFVQAuG3Afh
+RtjzB9qiFu3LnMwnyqiSNmXn4pWrS01eWUifhEJjwiZVaHnJKiihuJtiKvRryr8xSMiQgMqQUEX
yMKV2tblBTArEXs2G5196QTvjNI0T+1S3jSfevkaKuUdrgT2W6ANVabZ/lggcwa+dYhb4yMr5UHU
CZ123jHHZCQMePJeBA9Njj68avd2SeB7bqw7cJWCUEJPGb/jKD4yKF2oAh3wvnmmxRjAD46+glr/
Ak9Y+rroAIvV165WNrILbkN9WvNrn4pp3xPq9SRE8TWDw8aGuQf05MX9Zztob8w0Xvs2vpbDOxWp
QPTNG43EdoGWvBlgrTzFdK/A4p4KJMmjMiA1q3ezNb04iX51p/qi2vWDiH+Mdf6eujda1Nzbsn2x
aQovxdPJHOFCjVmyyeJe56y7r8PhJhTIkaFGIxZg4Ks6uKJEEq5tciYXUuVNl7W7vhvOIRxdCKuo
yF6bdDzWEXkhg75303Yb0Kv28hglYWwewNS6C+C68OzY3GodArMEF5ubhX6W6BdR3VrMhrA44tsp
Nk4lTiVx2Dwjle/G2g1KmWeshGJxDArG8PkDIgaeNlZ7mgSdxNLQ1MoDnx5UIgrPUUM3kucg37Po
IxzaE3o31Y+Sd6PTHxudKhUXzcas+7uBVBoILzZB3dnNgKVF5qNnms6tMXfnrM8vjmWexj64S/Tu
NmitXZ0Wu9ZEnR4kkevRaEQilH4yOQX0QiSr6FvYwU62m2xmG51aP0lb4t6yHozAegpAzwBYeGwa
Sg1T5VUb5qtWUMqVxXgfJOGbNY6sCAjiiR+5TkrxwcHjU5RI4HplQ+0A6jWIqmVe8oFPCCteZ9wP
iUlDufRCrb2LYCWjiTcvmAmu0MjPsYFvPonjzMsH/TnszXUThV84EB5JjN4Y6huKqlurrW7yKcBN
kjbPeaXuoxaiQJP2rwn+0sDqt26urNxeeQj77tLp8PLi8r6M6wPJJmJVy+nZ7JvHIXLEOrOB4GZd
4BkxAMl8kntyHCDzhOAIhL6hJxH4eOBR7CAruxgUNkH25OI5zFAAVWr3MqYcHMqugp+tmbfUyOc+
t3jFwdnk3BGfLGZYrogrCwe7c5EDvskDqnCXMhOaLbwuCQ8CaCh7XnSi0YlWo2O87CR71VZUstA4
zaRDdBFpAx8ixIQ9sRkKmCHUbURXGcbizuoc39UAVDVqV6wRgSmeqgvWaC1baWOSrNFAGITU9y44
D636dmOUugZJPuvRzZfHvPzRJCECzNDG3GwACQT/i+Qc1e4mX/LgR6XGXNpsiwZdD0sV2yiwjNjK
LsM8vk6c1Dy8Z4utrbRXOpBuMzTUlV3XT7FmvNBboSBqVVRhkXK1J+WjtRyiiBcOV0WlEs3NDv3L
08D6SvRjcU1xrK7SoizWQ4cPsKqrbDOChpaRoRybROKIlTZyv0hmvqM581oV4Dw64h1sWNBGCiM4
qbcZQYBeIRoG/hZbLahhkyl1vQczdMVJnmyFYuLQFYRTICZnV1ARWzY2YjIGT57gbrW270ycfedV
i8PZt4pOW0d5cGgG0AamGzR+GdZ4AuhsO0gcXMr7RAsAD2VG7AE36Q4RQMfNLLOH6lcNXXNHD+Me
CjbMTsZalQVaT8tfYiLKwfRQc6caglIDxHTfWZekAQZZmbzzrWGxCpxbl3VGmvFrggcKsRBK8gge
u1klmFt2SbG8QaXENtdx3u2ne9tFiwWXFxU3GlxPydRtxakU8YaNtd/dFjD6pFZ+BW6dreBvjmiD
dd8seGVaVHo4EgPPjUmeMPGu+Q5g9hXDRaYHWXEHLkhbLzZrHl/zjpxnXBVB/1HNVMiTyw4Xlcjn
W2lXZOZgB4Vm9ioadUVT4kJq4sjxH1Ja9JBGAnR7MGy6SYEKFWUpO05/myU8RXbencwsxYDSag8p
hFUvsrdmWr+abvyWJtVzYrJ1KIhppEHXpO6ACA5ikwxEVukW5Qo0oqUZDue+mNdzVm9HEW8NKwfR
keM2MaX4EkihlOxL00Z2C6VfZwOp36Xdmf5ibE3yuFh1ef5R6IuxxSnutXYPjQJjrrYWoXIYrfbB
gbC1KeNFu3yqwxJREvNrmhrsP0R/9oibR5oU2oqMg4dsTLd2IN4rlv/ayC4he4MKTzZw1ihbHntR
feEgqqigxCOZi6y12hO5MOEmSo3HGb8W5SPOvlnDSGk5ZxXCzBx1lh8GmEJqWD2rOtZGJFocHua6
QVNV98fa6hUvTKXYJyzRvlNZ2KnmcptlunVTlf060vk2CF05FcZiD8FivN73UqVArlSyUZSe3Ndb
LLlQj/HZoOUmK7qfCj/K5ciLlZOrnBkbqj7Ny0iq2mtRdJXOvCdcZD5iSN71KSczkoohOHV1wWw2
VXfIU3HWJULzwptBD6n9xXCTl+Ye2HDtGyguRcMbFXS0SYXDptDfKm3rgL1idWZW/0ri4edk2C+N
WzSYsM1uFWuIkcMsxbLGWIVKzn5WQ/U+GYsHt6yOs5XTYlFxlTtz6Rcwh9eZq+9DJVJ92noA0PP5
K2ndT6vBLZIkqq9VrN2ESRD8lvol+TgbxcJ6mKeVXzXGF0n5lyg7ubQUPaKoJ4RHbof5FLYbpWhS
qO96X9qszZTAbVC/BjBq/amZMYr3YHpKQ6HgBYw6ydIhXYND6fK5pjD6Vsgd6SuiXmqlJ8pl+OyL
EhgNqfQo22fYS4nkGQa3OnBulebIyZjSxcyx21hKuatrxGPgUEI/NVoKmN7emD0pEKFh9/4wyRcn
VcdNn9Yfee72XopynH9Sct91tGFI8b4v8ILCFcFwSXrhAFxEe01ZJIg7nr1wEXqNYHdQJa5HneYI
CIK1mrm3CMlvS9X1QG6xAJq2w8mY/l4+91ccnkGAjbDsk2d9MB/Y1KiZZB7BzS39LLQ5E41PQVbe
ZrlJnWpI+WxjKPSjMjwW9FN9pjpfnZLijEqXKt0CctdGwyuu4huUtq85s+N17/aneLEh/GpSn2/r
rHzvkkwe1HZ6N4dP1S2uZiDeUtW5G5sOxC0T/W3j1C92WW1tszbXhh6Doaqpc8jmpXDT008ycZAJ
p+KadjCsLLKXhJs9lAkzlhxNpBQf3TB2R9v5VFLwi3NlrPV8PJlotSNYqewx/aKe3egKloZUbCYU
A2vypL4UDs+9/ArUNl05Ov1OZeRglLCY0UJmC1SaW1YsFXfaYhNEWA7QiEm52h4nPbudldL2Uj19
J/hnZ0ThmxTHXlUesxR0E41MaInaqk2UoxD6Z9jB23SJd+96XzXbnV7UR86fbkph52aLASXBeswo
mPCscsM5BQtIDFbJaTy9S9PHYbI3VCyBn7XxZe5/VEYAoqduT3Omv4K8sCaNAztJHAGkJIfXZjOx
jvtTpVBlzGw6oVSKLXQjY18izm2H8HEIDQtUV+z4eJPJJyhIM8/kOkJ+hbjTJQp8Hg/aJJt1BEqb
o826zCgMmha1rsyyvdQ43Il8MHkiIQKHrPG6TPfoaY+tnl461X2de0PwvLAqkBbMy1vmz4aCuyLi
bqPwpMYhOGBlAGX1WKqfAFYdHMKRCW8RD12iXKSEVUYNgQPt0Q7M3Mv5fuuELB5B43DSZOHbNNS8
xs3v9ampPVtiF6Y/rnlG+GjrLe2QlDIEFf5Rrwf6Ii1Lm8T3x5HtnRTj8qZplE2nhs0aw2fvR9Nn
zrNejnl6NtvsGqPpouoccakS3ZKV2IPMT63Qj25UoOTtSrkCRYcJqQn2xONJgoa6RVSdVvvB0uxD
O51CbvWGyAcHlwKwxIytnACXTxrSFhr8ePEmKufydt51vU7sT0n6ghZRFGTtWYX/hQOX/6JMn1Ep
XF8MtcHe+kOM5QxjksyaxpxszFvTEzFJiK7D4aGTAaFRFv4IdXJWLY5VihB7Orodz1LVEea6ZlAD
cc1Iv6YRA7dQeT8YlMpblXev0ma5sxp3m7bZc6DrOpRQ7RZrLoC812oM2mOeuNuxQGVL3ebrtJOY
kSsckbgRcwTtdLSsjSzVm8GhBNOGWwhR7T4txdHEouGFgpSR8XFk/rYam/ls1MDH06DclQIMXh49
CeUHvulwZfbYnPALosnWKNpDMifpDbsHZ1KSve2m60CBn2T21GxNMNZnMmXuc+lUXxBDj4t1walS
A3+Hu3ZwCQqZiF0IWZYbluKC1/JoU9Y0NQi5avy6dJ9bgLWBiapeLit5NdAGwZEb6H5EEbYREU7J
ObqtAiFv5iQbt1NbLeevA+pWzvV5uy/MuPDcFtuAaerXCTydzongoASvmAwGoGYq2iELaleTqYck
ykucBduU8wO9owttOGC+rUtORQE+Y8RplNx1VfMQLGbpoTLnFVE+va88ufZs3A5lB8o5N1aY/ajz
eqy1pdGM9KqCNe/A2h1065yo71jEH6MKS0veY66wUo6gujzleQ4cVcGBqYizZUXBrZR7txNnYNyj
z3ir9KW1w15MT64SzaEY52KV6sVtXhoYjxoE7gpn1U0bkpWF8/A1Tdr1IFOiXOzBWQULVBelxqru
k2nl1tUnMLXvluqJAG3BmkF4ySztNyOuK7/NtLMrlWSTiD7zbUYxht7eT6i8thFjRc9q2huTKFQ1
JAfbGFizWwavS08vQPm/qzgusVoz0NWRWzhB8GhL7SEy6JSaEjJ3n5mrqaUw693qqasjX5vpveBu
oiM8VNskxcoUaXu7dt9aOOC8OBM1taKdopTtU4Q7ch4Ok1M2d1xZL2fCLbLS3PTkSuRzukbB94hp
vNo6dfzDcchn9kcLFuWQxLzL8tx05SuyfA5gyi4aXTps0r7XXGfVdO5zINK9mGCD445kpkb0nJND
7au/zQAcpd4hkZr7aMtkcz/H1VWLybGOzIahRFHMPhkV+GKbBSDqIryp9I3VBK9z256sqqEUlxWd
wCZ/SXry2PNsWiXdeI51cxfwj2Oqd6tmjDomFhJblOENfDx7ok2Qj/C89DF47/vutXJv5yqhOTcl
dLHCbMegq+B9UqI1vsrEW67Gxs/Ak/xTtYJCFmbOicA74H41dbWsK4mdkBCgsRq/RKscnbzIV5Nb
vUz5u1vFLxNqhxXJFgWY+WEnU/PJrS9Mg51V6X50pMxvcG+15lTyWYYDYUPXGMMdJrJg01qJPFVt
d1UHuVXF8Ji197RiMVSbrbWua/WqlOq30Sh3Tl+/zrmLc082+7md35wK4U0MWc9TmclaPfpx+Ofr
yWKWqTlWjba+in1FptWu7tUnVOxML3HKZDKS1HRMckayJUONakzq7wItHz3f9s3ACFyJoYOHxomU
dlnJKdx5m/SAyCXOV0FoBJ7N15vSNrAG9WlEKrQihItao3+K1GiLoIbzXfpAA+Ckzs2dYTjjyqjL
s9sbHzRX7ySuXA9b3ewn43zEIEQYw7CzNOfNnRxyB+y7OuzkgbXpIATpqbNtfrogFe0WmMhIy3TA
a78GjnxQzOQGjqfjwW7EYmj5bkGocJdpW8dVbg5ZLRiiRHsGujqegOIutohLGpmzVoxy6656cJe0
s95+cvFwzqTfwd5mCXNbJkjza5vz0DNj9t2G9gKnFkkDI+oDweQY8DpydayRx8HGCwhQLiPUmZZK
RbyfQUgnNl5qIgVUApYRTmNp8jXgaLVMEjmn58SWrPuq86R1IXl4zXOScgJnroAj8svuKQ8n2naV
2b+Xk/qU9Cp94jI6K+38WaSNJ5TCpKSrFd7Bd8Ul04FIxU2qKafcmh60NH7jULQJw/hMcM0eM/hn
UBsvyhKayLGv194twTbZafUjcrDEc5axYuwSfkGSkoV90avbBKT6oHo04piMue8DJ7fSzs6TNvQb
oKmvWm0T+SxYPjQqocaM1FXSJvBCyWAJwiReO4794lgNG1uyl00xr7q0B/8oE4jzMXnGRrYjJzT0
IxqcjNHfdDL+vHCt6+rNFLMhVNz1gbg74o4OZjp/jsFDr1Z3LOuh+y4q+93SwjNWFWddtYw9svii
j8OpwWe8NUr1hx0Ro8BikwzQqXsi2RQnWqlWhskaSLKtuHeOnMcjyRivMTndPnxnfaoPpOYq68nN
Mn+U8hR29ho9xpY8pRuT6Mu+n98w6X0kY77FB3jTDzNOuAZTMWGElIRmjlFweFcYSo3JJ2mot0v0
SX8kxi7mn4kweS5LHxtasxw8dIrxzG9zWv0cfAWpYWR/lUjpPPkJATr1tRolg15gsnWZckgpbhDq
P09hyrMTKqeUCClcQ699bjxPDtmIkNXOYtZpADVy17ASbGXcnesWsifjII9ad+TR7slwYzSibRMd
CjCc5qXWhXFfiT3xZHcMD2/GjOC/wJgY8shT03a3Ic+KP3W0GsLYOdJw+WhkfojIx0hrNBip0tGO
aUjhqR4twQS3ax9JqiUsqCMzTzon26kIDWJjJPv5YKt8JCW0V2QkfoheP+L32qhpSYShth4yt6EZ
ptGXHB9rk0a2aMNH2dKTJ8T9UZH0B3EDdr4pL3pNzjlvMdgQ7MZhzvbH7K/RkbIMVL1+UeAw0yk9
4helVVA8FsV3IIvPnnAvPaJZNi9peXBV2JOS4BXmpG+VDHfHNAg8MLhyk2vBRtWRBygx5JqUjEEr
Ijq2idk4pobogpFxZU887Sq71I6DtansRyzh9K2x3fvGOPaebTinabAHL9ZYT0K73wwWnyajLNV0
N/JKutLhQFkdtgGFS/+qmcExyCKmOemNylzR1KuHkPQz5jOahwKI1bSJrI2juG+VS29AJYcoy2ZS
hQi4TZLw3FvhZ1l8y3na2OI7b2ba4FrJQxNYdwLR6UWhv+9tRncI6Bml36hnrhyC5LZCLF5m7r5w
J/ow0Xir9M6joqsPXTUTqRk4MTYx/NS27fUur6uUDEZLlbatyLoVRKs9HzTbkAF/IEOXYD2RBKtW
2I9qET3WYto5HATpgoQ0HzUGuOoHAhB/tnCLVw27f2GFPzCxrGtTKTeqATKqro13M5QJJnxZrQcT
E3g39fTAZ7Xnd5AvhMMTZ81jPycp3RejwOY8kedFhJej2g9trN4FNr5FjFrZATsqlt92vqLt5hhj
v8xTDgU5SK4ol371lT5oun12uuYlUgsCgpL0Jk4MEpjG+TTmwthIU5lXhaMfp35Ja3W4ZabI1oHY
6gGzNx3UyzJAYvvMq51D0ljZqPXODLMzIT2nMWAIJ1qiKlKIjp2KIidn3zZSqSzikUf26Had8ltT
lol1CFwVZGjJcK59LlOLXh2JGbP5xoGR2wfPU924g+vLWDfWVTcR20Bd69VIYtcIrs7qgDfQiJ3n
mN4jU2UyDnIaZk2e10xStMbP01bQ0mI+ZHWWx2DzHExGvnOZJMZ9Q9yGuxsG+mWcZUpfyRd4b9Uf
Kvrh5SxR3iRzucsrUgasCTN/RJtbs3o/t5RwlaogWBjREZaT753OuIRzew073rQk1+LbeW45+qcl
Pa2YACwaVho/CciWKumYBIrz0E5CeWmrOFwzskU/+6gPjr2zN6VCT5KRlbElZtapeYzgyjPTMOVR
qdrNkLgvHAq2gmialN8KhvJsZbZYTTmm9qSMUV0n6TqhD7A3hpg5gngOlK7ZTcH4pQ7iNsXWG+DU
X8MRvrZ9cFWb+FUQByNzdHfGrHohyALV6R+qOh33muxeXJHsWvaYd2kdjWlO91FzUkh88TOT3WP+
EbI8qJy3fCP7JOltWBPSi+oH6wUJpl9uoUQrgjHzjeDyc6jcsMvTHo6nF+F0JxnNxH7XBq1SJqGp
8qXhFK8N+aPMjctQSAjxSrkyk0xddVpyn8Vz5dV9um5UAqSath+P6jATUxaxoWdRg43SHrZ1a760
yBeajt0fq6MHbfV+rtmNY7sol7KGAfVwAebChKsWlj93/aNZ5pduNPZ63CRePFP+xPGE6TdLVxxe
7wZEJy0iU28syldldAiEo69nI8iqUvdS2AyCdYV6frIVyeSm/CxbuXMWIR2gpcRr7eCQ6845r5au
wPQj6YNFMVN7XREdWxtVRTT9N3dnttw4smXZX+kfwDXAAcfw2CTBmSI1Dy8wSREBwDHPw9f3gjLr
VlZZ9UO/tqUZTaLISIoC3f2cs/famCy9cWZiGXk0NOG5NSpibkVfu63hHGJtuTeLkolMmFTrMXYo
zqmTI6/eeLErNlpi4sMtNUy69MEGXUexwikro/pbIfna51bZ4wSzcJlWj6g0o5OAtbIJ0bhv244c
ci03/Fi3P/IOroqNceGEraDYDElo7AJKBc0RuFml/OakFezDj9Dua1qCIanirbHLCvqVXmsckpSq
Kw40lo9K92dbfgmNESv9nPuQ9eMh8XrA6fjZ5yL6dJyLAXponQJfAYGAyqSVzrFIrLt6motVW7UF
vYgBHVJZ+8jVHgObo10cWhrljbXFgeugUypRfxrIklJNSLK+WYPTEdWBitZlwT4YmifOTeNeYRbQ
rOp5cO54ZziHQWeqMSxvXKd/dIP+rUF+CnVOMaaKuexYygbmcuW5HqsXLU0tX5unq21AjK4CRkXM
OttlkLGA7HIT162xJpp9AiyKcWpMPvEo5Ycayt/SA2lo/hWbLUHSxhbu0Z+C46ft4ckDWRwZqr/U
0OAcvjEI41tFkEHAHJkeCi3rOWzsPwYayE0iqds8u3tBvouHXE7Hmp4VWwwKqgINbBxxNBIJS0cs
WUyT5V/VPuv0iW4wZGA90NahS/WLj/1kRBV2ryBhP2Me3OWITAoFQFHBe27qkLEiC9raUq5fxRXF
nddQpU7VPmdxpOU3ga+wzWOaYpnhaLjSC/fIquttO0C869aKDqndZEyPOe9FSEPtUa670u38Tk8e
gqj3zmYaxTtpH/O8mLZCm+7aqgxfOaz7w9yZj0Gfp4859B2AWJDQrZ5BxPymOlfdpZwLGg+SV+2F
4g7mVv0q2UOnxnvpGovOTWye+0y/AAKLXppAr+6gPexs88Z5UVJiPUCL5MaZP/o4yFcS6Mnedoz0
TZbBfZZmtJsqQEDA+TDdd9Z0ykzGAnqk6gPHYSa8IqAtbw3TubWupl5e3BbRRJIEH2HQWWtXtsLP
Z6++BAGD5EnOctsQ7brxWB2AjxOyIFqAuwzkjvQxabJ2Ufosi1y7i+3ocbD05Llr0xByeuVXwNV8
6WASxamUPmdrK/+E6qGeaJnMz321UwCenjTW/huXyV3iveidWT0Jc9afx5DhImkDD1xn/NriOqT1
QW8THdN+kmxwW477NGonJmy08OlAdcWpHM3iNFdEFcksBf1jTeVpmMPyZGaWttFDrp5It3jRM6hj
/gCNtqmWxzi2U55+vurQGu2yybkJTWtOaNNgQDkO/i3gW6efG820jRLPDd+HCgRRyO61rhsHheEh
TpCt0bdsTz93/NyUFrRqNQFiN5uCwXtsi+5kk7bz102aAxUnGl6tvUDrTsRwdSclyJoIWtQ9szKu
WiGNa8G/snFcdp8yrjAFNZXY/vwU6bVxjfG4XjkOPDjW3B+HkhotTHl7m0TpVyNo9SvacllH2l24
PPLnntC0b3oVzjsGyUfNTmYFzx8Sq6MTcZdX1nw1tPMslLwjDh1eQENsiG3QvUmGdr4OwPuuDb6s
c4q13uJXZgvV1ZaJd3jnUenb+dhdCDViKdCAO/h6YCEYUTci1pV5rDRekC9K+zGG23gJqrK9aGBt
LqG9jOAQA6MTNor7FPRYazQXD9zrCPZNay4/NzXjNYbF6gvR4lm4Y3+Yu5pxxXKTLU8YUDPsS3vk
6pnyu34QGwsTMcsOg52qGaNLUEhzrZEb4QvFhFB5xrDRQmUg3lOMh02z2QoW+hUs/RA/FRLlvg2C
katN9oj7uKENRMFIuIIvNJiMUP/atdYKNO1hnvYXM+v7i41Y2h8tlhAxFeVWFxz169zpLuVyEwWR
yd6iwTQQ6ZfShnHXZZ8x4gLYE/q7rWr0JzK5Mim7uRbk1wx39FPY6XQWZ1CdtAAhhOAsROQq6Csa
45ZcWmubVTJ8cPQ2fIhVts3Qc9/9fEdb17yMILb0bF+q3r51gCpulaPsW4mXbzo3rWquZeB4u3Zi
NmJyaPAhtzCXX+A/zDh2zEzlBgSf2NZ1bz1S8ulnxwg+U4GEpffqcKNbGQc/j6mKpDG9UWREfOOQ
6pSjQ+UiOD2ZneIsw0vEMI7lFUWNdGir1a3jrjI5fNHJtfbUM8o3tH7flcaFrdd4AWRtr2AUdbcM
R88p9EA/gS/mT9W+xBylH2LjFt/oMLtsxkwtkmK40mWgElqEqm6PvA4GT3Efli5W/L7NvzhIP6Mw
lbLWHrMRCU/T0KCDk+9uBpIQ4QLkb4JMkGTI9rOrj69eiNAbSTB6Gc71xwjyBhmjxrpkWPU1mu9x
TzRAHnreXzcpeT+9NYV71+TF9pP2NCXZC47KZus44Vtnkf3Mn3VDDdVs6dW9WSWjXjvvxWbMK9QN
sTK+9ckkSCd6nRumPoH7EKAiWevo+jmfp95qNDneL6kk4Rgei2g0jyWqg2NvXkJy1RAU0oHr4edj
lrAvwQTcL4LJxJXF0X9fslNsKqI8EE3m8aYoB/iGXmrca7b9kNl0niwL3YhZ3UGJ6nm6uy965CeO
5XAFtgEXcOO72BmIRP6mgdcuKtzuPpHFxgwpsjRiBVdBQN2Vibbct3r2FlR5utP04Cwrqt9I23Gw
D9ddJP+UfTViES5DGEvTzjKS4X5uw+cxktoWD/GbJUdrF0nr0SinK0PxT3qP4cnTkBRm/Z5BW78q
YUcehpyKIFleR9pMyS4ws3mdcICa5yTy51aHKM3nxA5Z1EfNPNSqWkbobbudYl1BvVxginW8lgwM
ttFUiHujG437YZrQJsvPyqOn0mQFHJQ8dNAhhlBJnBjkUaFf6hLGe+7cMjHgtvRaYm5HYQerLODU
UctiZ5ZffSla+JFXq1DJpdSIiNAdcws8mwux9vp91nIgDJ3qQDRMd8F5V9+PEKP2dUn3o7femQCN
u0gL+jUpHYE/ZSGOC7f2O9AMh8ytLtiOkGyaak+sRbJKmYS45OnQkwc7kALj4XcbYJclZjScZ6BZ
nZMmvpf30MuB2vqhW58zOsiruzKe09vE+YnsAMvd9nVU3lS7zaPA5rpaxFzj7wAB+NpxK65GJB3D
hDABtF5H87p/T40525lT4psz4UGVzWLaJRwpRmKGy3LaTmD0sih6yHmHkFsYpJ+G8pKkk+bbUVMf
mCTh6L6PoSXtIxU+WEV1k6W5c2w+O+qdgBJvk3ZAjgrkoVo5aBuDYowMDgRzcTogVdMm3yz6Yacs
cz/pwTWq+n2fgZFuNABHhCa5M5tvVCTeegD5lw4Fo/OgDxEArdSBIIUEFkSOfoqhUDzvkJCtRXd0
SqpqqJtIiNUzfS7MAXb5ZYsHQxZf3cgqJeE7Tba1H6ryAcTXpzOYp9yZ/5gOLOKoogLS3XrHBAWo
kDZxXptiZDwg1rpBnQAZ/OFPe2a6l2xmJpcK2QBIDm8fBlW2xWVAt52+DvoJQKnuRziOdN3ASE1M
EWpKCqEHAHAW4Qe2IU7lyAR6anEUCPtMR1rPKH2TLVNzwLBvSVV+tLMG75BXhC8K8IB9qidFsm8K
DLee3pKh3unqrc2mcBsE3bMmFyEyKnEZM9gT5rPbW7usza9JVX3hyHorFo170xpUA6HruzLhoJ/Y
v5GcoEQhxgAAEwxa5lJlDySzz+7A/u2Kok1XRaade8eO/cpov1oEG7RiQRaavW8GLFJFSWYW0RIn
i+ZJiWp1N/pjiNklD9uNkw5wHBkS9/X4gDX9GBA7sbKq+lsW461J86egiqcdYi6iYD674jWT7ib7
NFmOfcvpvvra8dF3Lcpyo31NxnynBZDJACKiDYQHvOpoXZbUPfBKLT+V3VsJ2WhdGDnjijFCdDae
3RCipNeBdDdj7Sm2kbro9g5jFPI8vWwYIkbbxvByX2ec0GsuM7sMaUSdb2JnZKaVQMOvenKxy+Jm
SqxbzUwuCpKq3DSD+6B+rNDjMq4Jb8OEP7KKb0X7lJnK1zv5pE+I5WFpN6ofgYaPL/CVqxV5m7zk
HkUmSAgSDQKupaIrWLUJbhlDWK+a2a9FOJG0rH+IvONayr9Nuz5FMSCeeKE10yBh++jMU+CCly7b
zZR6pzpTf/SiARhcmNMGreABL3q282TypqwoApKVf7gaQoVeB7Sbor4OjTrfw6Nea3Xf+fbMiZj4
aE7upv7FSn1kEwdRqhC4manw0E6dBzU/k2smNnGf5ihZKrnxxPA8WR/kKQlaRsUzsQ2nLhRvpWkV
9DrylyqzffLNvsNHJwv6XTUhyge6QYeBpDOnc801CmwYUKZIkU9rmo8KYts9CiO1z0xzF7UFRSmj
PRaRDHVA7UTPLJObbK7a0wTaslYtYkgNbsnit2+59ggvofvY60x/SRpgdo14g1I2jmy0StlYPbmw
sDEV6R9cSMuM/mYI86lNCmISXA5IHiXzXKdbGpChqqDSYZ2rwtrbOEOzHzrauzCu1EULi1MSzS+0
a+4tu1zETD2FjOA8R/GJwK7/8Aw8nF6HtI3ZwUpF95HDFJfaEqUkBj+IV7Avhwsu9nDNQbTWppU1
UkLh3KpWRYfeCdvXRLCNZDONTxSbQWt8jpNRchWjbY8UJXyQ2RbkfPEBF1Ntg36c6TH394OG741O
cHzSrPLNiPubvuDyx9YFhxZmB0itcOYmAearNh8NzEq7ghdXtK9RGnw45vQ4S3OkCVb5/JW2VhNC
LOV/f4AHeg66rYl8nJix7Am9zKsoaGmKcuTcEx7rsPA2VTa+mQ5XK5Ix0tdn49nIJPw0gJMrLaIW
Dg2yyrQaiK876YuICdCrLS46NdnGbusN44JxPTszydjTh67PT7T4TNws8cbCT8l0paj9MvHRhzzo
hnxb5oh83HdC0ZWQ33bf37cZfqmqnqBj23sTRRFWFmS8JdKoOcr4FMd5co3K8ZC37pE4Nq0tGeep
9GwOlonpjaEHDBwdfg+LGJLiCS6qFxRPvWK4E8BEYEhNdZcjwAndbKLteSl6kI4OAz637qZ9k0Qf
rh5uBJaH1WPrJuoY0o7a7BPSUtRA7F0/l/YpWBKH9HLkd6jpK1l4hVJvn6tAfI2aIDMFPuVYoDtp
jaTfTOO5ywt1V5fpwcIdW0wLUK8SNeeVlNdP+JmLGqbCnqtp42voAvfTiunoVPwdIsut95X37hEV
hoCcpR1dNxkjDWpk3UIwaGpvKLI5ASpYP5VlXrie8DO6dbMDWrqVLcFWNY4VHJXo1UXCpDdptlOf
z9tIVAQK5KvCNS8VZ71Vr3lP9jSVWyqMM/pv8lwEAit3YhQ2kyIUxzhVrbAj6pBQypEOgCzHnRfG
j1D4r/YUf2dDRm4gn0evn5vNpLvT3uzv9QZtSs75v80ekMpcS1Jl1g0i0SaqfYekrJVFNvxexuIC
pv0a5PMzPhXPn+mI4cnALRjg8OyXHIOBqF0U/JpfKYuhYDt39DiacWtQ1DOZd1OO/8EVzha+TrL6
eC2lX/ZadRw1DkdBsi+DHGe5MEu8S161dunUUCa5e0xJ/WV2OYnWsJLwUk0HpwWelmSNPJSkAhLa
kKDEY3ZGmKBl1wPs1Xvc/AbWU5dwwrYBw9bIrTbk963tQnKMObyPg40+rw1PmsnNz1c6MNZTHjbr
mK392FdzhvV84rcd5Z/Js/MtXQpxyqhCnebeSPPiXI51fR0kshYTuKXqdp4W6og32hc3qJGHiiTZ
uobnvDY2123My7jAKndeYbZDjHr1nOjaTWUBbRXdInhF+drRSt+6g6V21Zzbry06TqallXlX2BX4
z6BoEQO8C/CCr1PezWfknUsFzrdDDxYo1SN9l1ca75hlEYJV6n88zvRX6TrOs3CfEBsPURK96JHU
TyQQvdlBhhMl6l4XpuOpt/Vq3bPOrLELAvZsB+kHFS7lLs3EwYxc7cUBvjk0MExxdK4UCTdUkzT/
DWsvqx9JbnoMHPrxsyA0LKp1jh7aHzPiUGQW+LJph248PjooKaZiE5tmuDHTeILlHS6SxC8dRmtT
BkxfkpkWVi3pkiC+CoWyESb3MTJLRkdth8Ml4V8ax+SRbiO7XoPiU0owqxRtCkm5t7YnUNBIsjah
AKLJOeMYoi9cOTO5Qei4Kpb0TN/kS41TTNmpIqJj3ZtGttZ7XcCWTL6KKX/rvNI9hdrbAD3ZgD5/
whpwP1F4bpapP8q48jC1wOPThsF3jxLLa698Lo1VGU0cGhkpzgR4MYI8UmWcbdq46GqZy9opW1eS
9X7XVmdJyhFyY4XMdjB+WyACru2s+y29RNai5rlNTuwP9qaQCv6ns6bbbu3sskvWQxWeQhnNm5Qk
NVrcHpUUb8JgxPZGJcUpSvFI9alHbzFSL0oXdyNMTqxOE5nYxnxsHe93Z6DgnCcGBXEZctHMGm7b
TtOvIabAoZoo11FH+/T4HotsuNM1tZNGf1ODoGRx6K0Uey9OT6XkssvTmFJTlO+5kuwx+azvkzE7
NQ2FCuTTec9lekiFOZ1UxZFRIptrJ/dXMTGNHbsNfbp1as3uizZlpLeqmf2CtT00XiXzQMQr3bCT
jn5l3rCZu8GPmFHhsKcVEKbO01xY7VY1IFCV4bzlSYJ5wdNYdDPhZ9KeF/0mbIOR7sEUwzuLZLcH
4VptEidu9/p4Lp3ofSoxTOFHVLQIdrMqz2nkxigLY3MjyuQ9Sa3k4A7No9Vmke+kLlzPuNzMdvOr
LLeqnb4I/rF2nX7uuuRMpXqLRiYQk8NBu7HqtRbQVYSYQXvBbgXhDgh1KXwpDLBC7hHgcJj2YIk7
TWOeRSpu0on2ZcyVD0KWF6blr5TfDSJePLpzciwzCU9DVD6hLNdhzsLdlOWPnQFEFI8I1vqC/nwm
YNnhpqdNfitzmnBMC7x1Bd3ZzOsLNv0vcskfIts65obd7uO5Omcxpx83lRQn+BS2hMyeoJEc6CMK
3L3Ek8mGhMgQ+FI+8w+agflrLoOtlZG8GcAuNWSFWTtOoB6g+Y9SDyW0N/2m8wSUQPUE9hZgT730
AZ3vMiYxH2tgoLsBCTGlfC63cOZex5YRStFpn3QGlMIiY6lL5HCGQh2xIdKx2uYxFIw8xgWThWqL
sPVsFwgRq3E6j8vUE8r9n1gzT2beHyY8V3vbNycyuoYqJRcmnH9p3rHI+OSDkD7lmU0+E0FpLcCH
Pu3yzahrEWidQJ6GtnqQqTEyQkUCPDUOEluLT7vjsEvk9slMS6Khzed4GWg2udSOOEebNZ8NGQ76
KeiiVeciC9JiRhh91ewD2/1j9nKtlRM9BJr+tGFJkK2ms8wRcZFDo/kxmvY5EskWKEPAnoEXL45Q
opNgeyx6gAcSm3zaoaJzg/eIyMvtUBzwEXJYs9gNkE0h5mxeSHMlcSXvniWHRvwPTNIiAsYAj8tH
5co//OsRJ0CD3FUbpohLXwWXlljRj9gRWbPgN2JGVCyew1KdjFJA7Qn3dj70e85IHKckybKdxUQ8
QCwIcx2Nc/olEpQwKdPGDhY66gK2HGlsl8nGumWKRfwLH3I18CsYLnE4McERB97ZlxqlG1J597Nb
crdg0VHK4Ml9cAfAJUP+SVDoL458z1FaPnVZRtYsY5WVSUqKHHIHV5x2iMlW89uGUiJqAx+hFAYB
FkKZau05KowatVUFicQOdt6MtmSoPo0FFk2MsI1qWiIpXb7Ng+l9mjCSB+liGmCCGeuB2sAjRbxy
Zl/fFh2zwDQm0cQe8wf7CpaS17u1QShGmFb2HEyyFefWCBH5XRrNvwwqQCbA82cUUvBup9KxWUOZ
UKBC2egDTvR8wpZo9Exra41Og/SIdBko96t4q0y6I4FDqR5CPJgqm7wWR+ZHW+nVGZ4in0mNFiju
6zWaUhqu7BUIhTCg26j7YOdh0NVxJnqBvo9cUsJKj48cEa20reJ9Rq93rWYn8hnXIwpiZS0RJdOc
BOIdao9dhkSoEHiuybhPfBm1ewdnr927GscuCVo6XBKpsR9ZRQJIUv89SO07t1yHELoi2i2NpdFm
+wONf/B6ONJaoQg5ZkSF6EwgCOPa6RAg48lJdu5dtcwdc6dEJOvSqIIq5xsWEUWmIr40iporER87
lHaf3uBYW5SWBzUDly8hWBCDCZQ9dR0m58TkRbn+CDB8D6Q7fglV1K5NOWrgzmJOu+SYrBrYR5ck
mclX6/CKWdohO+fmjIGoYgRW4fWanTbfYun69AQ2LqdBXpz12jWV5bG1WGhrl817UqOJ2Rq03Vyg
BNQImllN9vhRjPFLY2H8QWHdkM659nq6c90iMEpD6Xue+Si6CqqWeik7NESBE2NmsK1xFyqXon90
HgLm3h0FT26wQ6pm/jI8lDWmMx6E2VhkoKkEIXr6oCDru06JJjnB3VsF+JkdfV4LEaHGUsVqIKtg
4wirW+dJ8Tt1rGGv9V+skuIOCTOf/DWAhiVliTck+oSA7XRsHk04NECLJAIVjRlIrwCV9rHr5wOj
eAQCD2yGr7XAVlK4xu9k9NqDjQ5j4PxIwV5viW+4OAlzfs5jZ9JBOj8hQ2VVJfVlNGTMmLugVWN3
zyM5AwyirHAfh+L3YEwrtFo7zEPFSPO4LBrvVDGs85blv9WoHVX1i4Ge33Py2Rg0uuJmTHcjvRAr
YDCukCsAVKL6DWGNAMfgBbI6aIEGv6H2PvSz2Jdp9TZGmsnAokVA6zWUOM6XDXJ/XRyGUXI0Sv6A
V+xWmFoc5G76LkRaurVa21gvAq6hWlxwHEOEKY89Jse1RsAaRYQ9YtuucuLize1ocgnLvB2WnjEv
W682ugzxnDCd6uMCAfJIN2kO1aND6jiUIBZcxbCH09hykI6RUJVSTjsxRPhK2q3ocIy2fDY8l65l
CHxpVRjebzpPA81rztz7qXUIrG28WzgEN+aZFu70fgOsAQE4WXq8+V5zCMeboXPS91yI8TqW4gCx
Kltg+suJ87NK59jvYZdhLRC+ZS29vRCXJvuZbjvqNNhokKyMvOiyz/fKKo+JKb2tbVLIusFRVmw0
jadIuRmWbkErXmTpgciqRlpvsGw2UUa3etm+rNEo1gqL/67v8MvGLTkULBH7zCBsyVg+rGOf2ywY
8d7p+szv5+xKK3SPEezZGOmjkdB2V4f2fHZ7tSmE/uAarACl1tzcYHh3XqO6b3yEasQ6ld98FBeR
Atm9PYT+DS1r9O/DG4tvBnfyRIRQS0v+FGfYARDb/RGOdxxH4K5tPG6hGNwBS2NI5SBLM0uGBJPu
OwaBZNQfzyWkDlJzBKz1mMn1iIZjbowH2Xy7aZAeSottCKpuw+WiBdtQXT1H15Byl80KPQt/b2bS
91nCmck1xnORLwpbIDJIl8WDbSWSdw/oSVAO1HSet3b0vtyIDSzgty7FexwFSFg4JoT9kZxwtkYq
czPijO4a+X6ok8+Rih0nSs2Bh5Zd2mko8DGFre1gIppLfzeSDp2FK/64dBNXWedE63zInzpR0WJe
rl2rFLCnojzexUNQcWzQWN9Fc2tU0ZJC1tJkN8Q+tcL3jEX4FAbNzZFdxScj8qjIo2k9zClTsjn8
Df8x2Q5CukctfM57nCu9Kv+gMDHfhOVgESCdzREoonLcqGaj79KGmbRREdeRIDykjYKPLQvXQGHm
C1E920DlfA7s4K4MBZfYQPptTpzGipYzx+rxVtWWfqrkjN+dAOe4uzeNQV0dTJw6DsXL1HZsLxqX
XG+R9V6OauOV+aoiKfccuXQt8Si/kbQ596P5WQUbwCMQ3WHR4SZivQcjRKZe8+ARWnnNXDvf4Mmk
+micI5EFHJ6iSe05JvDb+HlvVu9OLPhEy3jewhOj1JL8mkYGMYn3BVLO2E8XR44UTl49bRIbd5Xp
MKIMyavnnck4HqEgTJGq4nUwtV91jqSmtYhv9EwTVoulA0yPSpPY7C65OToTlSQ194qR2V1Z3ks9
Ty9mOv5O+2ne0mRjfNDvB3J3BjqCx9i7RaEY9qIaz4Y+lgcnvmn2+IumRf/IApwSq2go35q4CKZl
2pS7o3fXmq9DYzqnwSp/UfGHG0s0BAMOyscH6txG20Cd0hCbPOaiu+QFE/6M4YnfFnN2x1I3rPQK
qUYp7RNekwZvDOGSrvfE5FT/rLvykU81f474MSrw+IGSA0qc4EswR5pVta6Jo2aEGGEjLjaPla4l
GF0fnfhoC2ZKpSN+2cDPIts9tKlwj2TFUlW283BxS4IPAc2KU1uckygyz9UwrXLSAo4mCYYNMQqQ
Vpgbx4TiRu4CrukUITUT0pF6a03tdzCgUFZj9CkQsBEMtjXhe4Omo/Feu0998SRBHQWAoVZtgy90
CmeffNyr1vfvqN6/hT3z9EW8Y5mLP3apvUfzNQk5hwsubWt482K9pPhyv40m2/K/o1+W03GY6pKc
EuvaKkJWSBnYeEPIMKBj82WPPOXyLmnaDj8pK2vAPZusi57Rn+6tZvjdheaxYVfHx10EVJX4aqdB
wzhJr82NumZNKGNeDbfKwBGsGfIhrrozx4XXP6idXmKE3yWiwm7J6Uys4JKL1m/6giO/dYsS7zkr
K7xwUJt7oe8rw9kr216CCYzn3It+ja0DOwq+TxwwneFPARAI00kQfbR5tfv/BC0KZzQHNvpPRqiJ
Bh/O5v8dLPqINT/6X/87+w376fN/eObffFHT+he8cDC/NmxRIP1C/Jsv6hr/MnV+Ahfa8nRhWta/
+aKG+Je0BQ8nsYD4BdPkWf+BF5XyXwaIZ4vNwVhI2eBA/x/wokLwf/knNNqybFt3gYs6xC7YpGn/
N7qo7jlIp1Ri7zmW40bgiHEpgjm8DIXRnHV1/LnnP2+SKY8u//mtJjA5CnX8uZuc7Cae4wdLFfI6
JAjoM8ua3hobVqiTp97OhMDwpmz3XJB28vjzMCSwYI+X+4OswRCISFp7BOnh7dg15aPJtelXM/BJ
qbV0v8LBO0PK+IhCKD60d9XJHLz8+j89Fkp+cGpR1gV0GpHIZ99jrZ1LLLWYg22DJn08Hbq2KB5C
4fzjEeBs49cobBFD/7yYDO/vo1JjJS8t0WAzUnmhkDXzq7VvNEt8L6nir8IaAsT8RnKxW7O91iRu
sn060Rd0DOgq4fCsocjet5n6vz9TNXnoWy4WlkLBomuE/QuO9LfOAf45U90SE6+5R1iE450CF7bM
SruPjIcOzM1+6a37DUXi74cKjGrUmoWdXLK4/Y1duj3NRrt3q9K6S53AvMsYdOG3KiBlNr3otj93
2suPfx4zt2azsK72P/cbNtbdDtmDWGUenpqJcFjtceqn8oHQS8GmOTYIzJwZdAnia80kac0A+Pyw
CISOmYu76efbqiraB4IkxXogkOEfzyjyprx1eRO7WFva8kCTubn+3EibKOq4qDO/Hbu/76uXr5zl
BwaN8b9+QODzCGTy33dahWyuZOZi6i/m+9zJFwxAHx/dvM4f9Uh8JU0df/UFoCSvmVtwgrI9ZXnj
bkqD8D7LPCOtCj4ozv9+Yp9q2WNROV8/P68G/BQ/T4w0WEwhaj0G8PiFxHIx08GFfhP087EuvfEt
1R5THWGARorG+edROPSmN1hefz9qHvNgHcCi3HqzHG+EWSIZiOj7/3z7cyPoeV6kkmxEyXT7x/1Z
81GZVXVM6ej/df/P0yWRjJv/fKzi8/Xz9KYc0QLmNl5QMJ7XeLlpEpM5j2f/RgzRXPvWaa4/X/37
/p9H/Tz+v97/81BVVsH2H4vp3xjkf2KPMQ7/13XJxj1rWizDMJhh2vPff8WxJ1ObJXVlqCMY14Fz
+iSzkxk1OLQwNr5GSqMATEjuyEKzf0WCS9u8sovLz0/pW+MtzK3nji0aM2T+/nM3eChvj/+VwEKd
8xC5mchw8SZERu0yhOWrInMYnfx8ZdnOvTUJa9VSNhF4H9s+IJzg/uemayiehVIKVdl/3LcwT1oV
cgqQFQ8LhuRkQG2xZfkGA6N8n1Ft+XLMtb0zlNV7XT9mzhTC9RXjEUiQi0LnyJ9FjZfYTVFseVjY
bIcIplRwyss5dV4SI44uP18Rmhb+9dXPfWmA9Io3itNgHjl48tpq6ykzvBuqRWwwyuzbwcRQ9P1X
JYJ6U89RfPl5gN1VOyqbJ2ku7qyQ5JK66APIt9wEsxWcjInPMgL6Nj72nukjkMQD07NoSC2cDlHU
9Y/dbIzHcJ4ZOOq2V4IooK6dneqqhfwU060GYyMofMZSPFhz51tND+uvx/63fwq8kPBFbKqTtOkq
DLULOckj8rWBPfpS5opRrC2Gj0x2zzqJYL9LFJVgepZeantqYFzR9AjEETOs+mbSx8FGI+7Uk4w/
BWUHQrX89nMjYoekxTF/+fkuzUCetEjQSaVFo14EyTfNeLq4mQtLo5wiH2DycGcnhbZ3eTsPw5Tk
dxzo1vTjzKMVd9Opd5O/b6bBqtZF7Abrv36AdBy5zPKYGYkiz09OEYOKu5+b/8PZeS23jWxt+4pQ
hRxOJeYkJiWfoCx7jJwzrv570NSYGu/Z+6/6T1Ds7tUNUiIB9FpvAO/7fex7daqzxmiKoKQJE5Ot
+RSh9fmbgXjsWrSGThsOSp4il+1UMHMRkTRw9Wu/N2quorcBBl2Gqr7wCslnV4mHeTagdFHljfaO
KOgT5XD914Cipirl2g/0WtAEyKr+ynX9aA+auQF032DMTZLY0DNrX5H/2BfTQbyCDUjqJgp2fuBY
+3uEeCX6xPxkHHA8nWa5npw9/u8Lg2pMavdfXS5AoysI6BmaRp3BMiyejb5aBOEmnWNLOMQbu0CE
uE995CSng2ZS+ZWMiJJOVn72iQHR9OUYbF4HU+0c1NazeOIw8aYEX1s+Z2pq7lsXhKFsRyAzB+0c
KuAXUyeMNzWov1Pgj0BZwL3+IIO07gxXeu2tWp7zTW/8qHjVEx5VuKKD5ZM3aH8FM8f3QB34XbPj
HqzOM4rumwrjV1DjyDj5Rtp+xG0NV9pMrzGIDtyHFAuBKcl+zXJlObYRz0sBukLIIZT7UHVe68H3
oVQq3lWnqt1WpXoUrbaw4KZTfl21IqIYy7WnBUjlTs0+CNKjQc6waa9wohyKxl6cqgtskkjXq+ET
anUhkIDRPvtGQHkji55FVxm/oS6rX0QPEMeN3Ms1yo5EZ4b9063Sai/GxhxOqJYbyoYdZfhcwoyc
SRh3rMSoXlDCJsGDGmEIIwqhQktNUI2RRu/zJU+o7W2kIUl4UNJDMdZAHJ3QyNZpOQkGABqap3Xv
HhKQV7fDqGvxWkua93t/x8PoUslcCPh2ouwkLGt2dQTrWEFeaeGmDtlGDHbXCpi2dKcN5pmynX8Q
1+tO9421jOrZg7jAi8t6oYxsLpsIkYPfV/kIiUaIkxIimUn23cTHFPYIacUHaZZasfVzVEYKGH6C
arA0VpRe2w4jxm/kulp30QfUW9SmAlbNH/wAzbnfAjMd517duq8m7w8l1PBn7qfsZQfrGpTc5WSl
1GcWSD57PQLlbx07W1UBxFqr1V5VJwRrnRbWTCoc7TX2QfI7OVt2MIevuUZ6pg7bajvtsl+xZ9n4
eVyepTBF1LG056I7oniyUaRfXMqtRzIk1ptuSuc68IxfCuTa1qyUn4GsYZflWflzCE2N4p5zVciq
kTGOoO3C7j7oQGU//59iJEflkAd39H8NrpRwwthS3A/RtM0QzZDaRmOmpDKjghvc1I/wtYqrTMXv
T68+OtPG3yEqPlAQbfFprz6krGn++eI/Y5DKRTehobLg6nh2H+N8X6LNlvVQs6gCIr8jdiwy/5BZ
BD+YlIbaq2tHCcdVmuhb8o6d5Y7cpQME6W1JXsg5Mg3mxJSmGP4eVFDzS680dqrrBdfIbXZOPcjv
0oBVuBO69Uo0W3kv8fFPyIqYW5KL9aY0yncuMAhxUxdZVqrBI0tUWbet9j9MPP7x+DTtK/+4SqID
xrOTTs6b/LDyx1USh5m20AfbR7QZN86kc7lz+jqCPDaQHi6Tmo4FGJuyHd/BEBVlz35rTCpkljT+
1YQ5JtiB+25JaPcjxdc9yYDe17pb2MskdfUT+t48b1id/aFAuBOTKNF+KCDwX1CIa8HO5squ801n
m+E6S+7YwB82js65Y4TnFf6s4e1lrbjyBsYyyelpJOpHB6GQBz9yzZ85D3fp4P2U1SF4dKQyPhkd
WntBihvYygQW6xUg8TSpOlMRrs+aDeJRlTKqrlNflhc2GnvFA08iCNb13lnzZfXZMuyFZBjSCQZy
eIzs4JT7Gs/rCirvpuU720TBW1tL5mphrywtXkG7Gq99PuiLspfKjdn1MQkXHtc0XwfdgNS3vtKA
vK5ALKyi1M5+tbzAdCX7JSPC0rmZfzVyP3x08OS5NrV56nVn/C7K7AlEygM7LvlgqEP0KGNo8D21
nDMTm6sGfZB6aqSurMqulnYsQ+Q0c9TXDanbo9G4QPg82mV8e5eIWrhrRTX6gwwDaZbIhfSqBN4V
4rzO/8mwn9hHo2LmgTpFAocyfa1wqfLYaPozc9po9vz5H7pKra5NK1kLiCzpZlCb5/9991Y0Rfkj
4UDmArsVVBRlxzT0//xmmlEzJLbTOzwiOuo2pE6Xw8OPXjwE4Q7sBcAwjsgKiMtbyv3wkR9wuhGX
twzRqrow7LPdx+5p1BWUc7kI3ieJqEHGR1tMylsLqYiikTFrddLU3zVlzwMN0klI2/MkFpIw3PvT
geoFrrxUW+o1fKnjrSlGMozPR6CUzCGjES9vbTEUmGW9o3I+48n74tpZhB4J6lu9g4KDjlrQnjIM
mlJQBd/8wth5TWP9NIz6FqrHLUJdIA6+hHrg525JBwOYxuLLher2Ejpu7QXRTkErqLvlasRlTM2L
YInrEgVnCgyAt1X0/OL6bBrDcAidcSVa4lB7drYwHYouSHDWZ9GnOcn3LjCUreiy/zFp5GEQqWsw
HiHakCvZwmq5TPXyJCthdfLMwF+R63DZDCWd/3hvi+Hhd4yYF6ctjuki5ss6XUk6QZLlnW15L1rd
+he36fmrRCPcRzLj3/rBfTamfiWPPfA38A6HJqQILo/OSvzHDbu/xJ7pnzCsMC+SBatn+l5ksWVv
WrZAjyKq5trwb5MUXS9XQLCQlOwj7qSoYqvPwzg0bHYadyFpnvoMdrlDmiywF2LUtZF/BBRo3JqJ
MmHFYlO7BduBo87xGlduo61NiTnKpeHWlBBNR5Zf6fAx5kR+hToTTw3Ngh8NCu0BHHKsdxGJ0xPE
hwtHPqVGL58AJimPqUHiXjTFQBdj2QyPJ0LBjRBxCGPzRS79cQvL7rPLdjRkZkP08PQWYELvyfv7
IUcAAD12DXoRcvkzMaB6dbcDto6kF1xjOWYP0ZItRlHMii4JUrQHJ3D2qpXweJ/xOIOaFho2IrhP
o3FXhNWbiBUHw2nKh3bQ4WpMyykT/C8KandjRkjUsOEzfoyIuTvuDz3AwgYszPg0Kqm56XAAXChp
gZpf3D+JiNi0vgFXDp+rdAiXEqkXzCUl5JGbYDJCYY0cAEmdO833JAYVVvPJ9jq4FuQSG+CMQze+
Nw74EL+WftQlwotJ5zlnbjc1QgCqv2qVtr2kCqxCsZoUq6sKjt2bDyMS7lDs7boxzA6hBipuTO3o
o/P/EpFB5lEjHUfzKPuatU5CEFRRHWjP7cSwm96Z1mpn/pbdiztY5aLWgnqTl2V0LDIA3GaBRkmU
xQimkaDf6CUYFL/xZQw3QnDgsQLNzHIT5czVxIDpihwWf6izOBRUBRfcG2Ukb/7u09xgrxiKtc8g
CJzDKjOx0IP2ISLEQrLEjR8cer8Sfb6HBRGPPPA4OEuJ3sRjYxgjWoVRdnCzFudrOHyPfd5mh3Y6
iAHxyohyNjhcSsCMxjwFipFkNLKD6oWfIyLwPhmOJPrWeYLASCgbF6luZXYkPKHJ5OkuDkyBJyg1
azHoR0RUw/gxKvK4E12RlskLqpjWrAPLf48Xs0XX/4wHmzU8xf24FvFixT5Rb+uLLs/H5Nuohsde
6Tm3ihBKnHIvaacm7tXKekhMGJJTU/TF5SyK3fwiegCWU0uf4j3MV7/EIzsFiSy37JW4hCIzhPxX
VAbzVFwZzRgYkmhLPLSfRMx/7TPNLoBfPF117zH3K3Pt6J9riSvx2DdkwtX4HXX+igSrDww/lNtL
Twl3W4QeoDQ3bfGZQYaTX+kx7S3IklOEwvdiAUdkmIlBJ2j8M/7PYkzMESvaSMysRBM5V3XrJygc
iRBxlmlFT4/9g4iwO3jM1AngiJIM1h132BZO+CFa4mAaRTuDXFAs7n1o866whVYPQSTX51RT/nUS
Ys6Aa4ZqqU3J32rKEouDUiTvyEIN63uXMUV4dvhnPyYl9VNf+1/6xWK/4yuo2mtL8Qfj4XfffW3R
JSb8c41Sstwt1bv3PCt/dpJX/YxMmdxBT5W+VSXq8rK6q1Mz2BsBZligIvp3q3aXvtKXP6vR8dhU
5vW17bsEorQKBH90tSNE6fBRhCTfSwexUFxdIY6joHB0PNley7rnLpy8dK7TaUVgiuDXH6c1qy7Y
a9NpTRRj33VUUsU7JDnL/bZTPk87eDj7lh02PxOvaC6Z+rMB2fJN1gdnAaLNWhTTo3RnZ+Ad1eIE
aYfECbwm0V3aaGAkWO0tHG7tb8aQ/FsUd4nPKLE09fyXPimLk5oM9anM5ecM7/pNMCKz3g0pnK+m
QNYnMbNXjZ0IVwPT4n+c5q+j1pLW0cqj6aDmM+QvAIjy11qV4kMSurAupyC0atIVT2vwSKdRsQSF
9s8lAm94hg5RHmW4ig+KgiCBVkGfH2Pjopap9jy1hsg1Lgo5yecOYI4Y+93yyfTdI/+f836vKeb1
GI8tBjTj4BNlJPNG+OWh3IQIfxrl1mxzY4tGkLEAYmqcejPpgZh50XtTN1eYzpMXFeXrLEMnNo6l
V9Vtmrc/FqIo9bmQXhXGQg0t41QVQU+u1fLPGmprD7i2la56UXTHupjy4JIcCdX1rdlpKkgGuMW2
X9gXHY7TOYHD15A6RjRsmp3knrtxp9Gp9rVMJkMBMVc2I/nI93ziOHcldibZrzixM0QciM1wZl/U
QQOcbDpt0ob+U5u0u1ssYqpXA1/6vRg0cswEfPYgc+42xowinLzs0D9sy378lXQ4W2V1TWqYv0Jf
9vxR1Cjf8YhlfAQ5RW9PneAkJew6NWdzpgKbm/HbDeHAof/Cd9XZKxLMQj+Mwy17B2WjRfW4Qii+
2Qdm1MI5SIZj38MdqYJWhj6M1gcgr52Em8fSmVp2NQI8ES/FgU15vk2HOPvs9FXIoo9iSMy+R/Za
DhKPgtjstkbAJWFWOtCQ/y16oAp5kxm5r/Af55b0eoXSHYxYZN8VXebexWG0XROjsUxfV3akXFIQ
QusMiRgkXir5IvpqIKwjjgpnMQHJs2AGvmNY1tP8YVC9Xa3Yv0S8iDCSbqvJif8kumr2IfOgGzTI
pKyYuKNxUDt0FKfZoivS7Z8WzCuWoUv3tXqZwqKE2CTWN6wT5q2QtaoB8MmEqRVv12ibRQk25TmP
onWbNtpzVhbJJspjMEr4NH4zJDTXSl97tpwh2Ti9FMyraUfh9oiAT/0ivvbKkMJMGV5GkhamBreG
bPsa77JsLw5sI7J9OB3uzQhP7oe2krtFFGWAcAs9yW/DIkZvfWlVRMaT6C8RTlslevbuO4W8cfz8
zRws+SjpiXK0qk4+NnY6I2WZHkSXGNQ0/OOpGUL16NXRfUizyl9pKLSDfWWGiCnjRH6S0wt3PX6b
oquvWxT0NQdX+OkUItZPDaD2NUlp0ScOahpXOyextrfVRZ9m+jtk34udeBctz3sPkKOoiumxitBX
Ii3BtAdk0W0SxUjdaHMFng2/OobDoidmzNEktDJlce/D9KUHoRmGa9EXT3EjeDbdCHDsq2KWGht2
XqhAPUW2zUpyUwN8+g7GFiEAANdgKBP9KcwwFQnxHfxAF2mX+Vn/0siBsjSbwV8ZhmI9c2t6SmDY
ffQeRqajoRZHN3Qd4GYeW59pJlRMVION7/y14nmZ9PHWLYfsVNhpg4wEM9VIu1LvgvHsa8pKLspg
qTm9/ArBZCUCNGtVd420KaYkK4Qxm2MQkl9YNF5TbEOpccgMRQnFrq6AYz51Uk1yV24ULyJ3dLd5
qwIdB4bpbhG1d7eiUxz0ZIS4UII0u8Xch5PMAnGojvJS1YD3tS50V8CozbPjhtIuypByq9E4nKoa
8WGIMUMdkvZZd9X6yYitE/I07XOS5voxyu2NmCj3WnR2eGwX81TyWxcIordFI78NnoFPDlpr40BW
nBIU/zZVEdXrYkrSOZmzVZNS3ouWl2vjwRrLpWgBAIjOEAODldRo8aOMazcKMugIPXaYrC2tpAnP
IpBi/Q52AKR0AbLQYMCtfc1H0RELyUcIYPoLEoXD0jbQBhLNrsbXKPKMYSWa8AIH2Nf5uBPNdrB3
fis3pxrcwktIApm6/UuQq8ZxCPOjiLFUzceGFC20Mk/1FwBpyFvJEjJ90+laZKvnXZ6iGzI16xyS
5BghWSCaZmScFFXubyvpJRRB0FeSwlZeC85qBQu+y5z+pfXNZF23IYr2UzPz9WYRhk0BL4SmGUEl
V2XPX1tVMbxE0PPgJCXFTozmvgdY3I/51TI41vi+tclwjchXXirkVEQQbkPtU9DUr9lgRxgtpsjU
1Kq1T/LK2qttLe90qp6iJScqSa3a8Tk6kjo+BiMSaIhwWftbp5go5ljDry9dtsyv0un1cgvms31I
FJ4n28Aq9pCoRnj0Q/E9ANaCIJ55HXSel9zAQ4to6lfVa5mbzjua+s5CCpxs1Tdx9Ro6ODFN467r
oucN7W6LvMhw1qTih4eJwfe8RMqlk8rsCXWW4uCPBdjpaQK8YGxRR/liZ4qyiSls3U5UIomUe/H4
pvO4Ag2tgwreaTOu9NXFaNLiDD8LtnF1ET1phEz0mCM2L5rtIEf7oCUd/DsCWRMY+WzottBgqoss
U1gJYtyquNkJZ4pyBnBEO95m4HHLAzB6kSI4RvD1qKD4ZYrY0eepHKou/+Vpea9sR6wH2GPdlrL6
FKElkPditIO8sjQ62GCB65VPdRHaTyoYbbes0jeTz7ZODKeaGZqbvHkdvFxjGMytaIbocCpJ/Wpk
krsLtQQ9sWlSAxpqPuBRuBJRal1uizwNLgix9Ed+7+8etp1vZMPSpZwo1UJEBTacLCnoMSKDBLO0
2A8XH40KkanFq/Pa6zq7/mD45nNHmbVNHqHYUFSi39TLchtpuTuzNSxZLDQ8j63qJGvPs7Rl3Jr2
uS01Ki59a/7EY7Dv0uqHIbFHTpL0MxTpGH3pDFF8jlvMQQK4Kl4rXXxzEhpMrGUQyNYVlIO7wCA6
wK4jta52HqebEUOQRzGq+VZyyJTxRQyqce2cfSgdYsybpvsjbDRdkk9ViMMUTy0TqLQzd5FS81ik
Vqe28NCqFn1abpo78QqahLmLIXci5Cs5CBbzY57dh/+5wr0/y+28pSr69zIiTixTaM1acny+Z4aZ
7HDVSHfpdBBNErvSg1NifiyaYkCEiOZ/7UPg9DFht7u5hzVa/bnmv/WpbvvQavxjUe7o94oclw+J
FUSvWuYkKwMB1nnbK+FrqLaoaFKfW4tRqen+8js8xMWgGR3jsPJeiirWj3AdzqIX/2QVb0kye2KK
KZXhomhSaSFGc5CuU0UGv5cEbbhYtoynvsqLRaRhQICqVWY9iM4E3PWDVCPFVvV2+tkZQTI3jKA6
3AJBW9vrRvXebYyBnm59Tl0AALDRuQLVTfHcD+2HrnWird2U0TZu5c9DJfF4hzRyxfH2OvZ6wPUi
bEwRKYXVsvwaJeYCNpJmgSwb/NR6fFO18ejYJiY/Mqm/W5/fW/a+sMscx58CbY4ihnFNUcHZ36Yg
7OpgjbL9c0rlAUEJkGR9HKCCP8Iol5aOXDj6I/IN9saSmgCHDL+yN910QOYme0h13GLxG+7SB88s
ueeUioXuGcNizj363/o8bNwepqT4shxsBZVbpFXq0SWN52rRFXh4jwxcQBWBzOIeDvtetMQBSSNl
+hH68yRtqCJMYf9lUuClrHifcDtDUnnXsqRCjKJ1KWv+0vKgzKDOUmTLpEFD+9aWwiHZJ1K6wmdW
P4oDeA39qA3jWlV8Z4e9IcKc0qukYqRR2YN5EAe/dswDwvT5vgMT06ELhJ/MNAqi0AUa5oMnLTPz
IOLEQIiB9Fo3+5NocfcyD44Fvp+UbvStxV+SzRF9YpZ4VSK9vVS6onsQTbehkjuAG9daoz/LhYxa
fAvDv4yHcyBFuOno+UGM8Yw2nDtttGcBzg5k+L0MkfEsXshJUj6JENuCrU7KA02JKVj0mS5036yS
WmQjOIPCXuhkard40ZNgGMTjEgyG25Kj2n/A7JG3YlSSmi/vQS+LYm17IMMxm0AJ/vchGfgCxRLq
cVaqgJsVI7nNV3whXvqj8xlu+KW2zZPWB8JfPN5XuM3DCA969xgBTA/wNsXzXN61PRVME3HEhRW0
gMXESK+Vn8OiiRiWsuunQD8OjMV9soi7N+9zxapNCQFR9ImDWOWPpjpazRa2O+h67LLUtDtKUjCe
9TQM1i6/YRxcAwwBwKl1D8CTjbVqNeMZsH73NOAg1Xaotj4qdmzOawlNaDH5tkJjb130SQ+iheQZ
SjgOdFXRFIu0AcbWnht5K9GXlnFw7qgwTycQPSN6G0uSDObjfZJXRd81QzW3oosf6NZ18AUoeX59
xjgTI++cn03R5dqzXyQV1ajusylG700xKoKrKZib79fg+9y2QnDrSzA86Y3usr9B1TDckS8JYecP
4W4CIS/sOEZtlda9/94UE0Tz3mcWrbMG0jX7oz9W0YwmQ4JkfI2A8e+z3GeWLl6USosmotRBu7+H
/DlFnNYy1IsbFeMSyUui72e7tQeTzPqtF4Al6lE2bNv7ue7hYrEkG691gOdR1OXmPMyNbCuruXmw
QqTpoJC2H0OGEUeX/IT7boGmsgtk54Ni7StmsXSNoL7mqfbLlv3kZ9haaznr9bcirJM5ZaAUM6ZW
30dSXiIEgUZuSi1ebRpAf6ggYTTe5/lycHEHT5z8Parg0mueAYdmalrue2JYBlSfUN10JjamJWjZ
90SXJ9Vcp0TFUDFOv2djyP11ttndZgPPx6ev6rTio0YzxgUjiABEIj31ipSvGjMY10lVZwd+Gtz1
nMJ7USX4lmg/tH8VDYZ7wAmRKn1JlDpCp6MLZ2lgf84OqeGAp9E+Z6euIz3XyFE+iDjDbyX4iuCM
oyKZ6altn26HUMs2GG1FD/c+cC+Q8BMP27LfcUquQZKTjHEJkxSWlZGbV3CH/q7EL2ilaln2YOYm
ejxO7bY718u6HRV81GEMdS1aBspuGIWK4y0S/uc4B/HV3+aIib7cdwB7/l5CvLpF29w2yRkO61vz
tpA9nef2UkacY+4bZvv5Pm69yLB06Uy8AVxToe53k3vV38vfRm8L+sjTzKOSxISIvnW6zsgDuegQ
p7otJEfsy5ViraRAUha3DyZGOju357UhowH2+3Pcgm7LVa259m0rQVfm99v68hEjJEjmhol8h1hN
jHx9i6LDo6zrIg3O3YTPLgJv7xIYZw//jgITKrGoTWDoZC2GEEJqND30WdMjW1eQoQibx7ZLzFuP
6JZH+ItTcfVBNO/xPLUG3MeLap7ipg5VUzz3NemZ+5e6ES1xsBNd2WcGZHsDvdy5q2TNMhpt9XZq
ZDRjC3txPX8MWpi893niTJFprtzKSXeiX3S1WeTv7N5cs40wnm7nLoqWJzxA2o9/zK/8CreHMUX9
eHp793df5fGjWgf2/rYA5q8d/lzjRSx6jwWDBnsrcGOeMznbfb5OyZj7NfvSL59eP2kGssv36ah0
h2wZyXj/MZ1ETTELGxUFH/FXkWT92RuH7PZ3E6fx41abwxzhVh1NHhZ9c8zg18xbHC2px1Jzresm
PFR1ByUcI569EgfJKpCwimxC2V/nieluuqbF3D0fvY1hD/aG2024HiLD3saSm67aDGuADknrZe/3
/iGMNWWhxlr8hJyXO0d2Gh5rW+cAa9XxVHSKMtOjxDlnfRPCp2jSa0KJCGUhX36mUk8B29Apr7vQ
+VwPNaVAsae0XOV/89Tilx02wSUru19lnO51ScEVpTBwl5Itams4AkSlgc6P1FVrbH0kChROf7Ka
6d+EluAHsNZHyFsKcog1ULjAeBkxx4Qh2J1dx0z2o5SU27gbqkXVyNl1dKGainjyQdzb/xqAiqDg
pNgX6g8jfKEmwEiwBbsVjN6cukb86tfpq5iCUemsk1zvwwgwgPUAdpzyrk9WjYdfpYVExhNVU5P9
qpN966JqLT4Moq4HNezMtxJH2lntJfoBKzseyDDvWwZq0ZxTtbNwVc7HH4qX8Ob4Zo5yEMPd1P7q
AtV4zqJMnqdV3e7QBvZ3AZz0Odfw5Lkz0U0WZ+nLk5YokEm51TwUeSOdNYUylI7O8QZQS3bAIn2c
GVkXv6mNcxIfB03eZZ+5zjc9dkYefZoK+mJsoJRqIuWMt+vRw77+0dCU/F0DLkhKbNg1dd3vIuyC
eDScXoqD5Gn9LkUMZVcUi3uPeAVHtN8B0f57glhFd5AzSXI8/kSM6LPBi2FtpxUKtcIIse9pohge
sMJbKCpynqL559kbL5EXgWu+ai3cetVqvx7+P/vu01orzmc63gKPmWNUS1QMYuiraXgIqY4fBrRB
bq+aAiVKB0G4e5d41U0R4pWCEEmvFsrWUlBfgzPrzItIzjf3Q63jxSSaKGsCh7u3RSe/cjrFS0PR
i1VmBgheOeoxVPB5jMENfWsr7C9sN0UcPIFPHwXaSyTxdaR6nc1kvLp5UrW0a6XZ2wln9K3iqj7X
a8tal0PqvHSA7W/9uGU/ZGqNnKKvtFRwu/Q9a3ZirNO5sliNhazItIQxXHBlc9+yMFNWJYYYi1u3
B3KuwiEtTWp/E1k9CaFayY6ph8aqX8vSuQoxtKSqPf4w9GRrd731GpSGNNdjHpdcTKeOeJ5NlQwi
XIzrKCnF3814GGfj4Fq7RIn1vZQYiOTyZj8caUvabPgB3qkBTWlnSN7L7bYvi2aepW7w7mAmOdjN
hV+CfghRALw6+jJiR3nFYBFifdcAz4lRcfQ76ZpGyvdcQXpcjMkKFtudklYbET+glAI7pxmWYjS2
e31hRRGuNtNqQHlrLlXojAWiCRF/NzgO8odQFDS4hfDdPCypKrILU4BuVn++Fatb5EODkPY0LvfD
f38rANM/34o4WdxKQGAbPfvyVqw6BrQ0rYSM5Odb+WwCogSwdnsbiKWexhQlXsOIu4VWJe0JzSnn
Ue6q4BXVNL4JXKh+IJ0Ig65EnkpHNkkqLeOvvqjeuEiH74aGa7hL3ejCvnBAWKuLD646qCtpDNx1
UgzKjnxPt2gwATm5KouTNA9edamMkMg2OkRctVlWWca1DRT2gag2PIim6aouD8v2toJ70D6isj1o
enkVY4haHRMziJ8irltX3apfkAVFI8ZGOtcz7Tk3U/dkkwE+KR7iIigsp5surCusZTsTbWUwcVD9
kVuQEHoFNx3ueNTGMLho/WeeA+De9eaTGPQjLbzEWACIMXGQK5PMRiKdRWuENDX2VnYLdzIIqzn1
/p0Y9F11DeiRnLtk7sNh8E66hUTEDTzJbvPR8Aprb6epd9ImCKWEjXjsRjsnl8H9UI5clJoc7ZK8
jHZi4N+afWP2FYJVk7D+7yn/EVheh0CLxkkQhfeCPjgKc0HwUTiRhgCqNu5jd0CjwIWdAlcr+HDw
O0laPXixElTZgsjNlxKkk9cRNEnZ9Z8zI7P+nMmfeGKYyuqmtPD/KFttpehks51AD5EHyPMNSY3s
RC6NwkpXJD9csOIN7PovETaqBmMBIF+2yoxdu9vOB8vNH80kj+UlvId2TgW5ePQBYB/qmFzm7N4J
dC87JBjSo6ZWJ9R9HRv1HIrMM39i2cXPfJecD6x+0pkaFOVeGWx1/3U8CeKppCNr0b5O3Xxdga8C
Amx+6ycwmQCMmfawKSSKAaJLi2IKC7LcLtopotdS81/i28wvlmVs//XHv8Qs6qHifvj3v9bU+jPp
FWS1py4R/Me//N5nGL2/jcEKyIMCUq8f3U2GDN3B0Br/4vE7XnFLRc5PjEaJtxWjVIwf1SK0zmmN
+QwGo8NGcTwNDI6C3FLvjxvVB4gfIFT156gIVo36P4Lvc0FCac/5P1cWJ1K9bsB1x8NjEj03HB0j
ZFlAkC6NMWlxylQolnRwtJ1Baq+KZBl73GJexaDo8goAsFVwLcKxvaaqAnG7iPZi6L6WGBRrKQBj
/lhLDJaO/zJhPFYq4NStNDEoi4lLiRoJ+HprDBaiTxw838Ep894Wgfd5YkDMk7E4X9R6a5UPXfwX
ipru64hvBx4DkfcQlqeIxKWPc5/MTafpfuRRHjx0VDpeM8gLKHzX7bkOTfaTbS6hSkxpuwM3tVFi
JUWux3ZJ5/Cob1lI8uaSWTx7voWbZD/Y3xAq+jyNLh3bqBy+nIZ85edpqJWOj7btt2c798w50oYm
m/hhZWClLmEAJvIZZkttugDsF6LJctGz4bmiuPtN8ZDsSjtL2yWRb5/qrPqr7Ep+DiNcarSyJZwM
7ObIpYQcNx/GLZSz3kTd3lHxWtOBT5P16PA3LRLAgciCn9iN/kRy23mXXD+dweNLkZqp5WcmLUW8
aQf5wtLrbCWaKUaepVq9j5VtrnzLMOZiNsWFjVZn6rV2oYWkEKpuZ7MwDiSNmSBCbWrtU4u58YNY
J3OkGmkdTSfVoA4XE2O9cXobg19k88SsQdWMfvzWcYMTJwBoA3NjyMGUT5+iKEu8VG3jJfJ4siYj
qM7EdCsyXvJYK8+F7+p7y6jRHp6WpWqlP7SdVh9GTRlPvmp9l3x30jXNsOKuu/FiYSqgDFl2igBl
X1oLvcLOHs2FGORQ7tuxfEZgGG95+GYvJZ6sexELKgLplgDfGhFre2VzAhhJ0WaKjfMcfRQr0tbt
dBqtHq21MeLrIOb+y6k7ANUzGXHHBaDEEdDp56lFfGJrk4kbfh3Te0hceBOiXypVaN9t8ed7EIPi
gG03OQDksda3hSyeNe/vA5Iahoex3bIR6DrKkrX5w4KKXfc/Ms3BR8YznINcGf22SrABYD8vv/VU
ukQg8uHpg+wkySVK/QqFttJfITWnXRqXG6AIMUdq2JNhRBK0qPabUrRtPb16YpfV3s6GY4BnyvUP
3UHmDps684B+mrw1yerMHaXV3jzbWYm1kNLHW60zA4qjCaWnMJOW/8fZeS23rWzr+olQhdBItxRz
FBUsyTco29NGzhlPfz40PSe9tOfatevcoNjdoxugRBKNMf6AuqWF2RdlYxmCQf3BH6Ny2ZRWd0IG
Enx4GFPCUMf4izb7nTu29aZGAwY4FjphsomzWbuq3DTaanVhv5V5/oEFYv6og4t7wfBsJaOatEN2
eaYOymbBPW/ZVHWyk81xMi+TkVhX39PEU5DF2Ehwpi4J7B0VuHwpl9Zn0k3N89x+qFrrra607aBW
zTOuPOlVJNmznBRrmrFtc/Cu/rwGylMVXiNBf1tSw0AlIH/6GlqdfsHV7oec1MK22Kgokt6ulnwA
cLUkMNEX5UyGflQm3frilA54c3YAC3k9ipUJfngKdD7mqFFxyoWdhPHZK1z/TZ22uujQptKFjS5v
8BwBnP0ajEhARoMXcl+kaO1q2pvsV0rMn+vW04+Zr0dPtcINfo43S6jUoW1WJ99sq2tk8V+QEwqt
p8YQuv65dpvp0UnQ/ZMDcRw7yFFl+rmzFedihn53G4hi1PUG1KouUHnSi5IioXqboSn1wgiSCK5v
0OPM2gLC9DPja6/GWIgmrfUY6YN1AuiZod/GVVUJNwXXyserDo3hhIkUOnplqX9NuvpbGmjlU5Nm
w9GuHPM2ASTXl0mM0XM+q/tBU4uWciGK9tcYWvdzRkr7oNZaC/yGM5cRUuo5QI9cKY09D0zmLb6o
8z3ksvGVImuyVwszWcnzGi3sNZAJoHGUM+K3KXep0nooesN7S0psReukdXey6Rj+Lm3M5tnVUuex
hqgtu5FMT7Z9U7ExmycVJeYSYuL/IZt9thpHs3rDJ3c8NbNTpOyOA91fo2XfAx4AAesL8X1ANuai
jVb/wrPsba0kVLR90Xa/rwfODTanoeLu5CQ1Au9lu+2MgrQhkYZfbkubTkyOkF8N2UQp1V5ApzBu
1wPGxivVmjMGI3oUKNrKKFEV/jpozX7TTar65NoGasHdwTDaGFB4h4CYpninineOZE2IEa5h59yJ
rZ989MOfltIvkdMcvgG10h9aZRAXP+MX2AjSZtMabfKc8my8kLFVvTNNN/rLL7C/UaseIExcVts0
z/StUIzk6jQ1wtXO2P4wm3fSYuFPjLoqjCES/RkRSSCHoR/tsWUoLpmNIiX2f+5XzKdWMtYOg++e
UdivPWI2K6PMpgNFvf6kY664HOo255keLYwu8RyeNdmW1li4fQxmvTaUdHgdvTQ66j0bE9mv9rB9
healZ/KBeFB59VX2i9yzZ7xot5VNvUCUMGFL02WFCpUlrZe3ZV01WfCXci4RQOGrWuQ/ZH/QCHdp
lI3YWXUNmB/NZBL+HwGJoV2Wkt28raqr7wUJgCv6Czl4pqbi/5j0+wbvDdzw2uxSGeay6R3j6NRR
dpEH2R+m/herNQS+SLhHLkvombDY0mxzD5GvhDLb4nLvRNNVw2JdM0R6MUsAmUqI1Omn6Eyk8XbQ
MAe+LZubmb1XbeskzymD5SGtzL8atzPI2VhZb6JcbvrU7vmm/8Fc/IPdGLWLiK//UdIW7/1AmgGO
zXOB6M2WKfbfTMh7YGpgRl4iSHITEyr+YvcPrPCfgxVq2Ub0/IFlH9QxzSRHGjvrKgGALTujOdeI
pK4BWtaMqNbMs2+dZoa0mtBQPL1Nh8C4d5PyryFD1gkFye9hNAVvSW8auyAT/lI2M8cakXCOh41s
+qYvFqOjVMek9sO3Jsl2nmYPT6gJxVvkR+JVLLzkDf0zXJjqL1C9i8dqqF5lr1U3yT7q+AFI56Aa
35gVX+9xI0dVLZjQRIuco6M30xrFEWU5uVF0tVzQd6L0ygdtbo6jCK8VGI2dnzjpAs4WJtX418dH
qxouclQeuDWTTlBgzP0zS/bHmGjpCF/8EVqa7nGaitlL0+mOTVidJRsGbX4qVJU+4AgJEybENeyq
eK93poyus3kA+lA93Pv+bVI8vlo89p6GDnMYVXFRORgK7R2EMtYvelrwZFyOL/2Qb2T/AENlq7hq
s8KiTX33Ihc1ZzAnl6JIhmcjCA4yLKxIpIeOQ9GgMLT32DR/+rYIHxuTtDkZjIucHWsBeT70S9Zy
Ujqa7x4iWdc0SIZrIbpX2Z3njlijIwa8F/ViUan9IfZVZStfkWz8/SrwHQXSftUf5Kv/Pe7T6H9d
7x4Xt+2bAMcJZSk1D8ArUIvGH5yUxtFqyvgom/IwDOgU8purbQE4+Q+lGdVnbK0irM3gz4JvwVwI
X1iQVjWqg4XhX/Tcx6J7HjB7JUfhuhofMSnxTl3K049bNebX3ot/lbZqXP12co9l2qkPcgIPH29D
W3hPOVy1w5jX8VL2k8d6HHotfUk6V9nXdand+sfU3Isg67ij9ui1NV42G0OIryh+rX2tsL6QoEep
3h5sAEWcN4vSB4MMyjvpAeBxltOvZbzuAmOJUTqwUSlB4iLbJMXYfTV/mGovvpK+9tZWB4i2qq3g
YzJmJVzxVfVyGIo8sGzj6WJ1eX72Lai1kxfEJ9yehi1JK6TcjKbYqxGC+arlgYrDH3cDwQS4V6JF
a/hDlA18y1paYCGf9bhGYjEw3FdzwhctCUPr3bPZnAOqsb+h6wizLI5/2p7CTXd+bq2qKylpFBj5
GaEW0Ck+UJB2m3H5f6EC/Yr4K6YkFKBe1A5JcDEi98gtmQcDlFvamk+n77vcRmYRmH8iRNMpq17g
iMRvZ84ODjTLDd1CLgHFYglCsV1xBCTjbG99EgwjB2S4inXPWlfcBLFcGLezuoRiu8qmU4Z6LfpW
+6BCj/wyqHRyP/nR9RI8iOcw/mPAIztDoQrU9leE/L5RUNY+4j4QSJYgg+v7qfn2f1vWb4IJHVem
y2VBgwFG17ThAVpmfsSRyJvlVNxZRMWDqnCUTYdaJxXqeeTvMBmBvAQAnzqYsiXq5N7G9sjDBvDS
XksQsquUXf5Rr4BTFMqgrkeh5s8tBXNcgYLpxyiMRVIlyS/HKt+mbuzfBPjNZa5jwxZNOuwswxab
fixrjLPRXGcDnnwLOmfjj1r8y6rm5+8VFq3haCBCN1Oz4tY6yZakWIX/0bJV8cdYlzm31n/OCxCB
37VTjIJ06QbPbTq4FMeClMzzEDxTxS5PNXx7TGSCZ9n1KSJSjfKEsOCTHLS/C6udHvUeJI4aa8Oy
qyzrkY8ZKZ3EM3Zuix+Wqccltul6Ml1y7Su+21g+NrnyGMC5gsk5D85GTpmiLVsEh/djhXgLYqMQ
OoOD5ufh4d6Ur/5rn5whQ+ShnVe5N+W0fwuJg3U0WhNoxH/ic3/aB3r91S0744ObQ7CM+7A5WMAN
XqMASbJ00j+0sgDzp+HXJ5slqeAIb+k3NRm6vSB9vZT9fVi+J52eHS2rguOqqeohV8vghJlJfW1B
rv1ONA+jCSDZz8ev3FqXZl31b9Scwp0xwqvPS/3W3ypu94Y6dbizo5J70xxfBf8jvuEheCl62EI4
DDpUEaS9Gkpg9V9Wew4wnPtZRDCzDStWXlo0Zta66VsH3yrE0S5jnqexYvoStt13GYvE5ENno5KS
Dg4yKVNtXe0sT5bcTQDZolE8xTwYGvzTF72TD491yS4c05RZInjubNEn2oRTgJR1YyNITIrLfyzE
qgHP8ShnyMPsp4gA4RBs732tAG7WtNTFb1PliI8qfdCEj7euBql0AGcm5ozybIbVIBttTiQZ54up
/jnJiD2oh1ji5RYXTyj/8N021ve4wPWxjlAxt6gC065wbMqXZhfEZxmiwZPbBfxXYCbhFYPfmY61
GtprOVLT0coGtbjp7cRYZHB40LDDt33lRBgHFYU7Xho86CySIBhi57pZrm+TQoWf8aEE5X6bpE/1
LmqFC11j/HtOubW0tLukUOkslHXd6AjuaCsXtU2AtnXBnq7K1WrhGa33RUUq4yHMgBv0PRCEQuX5
p07CGtaNGh5rVJZ4mNDzHYJe4kiJwFnHWsTWBrwtb9YSz2GH+h30RefNHHs+JWaiXywtMg9e4280
za4uNjixJzB8kKU1PvgWd7fsgRTle6Zn9VGOwkEi626As5omvC8fAsyrF2Hli11UvvGEtsjjpiYj
w3YsS/tq1+G5g4Nahwa2ykNZmgk+u5qDQheKwGmZe7+MuLtGXVNxO8aOOlNhkqoejJ0ut0y2vhCP
jbZQVql2UjNDvdG4Pbbke+BSA2DIlOJIrsRbvWnVi2R1W4aCqJc623bPjPER9uwjZNeVHHRbgU+W
UjymlE0Wqg2WUvK+q7Ir936HB7cMk8zwqEy3Yl5WRshlub+2KFvDRpfLAqVb3S6hK3h+irrWRCJB
7Z7lFcrl5DXIGf9tOTlBXtN8cX8sd786uZykpgcdllMP81KUTynJxZZ7jEE3LbnXp6vcqDUcR9hl
HJ0i26ay2cNYJM3Dzr/BcWobeFXzKCy/eYwTnSpJ3w6LDoZDuTLaaYnmkYO98d8hjpZry1gTYKnl
WnEVpSfXCzZy0XtcDTt24baVwfLAxBco/aAylZSz5DxrdY27j/DlfuTfL0GiRhW2r+yHJK5zHLXm
1QQ+NENA/x6ReFA58v85R65G+ad5ZYH70s6v++vPK8sRz+6PaqZiTz3rIxToIW1wbYiW4dysURi8
kgO/tWRXVKcZurNGc+BTaT0Had9uNAdvU1kgC2F9P0KoWaEeklUPQ4uVVwKz6iDnusFUbAzNKW/r
KUY5PqIsuJKnlhFWC9Qlx3L5IJfDsm7pYTuOMpH2bGMI89TUV16rz7LHqW2AAw6b1LhrtOfEIFPi
6S1fy3sI3xeelpurnDChKYskIdJBybxiX3oTYIfh2z0+rZUzZuX1WXZ1Ct9FlfrSSjaBIbSXAq0K
uZjscq0xWpDC1SjOsSLIHWeD0Ti2JHNTXrKpPcrLkz1mp4QPlfCyPy6Z8uLsckq8PDhcsgtVZmHF
nn5VgukXhrkCxWSk2+pWDzDIPYdp0eCTiWm8gu3stzgcOqCSVfBlbHn46CIvv1aNUq8914hOZuXl
O8Txxp0g83YMG01da3lnP6pqUy7HoB1fswLKhOb57lcj5AeK7eGvtvluIcCJf7CwVj52Sl+00vqY
RBQcnISk2ELNllDytT1JTXKq2H/7B3mQIZ09+IdOiTPr4dPIvXmP/rc+N685yWD2u0BxfXjf/5zl
j2X/6P20mryAT32fo+UwYNafjY9U2aeLuAVXeArizwugzrD6AlZ3h29q6yXvuMTg6TuG8d60gFvB
DVhNkDhfNAxMLrhbY4Ax9+tDgp9fZfsbOcuc+h/5WCsX/mP2s2ZHWxll9ino1SD+yW0uRz3Vbl90
khoPiWpG74WKfUPlIGzNY/8l0OzyV+f0DyUgAH5EvLM/Tik4jajexbaLRLVZfNO5eXwo+AgtOj/2
XmtkAR/aOOyeSrOqV6FRlxddFCR/Lb079l0ABAz/VseGhyw8gdZ4ar3PrKmN7FKBvzUL+dIP0hZz
g4b81ZxmV8wy3P4x7MQWbp5yOG6LA0U4Zytbn9f5Y44rBmCfbLVlYDEvLaNl001dxAsUPEI2KKz9
KtMe9KooaiCpmn1RY9+5CDMzLtMRT6jfHXIoRCJiG0x5vbhHyleeSn6L7XC7/jSg2twSyK6d7v2R
rtd7nqJf7l3yFYBuddkEMMPuA/L8bpc8e2mo7u/9SO65x2S2LpuvWB5wCLXxH+3zNdjQ9qF005ac
9fxesGjBp6gdfr8/GTgNxlUdqCPW5/sSMvqP9xgNlN9kp+lhCnF/fxBn8IOsMmUF8iI7GZBUTwO2
RbuisvayqxlcKMxyQLbTqspO7K6thaFl0+rTgGzKQ5/jRD3gMXXvMufVZXMsB8qfYVtj6TbYkPT+
GZHL/3Fi19qEmarN2EF0o++jckbSNN5SC7384Y/h+1pyGXSY10mDe+O9/34dt77BHiEWpGKBpot+
dGJTux2KufmpL+6wK4oR3Fre42SIDJZ99xl1pjqLplITHMv+XvnfFhXc+I9ChxoWT1W5vq/yb4vK
PqoC7yVgzo2M/bTmYOo2auQxVlZsMy7YJqGunmt/cX/yd0pVNJeA7fRFvsI99VtbadXn/qA33wLU
pnf3JWS82uovVhGF+0/9jWpdNZQf9vel5XkncsNq3CJnOp8S7CR8PPzCj0bdJgfZ5wX5tIzAT23c
ogqRR5ttNXShPMmDpXA+z/T489TKEyKX7FANl5vRHDHNBzflBt1RqJBdthaOez00r9RRwl3XV8Ve
TCamQypIgj0k8eH3y1vv5wAjzHDBkrFUvgu2aXZA3SwOSSnqBnWiwVvbXddgLkwTixw83XA7Qgko
Fii3PLSpl76BzkjP5DvQG/hfJ/lG+cRzAMVYs+pPtWl0t0NhBmAmWjNCqgdXNPRBFVRLbsP/BIIh
3mQGObL75HDCl5KHv6U1sE2SQnpIcVJz6lE6lU217NBeE404StU9y3tz8r760mvCPt8n5UPdbOBF
+Wt2QEh8ueXZRrI4THr/RwlFDX3BTn1Um0jZVx03NlH65keJq42MiIY2pzptVBe9AqdcIHe89JAz
+aba70ms+D8CWg+JMOKzgkzgSeR9vpQD46rvhfO9w2cT+dcQGzQFfjkfTv1Bjk/i11SF6TcHdwhk
dnvngKDOcHEHErDy1GhYLq0+Gj4aPdVWjQO2JTNDCwRpZ1CS4vIDJd4l1PLfwoQiFx9Ga1crIn5K
c6zPZYSi5hc7mJovhq0mmw65gK3WpcMzZqK/5FU0RvhmCeG+ACzzt2pokEQvK+XFD4wvMqD09V+u
qXXPoijYHvFotGf7BHpMD48WMHKbHexMJ26VbeNQsa8KA4IEKvntunQwlMbW9+9O8k7GwnCoG8rI
gOTvRb5qZucJrZxOsoVPmXkR/Wju3bq7GinarqvMM1FFRF1oKUNuJ7aiKqWeMY63M8t5bhilazNM
PwbQR+QmDGQcGxAiVd3ZZ1X1vYscoBr3PwZqG9i8G6TT5xlyIPzPpbqx8i5Nx/36fo7aNe2zrWvu
7RxyABj475PLGe18jvuM+1XdT/5phjzHf72qP84RtdkOOou/so2mPui2Xh/sDl95aCK0u04ZIbvN
vUOGfZ3ZTdNarRvEt1OQYi34IGeMvG2rlMpSCbrk3RUNCiwtOhctdcv3k4xxh3o8oj+rwIxz2AiG
4L8nBIu3ctTKzMNUDO5TprX2o9GFb3Il1JimjWa3CBTPC/vUhBeI8pZnjQrja+GQX5rPb4ymt6+y
CM0pHoMWVmmN2wzNuqcu/UqVMHsx3Dx/cezoO9hs/zT2DnIGqcGXB7uEtRxEBR3zLvSeMLJjNO2N
7AlINTDESEE0OhFvdRCOt6moTmtLIw2ijYztk0DZRa7nLuRKUV2MVz9EYnVeSJ4+bpAsqkSMPB0X
k9Y1leBR63AKplm65MobAYVDThgbxX00eZ7ChMOAtU+NqIG9DVAlqp+MFvBH78fOiR2m2KqVFuwd
pyyPCCC46HuUw6PQtWYZBXb76iC/slDxyPnmF8Vjb2O/ihfrWQV9jp2uqVDNQtVA4Amx6MJseLuf
Js5GMCZJ+z9OM6kUyE1S7LfTiKxtX/F//T+cJhAIW8vTqAgk3d6NPM393VBCCPZNHZRHeRqSEeMf
p7m/mymrfr+bWDvhTUmhZH43IhXVv76b+x9NcXjnRQhuS4c6smALar600aBdNVGsZEsektZ4aHQr
f5rM1nyxQu9HXHfZSY5RGhrxKo7DnRxM+jBeNxNqXnKUn8qBQq5RPsjRgQeNU5CmH3IwiyvvSYUQ
K1vygEfMprZM/yrDcb/IFh1M3KMcNJUCAlEaZFs5in+4vXYcJbqdSvh8YHXyeMgGcZUoXXlnM6uu
cmqH8t4Lqsr3M5VOf4yBlV9ktOF2GJI2cXqQEcGINyYwrmYjRy1Qz5uutEgqzH8hk9TiDX5+GwXz
9RiHv6fKLq3du23mzXt68wUUFoJcnnqWQ5AeKAmkY7a/XUseFqt+iFDSnK+6GoxmGyHHuKhID5El
FXvcPMVe4yksW8iXsrOcR+SrT83P0WjtBJjv/RP+efzzwnI8MYXAORISkpHczi/PIruHKGBBGda7
SFYE5Cp4BEZNFSTCQ129plMQvVS2Vr5SEF9nfEEoqs8t3TpnSWdfZMsYtW+x5rgn2UI/rVrUqQOa
eQ5FiTZ4QNe7ByFOk8ccaFN6r2xls0VRDMCaN27GKeR8mm6tShFUazlqAivblLWZ4qfHqEkVfxtm
eHHI0dzWrF3OF+NBjlaUSQ9+OaqL22htx6dJ6ylMzHP5hfAvvmI/y0HIz8ojm6KdbI2ZGT0HSCHL
ll111esLUKDi9RY7YvesoUlXpV0HIbXns1YIyKqjn/VH2ZavbApGS7uwUET7zwGgqsHvaDkiD3l6
1rRSHO498tX/iE1gWNqmr98WlTH3U94n3+atJ0Aox38LmlAjWbharO7wmF7gKx58VBhe78CFZKv5
keGja3Owy6JJHx0gwFdRN2+yHx15/KLxLdrKWWVtr8aQv3mPjswxiapq18yKw62t5M+dVxXP2tjt
XNHHF9k1OZpFnclol7IpDw77NEt3n2Q4Hp1i2cyUHDkW5Tj2dFqwqecFzRq3iIwCNUbN1aiC1xpG
vIfj/hnB2vZ0a1V+3ZxrfIH3Sm/thAlOcCH75CGrwngTaUmzaGrNFEsPoSIcK3K0iIELLmXMbR1L
DZpzMXUlFrtjsUFA1xK38XbSt30UhwcZ7Wh2vtZGTdsMPlKBQxK82SS59mh1WssR59mPCsh61Cfi
Kbby+pT6CG5UTu994FyGRlZYeOfBHJRHtzV+yX7hoHUdIqF8wP4nfI2sbnfrR4UJ7NpXxwuRqu8y
bWEGpb1XGh3RRRxZV23fjms5anZGiOLzCOJoHtVDLzybwv/ye6pXvJjYcMxD3ryY7U9PSdRMZ9lV
BsXSqPi3aG5sb3xD95+pamcXzLO3slUZYfAspsB8GFIDu985IhDZcLFT3G3mlpg5CKrbu1gjoxYo
+zCXti9p467koOwaTC9YIi2X3SIMW0seLYxE5QlkhOZr6bJWXf8WYbtV9wj6dykHzcqBXj/rM2sV
ntbTYH0kEChXpachhGA4LUlRfl/wFC9+IFCYBor6w02b6aGMJ+UM5l49jLFb8dSQxR8NfH4jabUf
htojStKY6ZMaBAn3PgPYGDYvr5Qd32WEPtavPsDoV9XG4grliXbXuIV5DfsBG5p5jXR0V0iBoWYt
ymTFz5ByiG0xnadYFQ81oDA0tWVgMDSIrzWKdVZ0WxxgBBQrxxAYUMG8lREmYhiLwC6CJwDY+S7I
tXij60H3OqBc3UIt/zE47RdMW8bXAMbhhp0QCgdj7V3NCY92GRH7DwFgWBgx+fewjklFT1p3Ukf4
cIOWQLRWlPx75gPMIm3/JmBabDScb7ZQoYxXvtQXlxLUd4RArYVl4dlFTaTCOGdslnLJ2v+pR9g+
DZY+S6mbILbqWDyNej8bPLH0GCPnORmq/hRPdroPQk+s9KIbv3bqdxlQDGG7dKA2Hi0tCx5LwzEX
cmnATJfSb7XXpDQhBGReheTflL+lfL5lQBvZPD6pvnGeJrc/heVg3d4ntbhl00L3EgB9dmY6iWds
LxYF7OxX0Xr2SwuIM4zi8QGkbRI4cMCaqWcniTZrW3nPMlBtvYeRvPiTbOnI9Q7U1q6yVYTuXgy9
+Sjn+Z1zwXPF4hPOKlj/vnZ6bp9hdQ2vEP2/u2HineQ813CiBdXd4NQGzQCWyq0XY+2nRzmKOB+G
7upUHeRUAN2YWOXZuL+dpUnxHkN9aSdHSerbD23f8V2fz1NaVbFMkrjGc4amFnTcTTFF2chmrI75
qoQQsZFLGQP/rDJFJlU2QfbX61yZnJVs9hVf5cAoq5Wca2oVWg4m5mW3E1UDMNJArW5NcyxgF5RN
vI5FjNjYfAj/eaWQRr316bHfFPg0MCw7Kxvxs3sT9a9j6sHNvM/9r0vJqf99ZTkvh96ytlLrWbb+
bakp1tCV9/09rI/hlGRGf8JAczipKsYjY+jv7v1yUB5kX66l13K0lO29q+1KXFxkm3r1FZv736Of
psomt8RrgWTvH/M/hfnWeA218nfEbVD6xMiXkE2uCWrM20T23c5dta+UIcULjCsMCvw6PAV+bBy0
HKv30QqqVzJlwKqipPnJrxr8xcD5rg4zA7FLyyu5u3LbCYGGSWMPjxqWiA/I6DrffKDl7Jrrn0lc
fZuQEvvioPO7ws6pOppJ12BygsrbEBbmplcR1ioH81dpKfZBHmxULQ9ovjj80s8v1TTqq8WIIuRt
XHP6c+Fl/vYefZ+s2RrBsl3wVvPiOJTD105M+XMzH8qsga4TdeNB1bL8OSkjdVf1fBplU8YFAHI6
Q1fPcgsx4jAHZiNDvHaeL8P07kUPrIjnFZYQuUhXiqG4FPlo2lMrHjU4c7IlD2YbkWUt7XArL4GH
vRbtLfvJn/gTPLQZGi/F26Bo6l6ewlPHfq8ncbOQFyCXqBN2zpE5nmQrLkYe6fJcu51EzurN8UEg
REaVxxzW1TRkJ0vPslNluenp3iSXfxmGVNnKQS3XydvLl/JgtK7Lrct5v0/9HOKLluxQBo9Z7UIm
J0O1oaBoroSbes/tKJ6w7FS+2iVwPlIfztFUk/oaCPDecsDCeRG4XhiCOW5ATOroRN5mKBS3lbps
MQwqrGMuyFjkuVC+cqeE4uBik9aDb2gVzQZan/rfugrdoiKCTVUDIh2KMAHPSzwivCNS4R+e31Qb
9qHqBpB28pGQZ5MnMnEAW51dN7Ie+Gm2LjMX4HZIBCX1sQnc7X3A1/IU0fltZvK4Yk9WhQADHoEb
t6lx25un3mMz10WtPfX7tRxwRk2Am1SnpVek7ZEiU/cwZgjBF6HQEDIECYlmWvUERvNFz+vxA4+n
cmWyvdkpadl9ZAvZGw1qsosg8KyiHDl3ZIVfsG3H987BIKa2exGfogbBvyDVjWM0VcomdxTjGMyv
orkvDydl45MlvL3617gcP2tQ6GJj2FF4kQdlogQtijzDC6INQTIHuViA2QKrp5IIbUydtozkKanA
5gu9t38m314lQbTvRyjKjt3F34K8fTRCtX9RSHruzQEHDqP04m8ozj500Vi8t4PmbdrSjzdGIZwP
YT3KeXrig2bpo3KHXbrymiNk5cQ4MNpNZDx6QVAuZ8GvQ8b++ylwix+3k6UO2bSphpqjZcnFBBxz
uwp5PTVkyGvb4kw+lG64lDNQfD7GINlfg17Xdu3QYvoyX3ZFHdYNu+KjKJRmoxgFsr2N47wPVBhk
gF+i5eSIwmVSauxzdc4l9dAaTB92XlLHOi6ZekPqrWp/hi/DGKY/wwxei6K1OV4ZqBI7ClgaxLnG
syOGaunpgG1BUJzkFOgmR7SP4o/eGMul5WTquceYat+WTrRpMkhtAQB3zGuT6CeILTkH/Dq/H6HF
HqYE8g5rt7iwxe+ALiGCV4aR8do6VXdQ4tZg46Trr3JUNhUekfdo8GszjUB7oDJcbO5qwOZUHhMk
GG5ywUrj62clijdSKVhGuSKMtkGMj/p90qeF5IBe1H8slCqadlarZNPYU/DQUC441C4lknBE8a8o
IbZMgUJ1VZmxVn7WvnvgYQEo9s+5UDX+v5N/C2tKka5LiocbOauifgI13b42ZLyvruV/kbPFaMcb
NMNHPClYO/OV7zjy5I9ATubcLcbSc3fiuMkW9y5tlc3NPgz4qbYV44xj9vgCyfY2G1uyYld0mY1T
V9W81+ZsMxuG5Unxh/qL1XXoADDdbbJu7+hVdAszucGipVJ5B6DX+Xt3kJPTtjYOraZucea7hFHT
o29hd7dD7XQd6ssDpcwqxu10PtxHPwXL0U9xn5py7n3afT0Z11Fs2LAv/9EkfvoAPNu8KBkY39JU
MITzmuLDDKN1H7X1j7CGsQFb1b92MPb21VSl6yAYxRuuh/siUCpAwBqmQXZZPMUwnnZl4bpr4WrF
F7zXsGwjIkzY8lNYmZ7VTHTQtHxj44WK/WKrEKrmiFJv3+GcKC9NmWobFxTWtq34AFRI5S1kRKVo
j3mjpSfFEVf+AxqqMCgVDqJVj343jBstCN7vXfJVPUc4UsFQxmWGGDcQLd8+xcnlZAT0kWCvGsla
dtmoVdzj5SToQYAdZawMycJ0NyBomdmifKZWkT6LtQ6A4lkeSnVAq21m6Mrm1LvaGaWpg2zJKVhe
oPuMF89e9jm+bfI5wq9aNm+HVJk1eMRsIlw+I9I0IrmCB3Wl+r9PkyavpjDjJxmOSixSjqqDfeV8
HYD6rYvWwPH5J1xoLb7fkA93MmKa7GLjt8Eqd+x8H1BMXgZ2F77n1Wg+qL1p7vM8DN8drH1x+8lR
Mjfcc9yAOnEaN3xPfW9YY+PMI8I8S3HiX2MSjReM7HvqCWD45tn3teUkd8IW5L62xdrk03+vHbVm
vJCz+MQFK3NI54erLq8WuuPyx5sPCHAutGDo92ENsmpZpZl1G0CDxKvXMkZ2alN5C5Rd45REsIKU
7hhZ1ZM6+f538PioMYe9fulQvD0GRY98t4++k9PFK1Eb9XuIOSu3ranf2kI1XguzPMuZOTSuh6KG
HFKb+XTK0aIEUsrMxGl5QOoWYdSr/PS32cFytYnclKIvh8rIDrJPHoY8yZCn+Y8+OeCjxPtH3C34
n7j/x9qZLceNK936iRjBESRva5412pJ1w7Atm/M88+n/jyh1l9vtvWOfiHODIIAEyJI4AJkr15LD
bm1mCK1biiT9/zAUvu73aCJXbgIxfcyjZGa8poBMw1hWFTzygQ4i+yS7YZqHKmuQ5bVhHhRkyWPb
gEa+Nckpfhki66XpINvljUFTLmRfOU71wcpJ3pAzypPLjhEuz63rNMMyxJs8RJP/CDdP+wn6pyNb
+eFe1oAaPhlhntzJWuWXcFPX4jyMWgsLPkSCTUoSluxMELpadNChH5E4bj8NAfk+YNyyg+xFDcJc
akOBR2fuhbamWVloOu9kr46jHlbuMNvKXnJJnXWHKs9G9pqhrm9YJg1r2Run6rSNSY9eycsorXTc
FW0Xr6SxL1xrbWVwBCsz8281CvvwyyFr3bm1ggWYeIer76B7QwPXzNt1ptWBB42ktkh8Xz82atvd
g9ru7u2mrhaTVkOzNFdH06IjDN0tXhcdPCltZR99dKTtGzv9/E42yyJICnWphiF+9L9NO2T8Dkrm
vciBsr1Hm3dpwAx/r0bpVkxjQrQpQAwqhGVNBz7WWIF4VbOhWirZKB4TAqnrwTRQe+Ex2ntR2e5F
O5Tn2G0B4GRd/ZimVr8czaR8hVuTTzJLmiGplxNpBQi5pzA4eXwkilifQ0PaOkX3Z9nqYC1DP60v
medBHUE2mliWueKuCqtqTHje+/rSmmmzyLQOlTk5nHjGPcnXxt7rtDWMwm/VlIkXzUGlxAhR35RV
OOoPGukHj0MjjAdR+fc+vBsvZt0ne9j7tZWsJlBNLr1SuAdZVVsXn5aaPSvEoe/BgLzI5tbvi11j
2ADR5zNFugf/gsPXX/aK2pzV+dRPbjjkd86o/JQXoNdhty3DWmEpxqDB8NAL8YV/loMmZwP5V/Si
aD56kSZCg9XknvO0cM8teaWwGsFBIau3Dlm1klAc0T9d/taeewVh0amZugUOQXXzp7GiyvnuGv5r
m4UauqWCLKmCvyqv2POtcJCUu1ZjaPzZqk8PslO2g+vZ2E6Un9rCSQ95bZprNWymt8T8mqpR/s0N
mm6FRll+Gls9vo9hi11YMHt/m7L2PptapKBSp961rpdt9aQdXiAk2MmREPnhv+NOuhhBbJ0jbdSX
cqRiTETwRfMaQjywUfve3VXJoD53jvN8nVrF9+n4tXPvczeg+hPOqzkuJkcB1INYy0tw/JpJYx0M
FV9p5CskTM4X5frJN9fsuqfQ8rS96lTJpopJmHGQWpEGMIjFK0MlRwoURIuER+0vr1On4kTGU7kC
mQkQFhqmU9VUxUkeNfPRrSoafAVmqKKk+p/sNKHjNJDjfL90WbP7j7cJupwl+nXwb1PHpruGGU9A
O/rfrkBOJYfKa/HVosFZOJ9ydNXi9MvZb/NE7eBuK9t7qMUEn4YTLgurdV7Tym1XE2SIB1k1kWBv
Vf8VqcT82Fo4ZGUzAsyE/pIIhrrE0T4RBeKBZjTgCX03dn1LZsm8D5sjT7muhveIlSgPpAs+STMB
dgDwstpuZTWOxiN6u9NTGlvTJaocaF7m4T2ubbySjdhLM3v4DI1u9+KyzTp2qa1er8UwrBRRR2U4
KakTPIu8eIshOVvbM95VFsYMepVH6Yw/ZbPYpSuIdOcXIWTWdTQ2i1v3JPGw0lI2JmNzHxXdqm4F
Cr5JihbJBF+4a3ndNycd9oNlA9DN6ifeg9pPL9afJ6c0v1gdiUgW+2C0jqBfD0IEiG2773ZeZ0AI
1OXdye0qddP1XfEQQm0G4U6nfG5SmPeBEvbfTUffQL3Ky9Um6cjz++kHb+8vSodueNNb5TIu0NN0
esUgW43PKPyU/j6KomlfNEV0NisU0Mlb74+OXT/WA/spuAL0vUHi9mNb9vA7zzRasZGcLAUvvELU
4Y8WWhCf/CooXlSHkNTQpf+a428Ld54DHvj/2QK2GojxZ/aweQ5R87nUk2R6SELonf0k+4mPA3oP
Mw/ZMeOmynqkQ6JIOddxnoI0s5LFwIfhpUxQQnMs8CpAf0jPMQSMQF2MIh8SSSe9n8MoWWWh1ISO
Mzd8uc36rIIdAEfHGPcepE2EklI1VD4PPt9n9qjN139cRAeROQHLKVqY7CG4iN7GtZxk14vIURZ8
qfqpQodHm3l6uIh86r27cGI3JU/dmnq+UmJtmRsgBbw5uxP5ZnI35aEyJ3Zej+aUz1hhc+94xtVO
mZtuFtKMlLmPAbNtOc8pLaTtb1Nez9OxvJVzlpBIERD3MsjoCP5lZIptsgLeaTFH+ipTBE8+RL8j
lHuyJS6HcKO7mbKSfbLNGh81t/Qe5Aw1IclfZvjL4DbD/3YKeQ3yFPlYlWfWAs8/dIh+nlVrtJ4L
q7hkwunuZM1sSnWBynZ4lFXLrsnsiQlPdrViPeeB0m3rfphWtVKJ5yoVaFE4IXifeaaxn6Y7N1HP
vq3g9/vlHJ6XXTz8gP9v5xji+nUA5CfUdeoZ1QMaxSBQHPfUj6gwk+w1rQwl8U5uVRIfNBqHHKQw
OBuGXuzywID0xfTPlS6inkzLjFI2aHM3efBPOBR9VIRyAyX2WBDYvgq2FIQFt1kzeIS8U+8CLUh9
8uxoPWXZ4K5km4mggpEYES8EzGrdI93XjYthPXYIrl7rt8GdE69l7TrDEIVvrtJfWlITetIIIGo7
h/gb8El50XQUjrpVktAkrJ4LexW7PWrVul1uZKMAOorhMBD3/ssQTmHUouvaBvIkPhNdKM9+oZhP
wYhg12gj5AVTBHDVFpgKYdWzrMnin/ZtjGJgo9f5GkxTcNK7oFv47EXXKEWHBwCx2ZMZG9/UUA2+
GREbGPjzmgcRpy2iYbmz6mY2RC05Qy3vvsmBWVp+DAws65vslwOLPGgeRqV6IM9wWEEw5z/oUQif
i6sK6E73pp7a7ynvsEXkZ+Nj5qEiSqBB2f1mmgeHIjfEeyFM/H3g2K6mdQZW5mY6wPz0/R+mt1nL
2bRsJ/+h8tOvlgm2sV8Q7IINFNL4eBTDfSAMiFhnzT3NivzlrSPV1D935HMH3AUfI/Sx9Q+ITpjI
w/iW/eQHRIJy0U+fp0D9OBr+Prr13o7+f9vlEFVcr+B6Dp6E5TTzXfWOmW0im6dfCK+6BEUOtZHj
pMApsi3yeeLd0+pvSa6On34zbevmw1TR061d6+I9C8urKYldH7O6nVpd/mma24n9rrfZN3TYp99n
/ecF/HPW/3oBqeYon51gesqD8R1qMla96pTD6oEjbozz6qH1IScFNBm9810E0+tH37RcsFYYx+bi
Z0InIxqfn1rqyWvdmcei0KJ30j/fg6rQnrsuybdu4Pw6mbQYVHKO/p5MU8PXkZjB7AXzz/3tHSTr
LpJH66pgeyOregR51WpyIm0PnQ/IEx9J2lJk95bSWE95M/ar3hHkVBqB9YTGWnBqB9yHsteeTRx4
K34bkCt1gFSmsJ5GNccDGXxnowQqYS4Cc/ooOocAJdwG1MvcCDYOQuFky/0nm9bGbUF8pVypHvAW
udoxarYPdfxtAKK/illZnqyUB+jfBl6Y9Suliz4MNC21lgIW6e+eduQJib7dDPoe5YVxPkWfpimp
q820ur4oRzuMWGc61kq+FGWharV5AVod4IM6XM1kkz63I0EUXgdcX6BWEGzMvGx3kzoVs8Zb9gQ7
MnIvRBW+FZG5cY3e/OkU7b6z1OxrZMD7aSd592i4hbFBvg4QLqTwJ5/V9XW4YpCMVFplIocD4TR/
dma3D8d5FYke5xYG4fF+TMAI8ue5eJM13Msi8iCoqNWq3ygWroZF7ybdnmxEAoNmPF5tpGGiDAh2
DM3F6QrsIAH8GAeJUryx4qw+BuWBJbf+ivtY3VuhEa25AdQvmp587qAUekQMrbqIUNUXflhoXyz2
ykvIBGCbQN/nOXD80+Db6pea8M8GkrNqJ4cDVbLtvHrNWULvS3Zxi4IU4ZNQ6vC+IoJ5X3j3Q1jF
d5pvls4i0dnq1h6qAoI4j7OQdqOFM9AtamgdZhvUrPJ9raORU8wTyFlkoRigBDvijzswV9E9C79H
khrsvaLqDSKE3PRqozbHEG61TaOB9xlH2BxrUtrfJgF/V+ErP1tiDIGKWn2QW4QIdT381KpAhoKS
xXzaxQI/hgYvvc4yEoXrdEXgUX8JxuyNb0m6Up3OWo8oOl1kUdkCPW7XH1e14Sn6QjZGtmdcYhgn
CeDElsojLFuiIlBXSN3x0yFEaeta+T5GOJQ8PKWLanj3ULT+STDlcbT99k207PFTe3CfWd2TGAfu
DMLpNN12Ve8eyflpDuUkml1Y18UFHMS0VpLYfmx8MAeI+0avXlb8/A8nIRfoMYm7P5+kCpWEbFsI
qJD08A5tqgz3wOm05QiQYCOrEIMDtu4CfT8p7k/FIwd/ITsCMwUZXCYXErLQDZ6L34ZKMzl0YCh8
Z+EqM2MdZb1aOckC/D7abde6ai58O26O2aB/9Mp2Wc2d2u0WQ1GeM42kJdk2ER+5znKzk0e6PqAZ
qY3+9tfp53O6enuCPRo9VXg2H9s2ic7gZR9lTZubck8jG2QM1bUrkjM8F9aBPSZOj0q8iimKN6MX
BuZSdrSBZRKSQIPhVpVHsVHFGcJldN9muNnIIbfeP5n8qe06q+ILuDxrMyPfpSlPcq5KTL2zvvb8
aiWvXE4FMTVXLc95NZCt1xH8P4NFSyRzU8+82bLQZkLtaS5ubaEo7/FWK9vf2n01S34xkwOMCFaN
he3WuyaJEihumPhmR3Y6vb9NI6tmVwKvb5rDL7Ncra8zyuuSfbNSb2Dh+f7nRf5Wvf2OQk+To+K8
/PHcNzM5tyy03LIh1o7Xv00pf0ZhB90B4t3k3OR9cRca6AqGgXfKx6S4a4o4tRZBYR51b8qOqQ/8
Zz0kgPBsVdtfTeZR8qjownSR1CNIftdGSMNC1RNuOcfdXOux6w3LqveMtemJjzFyIN/TdmUD6F3J
S+j+njHOC1xDcHoMejRuSo1Ymu1Z1tGaC1mVxUTGBVChuVsWsts3snCHoMf5dxPehESTpI3mxd22
idUfs/LIJnUsdZU0iMgjs+bdJZoy51uaT7LJqYYfltXnJxAaGAz2v+yd0tteRxMdqiySGAtRaeu2
bYdVmrG1g4GMumJOw8oqTYJy1Vx353oGPc7DBF//uS7dC3iBi9257ft8wP3evkdWcD34uyuhxbd1
5d5Imrh3F1XaNutboFOvzDWbEoD+c8RUtsvi9xip0VprfQiTg+w1x1pbZGrub4eMvcfgdvHu9r0O
OvCEsBwJiPv56svPNznR2T37RFmRpoHF9/023JWffzMu9a3uCnE11Oo42JIaFBB86us7U7d+RnYm
dvD81XeyiehGfTc4+rU9V5LRWsje39pSf+hY8yBUUY3Q94BfunS+Gpxg5SnWcPFpr8Pg7e1Mj96b
ziIsXfTpc8EXYRs1oN4TYzQfsjHAFz+bGAKNPU0dvk61keBKrD9mc8juhJci0l77AMSgwvr6NhsI
zWibo03n2wMct3MGmTEXDm4dUhbntDJ56Ghlv2YhksLpp3x0yw5pLcfJqp01DPkv88zzysny0AbB
5QTeoY43vttqx9z6ZuL4PyiFrbOTnZsULWSbLQ+N2NSO8uhWMKILlelwtb0Nu1mE8Yy5Lo1zrlj+
FgY5RBFnBiJZ6Cx175SE1Qkt3fzJlUdTgbCUaG17dzMlmfdj+M1ODs/1H808Eh+btch6IN/VMioE
IlEg9u7z7tkre2SI5oqHNuw9MXmwqQmB+U5VHAcNrauZHtjxHbq5GQssF73JMjkW2dkmo/QhFH79
EMF0eP9XSxOIZK8EA3pmQRzC0sRyZ62jnrcs0Ay6VHMhjyD0yi+yV+uVl9DoLnax8jPFu5hJUd/l
TT3fmvG1KXAnGIA8fbAW1h+tvKZuDrHAn0J+SLTWZ9J8z3WrrT70v1ZBF0drI1D1Tzyc8Bz9s/e3
sUWh/2ose63eflMypbxAp/Kv2aWFYUHnT/J4tf3T+Fvvn84te7u6/aIbRQNTdqHvCrtBqILdVSrG
9mPfdd2C3fZc0jCbDW82uqd3u6wuwG9rSO/OxUSqyfUosyre7KkSqsukccwlXyPe3b8Z3QZCuSmu
A28mQ+1N18FOovzM2hzqWMhGUQYZzrqS6qex9mcas7+qUV/wXkpG9dqbay56FKlzxJsCR8JcBF3x
15FpgGP8uw36f2CbSd54izpDUM91C29Zm6H3ZRgBthDFMO9dAwzbYLSok84doxVA4VRl8dmCyuqJ
HN/HRlXdL+SWKistSJR9QmrHS0G8RbYnA4vcggjSNhrLfM9Vm4uqT6LnfiNMF+j6fGw4bDdUvF1H
xNHD5yRztY3mIwMtq1GqGeeqgRrIisHIx3Ck6wXpqHKaIYm6Jao5YidnirN+2ikpBITktUYPQ6GS
kOBUGyTcQZCEBfJAKZKtJmwG1qLwnIXesbXv/W5c+w3EP4HUmHUVdMLcyDglsyatSLr2bPNQXTsV
Lx/XkG/+y5gdEmJIvrok1HAnWRll8ZuEaCNhQTO7o1cXww5s4d3vZI4Z2tuoDwXTepRPJohktpGp
dbxW/Z4se6/J3xqD9Z2rqmxDPU+F4HR2bdmy3laRuPixCuSAF9XVphcC9jXVjvdXG19hjIKGwseY
OvCrhQmH5Mqp23DJX0b/1FSRdpBV5HSMTyKuP6rW1OjXatWN/zK+jfVHPVzejOVUslp46sdU0rjQ
DGUTR323jIAGpVEVHCSA6bZC+K16/f77+aaZpuD3VYPIXLKkwtrdGqjf+V1dfA/bfFzEkZs8NznK
Ei6ogJOnQiNSQ82yRbBpJCoDn0kwjdEbLJhn6M+Mn9pfwyel+hjuBehf5IotTgXJ+4fOtuARJfPn
tpy7renkEZw6vBPk+s3ztHhRj46zvllfF4O/LAnlivFab6E7Xmgz9K1CIuM0lra7iuxOeRuL9hrf
ypO6Wbp84AGdOMEp8Xzvf7Awm0B5K9FGkrGp2xzIv5Xrnrtfskv2uR0vU8A4O4u46pNIVees2Mi3
sz/Pl0WjxMshg0VsiIb4wUne07iZkOqDzEQe3QrZ1tgB+G3Z2N0Ob+aaEiQHSG4JLIGeg8lrcBZe
m5tbqBC0he20GVTbWvxijEN1uHbbSWXsTTP8fu11fBjus6yErE+O7hJuY2Kh5sqyp13YoJEURTmK
EwavvY1OYuFSNoaOS6Mo25ZgLmSHVyOtcMRdMMH7aTgXshPLTUPO/dYwnJMYi+lnoRdgx9rpG6km
kIY0WfHEo1Bv0vnlm8+FrML1lz+hCoTJbDyPksPnearIBJASIKvp5FV1CYPwexD54edAATvdD10F
62sTfra9KDuyeWfvP1ezybH2rpOrS1klqNztTNdtVrJa6nNymANgVU6VVHW6cRNWVEEows8dohjr
KQcAJo0Lczq6eXbiVsiexjmJwHt3DKSiZINlIi2dCDPf2KOdPRU4HO41x1+7c002gbnsl51rpzs5
gKx2nptIe5RTyabEspsFkKr2IKslK8UavfGn0VXCbaIm4ToDL/HJteNsX2kO+W68hj+pMaRr9oR7
Qva2rCAvjuF+lrUEuueHSPU2suYTVnguoS+dp7m2dMlaySr/cYrs+JOeF0+BGrqXj7EkSYqwj07y
PMHo1EvcSdBfzKftcnjnjdZooS5htjKCVprrnK7XiB5mvwuGEZGX2bjQbbCi41fFhlg1LH1coZBw
rAOHqmxjtTveFXbULfS6s7aO1kPAOrfJXhUJLpssrcNtgNV7+tYczc3kJMaGxFJIQRvRk2VQDKu4
5ssmq45v2iBlPP2oDdnweTSi19gj8U12oiO/KkEJPbml4T6b+k/ZaoLEvvfi7F7Wxl61ThHabQtZ
heu630Mz6S1lNR97azN28BXLKn+NcWWG43A9eR4a+BY7OFRlr9JbuDmr/E5eStUSfqqVmgfB8T91
9Tdp00XFPpoiaNejjLsFuaO3tFc/ky9KZkxtwuqqIRc0BoL2ojq0OiDGGAmGfVR301qd22M1XrZq
gYQbzvtdn0F3MOaG/uY+2G2uvHkl6hxBPlS7rGzcF0v1WWlzGuLE9doFQgDAAvSmbscnOR0kGAVJ
NZF5dMQgHo2s+dKGavwqvHChsnc7+VmtxitYUpJTY+TpSR7h2USlC5KrdTSR2XjtRgrAAGog7VVX
PXpJqO2kuZzo2n2rj/PsspoIezjmMFR0qbEv2NXGhoGygtWcs1lPqxkzRNLK2XljJgPfZHkou7qg
r3a2X59jq3wnAjJLK5rlg69dyF9gPzCGnsU2ZpgV5Os4WYaAIZYEjMT22g+rzFJRNefO78fi0YCJ
/oi77Pu1EwBJvdKFv9CLZFwhvADifC7MJptjoU13QVxbczripGJukp2w0xSrXhcfAwZ3+Ohww7i9
YCpH3+xltfWJyHQWip+hExNNZcF1Hmveh35R3YWxTQ5WOiRrWZXFaEwImRlJtcpGV6xubfKoNCG/
FBrhGWnX2n5jLUCzQ34C7P5qLQ3VeZqKsMO68g2XdTSnuxatV92Bg8QF4hvqtaPwdWeRFdqw9lMd
2ptGRbnMre5hqxB31VzI9gh1ljUhgwCph390WCPyeQLRgd2tQzQG8CyCmqcCLdpNV6Dm2hFmvUCB
6K/YcNVfbWEt/bjq3+1Q54UZ1c1T29jq1m6QaI6cIn4oHFi1pUn4HFpa/p54UbzMoDq6Nwxk6UZl
arY5lMZPptak3Amif1cnY8Vy2X2zujJZTaqAvWjqqqMDW9+6UxL9c2hkz4GqIJfslspT7gd3pu0a
L2NWNOtR5a1pogp2hjt3XKnlYH7RCm0rLyJwYOfHMXVnwk+yFLn+nTtM3aYs7MkiDw2QmV7dnGU9
HJxmmSWDvQpcvTnLQnbcqjAgGGsxjOI6THbAbMY08pClublz8pqcGya4jY3CFk7YYTBHFH3ub9Pd
LGSbvBQzNHYtu7ODbIpa/aAqoro0cNscUkurF6yeASdMtvlkpuky8tTxYbIz68nQSncJ3YOzldXb
gDovkmo5GwthICSKksFa7S6wi4WP5ryA0trU33RRE6yTmd5bFlVyUeGEepQVaRAU6r5Xim3A2mxB
8Er/5CPKhhuPaqk6rMnjYTgJqIzZSMHB6vRo8LQzjjyIojsydsTO0HflUPkXuwz8C5nzITQiVuYv
RD6ZW9nDu9K/aBmBkIWDu3gNDVQOr5DmX5yh8Q9F4r8UJRSLcD9H27rMpy86/BZTHzqfhtEcAD0X
7nIoxPglaQsupGr6uzEWwUPq299lu6Kr6mpM4eGf/N54UdHglu3gk6Nd4dnZ5mrmF0dUF/LnIMVt
6td2uXTwQK3zCFq6WET1XcmHbD+Q3N0MbX2XZTW+Ctk20SYtmgl+wWpE/cWLaiQt4sr5OsXBW0VY
/Slv2/DQd5GxNhAxBUu5lP1V25eEl0iVyoEPPvrD8OM6ruPnhKab42Xr+k2TToi2FnDGC8v5WoAw
jknz/1IVYQ/ZvI1QtcuXrnbDB2mgi2Qmwq5wMaFDfG79EBBol7tf+77dkfgfvego0rE806dtlkfd
Syuga5inVt0WySpNA7qKFNrd/ESy+rpeU6SETxYsJ88JqNi9P0TlpjSz8K3iXyovOg8ma+UnaXcU
tgbcNXM2gAei76MNTlmZdFLbM8SIUrIoFiGksyjxJqQbGgkvZsnF1j+4Jf7ExQisiyg06Q1G1CKm
Gq/xUGq0Ow9Xy34eo7Fsk/O4gtTwRYA+oogIU8J5iedNxMN5sogCql51UsyQOLpFU6QlZIrJDllo
anOCpFyDtABbWdyGyhFWXl4tZHupDqQsD17YnCfDbICrBMbW8i3veYCvAtY7C51xLVGei2Ac9iaL
hSWs+B6vs9E59X4O8ezca+WZdZ+3uG4F+SBLC5Btrz9LS9O0SQ10CkgbMDQHOPoH8p7QGGeafGpw
gZFNuZe9+UjiXV4l3UZewkSSx87T62Ile1OvD1iNJ6/k+PpHkXk+KTFp/MiNmi7tyo2/JkHGEr6f
fqYw7nqqMn7tOrLng1pB+VAJxAbekAIVOK1lk5r46I8NylMRR9Oi7mp04CId1Tm4dUHu3CHhV3+J
DMNYulpo3OdV7m5DV71DjQUi4+wO5De58CWA+aDXjm1mfYbT8s3TK+VogeOr2njeNdk9cmefjKD0
V2reowuhb7su03fdmL55jZUjEKjtTA1hOf4eqza2lBMahPWiK7v+sxday2zoHKhAkM41K69YDKqz
jWwVDtzO/2Q14co0+vdmFOfECu+gONp6olnyR10VA/TjSFWnqbazbLFpLf+NV8mjotfbqqy/KUD+
gPsYxTbL8h+OODuu8tWFPg4Fqg5lW8fLWZAZ7xEYhoXrebAvqcHWZo0Gq3y4qvXwESp65xxPP3K7
e1az3j6AnVzECXE80wkf40ojNOqDIChrMIP+3hrMZq1WhlhORbJQCNAWejY/+cAlopYVLmaTYyyF
6vjLXqnWtoCcuh10ewHiFRS7F4lFEWchelUD6KUWMlsd8T3HCXd4xxQ0H5UJGpqULIX53DqSv4oN
SW01p6q5/tQtSZzP11oVgAF0w6M9aIcqdsdVrqTxEt7CTeE7z3qbuntVV8elnuO/Em311Uo1+Kz9
EG3NweP+F965nurXPvkSkd+bElxHsRygaRfiNahgF1s4HglEgWJtMt0fCNyaS3Ko273Kzbkw2CXH
ncbFzauQgGD+Qg/7cKka5ueQAMmCePQsCp+Umypa+lGULfNSBQXabOySbZ/Tu7PAmPhGblK6YJ0D
6WFtLwu1STZe2+P5d3a5883qyVNqwzo/TnHxkFScq9SGcR2MOfSsn8GIqxvdK5606WuvDgiYdOnF
nZ+1MDWCXd2LB255ZZdrIeSRvs/SNS79XayJh6Lr3uLAhVAOkqhFO+ZvdhYj9Gh1b2YTbZQ5q6yM
A2TxnG6XqKq38huS63AsQr8uwvfM6fKVXYlVVZs962gsdb3dBbY7bAd0BTJ3gWINgQN+zUoNaoiK
DKtfNNlThzIfr/NDWvjWOvL5SZHjfucl8mpMD34FpVGqF8G2QLq0Nty1xqJvbTXVK8FlVELRMiR/
tz2MfB14eNda0dc7tUyJyPnlI8RR9bb1IDJWIUa2ix/k7RVLvSavRWRAtb1svNjGYC4Vo7+P1Hxc
+o5FBl2zcawUhQso647cNWdVdJu+watShW69sTy1OaCQcUlwSU8eAjKxoemH8RMoCPuR/F1ublFX
+zDy96Nq26xA8ZrzStqFnhPeVcKZdnxgpkVGZH8JwWUJiQ3Qns55UIY4IKXKPod8LpYj0k1p6v1s
ezHxx8XX36BgTI58ckaH7q0CjrvyengYy5RkE/inQLYGy3TUqs2THec/0qB17x1RzZmo0cm2LqFr
sFsOSlJlVcuFlMfe9dUcYBpaZxFl7deIT9vWTqyvmeaNKI3al0DhV9hey9vY6J5cEK6LWkmmvcKB
D1/FomvtEoGP4qIJ+B3HwotW6uC8KpNvHVTRqg+Dp2zjkBuzn3jMWw1R7MpAuFFHXslQHnqV+ySt
snM2ZuEDGUD2OUMd15vEC7nS4w4t8H0rYvchTu2jHSSfalIxD2ZPjpeuavY6MgrxGunON6PNp/uG
PfiDJrxPstlh0btRhrZH5tSA6Rq8UNoozZMhCudSgdFY2GVivyKO6a760UXMYp6stvkHWuHweQot
vrx+nC9lezbYGvL1Vn8chG29DMVJztqOurscRx4pQmz4Up1hfB0h51g2hrBODtx6n9OoWMj2piOX
RiiEmbrZTMkBVkozpUnzTWIRY8ANW5NbBNEEW8J7gow8eX9XCWo/G1eplNA2gHgJ8EpNGKff2RBt
TJv886BI9PXQ84UGKkOS2d8WeYeTJBjKF4sHvxK+82oEPzzHG9/gaxuItBbFTjaXI2mFPVhQZIN+
acb61tyoQbErCvjgyDy1CHGI1HuAh1xfGeRGHo0xDR/6lluz9xrAt1X6Njj2hH5EZ+3HTFdQj5y6
Nw1t2Ll/yAJj1ef6HweyW+3XhqeVK2jD8kXYkX9izvDBwg7VbTtk5FDNVaSE44e6T1eys5tBh2bt
/WsAjO3RqlNM0l3cKiW8jmg9/2Bye88x6M1zn/AtQa8m3srqreNWzRxV28Ue38N5wK39VpVHbsAi
Mvl7pluvnNPuhcnapYafILRhPZwLkWcPYTQimaJ2FSr3H01kxfzeBOIsOo04+qGHNvpDbGvfsr5P
nv22LnawT1nbNjBIwq7al8iP0u9VZ37zWcs+D6Fa7KLJ1NYjsm4nlHWLSyyDmmFrf8kaiPy6INDO
uqlPj5Euno25/f8ou64tSXVl+UWshTev5avLtHfzwhorPAgnxNffUFJT9PSefc65LywkZYruKgqk
zMgILHmDlRta7KYxTPmaQ3tLQmz+ndVgW5BQgN44ymzIwFQ09vYLeDUHaFn6EnV6qj8f3gusLu/n
y5G7hOjSdDkQfOkPYImbLodkfYBgRM9uut+Xo3nUdSfMewhSSwRZvHHtYnV242ZJc1eNEq9dBqmw
LB3XkZZX7yFCxoBhxBcLX4CkkT4Pmev/xULAIlFz1A4inw6SWGFVR4/CSYB21EGrS82eW9EjdvlP
KM/Bp/mnBeNwoL6rBdkn0gNOs8U7mwbpMATehzniRtwmsdlvStahPFr4zQPnZfuAAqIR9CTlsO1y
VIot40pX0jTyjkyCHNXn5EHG1Dd7UBPxpHOu9QxRbt/p668iko+oeU2//3GC13r2fcj1vwyRcf97
6L/YtGqeP2a+XivhUD8H9OCFq3S8yMCxnycmOMzqONO3c9soU7DP63xbjigaAGNJuarNGEmVpKhW
YAGC5osKGARGcRntKOWCzP5Kd6PuDrS0H0fJmCIIV39qzbOXFeKIsn8xRmBSEWM2lqY5Fke90TR9
wXxfP2i9pbvb2hp1MLg5SN6ixgDrHA0SO2bxIKHBpepei5us5/m58pkF0K8jXnutfAHMNvwJtsTP
TqFoLk54ZoLLmGlR3WJ1iH019wSgn7Flrl1Qj7zVvEhRjt4gvmcz8Yh39Q31m0aUI50bmOtWesMb
VApSLPHAtVpazQBlLcuPgjeUPoAqk/PqrtAa9y5v2A/QG/F3VAUzZFD1YQ8FDNzxGa5QaG8aKjD2
qYasEHWT99gYF+/IDL7P3nURDHtnG6FCDaEyxzq3sVuDxbo5syS1p64Q3OrTWWliXWcDP74lWxog
u65Fykp5zf1VbeJmhTgzUrZYftyL3NbPrTOMS1vW+XdQLhrgRPxqM8dcZVrdHQM9Ns5lgTKudnTz
7714R1EWwsK4bTYWq04UGnIK2d25Nj9NcaMURauqRWPxHy32u0WW/+InxwCcwDEbzhoyvwgf9fZz
WvQS7OY+VCuiwtkC927fcDuLoGhtO5vEYPweuQRvCQz4+NplYOKK6vBHEYKKAATNDDskEGgAL/Et
uE4Z+dVlStF2H6fM88HZ2HHD7zUsLZeNPNBfC6BftInAr7yhf6xDsmFqUjyMmn4z8A0ZYx1/MW4o
eHZtfvJFAcT4lJh7F/xXRyft0yNoKMxV4+ZsGUob1XvXARqd+7TIkPhw1LDPfAOVqVwptmKG2QYa
EfeXe9bVfFQAl80egFj84hn4zpfITYdbemIWuDvPajQEXBxsK2EcLzlWEqMAJZOPquvQxJOEO8ZX
8DJ1u8R2ImCBRttaFqmDIG05+PvQs9+7cghuhToEPA9uuyzAV8Iqc/1pAL9f0Pij0DXL/YvtdQ7y
nPs/zZHp/rAwUc+9NRTiKHdR5SpCd00tS3UBs42Cx561lwFkZdU+rzmmI2tugxbxIOH2HXb5dXNL
fa06w65agvECykSIvpQvbXRD6zlUjgUbD7G9LejJx/cQ6gdqPSc182M3rOdu7HSg5Ri6+vs/u2mS
P+a2yjJZMC2wgF4C0SRJKPQR9kdDpVWQGzWt1zGs3zMe5XdD4NhPGshHqTuJa5VHBTKGhBb+4oR/
uAWuu0Z8Tcj6Hpw09m2Z8gW1WiCe7mUMbAsoOhpkJhtsZfI4OFhO2J6czLdWhVuHbyCgOERp6P5A
2cBzxGPn5ZMpMyDXify4BFUfShY73QnvOKgfTYWc8ng3tQyF4aIWIPOoiEJLLFBj15944YuT6Oxw
jSgBSPdMr3ZuCjsM1xzC9dCILxli5qL6HLNDPbCxkcIFjYYK5n0I9Wm2i2R4Iyz+bQRave4Tf2n0
VXVK6whCQ0DiL/FUiL6lLhD8sjCeY673Ow5Cwy3iPtkbOL/XZOAaIegjpVaeoKIAge3AuXi2hnW2
TFd/HgJXXwju4THvFO19lYLhGmRb9Q/kzZOhd38gY2gBDAQ5hSp18p1MenNHprUyBYSCTA3RN1+6
ETHDtjvTG6LrBd9IJPS31GQ2yi7tMH7JytE7jA6KHpkQ/N0zsI7DExwhdLynHpW7oV5DLbCIm9Cx
vL+5V124ygbDRcC1ib6VQbapPIe9gSg229q8BDtm1LvPFlCiZMAlEA1F2qRIYDHcGgZzlz6URL7p
erLR2yKaPB2GeEGZxu4zC7STmwwHf7ARO/dd8YjnzZRGoFZRAfqlnovXFj0WqVVhjFocgIiHxNnE
YXdvhY5xS4gd1ZJOak6tRBPTGIF7VGse+9Mv+m1JsyhLl2PZ2wf6Iml9RIbUclNzWvt+9N+mZ2TP
Cn9Fg7TSBP2DfY9P/MM682pAfbJx7HsfRF1qKnKZZ8g7zdxddpspauxOMhgQQWNp/A34qJ2DO+bV
83yx1XjMdiz3+pcaoSkysGUHOb84Hc8DnpanqkFMeLTk5Ako5sVTuBXbuQMv1kNZaxvaBCFChegk
y6udCVBZtCxjxAipHUQh2noHEAm1MyVL6qfdwRqC9BYV/DYY6IS7RhwmfxrwqD/oGQggzGTIkTQZ
06dqWRmj1yyhaJxhCuEdyHTyDH13TaYSxHYfPYGUP4am94Bc2t5US47YglpM3VbiXusNKNHZqBbs
Afl7/YuFAZrYxVggJ7RF5UbWrVwzznZdoxULmwsBFL1ANBcVVgVwGbm7EKNb4K9CtipTTRTxldOr
nA9g8aBRugspjVWmYjjrHmg+cyjA8rTGUq5CdD8D09Jey4LqnfEbVPY0bwEz+I3jQGaPus2xzZC/
T9xb8vby/oM3YnAXb0veJDEklsfcyu/cRNf3YNTALaAekiCXR0EwYIDooOck5CgihPpA+TO1nRqn
3+f27F/xqNy7rK9XyKeKNaiYor3sHP2dDtQcrATFyaqv86N7T1jJYw71H8jqQOM9EoXxniBNt6Q+
7JWTR8NP8G2g/1+nBBu5WJPrdcpY19NtzPwj12T9MIRy6cWG80QHVNCsbcmde2olQ/WLgcISQtMw
6FKpL3tEOnbQqnefUiGTDZQQgLdXTbdtm32EUuNptipo+pMMta80SFcCE+DSLmqUnP/zKqAP1I40
7aerdOAWW7Sjo4N3oG/WeVAVT8bQdMeyCH6h9Bj3dcNvmqoHqET9AEBNATpDhCenmzywEIsHj1Iz
/Tyunm7XYH8LT6vXk7Pd8LsmN83n0JZ7w0eUuYpBQ6haLXCBc0sgizS3OtX6n/xozqsl+YGaeBOj
nOOQeAZbIy4ePw0Zi5YD6sHeuzCAhnA0/ARqYVlYI+rSGuQqEEiKfiJD/8XFNuhdh04OUJjSQL33
mK9jFFXdAikRbEOExQ4tlFIPYEo0tilAeLcm5IOmq8g8vVwlGLxXcNRMV+lDqfRFAGuhqwjZfCm8
xH2Rwy+oOIFADIvDFX38GVAOp5IBbTV9/G6p5G3BhaA+f+T5AJUbwuSGmuTqdp25oubV9fL5w1Ur
mmzjBKAWD7JGPCD7fIsQjXwDn5DcMjYWG4bE4BuwX0r9qLyDyOPFSnWjwncE3x6+5KtVoqzMP6zi
IgQRniZxK6gAJCgSvpMVVqjaHQj1AGdA6YTKudNOufRU+sXDJ0l9YLRgt10N5aVrVh5rU31pta6P
lzD24VUZstvrHGSmKYtPczSYg3bmqINf5q1t3yKfFax9EY9ggHPCe3CfIDSMpBvWCWARor5pQIqD
Vg3yZA74oA1s+28NoIlnp3EQ5Q22VShrVhPRgSZvwPK2Ii/qQ8g/BKY5bafJaSDJ5aEog+FU9m58
hL7lc22HIAPCPs7Q/eQhr8v0wRWNAZXn2F9QHx0QAmUgKGXOBgmW9IH6QsCNuJaCJVd1QSCgu42h
RDs7FSaIqsF48o+JwAyYYr0PqsoCrASnuIrbLZ1piddMZ0z1xYwLMCf8Hv1Xu3kWUA79h/n+1Y6u
gRKgYlWmmb43g3jpJlV917UxBNgFmEiDqKwW1CQgeKBbYNDrc2RflAkd/vTqA0TCzbKuwK0N5LjF
4n5xWWs0EuSgq3hIup+lZGJRFbIFIgSk/FXAW1xKiLOTVs0qA4zoPbXiE9mmJQJwYE1/hyhyvUKi
D69GXzQ3LRcoegqd5hGEEEjVgbHw546O8+yiqdg2kk5zY3auODd1h8QtFH/+nL20I0XgIW08GZPk
KEYbhCK/b1bfA3Kf99Dqcy3uJkBHQ6RAR1nrhmzo/ipr8y3UDHBmcMdLQJi24Akzpnu05C2U71zF
UYIpydwLAVCFignS6VEMe5qyktjcXX4ee9by4ZZDl2UFZl9zFZsALtYm+LIWxb0LMdM73c4Cf+Go
hLPdp9YKSB3PX/AGddSDnvyyXA0xVqcPtrndD3exK71lj8Tfmx2n4GBCSbmNzaWl1+aPuBzKBdCI
/LmDyuXaZZ51InejsP7hboSIiip3E+5d736NnbK+U1Jex8CGpDK9VKjpqSa9D6gJ6r7LqN368jiN
hr31DDZfeaTR2ZhGa/V+Sjvk2EWNwr2kQ9xMrXy4NxQLgezdbWEiJ9Tr9hv1o74XCcSeRftSrZcC
9y5FVvUtrWsQeuugD5y9GefjbQ8s1ew9aOxcGiYCeEGWo2gcf1md4bE9NdWL80OT/m4ru4zS/2yq
pqmQxvR3fzC++tpqFEotB6Qy/TtyoNln/8wFoRN9DLP/aIDzqU06vAfBoQuWxarYVC2ixQOWwHcy
1fM7Guh9YI2gkH2ifjpU+F0gzJhfbDtua7eXQEoL4YBCNi8gkX8tSxCXNCi5C8e8foe6s1wxXlin
DFU4h1grvdnUMkGHAmXQfQu45bsouuPIAmfxL9G5HG+iD+E7kbTGOTPKOXxHBr0czRXIp7sjGVB8
j1bjiO99CgDyEjSjdtAexhrpDF1tWERknM3AM54rqLbvXPBJb1tuZdgEumsw+0bffMP3lkXuVKce
8fXbusIChDYsf/EcKpQF+gwB6HwwoahU+ajVHIS+DfSsvklyvUZN9tivUTTrPQVYCSJmgLpCJ0EJ
Ys7sX8AH3GEN2iDQioxirAkNZOhgrDaANPnsDuEPCElA5qMoLf6KWEeigA75lzjLLmdzH/tLH9mx
xtMOEI8IFsDgQh/CZGJHt3kSAWg0yPw1RXXQwRRVPN3+Q6p3i9bSvbOFqqwHzfceyb7VwYI5hKD+
pR9PBve0yD66j7bfnOqcNUvDiH70vDbPrLL0lzZXesQ+f+wS3XqSEG6h7pA5Psi3kmdqjWApOMR1
60+DIoI6SG8CVTBNIYt+bcms21LTwAILCZDOuqFmp4Xf58uxsl33o/gfLgdguI+kEgfM2vlSNYLt
oMQhIFymhQ/CE+zBUVxYgGtVwIhOjcRBoXMHMNd6HAKEHoEH95NAPnBFmOV10gKSuqrWAw3+0zPL
gcMhW7cPuWLNKFZa0npbUWbBMbYyb6uxPjgWPHSnMyD3va1Uo3+1y0E6AGVTYIG6QGm0BrdJIEpg
q5E7ggpOma95jzUS70y2TRGgVwrCMGpBxlcO2pncoiIJbvPBvrhRc56P/AGRTRZGCuY/+sBBPMNW
QV2IPX16Fff4ovPD/JR1qfES+cMhtHP9XhOGfBHTF8r0UdwLDTQk6paICz85QRmkngal17T7zivj
6duOu6jZgK2k23y6GjVlZP/vV0tOEapXngdInt75Y3yi7Sq1miQ/AQSFUkw1NtbpNOZ2sfhkqfxo
33u1/NNvHlOW1uiWCzOM+Ak46+IUlZBLc3vDeXGbgu2B62xWVVWqqCRwh5KD6IdGPdMslm1nRQdf
GTdV9Co8bt3SYJJ9M4a2erY7hz+kCSAsNKGaH8o79YJctKYHKguiWysaHSoDAdLWLVEIiss1oVtg
WdZFB8MOoBReQtEqqTyQMuDxpDUdbsZRgxqviMtdXYEKVRpJ+ACUVA1yH5gEFrKmJqAnAy/NlalH
8cnORu0o+85aeYaMvvw5G9Nr9oi4SrHzA6vagYAgeMCyv14IqYj+PIgWjAfu2T6EC0rjKXIqa6GF
pnVDTT8N87WZjgiYqlG7t4ENT1JzqSWG8ZQmUX8y0uQrDYYWCm3M8RsNUU+GooHmOnUsWmshwKM/
TR2qqRNEjzdRirkCFHLshqaFApu6Emohtm6iGUibjU2ffEtNkGN7RvcOfbBoCf3x6KlpPLbOpM9v
UbxqbB0RV4c0DdghBwvSFnF8dsvB+r/2wcf02MYJsLRxHr1HjH/ReRf/ND08aQe1zyxLvozcQfys
KvZmeEX3bqR4aw1GEU9XATiD3wJlak5XGTIAJekqCPuyWwhT9ysevOsek198/spDnrwnZZHtbCBP
NsBdyi+NeOFWniIbrqVTd6W6x+DFcu3kQzdZD8Fn62v3de5cD5YZCMLWkeuVL1Yk7hpF3RinUQZ5
U9wzoNMB/4kLWSJU71T/HwsrDtMFFNrCB0fT4n3sdfFWQLH15gLX6NJ6QL2N6Z1QlpNj3doAgSaZ
D1xU451ogM6oL+jEXZFn9Z76beXVAJYxLhC4u/iOuYn27Ny53s9B1/juBsLTUKRUBw9BcWuRxvUA
GLCfbwF2hNKOb+qg3Csh32ymzoC7Cw/8lcaM4HyDah4YzBMMshtADIprRhXKy2kAkId0meRBh22v
z04DeHOX1VDqK2rSIVQDdBa0HegAYwDnEMVOPtrQsAfE2ymx5MWa7AZU/q3sKE5BmavmIRs6owMg
HVsf1Y37IfGNg+1JAyreRsJWn0+prUs9WSEXUC5ncyBvLL74YM70+MVufKi62QIcBWSpSbwAkdiE
5oq6BB3+OsWn4WkKENfjxTvEHy9LhtyBxHGeRM5G06FuKEPsv1ETBsB7rOr0g2un1kfo7JVyuoBg
zmQJ6bjmlilDsp4HPkwxd5KhDZjsoRMoTitTeQjMIdWWdDofPDDX3ABWTD1Qs0AuYbYFYRk42rkJ
SZRpHNV2l1PyQ6UM63VnVVlIiVJuaIJxE6KbQN6dpgjwY00pjyJ1RAN0RqPU/GQyD5AdHYIC31mo
slC920EdS9YoRzKDw5SZBA3muXb6BHygSbDIVXNOUlKTRiHd5E+jhN6Y7fymSjY0Og/wyO9BMWfz
ba3KEvDMPI1hEB2oIIG6qFyhTauTAFZv6+QVODLwxRwrZhkQGLWztSo7fY1QVmQYHdgT2+gu9UcH
OCQjX5MpFo0X07GzvFdpWxCiDvtl6wlI7/RVxsHJqVMYXo+s+qVKAncT2Ql4gjgeucI50UOOuqGI
G25AttRuXQ+atDoekkhXISi+MhPAVLoxEgHAJUV+A1alO7LpUe8QQPu8vdFRXIDaAvgZXo9nQDRq
GTBanbOiTq/twzOdpa0wlgP2D6s4zbasScDj42bG0RJSP8rMvxzy0RwhLKraPZRkKqf29n8dnf2U
nZ7r3n7u+jALOeu/5wMLA+y8NF2mxViuRGwdmhE4+iVyl966L1N/NdXyI5j/4gA7BsIZBHRYF/qn
wLQPc8hndqC+FuVcq1oPXKA2RIkin0aEHnTigHj/hQIvc5sE6fOU4Ml0wBVUk4e64mdQzcaI/0NT
GRNErrH16ACdqu+FogzEFliD6ih4jwn9B0nuZN+aRo69E0ahCdw+Qm2YxggjiIjI3+0h1HcboRoG
6MDKdaOFbg5fTQ2UsJR6uba4Sgeqlq3Gri2yJESFGiuw8jpfWzQ2W8aliSojwiyEMTbgdWxCv9Bq
BfSN7G90szvg0/Fcv/yS1EOxgjxEe27HnB3IFOKY4hmVLMD2IdmNSuGNPTrZyhQixs07AmahDnQG
KSvA0yOWbD4NUBN6LwqZoayBWUc9pZYM2SKKf5vbNvOWQJAVKz9vzDWwwtkFqpXU0lxbil1lelKA
xmWTD2G1LzJg39zyVbpOfbSxPFhCUQrh6y6PVxylhRNuCVaZUVSvAP6iBgY4DwQsarntiibGhtxt
EjAvxYBbDa7VLifQm/C8fuH6tbknSFvYZNF90X63HIn7lowN1rfqr20e6FBwrV9oAyAreTRUSws0
CLs/vezOc1EN8NuL4HOdugx5/dtlRDu2ywo1p0tglMoTqtAR00tQ4RS2TbBrtYztgjruH/JKoHgs
ZviGQIgPTYLvZVNcTC1w4uz8Hhhpvyz8rWFij9yCsA7FE62blcda4yD4GMLpHd42skUY1E7EzcCd
NaiZOrxtK7s8TsgBIJyLBWr4sJWjg6HFS1a37oZb5u8+NeAmX1tPmmfDqS/dOjBSO1mPJSpp/zDN
/8McQ6DX2Mn2SPNTZhzUhaiEMsQhSOzq1htyk3+LsMkAazB0v6FCrxZgtNRizC+WdmTX67iPUYhN
qzXp6O4BxO4f7KbVGfmRi5XKej0t4aizH7BqQp0bNHLc/JeOr+AmForlpY3SXyN0oy9NNer5eX0z
ECXM1Tgl42vTVYxCFh8Xl+V/ikLHteh6IIccQx+XURjEa3q1RamsrBV1umA5ac0c1AXWQ+ha4aGF
ZsUB+rFevaC2b5UuUJxQqj1MpyOz5RalJA9RD3z2guxpmMzpIAqU07pOrq0+P7vToXllfadv6Uk+
jVZVgrcEwp4I26hxbD0O2IFbh9xyxoPWBtWmgbzXkws9gAXoNOOfBlQZRBT+BClojHhwJ56R9kYN
uYv3KBAx+gEVKR+djKQgp6pt3y8r8czxvws/P5R9Js9T9geVQru6DSFKSxjN6yglgqJaL3aAnpQL
0MLeNDY+bA8J7hNW1P5ThSgqUgE8miB41ARBxcdm3rKPTY7ipQm9R8apAQScp4VvVGc9V1B3o1zy
vAJDjSrOnvtZkcu17Wmowb1WZwMdeynH9hzw2fny4lVD+WYJLocRRHL49YQyAKwhBdUIeP69BajI
ugO0k06W+jXNPykeYbUACVhjRQOTcWV5565s/+4rpfWzaFEHKCMLDJc+amuNrtJB/h2DilX1ddAn
26Y6ftbUpIEwc8XtCFYKZTCbkjv26DpIUSECsxi8vNiCAzxZ8roGTzdWOIekKd+LrLR/eXKNZZv2
0+kbBnVh2b5gewKGB0h9nQHSQoVH5Q54dqFu2eca+IFH13hV3sT9gsod8rZ1qOqRt52W8K5yuXQB
IzkE0bBiSDnfM2xEn+qRI7jqpNaemoUTN6h/BjaCmsboJOcqAf5G2dIhBpnpmAPs4ZhJMbnzzjcn
d6wNm20iRontUb6DEI2/daXzOu+GaOMzbaBo5+Mwz99CBPB13gxN/Wby4juqBlYbqsZZpTLqz3Hm
8yXKCifsCXMS984ZoUWtVip/afnOuh4k6s2DRm4I2jcvrKPczXdpk//41E/L59SJII+CwXkxTWfT
w0Z5OuBzpslMpJCgQOkbG3M00tvu+8Quf2kwlEGBZgurVUiyogxUhf8p8k85gLpr77paKw9zv18L
bTvbzgPKNsEcywJh3+l1itqLHhtqdzG9ibPARjAWVWcIigCdTu9JT8O+hmsxlC3UC/iTh96ZIRSw
idcwLdxhpeNVsdR8G3Jz6hUyFJq1zC3xsQkcarOfVlDKmEYJISOwKJh809Iql6aG1wCAd3gGRiwy
jhkH/qqU/W5q0QCk5zE8GV3HdWkXyPcLfqhLQ79Dte9LG3LrtTJ0He9mwAVYZ1uvAaSXlyUYaA80
6tvjGmok5VPXMWN2ir1G39WZCUB1DbbCS07TDvGM0EaLnehQui025DrrVxnHBzwP+G0UTSZzH0gq
gKUy4nztDQIw0QnJ2vIORDmAa4N3JS3PHbR8zniZXc5KLA+m0Wx0yjOZ+ACQGAsasaCvvTEKKDlq
ta3hecyNp4qrskZgn/G+sIwn0CEGqz4AHTeNmiIDxE6DcjaNukUbHs3I/EmDqFIC6X3uQXxeearZ
ciPc4fnX31HXPPdkX9TBimlZtKVRpP7rne+OqMNUrlEPkK3F9rl5F+FpSTcvXm/IW3oph/4JPo8t
ddKtityPOOh4Io/qTqcuOsy2YCBBQpT1jTio+Wh06pttqJMmbVK3P7SdCosjZ5YwKHiBUDla0Xa1
i4dw3QrZLUFoCEWHxOGXdqc9gzvHBzDUrlFlGdX3a48rJlA63xILaHMdWwRdH5+G2EqBVubtYK6Q
xEX5DP6D6T8F/Va6kEmg7XL66x2Q9d4EunwHoxT+GbJkkYXa3LDCZm3owJMx1wyNBurypKx303Oq
9UAl5wVRsyMbQtl96qNao/5PO+oza7Ba+tU7VDbbo10N2Wtdv5islm++IYcby+0SlATb8i1EUGz5
TyuA2PVV40B4je5QuhHpINrM20B1G9Epui/ne5fZljuNfLqpZz/G3X5BdzYYEJrNVBPkxWa90Psq
OEPwA1XYCuAS9FAg6sH7sCNUDEg/dkFusScyq02sRah/MsPDaZ2Bs2SLmJxV5MOE8nWuZ9TXgKTj
BANCANPYbEp9jYcEAKs+zCAF4kALsv3tzRyn2EGv/jlTvIoAyl4OHTHbF9fOJmq1VWILH6kVhJAW
ZEk+s40LhvEFuOF1xKsTEfd7KwNAVE8hl9ZhDedobNyxkYEPHbBfhKDkF2hv6ACkN9YD+OOzpVZq
5YObpt6mi+L6kCNKdaxK5LelZXYQywY9DLZL7TeQ62wogVlF1Y0eC+0LufOorh4ijoDKiCz65B67
IfCpBa9PfZedqrRv7lAEqWO550ffUI3+rCV2/WRDsXdv91mzaexMfx9TBXiEgVtBbdNIM6hsRelf
PfvCqvZBENYbE3oF4H3xjB0kpsI1iE2yYw4esCNK8cN1ExfOk+1DEAM5kuDnbjDK8GfJazzvW8cF
fi4P18jCpkdQ2wHl+adLngI7YeZ1txC9Htxmgv+qIgu3elFGm6JAkR3V2iQ1SIGF4T0UrTZZUUVO
NoKVStM4vj9gsI516PXP7TNl8dsP59RfQjKq6o9DyvCiLZqTXWbdHaF+oQF/SjK3vSNWwWuLxqJO
Q/qmTzpv20npL0cPpCtIo4FrQzrFkhhZUtBePDb20rJEWsMiDhe24+h7pjhbyNblRjG52nmiPZT6
pi7Xpg2BdarMoGoNKs+Ym3PJxtxX6CipyMwDmYIkFjGE2atuuwdRB2xPCxiHI2Ree8VhKvZiCQSF
WyynBYvlwrItfjM9RTXzTauT9EDPzWtXCnTUYXq2Fq0zWVRmGt9f9s4glECtQP6zCduDE8UFnVi/
T65D15P/xUY4gj37vjNq390IDKMhCnoJv5Z344MM+upE+x9wGed7o64ClH3+pq3J6uFB2gk/UZeq
S/Mrozr5BuBGCyaxmreTAqI66nXyl2YNZPCR3j12UYFxdCjuE83H1TuZHegLh5KYuQ0kXlH0nUaQ
8LrnvT99/dQ1O9At4SgHV3TQMEPBx0oXXbCaA8QUNAbYB9z/0OuZ++mMYsZ0piwGHcRF1Jqj1HMT
f8gPiGlfLGjaoGuDg46AZrB0tMpeRhCm3kSoqIQ+mmonqt0ZLtpdlV3aRa0jiBG15po4aEn1g3hn
52Yj+mhlOAK8wupJOg8M9NCc2yYr3QN4XJYbkF0gmeHrjVhnoMJaE43jfCAaR0PPL6OJly1TfXDf
raTYQ3EqfmszDbgeY8xvuKPVKH0G4YilwOFXi8ays40oG6SVI+tYYGVzaCtvT1TXieLAJjbsa3+Q
pckmCqpXn7UJtluWD0J1wMALLU324EUJlrQEBkPRx9HZmJbPH5paKrdZHxtQFyh/uNCvw2LKkg96
Hpzp8RRUqI7q8zLf0ENMWY1+ns9W9KgjK+DeLlZdVv/w1Vy6TEaai5zjsdG3ZEUhPjUXaAHLbatb
QCZYZfTYYMGzAu4BCVeEbB9Ddwju0jRZFsJBeT3AxP3KyWNjIzRjOE2v8yiU7MBSpMSPiSn5FlJ+
/lEHD+PS8133FIoBlYZhVUJGDQUhoaJBtHnzUvRRvBNaiERCV3avpeNtyYA8dVu4J0PzPnoWEGXN
XcQjy2DUlwWT4BQY0uqY9aZ2qJCc2dgiHZ8ky6sF9gfmT+xOBxH+1FHdhLcDqqxrMDZMPtzTtAMT
eD00MhifAieuFsAG11uwMMT7HGSSidHJ17Cwmi2vshTVbXH1YuTJkf5GH6oJgGJn9rkNKxuV5dhZ
aWAD/Xb11Jqw2RpWkOz83ChfmI/obuvVj7mBV1UwmthwGYBxG4YN2vffyMvQz7U1eOLsSyx/LOWr
WwJuSNBL3M6fHQKwJKhQ0E2YsF57xG5OaI9a4uT3rs6xGQJZJFauqJdBOG4B4TL5liHpu3LaoNg7
KsirzCwL1I+sRllNVoFQ1kMJzrKBgu5N6IFOUYEu+kG4j9fWoFpj2S0InkFj15Zbph8suet/sKSx
q+WffiA4Czc+qD5AkHWTQyLqAWsd+xFhaVSQ6aWjyL+cx6B1gj0qUdwFNemg7PGyfLAcC+9JEP8s
NVRr7Drb6O7wNNgMCDeBLRNFSYiEiKmZZ5YNruL0K4i5nUeyAFTuJpBmc0utVDE1N70vNqmSGvAA
GCZ7vQfDpO1Y2TJUuoml2VWvOmQQKaneKoVGD4GcB5FZ5r5W+o1XixL5lPuBQZCCfv/YsP6USWRP
QTQEHKYWPTnK1ppa9Fj50/LaorGr5b/4DdoQgqQ03wUxdMyR9P9GLA4sB3mv3qAGNWljcajwea8K
tZxL9NsqCpwvRYjfCXZJDNQWcNRECJ4RjENF9qOjbmngkRkQTAcPrH0owaWISi4BuV/1PKxBpoKK
QzucAgY0GqsmhaDnJn0es6+un1Nwqd9J+VJ7YJBaliO39xbA3B9g3APTzdWIvwmEVb9h3DXnX6Aq
MBwMhQDPIOWo5qAGHWgeJtpmMfvQPKUORVloATbaY4an/DdVQmTJyn1OyrjeSrNyduBXaB4BF1Z1
HahUNlzAYwzfec5TD7qU4/DRgoqdu1B70Oze+TwHiIKihaleP3m1sjq/fE5SMEvWzfhKH5qVIvYp
bOOVPpVGz21oLRuvNctq6HgCDBmNZbizkf5ZR6qYwAuqbgGmp/rcZMJ80nO5of4c3KcfzOIhB7ly
V2aIJnrD/zF2JsuNI9mafpW0XDfqAo657VYtOE+i5lBkbGARkQrM84yn7w9OZVCpzKrqDQzufhyk
RBJwP+cflkJi5MfUOfQWtkHzv1B29XC01iJxUcGfI+RAMyP03WgEcT33yQMEe4yNzHvZSP+4znXO
h+uEaaGscM2e5bwXEZn8lzgvqNc60Q+UjosXDMjNnTGn6WXT67x6ZVljvp8aLX8hmfx1lhO7NfXU
+YSMiuz9eQV5vSm1jN0QdPpKDmo5ym355G20xH/ty6JHtRC1sZ1OUzoGNEma/JHdunC+YvLznwe7
WFq2U3/RRJCsm6IWx9EM+1vqFOgYzPIceUSGJ66aS4Si6yEF57Bfo+PlPCZufI8s2/ilFxPOTviN
HNGlfdcf2Mb7fkSG7rN5m5dAwkMBNOiPRprpS5GRD/wAG7AmYSOd68PxmkEF18N1pecLxJtML73V
beQc3+UfwtxZ9LVdXTIqMnlSIoiwlnEyQ3GFHc+xFpX2XT+I36N6VCgFF3GerXnWB5QDZ8W6riyq
PSuj8ztW7HVhKUdruz1brfslDGL0D9BMkghsIEAlKnc05e5KH3BrlqMSYy1H1W58G7Xm4A9z5agE
VMu5shkaMe4eIoJmMerVSR4CBBoxbzbMcFm7yA3IziIK6lPVtijxXyNTODCoBjUYagBpyE0fS4tY
KzU87efTPEg07vVGsnqfkPTqXOzHwtGBCvUr1hvmuZGL4bmZiel9U46SgGapPI+GLoWIVDODdWOO
975vDjtlKLX6AFWYoonR32PoN+5apwdGNCVjvwO3d3fNO8hsgswrmFViLtKpjtfX0WuSwgX7+5aF
kMPXaKX03QXCIN2DMQQHeS9COmqguIWLr2FiZ9nkeM/5fmG9uEF0iQjVCOCUEvvrEljnYjDH6qSW
DpXgmCJI6EX7Tol4QTmAFFbm7Kle7XVfRPvU7WcziiB9MhM1PPl2V257Cqfbps3aL91a/gQqPX/r
xT42gaQ7GTddPys0oAJ2knvqYW4WOXRyScgFrfi+eR2VW245VwbL5nVUzh1F8rvR7PI+GnI0QKJ2
24kA32vZHkU+oIk+qyX5uvj9mt+1M+q5pIeKCQsdnyckttT92bPylVbny9EQyid04Ma1goLTqWzr
/IYqhLUailR8dkpsi2bKttdGT0lfvA+t5qK0DMVxvVpUiTUgIDrL13DzWUB54ynoUq1dJR2In0vb
t7UXb6jsY0up5SFhQ37n9nBlZXCHzDRmUxTTP052YkQc+L4bK6dpPvVBVJ/6MsiePM1q1pReEN5w
VTi5igG51bJrikSM5nrXPubRXulImi87C3c9e+RjuU4dlextah6E1MzmqWmLy2HQ5OrCDFhY1bMQ
Qn/QyezcXjv0eWi89OZmAgSMH15zG+xlnJyTBVa2BaLbrQZwE1OflV8wpc9W2Oe251ZCLMai2Ewz
GoPcEdBSIBZz+UKGgkLMVqAAm0sorugo9o/ut3De3qD54ZCPFvth3vtohh8+RpTFlhNknq2MQH/F
PXfZtC/rTtwWup8Gq97qN309aguQAPpews7r0NaQ2A5eyhlaLru0QGiLyfXEXvb9jJCD5WzjLCOu
17D1WJxc2/t0iZgvdH0Vf0RgwIi+xGVnU/dKxn2VIh0mz5qfZ9fR69m/javLVt9h1GuU30RcIzcv
DbCmQFmoYPS3F78sIBgKC/1U2ZoyS26Mydu4DC/g4q6qzi4WktKErCyZQVgL2wt/CV1d99jpGLjr
XXZXSMLT2PXWYmQjuX3jPKne0nKpZmRNMa5jZTIW78CQl1NZI/w4PsUNcptuYFI3qpVlkEP1Ko06
erQ17bktQtKnTq8sVcsMT51pRI9TPDxL3Y0P8Xg8PLNeHL+0QfCjHrR9NqX219i5N2f7UFcFbpzm
GarfsaaiE1cjR59r9tehR8UMMK0M8ONqN8S9cgos1JbHMT5qLkJ+lTXA8y+yPufLoott3QxYJc8H
v02tczi6zq7sw6+yC4s280ydjf06JgJiAkyC2Do7+syD6qYivCnP0GEazh1rHU9DVT1rTdNcDalr
7GOjvr+GXWP5PqkrXfSzvnuLFl1gYbSphSB/Gt8l02pMZyXF66ZE/eM5cFx4LF1SfDfrdq0WqCov
hIG2aWoN31ozHdFAjMRTBApt3SV5fP5wpXA0365UZgE6g39cib12+mkMArmnPrY57iKzNMe7lLts
R3FbH6OEXzcsZ5KMIYIkepaPSBRSwE/H/BuqSRDZG9O+7b3a2medmm5dvN4eEcjBXHYmP5koYn6I
pbxh7QXSsHlTPoQeaVpNL25Q+lEftMgoj0Ud/UCKSXvI54PpIXudtGa0kxGJHbb3YfmC9vyEcGs9
qBvbVtG5m2NlxHxF/ecVBfu8Y6DkPy4TrleTEzRL2Vuxpp/yaVqqo0Z6S/QQDQQALPA/3BjMToi7
zhzfRhN9tu8FMLaRdwY5Os+9tGbWy3U+m/ngMQbmdPchwm3+co3rK1znG7Wo1kgp12iU4CbvoDuL
+dh4Rk3cux/HzD07IYI4AEOipUO2eD+abruQo3KCxu1k3VgjMsvWBBVS91jL1qGRAHKc5+CitNWF
MfztBe04afdZhju4vCBVh99JFhp7QJJUanhdyXa5Ul70KcJDPDTN5YeBynV5RpjG/tof1OXlGhfe
jd+rNjv5wlwXlWouZWfCrvfXX/7nX//7ffi//mt+lyejn2e/ZG16l4dZU//zV03Vf/2Fisvcv//9
n79almGhe4NLgi5Mw3Rcw2H8+9eHMPPn8P/TaB4lIgeGXasbAEqKfuNQSn1ie1meya+2i3LOynRG
HK/RTEfydW7OYT66XIdYwZHjISYntSsTkXO/CHLwqlV+tnpUecEWTBvZjH1yHmwAXvEcqh+qejjh
KGLcyFaBKOzJMbynMfPSe8V+MusCda5gyHemlVmLS16X20C+87XKWginphwqxx3+I1UEaaHXQkSd
C8rQuasdRaFHG0812apYZrtynIjs8Pw8VbMUfdHkro/ZMq0VQysp+4/xBt+Z4SnQQ2WtU8dGEHf6
3Rbm8AXHunZZiZHKUzZUmzR3f0yx2oQbrlq5/bMkS4huUNGjcYxTgrTrg2cmX2N/Fg6wbESVVGyh
I0V39kPSj58HtKW6NkNRvloF1Nzva7OHtjTr8YSl99WeU3Cjh3tGEBukArXa2mlN3G0yVgn7CN+Z
dSzd1XGVFQhXvISdme1j3zMoPsHE6CMdRzAxLpN84L4sbXtzSssndNmWfEB4PpiK8/m/fYkM+y/f
IgTT+RIZlqbr6l++RejpxtwwNGWPibe7v6yQ8Iw5ZLXz4E5llOLu8gM3PVAD837SGPOZ5tCOt1YW
ZLcfBpQyehtocfa4FCA/zPgwIGdMAEY/XipCb+LWQ6ZrWbeoD0+9UZ16U9N2djierCCsT858KOdc
0EK2353KwNqcIAQzTR6CpGTxeMHZ9hHy//P3nbJNskWv9q3ZJKLUV7ITgNBbpzr/JsCBgZuQI0i1
lQvZeQkXUXiXAgVfAr3tuCkh3SoP4ZzfxynLWV8HtAZLgdjluZeQtT7G/pQfwWvmR9nEMi6ACz+P
vBuuw6Ofski69kc/I2SfvIC8lKb2/tsF7Eo/eKbd7sYudo5BAiCICqJzzIrA3yh2FC9knxzt5xB5
9iH42pRn8gKW3dx2FXLlsuvfTtXsgl/WJLplhizeYaxT7QB8BCDBu/bcKZvvDiCJ3mL6eXi8zpHt
a+Tlkn++RIH0ymhBFQnS+lsqoF+0tZ+hrTyf5h/a/KjfOuVZgyLLUZ75iiF2uRXu5IzrXDmI31O9
HmsEvgI818WsLASaydXHRdWW4tzMh1ZRtMvBccdnnA/qvezyMU/a2n762g12f2zmg1rEIR5L1fjW
lmdCt8O1KcA3yBjZdwlk68x3V3bIgw6Ok2+jvEiqx8NR9uaDiphO0+w+vsQ15DLl3fj1LRU8+zZJ
7LzKa5UuYGO0J6NxH5+1ekpeZwnYhnrCj6RBzFnNwft1Kty/LEU1N1WVhTOKFif4/LfK1IcIdhB8
CeAPC4DFuLE40SKr7iucm8KFX8I9Fo3GPCgS+ViOYAdFtam1YviRhOG+ccvu1Subkxa17e9k5u4y
v9duc0dpN40KZneRWEIcLqd9nuOYWuNvzzdo7r50IIb4p1PhgHpYygA5JK/g6BNbqiQsV7JPjsoB
xBfR4RjKfYH2kgixY31pjBp4Nto6yy6s2S2WjtOe7DbtTl6JNc2qDvla9yLY1xEW7A/oE3pblEsf
Imo+pKx/RsszuMzrJPrN6ofyk69X0wFLwXIpm6nelTvNw49ENlu4vBt1zMqNbPJOQJV2RbGTTaTn
S3yLWM7K5qSTuqraAeILynDPRaYt7fFBepGp0rksmxnHOdpHsgmUyzyToD+ILECYb1JIJTUdazA5
ytLcOqqW+ypb8hDa6fcRHbWTNC+zYMDtrRGnHkPO17R6nzf4tcrYxtXcjVFCSL00jSl/BPqS6c3w
IHviwQ+AWMfxRl7NGUtEW31jVTSzf6YPi2aJiXSO0hKea+RE8xv0Jh4vo1MzlOh4weqUo5Bd2wOS
X83i+rfWiXPfFv5dWRbj3oLx85RZeLV5ratvElFFT+B92FgFHXiiuRmXc32oQS+1aOvl0OkkAaup
OaLKFD4lACY2eRyka3mlIrTymzoIf5MzL1drk9WI48K9bCloNC2FHhR7s+zWZeHVn1yR7Kq+9D8p
YeofRBpn63peAjjAP1uVtxdHDnyh3qTwB+bQjyHxeSDpEV1JjBc1ju9L224RVW/rR2+q542E/lJH
1nj4j5N6Y+puw7FBDlvtn40Z0mTJnRA0puFGtv1Y73aTg4z9vIG6hMyDQlT3fYMyzmBOT/K9xjkY
iyDJlSO2Bvkj9lSX/hx6cI02Zq1bW99FoLpvTHLkRcAaz6Fp5ibS5mUHAFMpe+Tt9eom1aK3A1DN
/NCn4c6ArAsScR6g9FPd8O9/C0lKm6eq5e+v/cCGs43n6s0WHatkpXR5d9unqHuUbTLtoqII70on
c5cWQmzoLfi3KKFlPwxWZEChw2927wSk4NX8wc2GZBtFunposrC7yRHFQMwsVp4xJsY8Zp4VDpBb
K+tVM8xkgSRL8ZwVYlh7SL+d0tSPj7rVoAAUaya/4YRKrsNTeAEE4WwhBX1kU8hmc9R9+6CmeO6p
PVpVgJORI59Nscqp1RaqM/YHTy/sG9XJImT+lPZTlQn1YAM1XEaq2X1KkNffpoJfzdjX3ac0qae1
Nnm8+Xm0CVxwE05a7hIAFIYPDLsv1PEo4j67n3wPJvdcUJ604itE7vYxyht3H9Q6JjqapX1Rh0dZ
iQ6G5m1igDzB301U7FnOURXd3pr3honak+suJrCv81ZzqgWmSl14loPVnHSSEQXLhx36oM0qaE1c
mpEgXga9mZ2bxB3vpgFgFpBIUiYZyvhyIPJ66AQh2yp+JsHK0FO4Y3P1lKdfekSSn0XP3Lz4uSfu
EgRBfi+70qEJVmKeIJu6ZibHpgQ8I2OV2qYANde3UU3BDmztF1r9kHvF51nRCEZVcj3xg2pATLXp
NhKL1OjsqFUjPF9yW1pU3//ssmU+y4yddxGZpt2ycPtiIIXMR6zYYKjNET0+311bRq99NttyK5M+
0Nj/EuEEyHIMimIsdN3378n4X15DtgYI6RmQU/lO0BTx7yGtyR75TqtispYVIg/XdLOEGGd4eBzI
iK9lv+zq/IG08LV9DRE1lgwu9cC6flEivGPkWegWb2eyr8f6+t3ohzglisSucaXg/tA0/cEqGwhn
uBjGkB29+FTN/n1NUwb7NiW3/+d+OfihTzblgK5gFWtcXBGCvnVOV3x9NQXNqvNxALnyUS9au1Xn
3VTgquX/7fKhOqqO0JIhLp+xHEA6Tl9Wc98lTXltX//FgITeYi6pTRmjxeYRona2lD6E8pDMf9O1
+Xd9Y+0u4qofDlcLww9hKm5Wu97zXBxwjMc876KbbpagN/W82puGa72TpS+IKCITjY1Z3FNGhHq7
m3Hr6G+ftPmBAr/OYtNKYkxi2pWJe2jbB+5eIt5pndBEbR8M6jkP8yRvftxMfWr/7SSnM57M3hmW
far1+ZY8PjBvMwItLdtlrYaLfhiTW60BcoUFhII7C0B7Y7bvEELcupNWPidWspTdAey2UzoVeN7M
UXGLk5ScJB96VWhdJuE2JHZxMZK5QksCw3an3nqzlHM3izrLMy1e1lbJnvJnN88NewsGb4AMTeh1
IB91A4d36n4fBv50DaFOPreWPNlEZePoIFvQQbbaHjQzOddbO2nFtg3AMcgyUdpr75tyVBljeyWr
RiC6/zJatl29fOMOlFVUr2VlEzHQKlyCPMuW3LQHM/0u7w1d7Gs3NrURnlpVuvIG4X//D+P2mPnf
kxt5v7nOV82kuenSNF29H0dvI8SbrtRuPoy3x387v/WTWXmrf6bWYtx6g8r/OBD6VjbVxjdv5VnF
B1YHinpz7TcQbcS+d7wdK/jzCxlbTha2Pp6mLauoQ0HpetGgQYC6l5F/vuAl8OfF0L05OUV+8MEo
P6ttnYEm5MzW+rcz9+fZh9Ekcp1LnAGNfGslpbpI0Cg6U7giEVSJfgWFnD1OqgTTWdzZLP3slYzQ
fkZAJSQCgGuwsBV3ZC/19rkmNgymOVGAx7Kzs3Pk2OYEQkYVxlzYhWL/5z6ZY6jRNgNp0x4uRS5o
rHibagdZ4Loe/totK2Va3V+jDd9pj6lbH2Vu06lTvJZaIZYXASFlGr4FUTnt8blge6CJLr9xnHh9
aX6YIpsy9SnP/Fy9zA19U98NqW0tKicKbpKBR1XHxvozbkforrVo0clsG95siHyKClQGYdEcJvtl
WF0b/sZShLNvm6nea0pyvq5V5dL1un79GXFd5V4jZF89X8Nh/XHtv5zl/XAjzzBhKTawtoalpbZ+
91vDwkYixMxywPPYyyhLzCCy3O3L2xFH7zEuEKay7elLNNXWSQ5aosRBagLLL/Fn5RwLgPygT9jN
LF1i61K8xQYRiUN5XX3GnulpWt6GpjjImbLrb+Kj2gB/5LJIIi/8jk/wsV4vi/ZaHYtFVyFRJZvy
cAUAyKYiuvv/nG4UpvUh22gLQyPdqKk8hzTXcgzG3+WsnU4xfZJW2W6Y7G4z2Ka2j0yjRYuV3GKu
jZso0IZPM65zj8vuu36ftfknGV8ix3mNl/15BDczaxVj2TYwy4VVGi951ZRUpniB0u70F10zwGf7
8cNQYWAZq+FRKV3of2YWHXDSwENnbn6Y5HcY8MVqsjUbG3pOlrNu7Wqbslrg3/nAl5ZQK+3f0kAc
yxkOaub5Ab5A/gVbVAp7YYg8JsWVXd2oNogAJoXzJCUOncskUXjroWyMPTlaRCPrSMHeyvWeCwyf
1FkOve9TcxuLpNmgeFn+Ns5vSFO7R2PSnRun6syFDJPTdaN+mx63/mV6A8PhMj1tWcw7CMhsh4At
yMrvLfMsChxGSEkWnxuvekjzwXsFjrUmge1+FY6S4lJXTfdxbRjbsBbG3lQ68xwMfYOyFLTOWlWC
tQ2UfYVLl7di4T/TkkYPOnkOuymHrTXGWXZHplCjTp57KwTt0zsIVOldjZfgKQ00VK6KzKNQEI93
fQJ+Osnt86Wvz/Rq6XkJ+i4GozKkQJlyb044zrmmwjzY78OdbYKaQGbifOkbTbGuc1P53QbW0Kek
OhGqiuSJS0L/j54aUEWAF+sxAxZzI8JI1Ic8caxNNpSkqGQn7iT1SrFMVqmTG54KTTjL1MzyUzc2
pMc7+5OsNbSd7SxDS81OEmFC7Is7vzFXD7Av742jbCVeN955hofvY+nabPDnCPn+M9s6hrp69uf/
wrXfm6J302W/R83n3fS4OcflvdzKmIhhYXGb+5Qy2AqNvgi2JQi2VT+jVBuR53e+Ym0uW6Q54jpB
9lWK8zaBTzUFgRwgV35RFGiNyt9hQlad5KGQKfdr257z8BmOYqveN7TldWCck+/XZoVKy06dynNO
eukE33wnvw7y0MxfjLDzk2XTxe4Gih1fnp9x8htz6eM39UxGa+eXzlreVuUtETBNhIcmyoHy5ji5
bratlKm63JbLJBnv9NRey0E5oSHHuajdzPgvE+S92Td6qtoI4x3lXHn1qSKdJd8AmOHhTuPqsgWF
p9n857umpoq/3DWp8KFXpKtkvw3um3++a9oGWDUXM8bdeGELVqHWLepZSUef0ymVXhYbeAtkG372
ybPSKG9d8ovp/GXWHHfT9FV2sNqJTd6lT37B5xEsH9GB08LgRg50xfg1UHMLq8EuKetwa9d6jsVl
7D5BmdVPU9GElyYWYvadFlQ7OajiHfk0g7BSO32SPY3LJkuZ1FvZ4p03Cygj2lE2EaoPV12TvM0m
mVZuRB2rEOd4pcylFOqrw7CUzcSDQzFm/dsL9/MLx019eWEZ0aAvNGXZ5YWtyL1pfr4wG5cG+YUJ
8hqPUtwKgKv69TsflSEAl3kdkN4qMuQ6cO2rZsDR9HOGoRZ4UoRg8qtlGVhAVKQVsyfapWSHXmyY
P3RK2SPZJw8ol71FX/vK+XP+L18m2/zLl8m2dZPHsK2ZrvjLlwkcLNUyW3e2ZeIK6JyV/6BxYxBV
pj//bJmZiry/Ii5jFI77k1k6r2iwubf5xO+djPvO0nL31iR3MS/Ts2o9wOJcyU55QAGG4aB61lK1
Plz7Ndhb1/nXfh6Eb9fIal/FsxGtv5ZnpS8WbaGnzXoIydzqfnxIHavrl1aZP0vIrTJCyaqHcH/B
43qOc2m6bGUWAnfUnVyOy0Pf6d6ypmbD2mDy9ctSPgpC86YUj62sujplYZyt+ZAbjYc3I9gOOTfU
nAnsBca7c5W7KMkAGmi5slKZIZiC3ONf2tOYG/tiNrHpIMhskf2aFvKO+OHeKJoOiGPTmy2EyzC8
xMjAd3dbdb6fyolWrH5KbWFvK42y5BBo+roqdGRheHL7NwUQwhs5IlJbXzcS8FkqaOa5settfMPD
09ZXkzeGgBHEH5vNPFpHavSEdOhisIqX3J+shykzoGMOmr3M22L8MvdHYWY9dHlVnno7/2zVLnIj
/Q3OPB7yRRgBDWmfbf3IdF40nCQhAYffcEeFwT+5/Y2toV6oo++2BI4Yfpu89t1MNdffZnqQJWRA
6xoUY8r4UKSoCnazERAUvuoeM70O8SpUAo35k7n2VXOcNAySwde48qjXeXDCQCs+QdiLT7nfvx2u
fWZTZkfPepJj1+5raPpzkuybVO+T/LX+z59QHrVEfXzPi7EK4bB9aP5r+5qfv0JV/N951s+oP8/5
183j5uljwJ/iuerbq66+Nl//1FgjJ9KM9+1rNT681ih3/4FCmSP/fwd/eZVXAV3y+s9fv+dt1sxX
88M8+/VtaAatCJ5cP0Eu8+XfxuY/8J+/LvIEpZ+vHye8AlH756+Kaf/DMB3VdbFMFbqhzze2/lUO
We4/LEO1TcNyXVu1VV379ZeMtXrANIZsiz4BvEGzHQB6v/5S560cE+IfPE8NUA+qY1oY31q//vG3
vyFwLh/G3yNyLNf58KA22E6YOhSN+W26tiM+QHJ4D8Ggto66dvQWBwfhoxNjThvPHp2F1wyhsXAM
P7gtQzAMojVWMkQeZL88S9zyrs/S8iBb9nyRS9iQK8tc68PLheUEI+iLs4t7gNvGx0YPEWZHXOYh
TPolLLriWR7cRdCoxQquX35HKelrlVTjXTREyYPtlveV4y1MajH7ysB/2nDNnKRG9U33tQTp3erB
TAGsmFk8LNpEqRF9ofD9WcnCkUKLY78aiMksMtc5G62OjG1ThSTT+lMbYZyo5/CedaAtWLMuRRj7
+7r1lX0bTQm6fuot4r/NiT3zGud0tvdhVG6UKds3PDf5v428vOmt+myWIarXCkpud4mvLp3R1eGK
6PsxxsE0cst8qzhZvYqCEkygZm1jp/HXHYVyVvJV/DjhFbxCByBcZ4rAsbzHeCuuzm4cKDe+IjwS
ZhmpM49tIKv4xBnNVZc3xq4YHsNQmVA2mAG7FHty9qO+SeHQCNyGdUlMojZR2Tl0mMX2ofolUc89
FpANIhprEUDn6JGx3jpoDS6spvCXhq2LDe5bd0pXkEnSEbOoBgjzSEMtLH6itw3aWR2OVrgp7XuF
3YnZ6fac7hyWbWKfXYoSx9SGuNcKc2+6RbmO6mTdxkByQi+oUSsKsa0XxrPasVprM95c3H+Jx7BY
jsq8aZ6CVaXYW8M3NSwVqud6mPwF+i7o2EzqiRoCS0Tze9E6OwxQFlkKQ8NrxhdSt/dKoGJ8D/OS
VOfREna2mpziBsQ1bpKTu+41qjNj6C+UNgYawiINhzTh5NsAJzQBaDKr/GpRmmxSEO91sEjIgCSj
kTwtkD7e2zjlBGnw0iQKDAp37XXda9XAVseoBaWF4Ohn03etJMMx2M0PXcOQIAg2eu5+MUcvWJI4
cBSgplqzDkPgOdHnVM++G2aAKX0Wfy7FjVukr3EM/L/qzVNT4TkR1joPE/4eltJWDbRMP4RwF7ZO
4W7ZeitrjAG9pZ195uuXLLKOp7JmhxlKDDG98bTBnxNjg2bcdPZUrF3SYEur4rNuI/OrgAZwGktX
vS+b8lVBTvHQxN+coXY2lo4Qqp+SBis0cjCJ5eyBK925BUq3mtaR8fM1Y1Wm5SfEbZ1DnNT+hkL0
dlSOaa1hY51mD7iYsVoQ+m/Z1LiY0TyZDvaCEXp9q8pv97oSxzfyEPjC3WZh/uKUPDrtxDrDY4RU
Fxv62opxOqiKrxBxhoNrdhvUUXAgrdJz1kTh2lIrtreh+C2lWvKqgJR0uc0gexnqaXjSPYfKD87m
SMHzqmSoDsAFAHvo7YEc0LZGuS/REM0cvMTb1ogcc1P/HY72/E3Xljn6DzuklFHk0r/6enrE/fSx
b9t4Ydnu75WVQRYtaijudomr5JivMVJDUU6rFhj28ad31bFNg2dHhDdKR25QOENKOXbAKpw6bGRx
o7VTTFLr7JGUy5nH89nTkxcQVt8nPfjK7Xvtevm0dlBcXqL7jUmST5E9czI4EhNoAfNeVRGNLEdQ
CGpogedU0YFQoJeHWfLJ9uCpHQNUYE7ohyxtz4KZCDovUsm8zVSCPoG6kZcwaPTEyQ5Nu7DDuF2l
woP30FpgRHhiLUCNH1DRrLeqUPlMKm2dTtM5sIz2QDWyO8gzr0DoSx3SdVp3j4HdwDbVcDSreu9R
DV5QYFHXiTE9BJAIVth1b1FM6w6+N3YHz+UQj9aJh6eYxb4OcT2B5eRrnepec4jnQzHG+ynR+y32
suUBi0YrMZdFi5NBZA3TqkvMYAuIp9Mfh9h2b8pGf5iAbpqpWy4rt4xW/QwXbvtobVpYvhcu9S7P
eMbakwpWpAFnC7HrjbVj3CB7PrgDRsp5+K12/XojgOBzL34ZMCfZ6JNHUtd2Nimgoc3k8DFnka8v
u99UoxkRrff8xaBtjLTpVlUw8ne6nyt1iJG1eNAtv15UcRwjCJM+a7FyC/8ReVkEbBs3EkvNzyvU
cLqHpEijZQh3i+eDtu4c93WWaXrCeR7ZuN1kinA7DN4XO1AjvokVIozx/M+qtRXfhHMcl3cVZSGK
TK678fLyzqZuuSoKhPsT/pvrPKl+Q0SqWRXYN7rTuDMr43fXa761arj1wlI/wsda4P3YLaYOY47K
LB9Dz7oVYxivDbdg0RDe6b2aLWxs+7a9h2jJYNcpepXwByvtsy2ml2KAqmOo6jGuVRhOyecBRXFv
JCfWqv1dUGbbiMTsRlPco8/zqVSzzwJFarZPh9LNEcUxxNky3G2HSYFWlLAebe6n84VcIyJ5GkU7
pYdgUjUQSp3cvy3qtlhQKfzczZ6fldM8Z6H/JRXroE67ler7KM89VOjqAJ3kiRwpyIf0ILncw0BN
ZC1cBCm1CsgH7sI36Mx+UqpJXVRlsxtxCmZFutOS5t7yt73WmmtjphE1LkoiqOYlrXo/ttmXzkCK
VIl4xogQJKOSlc9eMW0ysZk3qYvWxRZWCA/T6Bv88JBidJul7trtqhHjesr9J61XzKXW8uf3JCsX
WlKc4Rrdtt1jaGMS2dfPsXB+pOYXfGn7sYj4exGAnxJnESXJok1Nf1GoaYxQ/3Aubfh13Nt/n4Lu
qxUb6Oik1WsbYfPDL3o9wDNE/LB9Ij8bLRVV11eO62/GVFugHv6lc9LnorJeAAxvoElS14xuPTHu
QSiVC0GuZyEKHOHnwryKj+KyH5xq2TTJD6QQJtiiC5DC3iLRoGT5+KsseJKcKwTHTW3lG6j7GLXz
Q51QrG8A2HVTftKD6DPOPtMyT8xwG5MspabwjAnEUcuAslvxojUDe4dI7iavS6x3WKFWBijMqO8g
aHjRbx2ABBjlAq2SggpWhvLzlI3nIMluIhOnjjYr13mtnqARI7Jl8FWDCBlBHV5wD1kZc2ayb+xn
oymLpYJiGP9Kb0eu6aQrPMv0cDMpzsnptHWhKeYK0UEDHb/ua4tY9wJgmrmMFMFuczrGoBgCnDmO
3mStgi7xFkej9b42UVpv2nria53HgAOPMvvlGsp9jlzz0qjZ4drA/pZp5WIanm+iJ4H2NutW5Wvu
1yMAjHEnUsQ90XtwNlHhPfUj2rsOGfdaPxs8m1xTvbGS4T4LC+f/MXUey5ECWxp+IiLwZguUd/JS
a0NIbfCQmISEp5+vdO/EzIaQ6VZXlyDz5G+jjkK3uaawY1JsoHKfVNkrp5ElDAy+knU37Ous4Owd
4+AE/IbNi+rbLr6//Fp1UzSP8ntUza7RiwsM5qcOuMwJBQuacHY9XWlqHf56PnNhufwyLDua1PQo
vVh4mhf2Qf6udwTHq8qJzVk8rjDzx6IXebidDHXtUya1rnH3zjJpu5byP8snU7qSp8nVvgjOUcaD
gWEIM+Ib7Wrc6la1SXr55IF0h2Zl47x3Nm5dsItX7yjEMNl1J4RdMSGuuFX1mCzbC2lSxd6iC643
i3+qT9hFjV1qWDrFvUsb9Sgd2Y93iGIPFYmsdoLZ13+0l0VQDWl4cZszJGscSpHmyNVg9zbHI1oG
MpqLrZlLFPunXO/U3rNLGVqTu5U4e8JyJmxMNVghaYWgEbky8O65aTh7MjjQMgV1Yn4I/g54/PJL
jgrZvCd3suXmyn065aqTFKfGYrT0y9nYWo3+UsjgiIl4py3Wc+IwuAiHM1NNIe7SP0unH8JKLzak
GBZ7EKHfk2ucy6qjDMCekm2nvMg0mBuAPLTQtB71ZhJxUr0ngaJ1ayFwda2eGlVPG7msjAJa1xxr
y2r3bm/HOVND5FTYbSsG+7hqXBFOGUi1t5T7xMYokhHHP9BHlusYhsNcdS8VRYnbXjT1tfUs62Tz
NzfsC6SSL171ZuvVsjU7ccht9UY9SxX6CW0KgTNg2STaE+om/63N3bwx6rOlGuOA4kocNfIwjpXn
Pg5m0ZP5Nx40DlRH99XWS06E+Od4yguxgWf+5yIeCD1Dr5gCZjLqWs0g39yHvWHvfOty09+MifXk
WrOM2rp+UsA8O83SzsaAQliUotqoYWyP0/1S5rYWK7KQQzU1Dar0xI3dNKMTXPZdRFSC4/jiqAJa
ldFyxHQpvqAlphlqMG/MeQw/Vf2GkXkBC1P7fJk5sniUM1Zj30R65aXo8Hj616Q9/lz0phHHqVy+
4F2TeFl/WTiK9k46bCiZlUfKleSxo1SiFDPya339u07yewU8i0pKOVi+pp2SFZ4t3mFcreQn1S+c
qe6w3avpulEt9Bv5281h6AYV0h8oorxLp9BL6mMt3Ag6SEZTqX96bCNn5OvnudSZB7PuD48oAt9A
XPGMoxrvNrmzbINSe+YOCjYeYTxXSK+J8xRrdl7RUTFo2FTS1YtqfZmjaSANRs0oZ+4paHOOyk0v
7kawZO5C7qjr5AHkz2iuGWseND0tLpZpPUusNZtx7A8qp9fHyKhw16eR9wz9BYPHth8H8eBIFsZO
rztKTJLq4bOe23t01XhOalFssmVlI6M7Bzip3ZZdP59t4qz7diK2ids7YjvJSbAn29CqqSbTUmIL
l1Qr9u49SFQn7YwT66FMkNbnlRZ1JpmKFWwlDXWm2q31Z9NPVTiWQUDgiNc/9sieLq2g+D0l+M4o
qhn1DwB6MuY2uAH1ROVYXhL9VnBejG3xPWXdTtZrG1WkyT4oisTI1l3vkRT6HOI9eyDahn920S9y
4HDJqhTXEw9WOWD36dK+Dmms+GqHNRJpYDwGhW4+BpY/bVdOhjSRpzEN49Rj5Pq4bezR4KjkHDpB
uufgLVutctxoEh0ZNN6yR4tFzxom8N2AzPSR/0YVGuvqUZZyJ2bccdqL4YU+n+w0OerLqfXbmLjP
bN/2zhXzR6Vp2rYhHX+u5vnR4sy6IEUCB1rV0fQ8fKYutbhuq+1G928/QG72soL3FR+A4WJvOkjE
CuawsDBGqtpNETNsTtzRvXy0+z+6kSg0FePGqtNr4+fdrnUVTKxGSDlRqhSWX1Frqk2dFE24Jv6T
SSXb49yxCBj+QLB7wK3RdV0arwev6Gu6jupIWyTnp8K9zNlc84a799wIduM1u3Zpnh3ZK6zjnKr0
mIDN4DmNxqQK7mNjGdUcvqLAZxEdxKFu340FdK0ojN9eX67H3luWo9dw+nGEoiahmz4yWRAIaU+x
JO00ppPzoxPluE294m1etJfACgbyQpZ0X3fLvk2D4PhzKaa5PxrVZyVK9Y00Gm2rh+/Gbp0jUXXd
1ZEQOlOXL++l17Dp9ztkwu1H6tHEq9d+rPsAMQnMcVSVtvYsV/bE8ZXip+a71bUhHASxbKVweVwd
Uj+qjjmqrBa6UhfvMJWJv8mfuvTRNaX/5GXzm0OGMdXXkhBFGqCF58uHRd37ob3afMOSwVCh9jUV
zhvfrpw9HbrfxNz74eimRVh3QQdE4Oahrl+q1WvPKudRkJowvgGHmlJDAIbhLS5NJAnD0BvR6s5p
7MiV3Ig2+5bkApyn1bM5Zg6IH1Fux+uqdhUb/lOJc2TnZW26ycaJvMJ7Rj9qn+HWXSsdNUwxuQ8m
58SHsXdpV9SaPbbjubesS9M56RN+Ke+6NM12rEEKIzYWe7vwnAD6AhdpZfbkI/x66l1yF6cuvbTE
p+zk5MuXsmdKqzX/YTbqGwF2EpG4+Ssz1RyO9Rc9empnivZ7pd8QZUNtRcSkA4341TCTGjuJbaVb
VPImhblZxy6hzKeepstaOxO0iTtGpNv4cTo2xQZ/Je5ZQpHJ4u2nOTaIK4grkj5iCYMRFl0ybCkX
dKIkLWjwQ0AWS1aTqLcrY4M604qW2ssu/jIWcWp2RdTjqxZIqa5jsD61/Er2Sa8hqx2N/14ksbMH
Y/DPlV19W/Nk74JOjJefS8aSyaTTvjRm9zhNebXPRDBeivslc11ThR0+8ks9+c8X127QnNw/tRol
Lzyr8vLz6c+lToluM9xzP+EE6xrvv3/gPx8V9Hv6c3qdF5czpmHSbZC0+1KV9bk18/VWdvZ6Q78B
MNalGFeoP7hZtXSuSlx6SolutEB04Wrx+n4+XZJRv9X3v2RN1rFcm3WH0PMhK9XqAg302tVz95Qc
LCAsrclKgwOBYc+fju2cPOVzpxUbVSpza5QyJ6TUoc6oTjEb0QF2a6Q0bsAjdJ567qHguTn5iSZP
TZMW0EFpTY5DKU+e4Toi/PlwMEZ5ypd2BoByzagbvPGUC80UYVZa3Qmt0P0rWgVHqOWUTbN7j6eA
7tnTz0f/dwkwYMTagLTf0LThhCnkgXle7ARZQycdZ6QIu2AgmojY0zDV7zkya+qSeVYz7Vh2VwFt
1dXKcTJnfiIi4lTd6z7HNRWnn09/LmU2LiF6ALXvlrKMV1qUMcb3h3nQzRtl54WijvBu+TOsVX+l
9aZ7KQJO1+41IWDqIe8g0VGV95m7vrYezhar+apoq5DVq+01y1YoGtYxlLH7V+nTxKj3mqHSt9tG
I2Inq17nmhfucFI/GiO5eN2SH/3Fo2p5qZcYL4iDSK2o7uKY/uI5xDNqgcR6UIKgjPTymrq4DPZt
tMHJgL6yWBGKvFuzoj9UFpTdKu3lRPkORwOSY+6TXB/ZInmEuq4+bHJf9zJPmlBz10/kvjqpMoP+
lI3ENVFpLXd9onfXPE2yN1nrlzzLrfM42McKCfWbTbdGpvp37GvmtadwNiwDL8qlX1yp09a4Gw+B
1vO8u/42mGggmXj7nvUUKw679ruhLdeabICt7R7NKst3QUYb46iXT6Pw5cZRDu0Sq8f5Q4SI3usw
69MDYl9c6A76lcF0j0tbOuialv3amscV3fym6DviJmux15o13Y4WD9tM1kubjujz+xRIfCyQETAa
jRQTRCSAMaDyHDo18/ZMZbDmcQsFeqIxFyuCsqqXzte+1nK6eLnDQH9v6sl6Se5CAs3cpWG3eCxI
Kz6Dbswi35VvhUPesSKFIuY2+ddl9quUUxBqC4ukYxGtsnqg3YBCqVFMF5+PnaB4bCgvsZvhH4+/
sY1IcImDEuk+qWE2QJbRHPI0/5qdfl963hL50ogC0W49h5Ob51Bxj0agpC4pNrP1j+laaahbzX40
E3PP8/FYOmYf23520aek3fmmBoxXBcPGThoVTip5XvvcZl3t361EXQkILrNC23iSbB26+R6WwtPD
ZdE+y6BgwMLtFzpjsRFNsHUDnhbCwkO3JSRyWAvaoIhc3ARWYoVtSgZqJSoznqbO3iCIJOa7tH6X
snrLJwLZkixhnR+p28Z0EgzCjZdWa85pt76bvXPqfXN5FrNGofKCEq3z2LpGSvdglngkKHHrE81/
oyyOVaGnL7PSHmQ9vszOwqnc0lI8YLoObJy7iEb0gz6s/S9kZbu+l5gJRm9hH7DnE7N/6DYr4GLd
lDfJGMfRJzlOVdN+rsPJ406DlfxtWg0GZc16qBxdnUthyW2umVu/U86mycrrNHA8lX5ekZaTXDx/
YvZohu5E1VL2tqD/CzOVsEfiZN38MIn+7LO60T96FH7SUidQmGHeEs1fplVxWO70YtqV/E4DRIUk
F4lXq5/y7YRfNqZoJGpnIujUzPguCQdn0ZvaV9Ou24OZMs79fNc2syeBdWHXVNjbq85sXoN27i8w
pf9+PrPsBvX46l1rEWRxE+QLfkgPODTNtF2msu0k8+VVZHgbsKpEP581Sd9RMULYmQ1YBZ9JMktd
pa8MaD+fSHTksc8ST3L/X1p1zoI5IRqJXYm8wv7IHFyM7mdf9tkRZ9s+Q9R4deK6wweqNQZYtpG/
ZSATcb0YIvJ657UdVY2cj8oYSr9jlEscmxalRS629v3QdE9u5rlYUDwNH8n02iQmrmfjULpuECso
Spgv5pgVsjFMPTCOmrFEufmFzBYRtkHkieaR2yTDFa4GeL8UvjFY8kcHPSeBuF0S/3wKwyq2Ywfg
5A5luZOYTSIcVfnjz3eVY6+HIue4/vNpMEycsKeAlFF9PQ/JfM4zxIOE3lTFQ9I9cKYvtypx09hw
M0U0lzXgaxXTw1jNvyYj78n3W+RDnwSEVBvlxiRylFlwHqKfrxutqMK2CKyjTwvqNJjPU7AS8wvD
ahc5wej2OTOEe8vRfm2bSe3tDNpOFvfys6R5KdoS+JgImEhm/Ydcx53jVFY8qZE9GcfGOUg+zVps
hW2uRxmwdOrC0QD1VZS3dGGWV2yXp9arjjjdznkF7DuYjRaW1nNRwyHr2DeVoGzA0MwXWc1QOI5z
0r5EIp8UD+uAFfO1tNIuBpTnENnJkjMx2GsftMaZ438UrIKp+fPHXvJz6ZM88kVKfC2DV+QHzXQY
ieAJ4aeLW2vI2OaEnQiCZ9o8qG991T0uhQ125INlTKN+wfE37mzdoYcbuwP4SkS4IGFfAwxDMvvr
oSXXUafE9jmdEUGO5c0YzMdhbPbaAh7JCM2w25dvjt6b/BvN2U868rdr81ibeRNKFvfIceeOw956
1ofBDBPq2C4GC0BYQckN9eyehoVEWMNX21El+74h0HhJiyNaS2QLRZzb9k0kPrXGIvuHMfKF4UXi
qofyrsSmZXp5IND4slp7SOytbyRvPPRfackX5hHms/drIF6zjzQgyLawkAerA3DhK5KEOnLREHtV
+ceQDGXa81zIJ8fVrz4xV0WutpIbi+MS6MgsdmNPtu8aFy65d71Wb6a+9qPJwqte0JeF+nDrFMML
x+tr3oHseMabO5P9MbrqzTWWL0ounR0/tAzrYcZnGjTfvUbaRzKLm+kt3u968B/ZJGeGMT+N0xRy
X/F4jhVUt4YUTcPnfpiEtbE1/wrIXMHjdb9RmNgfRYuR0hm1fC8LkxBrCTU6D+iDB/vJN6dfgQbz
N/HTsCPpG6bZDysb8PNNPXhTSYGGB3wqFumFiYYJAotAGFD1u5FECMTTqv8mmO93XzvDRuojQHmh
A0m49qbUiy6qGz2enHLeZGZ6Dtbpm5jPPlzcdUGEYpNRMFdbG4Ol0VtPfr1+aLIoYoLLjpYutwgh
flWtW0ed60N2G+7NHltt06rqz2LCNc0BL0ARgzv25kdQWVk0Ed4S5vmd1AzM3wzXZZjWX0aDq6aZ
i9uU27DMXhZmSEuyxSa1efjl96xZyS9XGEm0FO5+zhYqLFjTgnkIbRsAlOIdwFiT2XeoE+BsEK3e
OWSJvRWW4P2ZWAklQV+tFuIWeAAi6qImJ0Moc0ZShVEYrDdHG2vk5qvNj/2zGjyMtKizddllyNhI
wNDovYNE7cvsMPXgehMy00tR2xurLG9kvrw07bBVKy64qsz+idTeNkXx2wjsY57UY6ixx6Jox56K
g55CuTU0ObgY72SEWixc4+8xrR/zpHtuLMclVjQ/lHfwV9Rlui0q3+Dx1tqoMZ02XGz/MVjsmt8k
h3VLVG08mAER/Zr1QYBrEvb6bx2MN0YX9dwv8EMZRNPoky5Uv7d1917qycfILZXww1py0suBvEHX
V5QIQwn4gGDTZPvsVKiH2vds0h6zJJz735YdVJtgAqtKqjU9KZlxW2g0uiQ3r9Xpe2j7j6Rgh4eN
0hf0M/cXsAr/jRNo7SJkTAWl41M3POtVe7WQKihwV8gpjtMgwNTDRKOTP0mmaOA2Z5cF9VPQEpQC
NPTg1CFRLqO2VR08rV++uhPNHTkii2Cy/vVk6nVZ9chjGE82lbtOaZj3mTImSh9OqMwPqdCuBQDE
MZh2o+U9umItmYix7JU1oAFjR2XVFN6SL57fJU7Zr2Aos9jv8lujxnJDmvqXGp9NMqHiLMj82GKz
ngbiixHBxvYE/ZU1tI4a0BDW8NrVrOpV2hPQ79FEmNsyNqXzR6dceAbyQ99gvvno2zhBNvvFDhLW
+op7ezA5+aS8zSl2em7aYSB7SzG0rV6/r7P0Cx7fjKj7MgxG0rn4e9fQoHPUtn2jFSHB/FFAjYZo
vI2wONl2H3md7N3B/9X2b9j/0HSuQRrJcm4ZY524qgNIWzWfl94YXwswinE+LZUwwiYhmdvSzL8V
LQHAbZxwB0KHtYXc6HTdpro0IDwje2me68IrwtK559G2Zexq9m87Ha0Iho5l7BH1wb33tstPCIlP
I9x/uIyutvHRRGQGaKhRScROpLvFcrJwtytGDdslzKBJNwP7HSxGHtU+vYEe7anhIpZiMzMfhjlI
Pbb45ET1BVKsrPx0HBAg9FsuARZ3v8uX7rA00Vr7Qq5g/B9lq93PVty4UxcbOtMNttJoqp3TbNjm
RmlsGpVvlqeMNWGnWgo7kr64EAs8sxr4rDill+4tw0ebhGlOa8eQWEL/ANkzbYkj+Bpx1DMfYThY
qyMJzUxY2XrQjLQ/2yOZnQFQH/iO8o794nrHgvem0w34uOpfopXy3M6huJ/v3aQ56V2QHBu5HCDc
s13VVtFcVOMxdbI4oR9uq7fBExWDyREjEYwSiscyMhTpKI0sbs1caceSXYBsET76uQyLnxylmetw
a4aKCQjXGoJjYR/F/cJYqR1nB+Q8HYdu4xDVQhod39BBdSN4dT/KtHNhsTJV050HNOHWCWQ82f5f
yzOHk6aqbLMmVh2u7mNDejNAvjPG8OjEbWhacUxQZlldQuXx/178FWqpD1iClCch7VmWNk0/Vvvc
z1cILMMajqsmh6Pv9/1+sIPYvCtk7PsFWP6/H2mDVR8Cf4gCq9zifuti0RMGt9wZo/l++fmooDjg
mNiU+End/C66yj3CdziQWeW3SW8XmWpLlPr2RuZmdhrul5+P5mGt9wl0kcq07EQhRH4KXFvbaWI5
JNqQ4oqnsWEmOFlB9EzC3IIRf2Rz6tN1na5cmznTtoT6vU/m2kRjBdpY/Hx7nnxKU6zKOq223+xN
6Z6Le+bv/10Ir9NOOcaTkcVuZVHaBmJUp/9cDO1/P7p/Le/PLr+kI+dgULWfP+Gzsp2EMstdSSz0
z5fK1vGP2YSTim+hgfn/P+Hna3oH2hmMo8H4iLQscVd1kz0TEMG6yZHFWmyypMEe0Y3wXkEvH9qa
+GTMwEg18JCEhT5Y39aw8p4RPiKhfkHW2NU1K/1nDMNHVWXah5pJp+ixOz4Jv0UWJtzlMneScKKe
pgKPELRZx6OcarOzYcPQniaG6Uhgdf0F5fNmry4v0hT2WcIhauLDVZZLboWH2utOmf5cfhhUKHkK
BL7G0mfux8I47uukpKEOgeIFFcKqQo4Q48XXguEi7z2y5jAef75b9C7nkco9LGrA9f3zJxIMfmGq
DRns1mwefL/71Ci0ilzF+ShrLpPXZBsM3XgcBPnuctWP2FI/fBPZgBfUyCXg0C+Z2Q4hUBRjvuuj
SajbWJbiO7NbKjxYItHs5ib/2eJBJUkbp8QxDoOltrZvvHok2IX0sxB4rFf7kpCjULgMK1oOTWHO
HUb8Wbx13WlGsNMin8kz91TYDgolBOUhtLYGa0eXmrWr1vGwtsYKWq82Xj44G2MwFlQlD+BBFqND
mrRWjGaDo4BIr4mR74Vr/UvlxCApDS0quvTLBx51Eu3RKkqS5xYmPPijQ1kFF5ODadEValcvzUpf
jPowbfDBxk9OoIg7CRqJNjvd+9kYzWhb2L76eUMGMsobAd5hV1THgwPTARAGQQdPQo8iXTC/Rxdb
rD2YlO3K8cJMtRBbAsjeZ2sdOu5qbyfBylybA7Cy+FSGZVKEB1eg7H9rMh0Q2bwWkgBR3Ebcrl7x
NJbrTa+NkzuRMoiasLUC6JgkOLPHPGkJj1byCmLzXSKLFGPz2bQSRIg2tbgw2vtKbf6zaSpZChUj
j8qjviFLsxoes3Q+4AMig0uiae7VjZI7Krc07CiNGenEHhhpFsFq/GnqOjLumupkJBdAKf3me3Lj
EzW7sSYGd1tMI9nxxR87w9A/9N307HUvCUl4arGOtpHMcVsP4EPwsQbbIdjlr/t/gFfgRCRgTwzN
5q0mPNuflz0e6gAyTh7nAKjZL3era924Pfif2+VLHei3QZ+fcDNzGvcquChLO1TI2MLe7N5btVr4
8EmlM8o8Uo4FWC1DyrFC0d97zzlTo0BiMoemP2XK3njVelvq/BeqNctLz2uWL6Az618ayMj4qitk
mgZNFn1rrgCK4z4HO+tMxzq2rHn6YKykrnhxMvkPGDYOrMlUX5jdzaYm2x3oJW2yBc8XlHE7+Bde
3M6c3auSV5u62L1IzW/N71/Y0y4ImoO7+7qR90T/ZmPp5iXrir9Crq89M0qci3uWPKE9+hpEnbhD
1/aho+GXqK8srLLuWnudjLPa33cCdtIlhNrpDrarTdvOSF9S+/ewii4iChOpW/JX9Pp3a4wqDOzl
CTizCRefoaVqt9nkWkdO1xVHDClvttHdhmY8V+UKcKT7l77lSDfPUeM1nHUJI4ghnbywxZQWc+9e
rQz5B+Nnx+HHTRcEOxmmosl4Jb/kIFp/jDwDcSignD2iJ607FJfDGA7zZET6XDyBKD5wrIvJTZxJ
2OidSP7KHaY/8r8eyBXaZPhV0a7PHCzdjSby67RW80brgB6ApTg9z8c0zbU/2fq7NOpfFUAtgibv
V7taf3xoRZUjU5nN9qCDl6UFv+m0dPstlQuls51s5JlyggJIi/yf0C9YOaA7iEoK0Y0WoEglyn9z
/SB2cWMt1WtpZDerRA9tGQjpTVG+oNcji4a0vH0OCCbT9EU4411d2eTsujwiha62fuMFKL/SfbkQ
qJMPRRuTknZkj65epISIZQaHemm/8nawNwRJqTyN8UO/jI0CBBqSDPQbueOQQAMauv0llPM9W+0L
k2gfL8vwPTrmL8PJb213YQmr9tbM4SotTlM63ezePZfKAK+85yw26xS2i/GZ131MLhC29eIXXGmI
lQu4d6m3Bds5EnMwn2F+mkVxG1NByvsfFpxh2xfA5Bgv3vsBmSzOb94dM5zZOr0mIIulK2CebJ4U
2b5lHE7C+++wY4Fa89w+QMZ99otvEsNeH/sBWuJ9NgH3alf3I2bjP0viUjjhtjuXZAMO9T1LIAqV
GgRtUc+ANrHUcUhk4htRORkstvtOPtZZT8aD8hsO1D5bd22fSJd4TJVdIMQji3QtfyXG35JmJ0if
xWNtDrCGWwwRd62adwCl5HzauAvHTZ9ZE/K/A4SWdFja6uiTzxgSrPtAtCHJWkZ6oUkVbRIhOSFm
kCffc/5hp+gjNSsVankurvgKoLcokrM8+YQQ9e+gTGMrqxaWe3ma7r/UbJq/poEqBqWMIuJAy1g1
snoWbMAGEC6ouE0I7HOQqDR0nA/dkvp+qLxHTxseuhavelczaLemG5V2+6ndOxQJrQBcsGoHVVD+
SsUUBmC3baMr4g8yzO6RyoKl2LhL1+K0UM5tqsFAYVSXxET0TpKtk2crktU1jRJpj3fkyt1UrncP
3k6wx1N4E05CEiZC5t0mnbJ95yaoc5K4qab3dqkgPlX3vngM4AbDGafORmd8b1sC9hOOhsKyjJBI
EYADFrltNSyHtAGSIH7kgyWHP5NEys9/Z4mF6gTWpJubF8mdEOb+yMC8/EPHxkTf+iYT7FTwOhWa
64A+xDD1s68gY+DWmuJWgh6afvJcJiODL2mnyE68UKWmFrsNu44+qEvZ3AoH+U+Sh4M+/tOL8R3r
436hpI04CkZIg1QRoc6LkntXLiaTfPNOrFdoNsVn5yL00MSbaev7ukdxVLXTu1s3rzDysO3AHYzS
qEzcY+rzH6dDMNJBT+ZCOFHpUagANbEjl8umslIjM7iZ1dZJeurWE/1KMPyu8L3sRTShldJJRQvd
Na0fEpNdocpEe7HND3KBsqOq15unT38cy4dPGiCOTW9my0MFr/XeQWH6jVxrGeNVcgLPDfBqApFn
iLk94xLZIB4JdNrVSsomLPx0jt3yOxjAbDjK5bDhu3xa78uzftNzHtLUJd3FNqat7lQ3fBo79Gda
CDkbCg0ttytTii1ZWcuK9UNzOKGWU+sfQO9hlNcJubP4bPz6oHt2HgWpUx4SRtWwRRbKPYeVFQZx
l+q9TpcCr6sHtFmcGVV3AQSluZuR3NuTLP9K15UnYWevKw1CGG4rHaWd9s/1bsvSIVVZe7xj5bAV
CPfQADIkzvS6cdNB6Q3ddiyd9xrdeJe1OMvoRKy9fuOnAsxjdEGUprJA8M72MurTKQ882pod8a3B
iGyIr8BlghwzcTnlZ0qxnLb3dmflUo4kPiEBT04FS6pZZmQVaP6XinHKmw8aWklYvUToT5qrb420
vOFkR1Q6Wbegtfo4JRnDaIrf6/29MB2SQZZs2gfvQ5fUzPUjCXETWfxQjub8broG1IApz0Tw5cxx
RAVKrX9YqP3NUt73whF/LI6mEfDxE6k5xyGAKF1gbkJMJeU2h2KahuydZVK7dJn/PJkg1U71r0k8
wnOOmhY4oZLlL05Z7yXRWH7rf6Mov+lFAQ/r0kzh9PVLt9r/FrEWcaCp22DSiqvXtMrkS80BuhOo
vb3YWDN6ChGuT444GMiID2yuS1QGpAVWUoFSB9Gc9Ab4fdCEaT78MXsA7Hkk2zKZ1+cea5e7lj4n
Ocb5PH1B1jexTU9nKS+jNSKWLhxyJEz7vBKXSRa9h3twZVS5g1H+yh1Qj9s6kf+8TONOzVgWPJuZ
klCS2FTtrW1IShld7g0EFqF3T2z3ujrUbFqbO6yQvGlYIZeM0MHYB/jAotO+TOmC2NZrrhSXP8sG
7G1sxJfwxRPpXUjPxfwI7oysP3A+HG/elPQMw/6nY1gRaQ3ql6ynGZwzrxJSwclqZl1MyEZEPw+r
GKBN7t39EBgpxyF+I2KewS1HAbRYqw0pZSPqMpJkg6FhtTGXnV1jf0DYHxc9Zh+jnb+KntQ+byl0
lBVVwpHOeDYY1DDUfC4JubbmCBLEeE/gwBVkjBTveUAjK5pPRhgOBSY7AN5vN5a1OIvAOwdpd+2n
FmFcUn02ArnloIxz6x1WM93q9pxH/0PSeW3HamxR9IsYA6qAgtemc7dy1gtD0pHIschffye+j7aP
bakbqnZYay6znODtCe9lIKHzkiiquzzNjqq4wSuNbQbO8S5LpDqFuLhcbhOj6cn1iYmkYFfxFo9U
jK3biFONqTw2xwvq3vwW/WGQzMM6DhzREvjTgt9uqYOs99RB0AYyYPtXGckmFe1yHBwUyH2DDBJ7
YkB8IHiPCvlN0RPqoQwzPruK7xRxJoMd56XEMFJDHHGj387rodgi/N1XLQ9/49/VNkhG26x2OE+f
zTYhtwe73IZ0NBwPuKECbeqDsJCUib472WY6QiFL7obYuUhCUfdjbx6wc8c3Je8aPiT+l2Fq7rVF
X7I4cHMjGX0r9gO9PzWBU3m7xXNH4lLlvddNGTqT4XupGILkisl0ZfSYrPpcB2jbmKajMHJCHaSC
e9APPQYTi/nNlrfZ5wmbpdkcEfWbh8yI/6UcodhZlyfhJz4t96qPRvLK9TkLjHB+zv9861tVggSh
uB8mX5zjSk7bOU7uEjWlBx69G5hRf512l8OqMCJLj6F2BJcPkTmfJM9JOjbXxeu/m2nhVVyaicvM
IOHMYO9hxBK7o7WdlMG6UfNoSbfJ2K4m25aQTRq3+NmZ6nCTyrX6WRbGKPqbRq/Yu1Wc0Xwww0OS
tkGxihmTQMJdE0bHLnM/OzZYV7gWeUDlj6ROYRZc7MI4E0j5V5r2vWqX79pOcNDMVUKYDfQzxk5B
RHgNeVjmM7bAdBc1ef80J+ProJokkFyTnBS5z4OCeB+vHP8icRuByzh4RO3iLDTtJTkr6exfypFf
0c3E84QiclOFIkFo1P0jljTaDuBFKFD6R1wF+KNV9BqGbrnJJ/sjL2M7AINESJbp7dtw4riZV4Nf
a8JWbmH0Ld2Dcl0isZinGNmwc2eG9rElPqWbfXgMxdAL7MNO/uQGrGqa8wMgoRJ99yYeRbavpvIr
M+Ndyc6DpBoLqdMc0tt7m1/+ubu3ffoNM1PiQOZLusHRg+klZIhcR+0xwTODUYo0CCf1L33uyr0/
g5CbupcsDqMf9ECnYW7+lG1RO8zMSRuXvV9Efit6aRtXmP6uc833NPo0EFhiLiQjYKgqazjYvkH5
s3Ij2wxWdF+wR4NCK+DSzfEdFSJG2NTcZNNzq1J5yesEr6aTH70+bA9uH662GC50f6rsS9i5z8mI
IAuC8kMTR7Sya6zmZBA8PO74eU94NgAuQMxdxlHddinC/cxein1SKnY1MV3VULeoqLoq20347pmn
GOT9IsYnGbsi6udbMHDPZOYibQWFVIzcvZa6uK1RkTqNlLLsvL/GcfXB75aPRX3QwuE8jtBuZhmQ
u5I1p9G0yT7HxLEtSRrbY3B4ZxiLh9Bn7U+pte+Zkuw8gv6Oo/KmnadsI/BzflYNfwwJ4k1S2Mm2
aKHHhNaDRE22qdTQb6PkO/E9eWkTZoyShRqM/43Z8HBLPEWoBOZkUy/NOQcBsGH7GaR+rM+IMxX1
HP/FEXGR8GWCCYjWr8J1tQ25gLY8K5vFTDR9shkHXSm3RK2L1ySjMpsX1vR0PTS5gKGZNh0nGU2Y
UQV8ZBtLa4Sa0rHpn7o8Rzor433PXBVxyE+ugOYl0TRv4gUdSSFwKcmBqXvaivIgUjyYC2Puflze
Rec8ClBmsV/mt6HdgAqW9J9DlG4xpOpT7KcXx+fgbyqccrKf6o3rmEfbsCk8XTblsWtMZ53OFzz+
8dWLmuPSe+IYlrGz5VNl6mq0/nYEE4r6AQx52effsxNnFxutM4pFKgIvutEr8t0bpmrPkNU7t/Vh
tvpraq/5zlmDZclgahg67smeGwJBWwdTVc3pWHbLcwTheCcGWugM1ghAzRul0/KuQqHe4iE+2l6H
BjdT9/TNZTAOz17rqAcHXojhsK5PJiSGU/neGQzLx4yOmr1jjii9NknuBVWQavdgTsZ5GVS2Bw8Q
mB1JhImbXEsfSVffs+M0E7m3l57ulMcgUOQ6UwiGWcCX/EP4xStgGrQWEd9h6Wxcu2HDEs0PuWn1
O4JL+p1rhPHJJejK8cJxtyjP2OTZ8IEvfl9YJ0kmzaEZHlswUjgEWDJCPqY07pKS5W3h4CuW3/yI
H7Kh4rHxIZnDA8qGT2+IPkpnMbeFe6TLlQaTWoK3/0JCc9n15giNEnsI3GyXQwF7CtusezadFWrt
Vu7BNbyLV9Y3SSXsbd+an+0SMkMmRjkYgSYcJif8aGuT78OKPknsYhbkQBpQ9QJ8JuGKJA14w4tJ
UeyFJ3Lj0UYMr+7UU8x5iP0qebAcTWm94rmtwWYIGxenrmPITR9MM97gRax5EodhFdm1wH+RrG3a
pNojbGe81jBLLSMLT6qPeCHaWIVHAmGJzyNeY9iFHOVeFuFbzG3PV2FUO9jCj1bDzqFYPeVI8bmh
nn0fSSa+JnjdOfm9ibO3mdgyzVOvcMiPzZTNPJak2MO5O1J6ToFpM43o4CM0EboigEFZUHfOWy9L
PN6ZApRapkdQSythWCc7L8yp2iP5ahRTeh22vh9aRz8EDDeB7bdRtY72Ul+10iiDG15Tm1MbiDR3
j/8+uCIK6gxL7WimGTVdtwSo0VDCNcVJ59WhN6fqZqrPc02FPGgZEU5VLLuxgW/ncbkzMgYEkSff
iPgy/CrLchob99lphzevyN/bQhvcGEwfJ9+ztwozvZUXAW9sfU7XAR9pR84WM0oPxHssb1TZXyb0
20ePpe3FqrzPaLRpvVlA72wO5rLaGiHsJ4896DqppwKq0UCaEO7T3juV/pFHpb1lyg3jQx+rQlxw
10XI25onl4LlyL6lZSJaiQtrHiSwKWbuGm0nrLUuPs1e+qVDClUsiqhqHapZn3HFooM+mo9jOb5H
hfgrqqRCLRpaO+14zWY2mYd0pho2ZN5kJ7tPB5YQ/VufW8YR0uBOxpl59Yf6kBP9txsy5UCSoGgs
UhNWROUPWOnm9Gky5vuiDcGNNcazGsWXGQvqOhvtoSN856AGnGurbwd3/GAuf1JHzCIwzDH5qR/A
BMYnEaQLqBGFUzr2f4wYsYWwOHadcr73Z0rc3mk/U+T8V3Qx9qDuptEEAzidwL9vwXEw4Coy0kyW
7JGdvHkQKr7P4gSsRAHLejDnHPEyJzTFAPjcOd7R3of7mhI9NAVvV4ogB9dR2Itq40x9ehM747cr
AXeovjJPg+kgHENhHAsKLrtqcNqTsLWdjceMOolZOU/VZOvl4En5D+jFv9ZHdtrM3NckD3hnGfYb
4DBXX3v2gUTIYiN1SK1q1zdTkVmbIWlTBAXpli6WsmmYrt59MS3FtTFomIpxMA/Kc76SJqcyEiG6
j8bZYwxamPhGfWDEiThxlIbqNHeuBp3ALGTq3B7Vfnigt/TUspoM2pytBeSCthWvbs6EKmTBuuma
/guGFayp2tnH3XfU4EGfYn1y7fbZKLs8EHHyFZXGSfVDyEQjeV4m8VzYv6brnu1h+sl7Ge3JVeHB
Ghmotwb6k4xA1zwL2txD6+MTOkDxdikW9xwXNvbg6jsN1YsmwJXcqeeq8R6m4Q/qQ8s8AwFpUYGY
trhGrFurtzjVCW/bzrT2PHIV9j4/sCuMO1M+vfdpBQ0f6YAZtWwHakFIVNqqXeFCmceqOGqm7YiG
PxkUO+vmPzUSsoegWmS0Ese6p+wmbOoCfPkpSvhw3V5d4jGM9zAS+XULm6/iw5zs/NgvrGl9KAcM
0dgqtAbpzyR3uTWzn5HQ9FDzma7INnpk6y/qinCDuT7cKNE/FuGjVXA1IZTWSLo1ZYqv2RAa0SZZ
shPKFnZmM8OhIkqzW3tipMlEuLOdlhE113hvczCXQFU28jvUSJ2SjNlZmGTfEOfktso5mPhqIRs+
hI3AkWg6pMsUucG1OIwssrrrUrXImmNXBrwDP4tlPEeyLM/rD50l6UM4GyOSVagsNYlxwklKDFPu
eVRyQVnh3JEjxvERd9dxGF74Y8PGikh67AipbUkh9HmyHW9vLWR+pKXzA5Z86y3pwiVW07Jg8M67
uthKxx/31ZJPxNGxEdJedIv290+30ZVyk76lWP5l1LebNMKG5KcEilhd85jyw4G5E+csG7nTOiaU
jqmZi2VAifKcAln6ZDt45tmMakjCzNFg3VSpyXrBnL/sKkdkUc5MLkKdkLGpPqRfY1D0xgdyEZIA
r268z9s0O6RwWlqqSgRGY35ijhEFmUH/gIwSzWAb/aumIcKdsaTM6R59lA99zvniFX2x5WQbgt5E
M03kNW8KK9wHnaq3jJZwYxQp3qpgQsNzrBor3lMWeFH8o7S4TB6JiqJvN1Nt82ryMRW6BwSw/Aok
fGiL2p2R0y2TColKL31iKwQUoa0D3EkOS39iDSDSvsax+h2Z8k58soToztTD028CmA/WEx8YBex+
Hl2UPh35PF3JfiRqGLLbewPmKWPwYj4kS+QFlebnrdLlHk3W2XKmAGwRRopasEVOYrTEEhW7y/wj
C7LO5YGxBRu/mHENFIRFLRvPKb6K9r11is9piB8qyRR8UJHe+nX63edOie6KlcocZvVhNCKNn6Lb
swZ9D6OWlX+Z2Icuf8oGG0U3jKxjaflHUBEbIA4qgNdSIriVH17tIczg/o+k95uFffWZuOorBei4
8wnZuwzhQhoZcJesSY66lu95DGAz17znJSgbcnw3UhjPCPheB/3qRXxGeH2AqUIguADd24b+SzpZ
DgTmNjm4WX+zNP0/HWWfpLABX4ktVpTmp8tWE6iVJgqIs4R63g5K9uGFTN7AP7BDYAMTFpnPn4UG
UzsXxOpkNCvzvRrenQm3CwSjS9sQSqSjQzla1jnDYRtxUiCeLVk1Wr6/iSr11VfiqVmmr1gU17Tl
dXQMhm9yiPbFmNnnNHsDRnPu5ua9NvDBdAMqQntEjRQ/pkCBio7FqVLZfVUT2gz35j7To0SrGNqb
oUho8cnBEk02odevdza3ITIMB6F7T4Xpl39hE5IG36hXTYnG2XWYZazOinFummQ/3bCuEajodqYq
PobJxOF7FTXR40utb9nsfyx1dzuVMtxmkbNfVvGWitdokw73deOi6GRyic3L3lsz4R0ZtZWsP8o8
XR89xs8eYwtGy2/otJ/4sU6ebu8T9lX5UCBQQ98M+0dvh8q94U36NuFToHBVFC70knZnnfN4+QgH
3krppjacgrjFY1DjPxwSPCjTr27fF/ZWEd/GRnpJvNf1/O64+fOq1V1852by9By4Sf494rsJ7OK5
RvpgyTQ8Ol7BJSO9q8uhrD03PpYqxcSL3oxl2Z8rONnyktXnyvfoo/JhXJA1QK+qTu60F2TeXOKC
KT1a3YPJxBb5hf2qY1AP2vRfE4KA7/LppVYFzzK9FDlI6+LP6LbaO9g2jyxn/r7H3spkS996Rsh/
qi33cdMbgU09sSX14rUPe8SdHanTc4Oab1qSKy8hH/KcctSgiI/6Cckk4w0nvnF8p7nN4GggDVVB
bOGQrWyLmWqivU2NfC/Iiak6DApXvBt2LUKK5WmJwy88Ktm+9fObpOafGDllpNmdMXdVDOqmP9Oq
2VODC9tlsTwlY7H3u5HOvg5TlgOUAZOJ3cN2ke0AL/MJLoeXfZVztMZPxG8kd1G5YsFbzwXNzTqh
+sjfERcoptPAqOu45ujymLO7jbYDf6U6FEyYN7MCBdMJdc14MbfEABF3jDJDujtdOsPWS0fY3BFS
Vpqj9TNj+Aqauo/cYA5teru+YicfB2uQ3bnRgpzb9kXk/ZbNQs2ArDUvvA3wj9SX3fXRpiWvdKfv
ur6lYI5yJnfyY4ZbFkDirzJ/fIT/eVsakmC3/0zPXfIniuXPXYrlXLVc4KEQR0cMTxXnVphMq0CU
4gSqubvP1TpZUGj1HA+WzlAh9yVuY/1VJ7PzuGLSb4Co9n7y561huCNU71nvomq5X5jBbEf/EFH5
QZuhk+mr/OyNbbKDi+MZAFnq8Hb0EFVXzK0jNGLMSD0/mKTxYlfEYjduzXZVbF1AFJs6RC3N08h1
YgnifVDLZF7dMRt2TyXbgQitmMQtsLOVzQpkbu4cy/hUM+sr8jIZRmeDGVjAKPnKEE+lDQ5uND7y
Epsr5s3nqkapuxkYyG4a2lAINPZpQkOgvblEYRYXtFQxojQx4ZGdG7pAl19QCnJPo74E/UWgPIRk
CEsVKlro6FQtJXXDkNbLNoGxcZcAIPJgKxkrbRI2CCD0CF15Cx7hVmjfQ09so1OoUHiMfUeK9DqN
bRExVbb4mWtgfIV3dWb0Wk1IofNf5UJiS0971MOHgliCOMlhA6r7btmVaFGPCSJNHAsG+8RM34om
fu7r2DgRugypbWDVkmNLtPaIIeLTlNaAVyRMFTmhqGzrd64Fzm1jm5jpLXGkrAVs/7Wu+le/H9pt
BV8IA/cVNnwShGnyMtUlE+rZPlrVzm70HRjSYRMja49r8Wp73pX5RcERRE4cpX40mMc+Ztdk9BlP
sx/TdWI8YyG0F4Oxy1bhcmI4HLXa3E8C/YBLK1KE8p0QA3dbl/JxSh3QOEJcjbr/6J3hJ4xQ2MEq
uWZh/FLlZImhKH6tUkYqmcObidLhK077h0Uj3rb7Ohh4/LO+yLaZwW6UR/W1olDZYch4NeLsGuHx
DLK8ek9XY6UlzpxVD8JgIzUL60a7uty7RfGkI2+LWyEdikPRlgcDbuImmoarxyabMUj8UxrznRXO
+rhgnRkG9VjRuO6sNfnTLe5IbfvW2ND7LmTUIBRAYO0GSc34lwckRWTQXb2FkwM58J3xBcODV0Yi
8jFt6yYrvlarXzYOD1ZtPsmqY3wka5aX6XJwO/IymSLcxo4Zb6t+W4ZMoF23uBHTSOjelj+TONPV
F9ltr9uzFEfbqf6IB5qZVnFrea54yJGorK2KBQYGMGU2DwePqdymXbrbsGzhASVvttmc0rG7NcG/
NcZvpSYAK/bi8VUeRzBeAoUjVV9F/2xNL+5s3MgWYyYUHVnzG6FmidnThZrp3Nw0QeJFv/i3bKjI
zUNliPt1oeUW1OM5umQqOpg0I6qGBdbJrjDMSznAzrTt4WFJq2VTWw+173YbByNz3/rPPg0MCEX3
efYoeOMBciciuwer6j7mwmAhWjNBGeYw+ShQDgcmAEwU1654rRuDYnJMTylxqTty4OZdVJY73Gf3
ic7wgslKf+oMHroRTyv3kJCRwbv1GciioajYLWcpa1bL+/YSrzn1s+U/DKbGJiayD9125EwQ4nb8
7486jbm1BG6gQhCuZDJbITqLAUKtLSichquf7JYY+J5hDsK+4wAo7WJiyn/yk+hcTrP9Hnr9izk5
T7NIHl1h6mPUJZgNp6iGGCGP8eB4zw0yqGtS+D2iie481nWPxgpq0mxk5a3VueajSpMn/uT4oXqY
bWFXk5mhHdLp5rr88KzvFEfkm8BzenZxqm9Hay3BSprxxGq7C0qpQ17E7iMjzvt+lOVHPRtorsCX
HFjsVR80KVvXDvVt4yfvxBnEDyiuEXr76kUwveJGERRKCor3yCYIaEvxkczCX++d+qIqP3szGXHM
6//V6hP7KCra/7ipr7J1/EfiqT12h3iGrZnhJPFPLmPIr4iFudC9oBxwuKsKb3mJJ+UHwPRPrUIT
hgMzfuH2SY5Eedbb///l0jlnD9z+5r+/zNvKv8mk/9Gx3DhPKiMYXrXW/WKrM7msLYZTY36UnA22
V2FNAeB5ANvRbU39lqQSBlaMU8fnNaqjTL34uZM+1Qk7ibYpb+Zk+dNzsx0MDP3GqpvOGLKNFvW+
DEPouhnG+HW/J2FK0Du2qy0g3QKqm8gAODCY+nAOXUPsqREhzaioJsDGWRtSI8620c8QI9fKN8w/
CgoJACiBHtrysbSOIm69u6j9wCAZruPzpyWbb6I8zsHmoRAfGSBWZo88Tf00NjmfpYsTspl3iJpR
OBTof0ff+pkQWgtyAiH+nZkhvYgOfWzv5r+uNX0aU3YbxgPTZpSeYB7oFKyBLfi476CdbhpBGBna
hi+zmVHtKUm1IB9E4b7FTTUcMrxJkKSwLalo/T3M785drl5q3EeD8WMYU7IvCTSWsn8z4+WvUvbr
mKEHsobmLTSrvyypj/1svlhzBo7cle8SkSj5oUSpGrbNJm0CkIYM3O8Z6tRDG26Ag5xq4f/rjWYO
MPKNjZ2sPIBm09rZl2ExI6QyjhPX2Mgpa3aiaU4I1t51P/2UoNwppDeWo92N57ntzkKszARAB8RD
lttSWufesVm1Dh5onBS2BjLkvkXpbWCe7IzD0pX/fFPB2rRD8jPR/ldIMAQ/byi8a9slPzU7N8No
6atxTK3B9EwF4beZ7N6l+5CzlA2yBXW0nBJm5gBzEkYW6FMtEFOFveyBZD94PoqXJfxZfJf2AjdM
Hj8MlLLZ0qogHUeIvXCqouZOxp+Wx2Tb9FgGTRTYGzW6x4rCRrjUxkZWfBIKi3eRBBZo1sNWFfhJ
KwlmsF9R/t5onGwbPqtxU68j8VVlYUHlGbUKcD8cl3GRm2jN7/KdyMOCj8vVhqPcTV9stPrdYPln
4yhQK8P/YrRZlVs+eD7beTwVur2WgAtTnDvgN/p7nVuBpADqw3sWIySlm5uxlluTWJCgq0KJlzx+
WDJAcovxa+qBuyPf6r76iTwXrB5i/i47ibmjHFvl4rPLEImMVZ+KEivXXRNj3aNbefKF8YmX+TiB
7h0ZpYyobnyP38GS5t4n6rGa0+em0Hf/ZYfr+jmJrZsEj/UmJBaLFt1+Xr9ZW6LBlU7+PJhISs0S
XJWJkD1F2wAbPNAOJx0DoqfJEyfmZ28DaToOSUbcLR85QijCjMzHJG5ObjFho/dvbacEv5M+25CG
RaOeCPG887T7hTj9KVSEI3AbMcw19yCjFpSU+sPz5lswVZhGDbFdCIheIBlzF1oXyIsBZwKRpUu5
A6lECpBj7kABvUEL8BZ+H3GLERaFrVhquGEkrm8itC6Wa57SEtu3rF97DH+2MRaBuYBE4xsk4DON
EBVZX6ZKGKS6zkl46Y52ZzfiJtxk4bOpn/Ks+i2GfkZjJFnU5HdmLHnvxHzj5+4mcvwXmdZAKDSO
Q+oaj3It8BzX33tzX4N45Hnu9QO1/l+hBcA2ayEWyWBHL5z0Vo/ZhacfeKn56wzxuruYTom66xX+
gYghgYG9Pi5muUIXOVpSEsOQ9S8ivo202NkCIhICp2ACyIgtpRLyPoYBQ3OfnFNCE6wOPg/55kha
5KmIB8nNWR0s0f1kEIJQVjGDSnn5mpJBaD8dq9hXj4WXvLcTV7vLK7TGHM00RDXbBUQHqVEeuso9
qtnH9leVn96I0jVK+usoIdG6AyuwWugHit92070IiVCuU8thyvjOxuXiWBh/ORRY64UwdsOU5dES
TrjGmhLRdIg4zaNlASyOlRkrntwuGZFVKoLVYPpg1zzGMLFvQa45QQZngmnNyd6R7DQozXDAZv1L
nZMelgIxMfPy0VrI2a3Iid0lZv6KOf6SYir4FmBRRyKat5HiDVuM8jdq22HvOWjQI83mTia3OCGb
W6W65JHwpjtNZDAxAZjWU+uHrro8D4iwdz6gA5oBQJc4fe4jlv9T4h7qEAtJHfpBhn5rgNSwVb5x
QZwJyYpUq5VAcq6LXJznWb2bCWtGo2K0Zposi/s8Ku50nJ/NccqDck6C0neyR5lFVyw0rL0ddlQ4
sg6xnVwdv8m2RuaEYBTt5piU9OAwFOoHhfIhcQuQwCXCs4LZGxMelJOWyig/kgX9hheF1LHOwZRG
gDJwhajIPXZedVMWMe8e1U014J+CN3MDI+s8TUZxa0pm64uL5c6afk1y2pC32jvoGfgZbUSxbKU7
e0EU601fyhloTiI1sCBB1t3UCwgR4Bu0NLCv4ty5B+e3Z0D8PclZHzK0nze9heQjA+8NtZC9CDSt
DR4mFpJy8fg1wuZghLeN6aCrmLdLhZ9ScReMlMokLMOXpE+FxzR2FNSDYNdhPTlt7R+qXN1lDqAR
7v+dXY0c8xEnB2OfQAkEaarwo03ZqOq2GfJ/bACTPeTqk1Gn6U2Rl2+F5OLrIjw7dEKBi5l2G3bF
t8KkpgdO6KLZCj5u/Nr1fQdbPTDRSGxFik0hdyjuwgmp0uyy4fbm/LdJfAw6EwQ13HY3ivf70umf
wsJoTQIWR2xIWw3sN3C/bYQTCOT0n9Hgiem9/CUVWf+Y5vW1KuL8XhUtcGE/qQ9NieZPGubd1Brm
FWdWy5DGexDt2D9MBhKwWTTVcZoPpo7GoIP65Bf6nzHCjo5U++cNurjv1PQNRDW5N5rPoYV3b7DF
X8U3MBX7QJhpvrXtNTgAj9Vu4W+NWv4luUlp26gGVSSHb85aFg3GK2dYtUdb8zflNOuu+T3B7Fj1
YhxX3Hel2qTDgrczjn+j3jcYzLZ3U9o+lYtS575cQVZ+db9UnPj5QnybMlDoyYi5/2jtHHhDgWEM
gCXYTQ/YQGVTQ/lfwkc0+btpmXgjwvYtrv8Ji2VwK+pHX0H4afBh4qt4XDLIFKWqrC1vxHPB9qQI
h3TXMis0E5zggm2n7t6QNaGNi1FFEADvrtfpS5Mu72CdEX9Z/Vporj4nhzIvG09SOiLI6+hFDk70
oDXJrVBzGuZYW9twoZmyaO2Ej2g2tAStmJDHah4rDG6IGrxpbE9lV4zvSGF3tT8mL1zx+e3cOa9Q
rbZKQ2sth+hatFX22Civvg9RgNWOWzOyZX+oYjN7FE6dn4Zu5qGAkvf435+NcBazLKDD6/Lb//62
uf4zGdWPqS6W63//YuvWIwi2eYsbf+bCdNTeaDUQjlla93VBcaiYKhgUoVZnUpfY+X2Pjv5C03gL
ZuRjSOM14Hi0N6Xn/YSuoYGdoP4A7imDsDHrPXDeL5UXnKC3iVm6jNEt2GJCT0QFs3lrMR9aDE8z
X0SHajKsIHOyfO8wB+ldcTZdYv+6ITpYHCbn1hjoECCOzTnc7XJg2RP65ifAOqBMQ/c6VrkJGy+d
9lOl7sr8kZTEizL82yxxd1Vl+hyQ0dauze9i+hHVfdP39bZSkU8v0tx5Xu9uOaJgKBu7SHeoKNJ1
3zQzRFfII0H1+j+F94CyZJenXvaeaLAHIxvqCYsqcQb5seT+Crv4HNWV9cW/boKXYwrjy/6Sma5A
cFUa5whqnCfHrYYOxFDSoIJh4FyCUerHxkS/36vzYLOU6yJQkokCJbZ07iNo+fK+n1LzVVb/GvRC
h0KMeN2r/m2Is/o6pd0R3TKqk9rc2i2hKU3U+Lu6Mq+tYBTBHoOJepG9D0WqL11hzQ9SqppvmOO+
RmfrWdRK/tzAJhFsEFxVg/avgsWEw8El8T1HI/e690/4lKZ+hle/aq0vN09ZkXFTZuFbF5cZML82
erGk9yNK/VbDyN+1WvF5Fl8yw8gg5YpDIonY0bTI5YABNR3f3Zk9vF+LDWApMF2LvNFm8dD6T/mQ
FSdbYJfMnaJ9kTV520gTdRCF5zHG8tOIBP5UgZi4wn+2sSdJWZE6LyPyGkhd0D1Be+77iBPNk1V/
HZJ3L3H+DLFIjHyoodi272CKXBV0OTiGA4bK5IDsg9dBp87DMvLJrKs+Mv4mMHokxFsST3VV3g9l
EnNFqefan9VvYa0mjiK/L1CWUYUY94L3bI+R5V1W8fNAhYZ6cuSEYpW26yS7Jsu1zmi4Lonlfk/o
zTZkwtCvDOkzLJL3tGZJkuFb37A9ina5yWVl1foylhhTDMHsmoyXmBcBH8M/0bOl4UFigvOFPG26
tQbzK0EHQpa3uOlcSvUFNBeHJtAeZ8H9rMaIyWvyTmpHQ0gOgpiEZa6/xCsJjG2+DaopaAs2aO1y
V1OebY1FGTuZensQDXyugEcDS5RAuPtk3wzNSG1ihbhb/HZL6zVQDauzlaHzKa3m09TzHz5AhORx
QWYu3XoP/qERF5OklquFZ4yZwp/NaBPjC+tSr7UfMyBDtCol3zZT4Y3jq+/hZ0Haf7IHCdhvqHcd
IT2Y9qL6QLxbuok9/Vg3Wr8pCDHT6D6Hi35ym8HHwWMeKljw28W+naNhOLVOGd+7JgLtCE8iePrK
3zutuEMkVVFW8v2Dj2BnB+ejxHXs0sSu0NleuQ4fpSypB55C1lI4Jbt/hu2G+9JwcaKCnsU4d1E5
FbbZZp+oi9qDqPMr+ERKWVtzAlkutlD/n935eJ3zpj8yHM93s6RSIKLK29uyc3jMgf4kSO33/6Pu
zHIkV84svZULPTdvGWcSKPVDuNNnj/CYhxfCMzOCo3EwztxQL6Q31h+zpboDClfQYwFCSqmMzPBw
J2lm/znnO5UtqWXxUedT5d1bqVKB07QYG7ksU4+yA1cRTOh66YBiyqFI4731GrEz3HOtE9Yu6UbB
N/Y4NJoVzCK7BT34IhOGv+jx3tEZh2QbDfFLRtySgZfBETMlUZOPFTAhSSKVsAymPx7mqf4NiCd1
LlXlbBOMu4iURKkzTgroXJ9GWNMr6zvoHNTaAjplCfIt8yoJVo0O06DWFE/gGB6a2HqKiFjin/F2
eeW+2tmIFTlnajyOQBkVeDS+GENQ6DRn8fFC5jbfGGGyoYPhqDO62BmWRVoFVEYdt89hXOxnJTe1
01/9DlwklRJgx7voEkXZKfZ4LLOH0L35YejTrWQOV0fGrq6do9LVmXAdzGIidynHJNVwxJRvnr7G
pevjMGsOLWSaVZqor1jg4uyXs0cU39t+vu6bEQJhgc3CqYGbwEbcW6F5N8Uoi4Na20uSuknjHJdB
Mwa9wjKCRg42Ooh1/NO1W9DWET65dvPd1vV6PYnizcqb+lpO4X72BJVgNdBa8I5tg5uuSIcnB9pA
Uy19GRclpY1ZJjqpqrxOtOI6PkmSsDkytH/zPHGLCLkPdSobOt9+13s2mMrujzSePXih+9CBllY6
V44v1Ifq4ifXya6h5W9Yi4OhG64yTc0Te7wHKNlBeDV9+yWalnjIML4DSgLRMkXfKcxb9r2PYQlA
bTQhYkHE87vqWVbFZ6i1pFzI4ZpcDumIuVSHMOITbuFsa17xGDIEk2VQCVuDRsyVV2JJaGN/ryrL
CpjicyKum43ncW1XvW0uFRFQ9LrmQB3mBXB5jfYVvhBETU7Is8HAUOwoJtvbuVlLtoauoBCldiWi
ZE+zz725xNkbLqJ1bWt3kqFY4Y/f9WaEDvcqGhvTe10zbcjtAGivxcd/a+I7XqkK9mUhC7CdY381
UspToaeBQS8/azU/12wp06g86zhybyLAFg1Z37EazvoEnjzeu5xjWBwJXbTykQ1cshvLnFQRB9pU
xH5QIFevEHIHmitjTKc8cypSRJHq2BMSws8cma0M08PiLHEFdwr7sI7xgV1CZCIMYjRQNwoPXzIz
BOkqqi1zKIc/B2QTXkGe7ejXjYXbMowunUpnRNURxxrVTG6HrucjFCIlsvxFJk50nIXGfqZhIYg9
FmumKF+WMx+kp+of+VIJhXJVS7t5LZOq2Gd9Q8qrR/BWEp9yxMnAsqOr9O323Q5jNHTD154wQbA3
jqtqm+DdvOmXcAHbnHCtrP4ULmYCdkfU/XDpsJFkuBhmMQgCl6xO3VaPNrn3YMIpegfz4fLzyqlY
aeF7fPnl+JLnxF3grRDvYAfRCwRw/IzpRbBJuY16XDcwN3XDuacpgPmXVrkn0yihbkJ9TsLsKbPj
ZpPXElmSjQ6TqZaxzYRaH7oJsDmPg1A6c9uqNrqtch+0k97shrKi285c5dwoK6TdaM3IG3pvQx22
IfSDSB6Y2HRwnIryHoigsZ20LgFSU4JSxu29dty22PszY9naFe8TpN1P4QEhb2udzhqwmWiG5jaN
rK1FMn0pS2P62eYPTd7fR9aLXrj66zC9cmcfe7uHCqmoIR0i+6tIPcAZ87qxCnxulCYjLv3AWw40
0d9g4FkL/672+wcjLay1YfSSwpzHqGSKG864bSUszH4yweto40uKkIxIRG6lACNkp2wm9ZUHCqqs
SerGC0+yTWpr6eC4bZqJMqImwwepY41Xo3YzWJukIsvQGBYRQJ9nWYXzmYEFUn3EKErUwCU0c4w2
dAte4bmsmtJ7jlui/d3EuUYn2NpmBekdzzPRJtR97TB1QhR9tLrkrRS0QHH6tXddPx/JmWOnC+f7
IatfANM9TB5O6HQ8tyHYCHuA2k+j8QSBDHiRafpvcmN3MB3aKb2qElOX1jwjLaOBJ5jVucp2Bc6K
OX6b9Do/Y8UlFWEAN9Dcl7a6zF1tHmw58awDudkRGt24Kall0s95E7UHv0jFIeu5c0LVkuByhbVJ
kVihOun7Jmu5qCKcXm4601ztjxHWJN5Ms08Q/2KQIxlrRGfD23ALynFC7cOQtbNm82GsbJcIPw/y
KSKb4UYPnMuHQ+lUF0Ke9Nt2TKFjYkWTeJJYw5OQpwF589uy6r/bo/Pc4ZS7cctWruaMWkHE1NEn
bNOL7xPRQFHqL4X6DqLnJa9qph6mFVROeI2mkYK8hO/YdepO4Voa8+w1zrcDx1UzksfIxdlEkxzW
lsVkl9q3eKTI0FvdS4bKj2GHiLfJwBxRVO0b8JJ1bTor0cgzSOIPaZfHqCsx/cwtlXyJTcR1IGmj
Y9NScUvHfI8GXJ+q0H6oaSK0hMD73yRw8yKEUmiEsG5xnqFOMBJru/jizcY2VtSGxElEEOxE6OTQ
px6YbSMe9r6a9UPKLYY5XEUHsy7KwENJOuWNxSG0GutHHQYc3tuMkgfb37pRSMTfxO5CvpcYB06N
UKZrMsyE8EbB4VUeYzUdkpbyDTQffWsME9+Gz0OndzrRU3ZMGeecYiY06EnBmFgNa3QHWnEqlKyY
83BSghXN1bQutSdzGOHmlfmNM7NTNUGxrt1ZCya3nNbQXGvCRnIlIyDQYZrmjMmwVhgue4xu5v2I
eYNb7xK22YkUqHPbK33HChhvuyZ5HbA0jWN1TGZFjBYBy1H9exljd+hND4ne58eR6lL3LJbD7J2w
A3CzZjNto0P+OHtUI8X9+09GO9bgYZXw02D/O7HlJHHb+zfdSP2mN5c7R+bfSKwquI0RTx6Xsj9i
NGefMbdXd4o2nFDfNEmkrUyDWEcbR/yoUJa4x7V9GDZq5aruuxeleASFj4kOeZxBbkj1s1kBI2Gy
SB9lfbC5Vx6bEgIcQ6b07PGuYO7E1MNbXLnlF4ZeZm16+Jo4+esoibPhHCQnPHNymHVCsopnTjRD
z+gLbBlRxMmSBqaBN3o9qAy2RQdkwXWe+6RTO5Ky2V7Bz91YUWe/+lWPuSIT3yZ3Gfh54XhXe151
yhqT8Yoxi2/i1YmpUG3MwV63OBn3ZRLDbffHF706YUEZXyGCQcJq45Z7iN8SZaIP1Layzc/f2iPD
BkDd8mSEjrUfYNVzZeLy6tXVaQft/NsvsXD+8Vv0aJ4PpjNuf/v/fvs6Z5R4cwVjORsO4Hzz80+I
S2nnpuUjb6f3n/+PTU/CXg0JlXvI9U6GdcyJGEppee1hCCiWiwo0v0FB4e9+SSkc/N1vlz/9+XVR
Ziw8FsByeCXgdhugWWtzO/ftwnG0sPdCs1nVKpuerJETAfD8ASu9jtO1GZnDWoV75Dkd7vWMmHxm
YdsZF1768KboQFpQ1eaNYyRPKsofZqJFYHB0Zv7DciKoorfG7FpEEPNrnisATmk9HeaZFB0Gqekw
yaUI0B0Wr5snz1aTkcIYGDtWqEGMbkCpEAxgjxdzVJIVqSMVwx6g5sA1b7GUflZ2/D2HvsfpuAg0
pW2nxWg3FXg1PG+An8KYeRX23XyO4yToysXsnDyyaLgbgz6GtgSC3VGVIZruPJYVM9EbVz0nVdqt
cy1CHav9a1jtFHN15LnEoG2g/RTJ+Mjd8hjL6mmo9Uc5+I9ihkxUkdIKh+SNxAkeD4rkYoPtswn6
Ipm+yYrRnF19yhIgbwVVqyrvE4dT5sQ/EXYucmx4KzI2CBICTAPoQOGOZU/t7VtdH9lGQCtrtVfH
Gs8wizkGDOO1TfWNlpovqeefIGE3u86zn3Szu9HjhEybTRMd/OfAielmzTGHWA4mjAEHjIkK1FbO
Z58BoacCAcfiJhSJf1xeidfk35hQ4kroOH2qNGoDMuY4ZdQEVDjOH0S85IP0eifZXwH0OxB/YGXo
P8yY62NKDXANlQNHgnBUhSyoX3QIPSZT2z4Mr01CWDynxiAAwgJV+K3P50dUqvpGegYAG6fifTD8
ddZV7zWZ64lN4br2+Zd7c+nCiYl3aMq+E9p4T4jC5Mok8KAlY3X6+Qv7XTNfF7GzMz1N7svZoS99
+cUDUXf497vBd8FD8Ofa7z+0hL8mmA4+fyTXv/yq/yHt4e5ftodvu+lafP7ypa7F//0/16T5/H2P
+PJX/9kjrv/qkIQRrmc6vm4xjv2vHnHb+tWmw1u4Op0gpvBs/796xO1fXdszXNKIWN1sYfq/1Ygb
v+rwCTy8DK7hWJawzH+nRVy3/vZLVebT4p6gId12OD44Jpkq23QMLro/d4iHbmlmVFNFcNja4eSX
1vuYlxOpjvESkecoMcVmqrnGA/51StUuUoJM1DqD1i/aVKUx69vflbD/o+f8F5y7F6DgbfP3v+m2
R7X6H1+Ta/JOWazKFvQbw1r+/Pv1gUTB8vX/KxW2CzyCMU6tKQrnIJvoBC0KrPdbo402GMKduCi2
ZorVjoc63aKiigPRX1XX3c6piesjspoVjVE4rvO1AXRs43suZEE/f8v0g+xnzIwYCok+y5csYTmK
pnjnMIPA7dFzwinphm3KH0XUKraSc7vxcZvjJzFv2S5oK7zq8U3aDXcOTnA/vg4+HmfbMQb23D7H
mHLEutKakAkOVtrgBpueJzOkES/qafXQw40yiV0wsd1QS9uwJzs0k8C95rAgzcZmosGZFj6NcMtE
qyZ7Ea1k1CZi78nNFks+HcPYmoAAOsS4SITjn7jPawttFidqQP/aoZDhJ6VCGnG+wdr1KaYcLI/M
5Ez7zEDQZwcybBJdHptB05nMYrPANn4jTUqyequ/WJQioYZMu6SX2jZS9cPPZuHIRSaXJq3wUe4l
QTLDocJIFwgR4ejIKTOf3eGoRpgLKUaH9WwCOZoKIslD8lqSYA06b7iwQpzcPC1WGjgL+iz8VckA
ld08zRTssnxFqfdiXnMizwAyP/mHYXypMBMyLfNGHpcdeZVqPrJjBvoxxJvU7i5xDvYnHIsM02+O
UzuCzdRSq8KxkU7z6XtShFdMZ3xHoAzizoo5e3M6HrZWdl/hnyQIwoQ5mrJvFCzAuiP+7Jmdy2g1
e5hK6wX213wZoIvihaFpnkYSFoOyWbl6Ri1C0ga94zXrcsZwbTCXBHP7QfmWz9pQoz5NFC6AFmPY
zm6oogGa5OYj1Lx0FXvsaYUVBV5mmkSmnQPR1eLAMF2s/ffYL6utEzs/YCivfKYWa7uBgC/wmNW5
kZIw13tg+/WDqqc1OdAsGBwzCtCPEqiNgGfAUX8ajb9nEkTzOOc8gu9QH2wHplrZ4r2kO+DGJVHF
q2Y707mb3ikuw+C+eHb5fWRHva7sCd7hevDe3M78jKYJJyCoN1hNgTCza8KhgLKz9pvMBDiUVj3K
Pv4ghHvCBVOAXZzhJmKQtcf6nu9eVA81Q0Grxbpo9+2bHo27Cl3NYkgS9G2POWbodro1rHj3r44h
q31vctCgJWLomBFMTvTROuJp9tQn0Xgk6lod2TJQJEUKVO/I1YrppI/qMKGcAgSed5lAp5hmEd/U
nYUJkqeXNASGGMSg0MfT7CB1QZzD5Rm6LtjaXdiTjBAwX28iYBgr+t58hnL552Ra31pm58w94Mik
vrMB3v5DAwxF7dVnk08+IQlqZIEzPmjiSk4W7rL5xT79PAmkIfJSMXUQfOAO90INNIWAZL9qQtFv
VXaigw+7lJ7XT5gaSNv5I4IVke4WH1pn2adaHOnKPPQhzKHE2MVt81rjBwhLSTfYFK1FzTZPtxJy
ZSjYNxSCe6DfrSdOnC/+lP1oquKHnsCTGUwN8nS98NQ7fC4RGQYnu2S4/Lfs/9dzAWRh2eFopvxk
6DwxH0VWDX3ChVn8iSXp7ClH3M+uOkE6MTeJa9C4o58tTBVoyvJjcnhNRvTmwpUg60CziMnTE589
tb+MIHmUBVaPo6MkzI6pbv7hy2SCb+In2O/KDPMMpv0Y0XZLvdPBbmuswpPXvnb98FXP5TY14wQ8
VfSJusTObbKfTTN/7PvxXHhcy0DQKvb7PDxHN911Fs7PObskeXPyDP2WY+SOvq09dJSBTKFDwxLI
rthdKh5CbdPjuuHldjFaKh1zIFdnXPZeHWjavKEmaVfjrAGsa6xA5NaIytUu0aBO9YaXQDNMP9ol
EtbQjkPstw10GaH+0aKx9/pA1y3CHhzAo/JDKdyWcCAfI0KlFK7uwclhi6vp82Bz3KCK3ywSU9X5
T6ggq6SPL7ITX9bwpCmgBl71UPDmcDkXZGcp9GKUk01BXWAOI8BTT4o1abRPBIXorSS3rmbGYlz8
ULVSgCoiKV6wL7lUpOJMr/EA3iUTNOEi3avoociSd45x9mpJd6uMiHtbVTeDN62h5fv4eY3s5OrE
Q2DsMYrQ43rF6/XDrAw0iwg9RavbtHAvSVnd+2kCbbVL1NqYuydIfl0gCJ9lPco5cNFbnLqoD7Df
KyOKTnod+6/hkjPN5HuX1dX90GyKsRfreIAoUtks7Q0lqR7o+WGSBUd5e9WYdrWWieUBr8GvDulJ
N+SnNXT7MqKG0wHl1cRp+Zx7PRZ3AkKOyOHHj+0boQZnN8/tW0kPdOmF/evEA8AaJ5jXQzjiiaDz
nUjMCYrKCBlza/RYchRkjkPiEwcXwjvOBm44zubRuhJOzlwaBrGdKepUNe1k59Oj7e/smJmAPc/M
DcF5qJERb1UGNuUZbjg8ZdhzQ3oeqeilzDUvMSZ3inkSPUsqMBZEBSeQR0+aNkaTzN9OVL2uM3ct
Nf88jNqHn7ZdkJhRt0mN4alfcg5ymc/asqFH0zlWSaZt6C67pX6IXJfGLFDXC/IOUx2gf3g3ZtJR
QW+pfZ/Q/8nZyECFFqo3n3g3l4qu7J66eSRsGf5wK0aMtgldKKKmgSNkX/v1pivIPWOb8mBZ8PDy
W8T/SU0vbOaosIevFebAEW357FWKNUfHt7yOQyAU81j2xzIdT3MhWAug2VOCpA4q194ZSOcn/r6+
TlI6KeKwvKNj07hRkiyRYdfJLV59Y9XHFqhWCm0Q6qwFgA9kJOH4OzHxSplZMNZ0wsCYQJx13ljh
N5tq+HMoHG06HvWOqQxc52jTeOs2Ktlz2A9yLMnjFPcN2aita58tbyjPmp1fPZXwADQZzBFX3g90
7iin3usxB9fc0476Yo4SVfnYULXcOOQvbIi4wdBDApx7LwqcKlHnpp6oBu+okmF9j+6TgY4cLs+9
MbZXtLTp2NfcAAz9M7Bi7nSqHOAD7FEDC8Xr4JM9TvDJrJDZRmydgukBVPlbd8jjRcBq7uxen9d1
iAPn52+xO216w6VIrc41E9L9nNB1TzzBGedT2A1YZT3rzTCobWUVpZ17wu6ZOyFZN3Hao22VxwLH
HttuoF+wP+JzERnJbo4E2FKP4Moss/3M1XDbdUDZ+iLb2lzMEJmr+AH35R6wACRFIMBysI41saJd
EhtOgP3xKHGmPxbQdzD9PNthq5210FtzOp/349g/LYieoORUbjWk5DUnW/W4tzblFF1GWXnrcYq+
IgcDj+jTRXswdrqHRTJBTw4mjAArTi6HUogm8GsR6Fh993UyFpRoT/EqVilosoyhawkMFEsHhKgM
zZeBx5Y4HLQAyea7nArAa23Lwr0rSKChusp5Q4hxhOJkE4Y02KJ53m6xy5GWZ/AXf2lzf5xik3YK
cGVUKdELXueYoPARp0VnrmQuKkoiig0E4qeBCf4DJotvJda+TRTjMk1AejKnnGdumHZ4F7jDO0XG
mFSetYdLuqxb83Nfifo50/x1aXnzesyL/C4aSgY5vFezey86nNuGcpuzjsvwJpbS2MtIO4ZiIMQ8
GeaRYyGHovQrMUBHeVUmNrWF82GQPb2Kncbbq2HKx7YWu4ouzayJtyyiFYcFkICmZdzX6QvgHgt7
hoS/HElJpq73d5lP8XpUTCDuMOenwise97wdJKZd+KozfahbbTHXz3l7VExMN5PvPuqtlbyl4ntp
5vsK09JFGwvtiFEAhdqfD+2QGk+D2dSrKCHYI7OmODZWv8lzaKg26e1dDu5uMyaYOeZGv8VET8w+
HSqIrZi0J4C4Ks3dbSoLSsB0ZR8lhAfEosUzR9QaCdqgoYsrHMHofRDS3xY6mZGGLjo2h9BcllZo
zCUDxWqdmI8A0oe45+NevFgiOdelPd66Zk3YQCB0EB85Mq1bmJAThoBB+8G4CERSbm0z3fYhiGfN
im5EKtPpH1mnbS++gbS5qJHmH7jtm3RcYvsS5cr0yOaao27d0Q+wDGeHB1qE1sKOH7l2UANyVtQq
jA7YZZhdwWhu9f7qFPW8z2uibSIUNgJkX+1yQXq3t2lVbtWhZRsfmDhPNn0Fti1Mm32vxo+4duIn
Maxmv/oGfsLZz1Ny5tjqXea8WPm8MQHPhhrREqa5YSoy6J2VrX3BDTYKYINQCLYtm6FtKSFBaHPM
vqr230lz2C+zFn5Pk02EknHr5111zmLve071KnPMlGLyCtEMD5gjDOPIE8vYVn1PNLbzcbvY0yP0
SwonY/1GG0ywFrlBVn907jKf+VefcA5ZXL06DIPbTrO+MvfBFMnABit5AZLf3ckQ3EA3JjxjnLOc
eVcIPq2zOkJWL8xgIpAXN+XONIrvlI4agYqo4bJtqMhwCyGPyPFHXXMClyWzCJfNbWA7xW6oFmLb
pBPWFgqrv0vuKm2wEvGEIG0fpIM03mJNkpkO2UlP0W2e6g4+0hGH4Ej3DiJPHG48OcwruOodcDeM
TLJKMJ1Er2UIjVrW+IfphXS7qt5kevs4kSG2S3bwiSsTTlRsGMqkvwCssgMIGHLHMGEFHPoDpsy4
jxzzo9VTuNj109Qh+Rr4WSM0cK0y63vWAx5qCRKMxW44ME0wwZripslMtv4s5GxBHBXvxibhp/4q
EGgDxwVONHJ82GaF8Qho+pIN8UkzIvg6Kinw4Nlw5jzH2fZ+jjL+U9PL9oz305tklDsHjZmtK10V
4MvYtRQFxrlMvYPR+J7huTsLWM44X/cgKSGYwWfpDIkgJ/IJ0WrMA5CFp0EmYzBI+V4mZGg0as1w
zxx6gess1ut+Hcrms+3Y6EEPPsbNfOjLTtvTmAgCdALsGhLmwrjUr6YhH1d5IvNjFWGRHsfpWEPF
wCFJEWHP8HacBHsAISklgLy1cXuDZ7HwLoURvvLzPvR982yni0ODJ+M8+mc7NJ6TrHieR0YI0vPJ
SHaM1+Izsjdr3Wg84I5/a5S247bxDnxb5gqo6xmBCgiDGFRMgWbcUbjXT+eZJys7W4q/csCtm9qk
PpIdbEDQilN9q75pWOM3RtfQudEzm4pjtznQsxQHIxG6NfT6ZIeTPCb97L80gtMUNn+8RK2P9boX
BnW1/nvhqnzlaB0TGGyl4KuZnLAfr1t2C2k2x6CrojeJAqqVYMgxmWxYIsIDEue9Y+afSUTQXecM
eQPZi5hvOXKaGbpgbkt5p/DXPDtixAfBA26IA2dG1HHZwqdzLbddu4Cow+GLNajBQD8izVHcAj3w
Vrdolk2YXY2WRrV1SqYar8UyFzI+eIRyjM1swadCmJ0tNzvq+cMV1RIEe8Y+8ayXdGJVePQr1dMe
mnbFvmEs4Gj+U9YZj8k8DysCHPcSn4icLp3F4iAyWgM6z1vrEJrcDK0kNNDO5qamzQlIgOqgKVRg
Hxg9Jn1mHxpB2NZOIucgC3YPGgEqhM6grG3KFAV1HxIAXb4k9ls2Igl9b/7cqU3X466kg3OFyJ9U
izdWszZugZZEDUZSlUvZ9UPv5AqGcA3aQzPQ05UdiMb4hDRh71J4jOFI+CaPaAfOcx4VTVQFdaPv
R027J5qANUI2PDBNHV242VFDxjG+d/d0pN7h22vg+4CtY9ESd1BKv3g27VzZ5+cyAfIJvQfDq8FR
MqJkdWLaqhIQQjqp87KW7hG1EdB1be7yOHoiEqPW3PB0XDVEbWwxvHQQCMD2C+rA0x8evIuuEZQC
Whrb4Yj9cqvbm6hrNpk7Bwq4/o5r/zXx54DlYIFBL6dY5d5PlhPMcJRg8i2nJQs7ftalYJFj90Fv
qbaqY/ZD4J8gcodge4Q9ym1f9Z/SV4FyIg1x1dpOaoaAODfAK9nFOH5SHyudTLVtgBwI/ZGMMtMb
YZTNzqR1TE18oDX/GCnwLRvDFaGNTaFkdcD5Fp+7BCDDknI1KzBYU5Lsy5Tcl0M0rrLUm/StF9qF
LyEmqLt0WKaIvr6yEqB9RBZr0uPjljlFe4NKRP4S0o3ATBjhZwPGMHwHJ7xxkgJ3CYlOQ2j3jqPf
Uso0rjqTWiSlwVltjtmMY1ogteLwhrzBXt3GEM2t55TqWxr3jAq9dxyP902sADH2O5ut4QBvQFod
ueP+ebAZAtJU8czL3lhk96hlfkjhtK5ax/9qI3Eh70MOZPLftHJqb0RZhbsyvPfiFLaWWat1qqw1
hCJ2iP6dEL4XGCYq/UBda9ufnJmVy9GWTnHArEXKqp0V2D57jt4BSuNphhsLGVoWVJ2w0MB7WRdG
Ma1zh7piJ/HfVXdOGY5Phg33e6SaPt36g3VxO5BLc+NCfydX1xENgapD2UIMikUTy939OCfZi6LQ
ZNbuSsnYI/deKzo+cA2dmNAe6XRqT1ox0Gjf72UG3Yt3+UfDXaLb5QmjED9slQc0kDC2JWsZccBg
Hb0KtXMJInGKxBYWeveTFj4ak/3CQ5kD92R3MMUeOsHnUujzCTzguC6I1RWz8eDmN9DDQmx8ZFQM
/5mGow+qooh3endCDQ9oNA8AYEZIVTsLQJEovTNF4VXs5oQNEqAbDW5t7FaOYWyZrkFiqR1FdZLi
jm45itp2iaRg3DZmPgWJZKbn5QmjWqN807Hg3oh0NG8X2N2aKPlEpGFS0R1SKJ82BXXVS1+5z2rS
xVrzGamFUamO5uQQkvV3ml5+GywJQanoT0NrkrDVrXvEH/sYtazVjpE+ODBNHc9+D21LHUkKazfs
CcDaHMu6pLCDYeIsQzbeA+eu0KjPZkdXnsSrvgeHtctpGbmx3feRsPm6c5wIPK3MsOlYr71lOIeu
mj5ZGt2g7ct7F1TyqS3vtTJkJaZXPPE/u5a4YLEY0iFIBKXXbUVOH3hDYmwF7najtPJo5JikpBkD
9QqBxDJNPzJ1RseVpPGIaHvED4VTfKR+sfM643sl+gUHXQGjlQx7WNyn5Etr6w8fTYvqv/6WMxA1
kroGsgwtJVOvw87Q8n0OOQZzFTKBYatthtO0DNuQkiQvuzMvhWyzbSVLn5KP+FvL2RgjN7Zny9x5
fvqCvZ8snWE8RaThbjSgHIeKygFeRHKatRciW+dwNP2dmS3jDNfG1sTqBHg/XuVt7+4Gj6FB3uCK
aIsXy4pIDo/OJZt3ltDtS6fH7GNCdwvB/t6sOmgf8bAt+uIBf0YSKDGwZHrbNqSGHZ42fV/6sAx7
V2WG9KFZytrUfuExGhW3lGNT2JxA0rMaiT4AoePfF53PyXdVNuVX+5ea8r+Upv+niM5owP/xv/8T
VT36LNfX9vrLZ9FCu7+9ys+//21zxWp6LX78AoCV/2p++Y+f/6v55XzFtVlcmz+I0PxT/xSh3V+R
mJf/OA5hK8v4TYR29F9Ni5yd41g2UrSn80dFqdr473+j5eNXATzU9pevQIdd/lpDUuDnnxm/+rrL
Rs51DKanJn/vny/7HyJv86ff/170/Skz/yZDO45r6LpBq4jPaM8VLGd/lHwtOwzhIWb5bpq1ZxJG
3JQGs55SiykgYsY2wLVfkyg+i+RF9zMuX4FxB//LJgXEA7JHP4aKGLEEVtZa4J4rl2GDZP/l6o1g
/icZCiA2skpz02ja25TJe6Ax3qJA4HHh57v93Sfz3+jYpvsHFfvnj2S6psE7jlZv8Lb/8UcyathL
imqKXUl2bZP6HJFnNM8px0dHbAedpzOCeHmJDRtLiCugGghVatVClBJTv9LQopnX+w+RzXxARwwP
cih8uOJPeoa5VOuH/KbA2XNj0UKxNgvvqerqr5yXthb5wBAto0rCqKADLO9GuNRkZIKXUWvmZh6F
te4V36azwc2V9vwvdHzjjyr+///5FwODbem6aTES/ePPbw69G3c0OO5GFcOxXUA51TS/zKWWY4Uy
vs/YDE0i5Gt9sbeI7jEjsQd9C5lIeCFeKvM2bQE2mgYbRmJjJdtM8eJOzH7cbGsY7rmRNF0mTX0z
evzN1DN3f/0RGstV96erksXFJlkOucM3fWwdvzciNH7flRZGOd7z5hZYtnfIK8cg8+LHKybN7b7W
+7duRIQXKQ2vVgP+aW4PktNRawnqhzY+zF/8pDrrviGiGyiA/a7RoNfOYSvuZGY//fVL1v+bq87C
yMHL9XRuKfPPLzmGb5qX4I4jT+3duhSYRqeXnx8B9YhU7Zn2jl69r3SkW49jF1hRINIU6Cz5eWMh
4n2aZNdWBaChmzis/sXrs5bv/6e31DYFvgg8tJbliz/d6P6Yg2lmlLcbW0SfwYei5T4WTRroahE5
RQogYLncJ6N4NmryxGHtdeufd48huHNyZPtRr8A3AOfKCr7S9fBimplxUZPj3dS66a4/G+BI1rEt
IMflEwNMAmEqnI6FYZ6SniOK7qRfc7PAynPPCRLfDKRu5GvG9TM7gISe7uJUyRD1tEy/GiN/JtPO
oD/uoDRkxTlJTFZ2zQ/++sNzl1viT2+OZ5iCqatrEWdyvD9eb1EHiG9uhnJnZIBkSsngpPbEB1Yb
n6NF1eGUqzkgejwPlzu3HrGDdXQLkcBOwWFyhg0tAKWZbl1sPOyeo+0nF03XaZBns//H2Xntxo1s
a/iJCLCYedu528rJlm8IW1Yz58ynP1+VBhu2LFjAuRlg7xnLFFlhrX/9YUpI3KNbKrSATC8fE66S
Ii0DjqjdPLtWhwQO1XuOpOk01ssr58vOrBzMGUSINUSNzsdtbhY3JcUlv6k6LCTU4ZwKZ43W0V5n
OAbDi+H5SFq7SCFO43wHLTW7Z1wAQLOAps3yj2fNaGzNedznE2pbeXL5I+P5cZCCy5y4qbjrCIMC
lAkt1MjdjD4fcg2oxkF+utL3H8oFfCbEAykrKUdSzb530mlXmnBDoLU+ej0H678/zztekjrRPMdz
ITJy5bF0351oSM6SKkfHdwgq6yc1GOljDSgX0qhlZxHsRbWYDMEDE5FlGz46Jl6w8JUepyg651r0
PJK0iVuLewkmgUeOh8KUgRgqzwESSM3ogWiDuYIwHPry7bic2SAlC04OCbDzQv6bOaxzgp7GSF8Y
6uGT5089snT9e2J51wws1tj3M35sAEJNwz9AP1lWhe6etJGpjGlbME2dAbox/O64FdspNaKDh/2g
iGnQsOY3kDPnKxcC0DqfrwhQxo0l1ta4aX5nmrjJra/kMLpbjzQd9ZXSLD7nk3bhplWD+CU+4zpA
9pZohvUY18Fa9Bu1ixhO0etgfaXuYGzF213jpLy+8gA4CFe1QVRQpxE4ZTXvo/SqnJnx6A2EmNYz
n4rwk4P9Hevtvy8JKY9SyOKS9t6dQjir9/6CWv5Q98lpcNDUhRb0kzyYsYq78Gz72HUew5vRezBY
b1QH6aYL5s3VRD28/veyMvQPdr0rJPlOp9CC9fbnri9w+loqYeGnMBgGcBxOHUHbosG0mwNq3P5G
jPUuDihc0Of+9EV7xAnhqI4BzUr2Udy/TGlIBh+5EXjRjfBJmKpDIqAMcikm/v244oMT3KNcc+Td
LjfCu11QG8SsRjz0AUkiKxR13yaEtTzFrrntRWdjLjBfsFOZpg6o5ReYhYK4CzZGUGkPI6YcG8yt
CddLlrtPHu1PMqP6rLReLuQlWJOCe/DPN4lbUV0EoZYduGZlmmjBPwJZbiQ3VuZ/i8jxWbn18tRb
xk8+xBZNxnPaYXXdC/6Nw7/59wOZHxzovCbXcii6dd7Yu3Xm9njldR2jKbWlMeg84XJ0INN9qwcs
qdmYnevQWTFLl7sHbwXIGNbPieg7x6sHLuHqGX1KUursTC86UyUjeKq8V02ebjPJWmsSEuEcyRI5
lhWmvK8oJPNZ+8k08IvWMUaU80gqbqkuqj9bDB9USD59ANJin8XLm//zjTtQ9ayawvswohMj4sIF
QV6oqrE/dyuY8aZZMkRs03OLhPiYEV0yTdzZ/37NQn7XP+9NQzeE4QsYZWwhXa6L3wijqTcnmOhM
dA+pnu/acVoHpOmxC+o7y+d3b8W+bXkqdBBkPpvfscKIML2S8w1n1eqmiZOXFl6DdBtb34+fCoyN
P3lTxt9Lge3t8nCsS85uXZ4Cvz0jIS9N3CIiOsyCSEG3p5JhBcaxc4Fc6KlIF1RaIGjgcSibSKLI
mUxSsGOpN92gBqFmyYi49av5V9vr/pbeZrOAv0xjt0oYsK5afy6Y5aPvxYTxkyNK/H1EGbrl6fiP
OoAswHV/PrzotKKcgC0O8vqJyBdDP9/+t7nkyu0SSkYvxPW5nGPzxq0eP/nCH709Dh2LNUaL6jn0
tr+/vXi0AYawVjqk5fyV+IGNNWVntwS6nf2G/KzyEMb0QBUWL+uA0FHZKlj+RutF9VmRxt/0fq25
hkcNyz8p0t6tNWZ+PlNnE4QIXX7IdWuWQ7L2sBtcNeFzjf3n/+flu0j3XCByuknr3SFSCUMfHM0u
DotpXeK9cGwbKnXTIaTRK7tr3cHfa5r7TWkEOa2Qe/PJu//7wKeydg3ftUwPLaT37uPXcIFzBl78
xhacTdIUryzLxpmJxgvHH7RqLcZ8cau9Rq15ZZnRua/4FIr0wNmKfQrLRR2wsezV/v1whiW//Lvv
AXIAJZzTxxC29W5f9RUG/bgllYcii/ct1JkwSShGuiHa47SbH+WKVUVsXU0eVTtKtMa2nnIsD1Fv
SQJgZuIXLaEA26l+9tWSwX0JIbx0zTb0pre62AN2g9pguUDKexbVSavEV/Vj5c9/q8FTTo8kttCC
NcwV5GVH54DaBJI7c8vpigJgOUj3FrP35m1CKXBUP1aAdmAMnpCWTTa1LkuoEcPpmF97o9AA9X8R
3GFG2U/f5ORXt4mq1+My2GqTM+B0lpxhp2o7fG7e2iVb3v3qR6JKTTd0rx6hkfGh9M1iF5BWsBnt
9r43Bei4xqNHrjbvbJEWW8ModmHR3/QDBJtw4vLxOlzye2267misggnSllU/1wQBMxmzGoyHsGsX
uDIuS/SGVgzY67u9JKC5HjuS6ca6NgnlArGZ9/JCIvRhnBHVxppzGw/Jt2AizLvnR68KYX97AzSy
vsD9VGYYO+2XJE+WXYUH0pqBLVYOc/YspEnLaEqkI+uvMyfKD64VPjsNkmWneiksbTmEKUVK7vLp
7QaVqJnsye3CpBMmH+F6UMfG1qFvCR7UCsgGHPUxJD2DlDEPJscqIHxlbhfclNPqqDvRDm/5Ya0H
ybyXB596bFWlq0fWsvDULghZnTFDo15in0kTOcmkXLP9nuM+EfrnconuwbmvWu064vusUK/iu6Zr
r2yrfA2gdO3WxQios0KhzleXuE4SkRvhIkNLyqo54QuPxLe6nEs/2tAppRvDNY6jERN2NtnAOnhT
OTMR7rJVrNPkURTeVj0KTtwL5Go/Ww2nnq2g/gs6qbOfTdQYsnNw4gaaKMFx91qLp9zXWMPZPFto
UGpPg+bRGVdWKRggzVVE06BjEBBcRl1xjV4fdB0rwTQ0vxGnEXn2zLXEnVbZAxqBdPllzmSRNbJp
cgFRVh5nF+4TsoKhRKiQ8h9SC0t+wgd/8O+QXRC3s3dhibWRdl+NPwoIZ2T5bIpxwDvTxrI4rq/6
SNw21YzwT3Pu9AKfD1UP6Ta/vDezCd56kAzL8tBv7grRf5HBHubgwDQ0pnFXID0k8m+dtwxDJk3y
NC1aIPVTCg63zcxQ/9/n1gcVCxIXJBe+bXmO9f4+K2aj6du2eMO0oHtwitbZ2Y5TzOQk/KFWk90n
53//teZHp6XloicydZvD8j3OikldVkww1A+BY79GWKzzrqgifRv7LNfxdlpdb6I06zYUA1IpTjMx
WSNhv8TTYg0OKOEFDThmcoiqzWyVy04tK7kV1HdUu4isuoR4oBtZ9wlp/a5WRQSd9oQ+ft43bn+B
jODBc6HYSKiGruEySjtcWnTo+lGA6t7Jj1qx8yWm++9XIEHr9xeGQbHo4JfPPxDs/VlKDGasQXma
s0PC8aADVTFESSmtuaVQl1PZuBGSXJe/WK84COz+OxYb6ybllhXyqo1mbYIjQ+nhygpgpL/ATPMM
6HBuTf68Xi17TPvf9HdvQP/N24X2O0L+AbAHAA+mp5sScheqLfutfpydsQq9HvxXwwZmLSDdwJzE
/kP2NEYscTBZDfVusPcW4gyizum2cp9LsA89KNL+XGu3ZCVuueLsg+iATP/9ZsUHb9bGC8Y1EI2g
LFXd0G+PaCA178WwhIc59B7wnVKPBT/cYzYNsXhKYDtowA05Fp9+BpO8wv4I0s9nRcEH7b3hW7bP
S+JRaFHlg/72IHFt4IzvpxhpwtYi1GHCJoBft9HTFyjG29GDO6tFQM+ZuGU0SshtxBjNcwr/ipiI
i6ixPns1qPL+WnW+A5RMLwggSTn15yMtgphWJE7xgRt2OJg5McDcgqomiYRzUxEl7pKiSnaLWzbr
xOLaUMfWLI+j3ik26ci8lPU37yU4qUqP0Az8jUBljiM9OH5CnhIO0Uw2yyFfQyO8aQyuBk1vd6Ye
vtoIovkwP3F++fqGIcYGE3kC4st2h90SIv1ZmToxq/flCS0vD3fWue1sZCn8d1VFZrETBgx682he
i9q5HGP7iPFQiNFpvSGrAawR94qXidC4bTEzamgZf4uieoFHuK4aG4qr7A499GSGU29o051Njf8B
mGDvuCQfzdWvWiJiDUl067S67EKubpK1keK7gpEoU1NGXFxDmk8wa1Tu8az8StCyfmV3zkOajctO
WNmJ8l0GLcFqVZOQxRzcu9m+7Bq07nPU4hkQdt2xISh1i8NluO3im9Js7Z3deSQamdDK/BA2FMln
B/Wqie/FkjrHXi/jgoMoxTE5UYDbgvLiDc2U1YpjJRhSu7yzyqCkKoEojdB88Vt4v6pyKzor32kR
zrHalyL1lkMWjPiXN9leT8flkMvxTOnvkf2Gl/pUQ638XnQll3zMF5mc+xCnI6RM4bxXQM8Y6+fK
HV7Vt1KQnCsL1bwgKNh2LG+fsxElDJv7OsS3Un/RXWPYQ2EIPlnhH8xKDJ+971h0uY4Q78ddyEw9
EgGb9CBP06g3yWRw/HvEZsuqxJOPX8+AskYFFCwDLmHxeezmyzpAO0cqybqXY5/aRCUusPkZU0Dj
auQ8syWYkIv0ZxgZt58cVx/cwVSfwOxgB45r6u87BysL4EZzXKklAuRewzxo7+KRA0vN5VTd3C/o
CH3AQOKL5pVmp7dBetv69g24AQxUzPe32KA0GIiiA3fd5fDJU/7devNkoLXYMLlgzta77gsR3xz5
FAaHuGXiTtkzy2GXvHBj2Ycbfv0l9A+9yTU0yHPt33/9B/MaOY+w4Q4xUkIA8u627AKNlMEC8mec
dY9tb+JwBVy5LmxPugj7b6eEKlmyIdi7BfyrYBHpXdPTlKjaIsKYkPUHJyhE/Ag/yJJ/roh0ov0o
xfwQnFtteTjf3dq7KY9TW75URLojx4lwfF38rRVgCdzRTrzBm3M6P4ZDkh0khZUCo/3qpSnmYp6g
og3OMoPnDuuq0yj/bMCrhdcNObTpUN5YfN1/v6MPrhveEZMBACjPMnT73dmOTQpDpparOYq4Z/F/
4nbRtKu8ioisITYmkjVCHtseZs0cHJlVnm0RolKbinjvTf4zwVs/P3km+V3+bIup8EyP+T3wlf6X
hrp2k8RYkCkf5PhPQhWCYkaI8NxFbCuvI7Awl6F9wYTsJxEQ1OxPBsAfAMU8gsWUD6DY8VCa/3nl
+emcpamIo4Oa0TqXbCx97RRyzm3LQD77sdaYIJUgNQADJENoF3gh2od05tK2past5+sM1PH/eTU2
tbeLqYpO9/3nc015C73Q9MKDgjD0YNgxit6hAjnnqTVtRYZmicrbr/AyJ6zdlYfWJ4/w95SWHW2Z
zJQB/qkH3oFIRdS6dYax12HI6IBYoTmI+YL5kE8QkjzyEgKfnKV8SfAjSTyxn3Qm4WE8eeuRAOtq
npy9H+ZHAw4YhhW0wf9+QOdvzEc+oEN/QvVEufnuAcGT/zsbyUWFIBZAFBwlCBnAiVqDOwI4VMDa
kjjuWNq0H+KREYBhk2RgFmcjpzHQUUodysQ5dHnfnKzwtIwFNmMQ/HZqagjZlRvSHW4I+ANFk8OE
kO6wGplMektK+gGJqwq1wJ+X/ts3vvtgKtrAWpmtZq/wj97HiFjCG2aG8Wcz4TdkWTVllMLGwXt6
LBPVf8DggXNGIrxArUQbhDAMEIETJEHqH7r8ZREuaCtPgQPHjxrHu7Xih3REw8P/JDljNPp9H/mP
xkTUQWE5hMb4+TY2qqNVhNdZ5f/490f4gBTDR3Ah2bD5XGEb7z7ClAw5DP4sPGi1tR3qjvCtyZbv
ZSdBJ0aLHKP/q9TUO5XXQimS7yKzDqpk6Nwku9DW+Z2+gDLVdrwfpBumOkvxDpv3tlVgc2luuqr8
WglW3pDU99Ni+cd//zIf9C/8MkxAGBgx+ocY8+euSyIdQtxU/3fbOgH+tvKvY+4OUTdhrtHJ0Fx9
QNLfmssWQz9Crkb7PMMaP8xueG+geBBlTP8FLK6FrMNPnvDveoCTkpAUSVSVS/4dxgzwQMGYGSHC
DGA7/KjB0vA4xKEXcXAEjuDnoAJykBW2XvnjrbOt0CTEA1GOM+iZWl7F7DyETboPzPQXlu+f7MwP
Zh08pS9RcHW26u+mhW7XQtAdcposumvpwQRfP8tv5WOpMpl1ZB4jw8BO1rTJ2nOpPEPSX0uLboNA
RcUAYs76iMzw1ZKg4CevUdlzvLt6ONkYdDD6kmyu9xVL2+GVirIBvVj4qKBFhGFSMZKdDE/WdIBB
6OWwyWAMzpiL6T186Juijn9qo3NVedNhGlGhhXncMvbaKRxGtTKtiDRm3PW+nQBQcVHHmJbOx+kq
OsukYfRRwcKBNeHVXXAKZDhHms7HAMPc1Zg3xxDOwjYjQI6ArWdn4JwwDSIXJkgnqihJCw0FQwmN
XDd2oonI+hWvpbVs7bi87L36VXOWe3ucd23CHD32vufaNRHHybrWi4dOpk+qo4ZILGm3od0Xnp5v
mvAnVRTRjQSIbDwboTi2xJCeeDex9VBrsNwjInJU9a6eIpcFuwe6l1tozhRhS6o2vao/+H4p0EVT
CLlZN91kuGq3NQFjCoFsYue5baYbeQhM2vwQiXhX6fQNi+vv88j6oaaGVm1NNwOz0ZWed99wmodH
In+8YswhR8JLXo+v4TP/iAeBPQXm+QdF+bBwWFtXoYGqhgPffB4W/YDdybdYTidrhfBJxI2cPH1V
ZLq9Vo1TM4CyuHH60HbmYyb5OkGLQk74RcyYGje5xku/pGQvbjpJaXErsmJGzL/xN+7XlkfSgVaI
cAsvnIqlLs2dryOnLvLs4KF1m5BI7sKxvmu8oAaaZO6wQObNhbYfvOApHyjR1ab8ZI1/cD1aHp28
YRqSQKAOu98AhgJPp8CvNdgTVFaEYV4PQ6+RgZBsphRmtpkMOysd46uuwfCdTPGSF4UrngBX62co
gLipehihSQDp309myu3/bvMBKOo8mxA+xcW7zSeG2g7TyY1gmXFCzjjkKyxzIcaV/7XgN8Du64Lo
udJJKS7wbNnrvk7ccf1T1fOWHnYbq3Ov8poMFRblrnQN8vQaJN1aYrc7twm/dnP61bfmE97Ry05d
QUuPD3kZBIh7uIJJ8Z7QijyoLQZ9uh+5WiXTcWxAg//9G39UZlo+Xu2mjobCo5f782KJ0FliuFBE
By2Kvnh59Tr2JjEE5HxISFXM3nfTwULjygaOWmnu/ERaagl2mXHCPGQBnsCj+fDJM33wFWxZ3NnE
svENFJPot/WR9KHmLlESq/Whl1deiixvkOgiJ9sesQcW3CTZ+B1KbkMiccJGnIAK4lDNTFLl0U6I
zacAnaxs3y0OHsvFm91GtGi8r3wzo62ypu7hkLboIVLv0osxV5LqZDU9jUPM4fp0q/s2hCNKYG/A
HDN56Vzt8MkL+uhJmCra+FuBhf1Fjk1JJbGXqYsPVcWHGmT3GobzqowRzEvE0iihKQbpHhLLikhT
DCIRH/gI3YWEOv/9MB/tGVsSWVSjYvzF0mjGIlzCxI8PNY61WxRoP7wse3An6xEcmbGfBAQSq7oM
q+A7sHfWwsMy0We8IeJqzOQPv1zHRwIt8YDKNp6tRgoKrHkHtZqKWXJ9K80/koUtr0UKt0oGTVav
cvayaN89Y3EOGNzBJov9B+8nsqarKlk+qSg/qHBAIKltfBjbrAN5rP22LLVmQIPN9XCw0OLvZ5mh
ajnQSvLwHIG51xbnp19MT/9+vx/gwjAadR3iALwHuuR3pR/u1KFHMFMMSkEWDk7dCrTGJbZf2QQ2
qt5GYu0ytnZVvZpWcs4L97N2VP4t7xe/idmaPK89W39PDoKNPRZ6arPkFhCHGSemNXXWlbwtZehW
btS48kQ7uQEma7iUbCCF8n/yMv5uzEHIJIeCAhNOkLSK+/0bGA0IYDGJ8jA2NfJB153Ybxy3M9s9
ZrZnF8Qk+eUTTLyaogXGpBM2n3AYxN+gkqX7NMA2kDS40nuwLs8dePaeVyhKdYOPPtNZcF7PdBHZ
VdjjV9q1vJwyUtRa3Z4/+/uhsvz1NaBoGTCVQU58UPF3p/Yo/Fowr0Y8LSAHyQ7OkLUoxlXndqxe
1axJ3VxOpF30QYp8SM5ccW5co9/fuAVUAhsnK/i81aaDfX4BCLFH+Xjbuw+Wg/MPdrLnSVpEVMId
djhOyQ6TvAFUw90FgfXgqUNw7VXQJkUzu+tWVIdxMa56varWuq7ltwNBIJrXHVRBFvThixhhTRoT
uImq1kZLHzb8X981E94rHWhxMRiwmunK74o50IlMAH+XhzmWZV/HbCbfKd1PUTdus1iHc8iUCK+3
h96vfUirQNd1JijtKmIrzBqHJtXiFrr/SLfzRQK3ebAE7B6KK0OrbkrJYShi/JJL27lIJo+RVdL8
8tLmqayoIQlogPBNdAOpDggIulRsAoexext/WSCj869p9yDU7BW/cdSt41hMeB1IunFPhFrDyb3y
JD7HZBQ1tuaYx7rIzoodLQ1jhh6DNBiRmCGbv3riLwDjKPe0rj/kLfZ1Vc2UXfaqLYmX5IIFmKd1
s4Ffm/tLfY4uAyUMAululFzKF4XG0ZCFvzz8z7Fe1/u4a/YVENuFIXOYFGiA4QbJ1SnzkKkDNDfy
6KawkmnjwOYg/jqHG9Mj3/Q10h5x7qHehqOokAuxJEgP1bjXDpI99JBUT6zj7PXbNAqNvWruBKk8
A/63FiUTIWw7OOkAHwFF9+xS5dRxvlEU2TjFL0Q3TuEC/wWGHMpXA5cZ+zSmxXeUCxcSvnQwDtUK
zhdVQ2MbOuO+VG7k1PMNdq78myTEwALYRNVmip+OT1eIpx5+cdwy8r/tvWcMCqKtUefPWn1FmMxZ
lfaqF7CiAeltCpsi68b5QFk8kMotiI8mGPuw+IyXTNgA6UTvAbDU3uZg8ep9pJKwLX/+YEXXaXqr
5lGemvmgl/PRZa1Asa7Vk6rZhgKBBHcoq4c4ViO3jkavXaV12qE5nOptO5jPYRZciiYQp7gp/M2Y
sEjzFPtIzpfjOCV7Hs8GCOYWVBw4UxQ4ImIHXSbzY4fL+51cMiEEcOLA5y8aUmrEK9QAYfo0xMk6
yZKNE/Xzo1dkl8GQG3jo4zYWa+NtnfnGxejkBvJQ6478d28dlaO3I/M5WP+PQS8s0LUMCJKe2RQb
/qbwwZyvFKtGUOsuSXtpErm5iYQOXVo3k+uZzCTk9HdEMvb3JK6Fb8wJzbR2jWediwWVYEW6txcH
X6a6Pqv5fR84L1ixsKMG2oA+Iqig9gzGMGb3o1qKB7wXgmtDz6+7On6c58w6wr3AxS1yVokz3acY
jKvxeDylzhes065Uva23x7xfsOeW0E+W00PPaUHAgbWNFgOai2YKIj7Dk+qYFc+l8fai8Xd5xuo1
O87MIdNibB5JeQjHk9odTVleFlCM3hB7aRBvw1uSdkFo65nStokx3aiGLq3Y+ARUbeuY0yeroPOG
DWzl0eX5R6t8ssLwq3C4zfIYGvtCVLqPudMhnCYWDYlSGE7CUC46SR1wD9JThWWAtlSEDXlXJjEf
YyojNzRM/rXGGTdpfiKahTTpPjbXC+KEo+Znz9YQbCg3CmKoOGR74xkP/iF02N4Nx7YT1dlmMTp7
DytxnxXgOG49OkfHjmEohXhk6zemVlarxIowFMiDi8hKsmM/tcUK9HLctpnLzp+MvYjyvagyORQ1
aReys5YChobtXaDTyinKpp43sIEkgUn1Qi0SNZkCgPy5JDJl80buX7AUjRe0Wi6y8AgqBEADE68A
kzBeUdbo4MB6KnnelIuYVdJolddxKjNgXFKKIvqMteliz2zgddrLXllSvsauOqP+3YbCv1DfTvga
1tb9eDnJVktruQyn5KyPNf36pYI3FRM2rur9YATEd88P5gCiLO9DS2tfrWC+UDNapvUMaKzitcUT
eidJSGa77rTqy9QIHKFp5lQJTJTK1k6yS8wzzgpiFUN4zirvJGsoLSSf43lkpjtS1U7eNin9H3Mm
GWcRjSn2XTWJJNyXHAXyz7UhXirUIKEBKqHYZ/LPmfwCmkUsjFd/DfNLySoxUb5Vc47XUj94q4u4
479Xv74tZ6/yQJvyrHlpahhFgQBl6MQX26y+qRtzkdPkInmpjf5J3XWFBVlNTrs7vAUg4ri/SP6C
a2tav1I5iDclrtH503WWVEdZLNdYY0AxpFr2wjud1sVE4BXD9kOneIqGLF3HRnKrxsJWVv4YtP56
thYehVpTaWRU+WC41Wti1btJVgnkD0L5A/Uku5C7tp+Jz5LluDM1y65bop1r2dW6w2FU3uzqNpLq
hMy3mo0ZP6iHUR+R9B4iSGxOLJERT57SZoTVY5ixvowqODcBDgKdM13HbgxPvhyhjOo2lhctyDAJ
B2FFIE3fPxHBRcpmNj4tffIrg3HgWWieXfOQJzCBzPwWD/V8OxjtrSs0H5lQ/9rUw7gWQsMFaC2/
5jKza4xsfIEqDKMGrYhcsVMrfbP8AUUAd496EaZUO+XOcgAZ+l7IU0Ot0UrDYH8aLRkMcB5YCLYW
RCjrgMFT2ahcoJeCPjb6PL4Xkn8lOy1ym3+R9sYcIZi+NbX7Q91msrQQcpWpw+KNTsC3kIWMQf5Z
ZxoBpRPrSj5J5VvortGSqVc9G9gLaCbjQ3BxKceZM/OehT2t3zhaujlDK5i2Wi/tDuQUopeUhdnI
l8uEbLm8cfo1RTAHiObhCDw+QD0gBsiIVrqsSyD2QvdysuXozRN0ST04aQvJmuPaG5mApv1ybGJF
y3MOyKxHeSbjg1K0OMbp1FnfyH7IRzyp6hEbvy2Or7pPxqDoT+peX7G7n7Lefimm6AaZzo1af4aE
XlPxNEzw9NTARM1fOHJQq5caMkB+UVfEN3FTf+80atrclgZovYZvAa4YZdStHbnVBqghO1UUACeF
uAb8Ugjo4MwcPkt6lis+EOxOcr74idhB+YMGl71GiwvxBiprDiGsTTa+Y9c7ZCUkxUjwKA+JNyid
8IySfy2HPEYvXhrbuJTLWy4lVfgkBrHJnamvkrjbh5M0k2HkSl61JDxI4FODt7ayxoV1OLcZJoLO
NgmNS3M0m7U6Bno//EHE7aFBKVi1ennZytnyMjLqSkvjPosmbAyqr1lKCorceGparUklrYkRDpAw
lBX5H6vfUb7wePFeqVn5jdV8INLzsyxliTSvkDRrFZcSy3CQs7RGXqCJW63cHCLX28SqD66DYPku
RUey0u6FcYmNACCm5MREUIcj/SWrGDWgjST2rYAvOEsFDkD8t1wvsPJV55hRPyx9mG/yHPEk3vsb
qNfORW6aNwiwz4VBKqaf5DctaOVVgeNZYofVVWUSJCweiToNTmQf792pMW6p22juHcxl6NRj+DAn
bb4rMSrZepWfr5PWvdOd4ImKHLEbIjfTqKpjZzNR1rEsM1mmlWs+ZQTXH7Q2q9akJbbsYdLJAcU3
ozF9VQumssZbhx1r8Ysr3SDxjZzAbPRV343ihDfBVeyLBwtTOXjdeH3hBaK2TidXIB6TIUIaqtqY
mM8syH/Bozr25amQ2mvY4xGS40f1wtVEMRpk5gjRIQqL8X3ttZ6HAvP86IzXJOE3+mbSswsifdig
kjHQYKA0NsWtzdxK3QmDQxp2QdsFa+q28nToYw1EUXmeOlj2Z4HFibDV0vBOkWrV1aiQcrmAO6nV
wKfjduhbMuW96Rasv92oSgzzv2Rwl1Mh5vuytHhHaPDW9L23JDj6tBF8bdhtJAuGt5FW36g+ahi6
HyKbMOvyo53aym9jHjkqw1kFWO3FHEQNzYYRRQYPu7KIlqmdEVJtdmYamJNi3mk7ebdaZIviUcsE
1/Wxw7KrU5H0eI3l9SFFyrhq3KHfDdgHbg1BR64WXJtM/Ey/+6V/i+RExo+Y6igqkgxQYFpGLI2c
eszTdH7jSHUtMTH4ohBZIyieWJZEAw/ZFmbmdWggyV+wDd9XAX98AfXdxGaEX7iNB/ikJWxiii3I
Tz9dHWKHItY7UVztBs27Ule6gtKws6UZT/wtE3gPt+acUFgtO+ExV1woIwAfkHZbxN+ZV817BkgY
XGgTMJz29LaN2Liq9/en4Vs3mYTesa/VBlbcPFmYMEmD0FqMGvJb0rLiMd9Y1Yx9AZez4j5jJvio
6xmS1uUutSE/qOMoNjvkHIgtDYzUTkl5gTwK5WUb/hrKN+JfV7Z7Nw9f1OGqnnbMqQNDQxx9cxVI
+zu5XOUBK7/amfIVN74qvZcLLHS1e1gpYl/nvlh5SBt9rHusiFNXNzIiRsK5Or5dsjJXAmIk5THX
8ZI2+q6qmKINunh929S5IDgNm5C+vBtl2bkIZ5/1RBfis/qcoro/WlNzF5cLAbouPiDmgheVYvy2
jieOmq7jeY/E6n+vVJVTYUD+lVvH+3wxvwzWFK6H+qVj/HpjaeOXMeZm7sXGS0FQvZDsjdB+4FwC
IJKFatakj/WCp5yaBafFeDMTLOkFwiYvkHGYc/RL6Z0gZ1dG5t1W+UT+Ude2+7jGhmZ5Ijn4iy11
APJqUWeAkJ22KkS7NnvCSWyrqEby9fqS86BWtJLYLb3YIjroyKEmkSfqZmxphbZu07WQhyB1XIzr
enWyEzBfLQlvA7t6VjPMzquJ/qznFTIDTnNjZLrXcGnOUcPJ8QTT/EKiYanEl9UhTzivt9JZSYpk
LbV9qgVT54head/tCudaxf+X90yZkrfF/pCFv5sX8J1a0gEq0awl1WQNcQJbn8K+NaLpm6+R9CaX
LmnZOPTkx5ozeS2fAFtlNk05XKhauZ/9l9AgnkWW8kqf2hi/wrrSVl76tWsMUn0zwJhKw//IkToG
dUhVbn7pG8a4mq3OWLXURKVOcIpaxXhV8todpqxWBxdZ8hptUf/QqreTpGrcvT7icql+kLr2EtO9
dX2y7+QM3maNMYgSp3RCQiLrOtMI70ezj7YKvJgL+8YNrWuJbevjwmics1+9fY1RJ5AWhq1SfF75
UhSpPfhuqB8AH64MYzgpAGaIgebbnPsB40n1yAvmGGWcHx0+Eh9zFzHPgLwFSqaAs9qDL9w52NL1
94vePoF3pugetHVR+keyUa9wC5C5VqaT7AFW+aJNdtGBZEAEvVT6m6LOHgh2fWT/LzsNIu8OyhQe
Ed3yTAoowwYpkBcz1NKxRoYtFUdyJ1ZuZJ5y28J5itKEvB0dQIzpt8Q1VGHtTzp2W7Z/Ip7Rh1ex
a/Kzh0qWDTQbR1XQvE3BKV5XWcHdlVY4iVmtX7+N6gbP5q8B11CnUC9gSUvOrVySCpsMzfjcVMFL
6OMNJ+0XMHsKTm3SzhvG0utUc30Ccqwvkrij+jlFShmd+gv3bcjysF6XkWJACRx9lP65TEJTz673
9gNvFHZlW2IlQG27wFzGyyj4jww7IA+pu69deA8fH/5MsZqVpYQCNHlhcQiQ78ncIXllqiKWUKO9
HwyYR+iTu53DHwlK9dmOix3hWOWhL0t8gZt7O+8vZ1nVeYFE+KSVSlIkB82+DsP4ukwDj8MqOley
eZdn73TqYGi+GdXwxoITESoXYzrMa8/Ovth6gT1AR8Sc1wzEJTnQb2KUFrLuZ39szXy8qq3wXq0l
RigP2Yx1ZZoF65F6bUiLNXF3rBjyRjmpZfummvGJzYO8e+Nk1rXTWt9VhUGYQwpR9QrtDEWCB1nG
yGGxeDgnZzVaaDBMdX2pmiYdOPrll3Exw9lSWd36xIDukY/km3YBG7FmSN2qbQpm/EUTbJCXiuTm
kgQQRKfNN7+n/pRPMw3RXYShNAYVeB/Lv8arShoQzgfVJQUiWi5Ly3/y/bEBwKeimgvnQSNye1VI
pjQXxxenhH4xcAAWsztTD/dHddjHICewYJ89HPTJBT0tQXWlSrDAH+5wKIECIZV38kN0FODKN0Hp
RtQdrdReXmBOPNG9Oj21mWKtwyeXwy6So7084bw1Muu+qnJjr5AJ2UnydxrbMOnvWsFjQeyFVZ/s
i5BH1tJgq356NYsNjdH3LLPuPD6d3HldmMss5vSrQlghgv5M4+xKYXOEbtj84fKrqv+7/yPsvJbj
xpJ2+0SIgDe3ZelJUaSk7htEywEF793Tn5VZc+afkSa6Y6LnQhJZKGBj78z83LZBKdrSQ9+yR8cp
HJEZS2AGXM79ulqs0jb/VJLDTDyWfYu53INWXfMWnNPMqk+uRcNYxnF32zkrjA0MavWMrQL7sWAs
egdtrsM0w8A+HFBeGwwd7Uj/NGQtLOzinoiz7UbRFr3ZMrJ2rcU64tvPQJNSNWVraLPq1s4c0Ff7
ceq/p4QD69S455TxMUinHWVVr+3ySMQjLgUk2ONQsMRrftRpj2mYEo7q7iPpnPT1XhrcjsvpadF3
1vpAKCUkHBFASrev8w2/fairvmA6B4hjIRNcMGLWZY5QGaG2LDOt8+oNg/wFe5LtOtOtBBeZsLM6
NuFrnE42vYitDgRFDUYSYRo4e+XDkrrljsSZy4nREE6KWdDuRSShDUmPGgkMdaGzM+FK8NBdfEon
3331Q5JeDZsOJ4lJIxqb9qDVzpznjFAn76q0zNYjxlR/SX1xnSHFxUOZRm9anQbLTPYaQQ9iZiIl
hnDGsN8APxHzk64pHrPZYgrsUf4ycHq1w7i8I/rvWkZI93DtoHufJx2+zl741k0LiXW3yrDQ0kUv
ajHZ4SarvraXvlcw97WoWODGMtwjY4Weca9fWLfv1l1L6CnUwPKglFKYmcZfG4Zby8X5mWfDm444
9IYsACUQKtJ6ryQl+/IwNZw+A1WzHi1lO9/CLcAn1Z95Hp7zaSidBMBsbY5RdqfFpP4fCXTHMZqY
qYfDE+Yhr6GfYq+LgVFHlDl5lSZnKSqR0ty3lr1HEpJTNGWnmPRNnMP/SsrRYYaMssgo8m8kh5yz
HolmZVOL0jtBVmPjoGYeytNEeNou9SCzND5bM7O8OjymSXqs/fFjxBGFfY2PeW/wpgOExl2XF9TF
0AHj5o+kjl+kx/cctJJLlN6k0SBxxJQLHrJWFa9NYg3I5X9KZeRC5z65x04m1LrqqXsIKU2qm8DH
fqAwcqLgLOZGgdU0x7Ea9roXvRMvKGEH6eEyoKOwW4xi2oKswcA/mEbJ0qkZodjY6gdkSaiJl57G
scCQntG85nN/Vr6Nqpz90T/5JPNhtz+6p2oowLfp7nQDy+vtnUT4DFZW8EYq+ItPgDm2hNH1zTLo
YbcxeC+txmY6V75pPQTUhAzOsk+62GTDdOP58yXtXwuzf3Ln7LWqh89GtrxGPZjr0NOubsby3a6Z
1/VbXB6IqEwOXhv+wOtEVaVXU6HWIrSVpJmTlLMiytXlEUzEPITzqxwEwUX8JGQ6tTCDIiU4f9hk
e8iobMjkZZ60Lv3eLdHOxj91s9NpwoxuIahJg9A/cggNxGxhviOCs4C1HEleLtiD39xzP06euKl1
YxMcmqQ+oX540OPy2vKNDh7ETIWuLTyLoQ78L4tgErb9NWswonVjYn1yzN+H0kABJOJWEU6qjhof
+9u2RPSGYwiToI4OYKg/O9mMZFh3ttVNfsqB6rZDeTAr857YSWajfU4ggz196GXwrIV5WDCXHBeM
mZDMc4xLwy27SdsTGIJhzB9WUWV7QKwPTdvcEtZ4OW1zP+zClPJ+dtlnSXJ7C3r3blBrZ5nFhcJv
VYseOSEcQRIqkIQqYd4kF0WEwb5Nyq/KZik7gFMj5Iz0vfxBFkFRN9XjaO0TUWqv4OZz5iwH2pOP
zjqd9DFPa9MdDHv5+g+kit/5VrAJUKeQPg8J7Dem9Ax9ycLDqrrxnKLeVUjeAJobwGs4DEs+PWTE
Bo8x0Q9rDtsRqbDKOYu2uByzddkPOGvEl2Lb/f1l2b/TLDwzwkQf5R9ObJb/C4G7WSanK7qovFH1
U2IyXKknmKBd99K2Li5j8+MU2o9bNtww5WOKyFFwWXyomQCv2IQ+Uiv4VKHha+JUuJdlP4WUoW53
f3+lvxODPNFKeqGDFNn1/V+lUCF64XJwsn/xQaxPVte+D2n8ubPgym3LW27Fz3//kb8rkXG0gNjO
JyqJ8hceTAvFucMPNYfin3wsiZu7MsFEBza61rSbbfsUb36xz7Hy+PuP9n9nn/Gx8F4ChL4eEodf
ngvprybtpZ/D9B7B11gBnpl9yT208apt6IxHNOx4Z81MHXgmqm8yJkBKxinI62y49NOMdcQaVnti
ZwjewXRBsHQlNLTNtO3mloAqqVNUyznWHO5KtkWcvxs765tFMttjUZ79zCRYQLAk7evK6jz14A9T
DmUjmhEbVA419HQcF/+0BDRX7DnJVj0wqgFtSijocfiZ0u+hCLZbWrV+sr5FGAawsnlvrXo+FxdU
Pond7lXFLyVJIoNBdWJbrAc8mb19cEn+hKv3Dzy//yFhwJFDqIYqyEUb9d9sp9nwIbv6Y3aTGCx8
InJbhPbbB/yG9z0jlGVIHteQYLw1utwSX7t3ipz+gAY3ClgIhoORhp1A4zAYJhQerbPQxGR/Vtmw
6prNHBo2tXEaH2dxmhQCW4nR5taRzvf3C8dSd5f/JpF5aDF8M3Sh0Nm/yXjhLHjLUqJyBDo65U3/
iBgVfYwgJI3BKd9TAOFv/Z7SGPtsoPsaIn7qxmBXXDRqKLwF4vFM23GH2XmHPwGzpVhOSZ2EaMXV
++gK6/CHdDOhoCVD3yHQmrY/riM0+TCJdwtmxzrpRw/udo9qCCcgG0mprFgdbtFhNsxRSZYQcxBR
xIwsr5xK6cpTn6L2YZuDH3hRndbK4kwXWFedqbTAA1Vh8BWbp84dvgcbMWNBcaOKYPXcGy16UVmO
hpECGsYA2AlmVnHbTVCzDBy8rQ/9eDlqbZJWy/PmAVy5vCVYPQKlMCW1jfzsuOJdJphNYABCMhMd
NkBhDDLhxlrlp25joJaXDhMFsIi8Mk9uQgljOmxMQHa9haN5VrigpbwoJil85D0ZVDOxmX4jsv6p
VT9zWvtWyjA9yi9UC43YkTgDg9vczu7/YZ3I5vXrMoEcFTqou0zbi0T/9R9Ey2T1Fncop+ymRl7Q
W+0FR3WW5pSd6vbyUa1xan87D37/Eszo0PGjhv1HJOFahU+yxxPPfdNjnvP31wU3/Xfenee5Iury
ohDg5tcr83mcxZhdspuZMI87N/wcDCYlLqWVnPBIQRmx9gcSn16VyT2BA7UZXa7SG3yoLJi63lTo
5RxYfdjlJ+99Yzq3RCujeaC9pYDoyLqI+jsBV68aGV5nJEZHHuhPXD3uGybTB3MVDpBxYR/c8NvZ
nFsyZZojXsQBa+BKOFPWmbxJWkVV4/azDsJ7VYzo+lS2hdTwXdy8L60PLahjLyH78mxneDJ6dYxJ
C9nejGupjnroUyMukzI0LF3X3rekP02X+hABOV6LSu3LQ9HhN4FNEHb57RIFh3D4Mhm4pC4mWIIJ
eerQm5j4z2hZQ2846qhW9qw0WXEJbGABOZ7kHFQwNoTlBF1l3Xcuhgc/UxkqtEUGSsQLvw+w7T70
pE0fiWcUKFsYOS2xGWTXCV2RALtPVdW/O1P0Spzlo5+UvBSkO0OAhJMQJiS8x9EPfbflfnckoxDl
Vrzo4HSdcDItvPImhzaSWI+N/TU2sKIJRrPeT1OJW4yoxeV+6CBEP1J76yJKmcB23bMSWBRfwUDP
OhCbdBZoXwdj+hkXLKsOVjayo/SgjElxd51Vi+OwaZLO0c3mEeLxQ9eMHaB8D5OFlaJtMNg+RFyM
zNJ1jl8g4NzUbJNHqmh0PwTIi2HIUKxfQBFJ+5X7ofVmM6QvSYGfvvatUOt3HUR//dhISDhazA9N
8FxfILzJbcEF5s0cmTs7/XLOzTne61fVanpkkoewK9jNVnfShaZKmMZxvtLFnLUDEZBMduP/+2qw
c/+yx+lZ7p2iAvpXyvc03ImrhxFVBv6bguRFj7NBvJkftVfUL3KfeCDkCg22xcc2LaKTInbKtvRD
89tCG6kbbBs7sjFzDlbSC0rwkv6GInmNe9hw1QbH0iSWE44LB54vB8rE0rwSHvWG6CCKFPq6niXu
JfwzwbqftPFlgTnQ3XdV+o6J+5uuoskrb/FipbGfFn8XrAyLY7EG8lYbd1W3oOfjHMkb5y2LcI/p
xag6a5mhl5BoenIS7lzDO9ud+cET2D1wVmqZS3O1K1BoYgqnCnjpHG+AcjoPn935e4KtBOmB/Zv+
G2LUaG6rG6XpKo6IY3TPZCmbzwncUmmqWkQU1rUF1X2HNqXmKPXPwzzfXOxyudLzp0vyGgbd5Up4
tDvS0QlA3in4oWtDUFWvo60km+jcRQ5qaXD0oeh5M7r0NIfbB6lFXTe+ooIKBylmdOWtjIwzijD4
I6uI1cEBmkQrkOQSm7q22rfT8Jx7/keGX2TayDvbMxXxq7g4JkISSCmBDznpGYGBHkXB3aYmpskz
89vMyp9Xx7wlF/oY9yGiNfeznqX6UipW0SK6CcOFeKbrHEnrhyWAd6NFkg9AqbdQjFpN8T8fL8Eu
g+vi+X8sF/NjVS7VwR/ILPQdhmsrJmSEGJa7qsWSMhLvJEWXnK72PxboYpnFoY7DbF3XipYL09qd
va69UyWeWlkJL0n3PXk5dPFo/awzIZmsSK8oNYqKUB3HIWZ2JJORoB1YGk8KJeugE+0UpJl0fkX7
0x6UY00uEXWg80m/50QiWbNW3CwtF2HfrcNrvMKjGgUD0NnNssXVPu9rKgfpcOuxPBYT89w8MN7U
FazOks/Van1LqtRnIVvFLqnzB/UycgTAo44OcoR7uilo/UYkOhOerfqcSLFV8qoU8ULKuFCH3BSb
XJp6Enr1mFGQSL9n7bV/WU1+M+Xfoq2edl2GMUrQBt/cNf+Umu116xGoRelg+nHFfCzBrWssNNKO
Ukw3RLEXmlpoZ+Vyh+sgp5Jjk9de1Uf1Rcm5uCyG3qLAhOAnUqEpdKal4rUYEyStMxmWy/GkLG3D
QGWTtf2dwbzj6tcliGjlE6jJIXfBeZKNpTDqO5gBZMLYqXnTC9HJufzVbiYwDpo2/d66YkaX0nPg
KHNIG01PY+j1eiG6aq+jMNLBy+nbbK3HYCJfp/RPRXjnz/XLglhqb7QLgZkLNCWjGvCaCRyEdHIJ
LbNEUY7njFF0vxFkssyaT5E/f5dtLBcCgmJ8sv4aMRWLg7lmD52eFMxg3IKH+3jdEJpN2I2o7v0X
qys/RrFNOCdkXkEHFHvDjOJDa1TPq581h2Q2vxjtrZRLE1Y7ZwtpwX4YomM6E4w+JCg25u3DOP7V
Q1WSoa4X0ZXp0tPRbbWu74hg7i/6AMQHrRuyh2guvzhp8xU4502eig7D9By2xps+tZcDjAhOe5HK
Rl539MrqMfOKGGpy8yZKaqtxFxjPwW0QkQAGmeKAGwNO3BazI6G1rRPe3IlPN5L27jG+ZGSn3jMy
KfaF1d4yjQb+p0XQGq4UbLpvyVkfazhuwrfJMuMH4bbQcZpPMgJG0OMhvTRuKotFrGemMvL0KJJQ
Qxm9YgfCJUM0JD85vx6jYghTQYGqI2JeZaSu5kapP79k5FYLdqIwo/5C9Ty36uwtzoJ3X95EvWf6
j/h01awo1KNFoFYCxbh9zidgJ0FmcQoknj77qZ9z6bLHLqjvGwEGSpjKFF7ujXbMGcZa+6Eq30xx
29E9OXcSThaJlJKjTvXUXdSSoFqiFEFZcNadrIWz8WOzlvCcbtiOGGs07oAyQ6L/iPMgxvmBeM8H
02jX98Wr1h016AdZkF7xNWzi4WPUkwyB5RpOqnIAYbNy6pvulkzh3ZRAUAGU27Vlmtw3BaEJkBf2
XjDPxwCi6BXgFSMluR1FU77EfU7jO6HL1Tth18OpnPgGyI0PqfAs5UxS3kXL+mq2hQMutgVbGB+3
1vmw5hdwUhhPAr5o4W+snOljfanfN1NI8F7/NLjCiO/nU0eSGWD2T/VY98bV2qe9eRA2imN88y6W
j1MSDv1MWfeq+I1Wj8bBWj5X1A3gUORE9sUlgQRcjLfl1p0V+tD5qgoe/OVHnjZsamKeqCNshUW0
ZiM9FUWP/IVaY26kmu1sp0Xgw4xDnZf0ZPfEZ24FFlFKlwAmQqdjEpmRG64/nvbR2e47RqrULLgG
MleNEwiXpf26rIzJBYjRQkN3nVpYqXLQsPEf2jL+oqhwkXnIDnpMZ3h79HPnCrMmr4v9ox6FqL3W
Y7WgoLbmiNDo6C2jStnZC6QEmopu/m6OPAbw9puGOe7tPFDjtsUunZr23hneZ5gXW5hDZWNoE5eb
S1LQnwqpaeFFuwLx3lhJJcjYZ4THNoqHcOuwGAOE1arvp9bAra1hmoYvT2HCCcHib3rO3fTRarrL
YZZqke72PQ8W1HjN+NRik7Ufc54MtGuFNXrX3AcJcd9R4+Rnf2Xv57Y1l605XCr/VYfBssbsaoJk
YowHufdaF+rmp2eC3D5ZX8ob7y75t7LkzIFS9pO02bgaX7XPqIOEvO4Gr7jJMYLDF2V1qLKbCOX8
thngSV2qS3zsYSoMDU3MYtvb1QzbKOLhbNv9ujfmbtmlAUwpJdXpRRiQ+4/kZacBconmxm1xyBfs
OcnbCRTe+uwljOHLKY/VjVu+jr5NUkXpYuuW8HvDKHsdaSeFAyFH6xX1gZ3cZzExaciX9MOmjATS
OrnRA89iFnDoKoLyovXBW1P7BqHp+mAbWY0IDZxSGb6F9QJsMBy0CtQzwOrrt4IDgOVDSmgQGHc2
Z+M1yUWqLJ4zlPPadh+MyH1oXD+8CRPqSegFa9l/9I20AAKrHhUgT0fnHq+t+qltvICpKm0R7dq+
1V/rSyw92Adhi+d5KOfbMKmesq15VcsEo8y/R2gGr/CovE1Jaf0wKQlO7Vj85duV++D6ybvnX/KH
xPcf/BB/4AEMTzR9+gJR2Ww3Fe4ll0vo3AF7E8rDOAQGAF0lSI+dZcQBAxLuVWZWRdGbVhNxap2m
wYOJY40e0ZJ+fJ8sxh9V/qjbmW5uc8uzcwE5JRdCKksdqOnOr2/hplyOznsch9o6upcN0jCAtDsH
e0ukzorPKWHbEyiDkWjhdW9mbsBad6x3q98OuvcQol4dx8z5OW/RXmtB/WOtsMNk+CMMpuC6aeXT
duyDnKROdh2lneJDYWLFeo/FGXFwj4tR/aF8h4RsbZ0dCGhShrNzUwWlf75U/Xe7Gynj1sGhvy6b
g5ca1n5q3EEep3NInbjBYiEOTgr0SurLqS7dL7pkNzv/2m/uZT9HmcP8Fz1U/vGqR/BGYu4nsz2Y
RCDuTcvaReFa/Wv8MQGlKQjv9EB1OPuke+zSKyFIMGt9dBHuXk/FLPUS2IbcyVZcXIQyurgJQLs0
GW5F3ISH1TlZyDd5tX1H077udY/ouR86Fce3DDVnsX0febA7PSZtEj2DfKpei+xq7uPFPUk6ZYL3
muU+JXx1MHUq1x7xFGog3O3ezTwnoq0p+E7mmh2lauvxMKUkr4kwoWHWl7EgDxYo4GoFwUn7g4OI
sXfyftm8N/RpD1Ufflj5jGHrnIcGjTevrntrldH7JWi6a7OonNMtnYhZ30ibsqqVnF4YdHFhE6fU
zgS4xg5arO4jntQmoN/8IUtyUnpztGt+BPcHgtZJ2a/y8o29eart/gCd0juNyMXP/RY8hDP3XbeU
IGy+kq0ZE9mMFTQlC+MWLKQziJ7leh801Z/dCP9IlrvTwssyA1Ry0lKzXE+YJ14wP4d+0xPzlPCa
E3nxEF3IZPfEFlqLJm1HLdG2hFvypXaTV+0QJqz0j2GV3RZOcz/DgJjRbpYtTJ8UAGTDVpApPKIw
st/KNIU4dHlphETauDgcBw6RwnzAgvP3vsZMWcrPlCRp0gbRcjYMw8UMTfN8Ymv9gV/ow1QWzNuk
HjSw8W5jEzIy34oq7iNU3ROukV/88Fm/m/4rbWjM6WPg1AzHNnr5PGS0kxQ/lmx7b9P6IfbCo3Sa
+s/Ttv/Zn7s8/hiW/98ZyoS8vZQR0yHxP0nK5Z59U45S2iGt7qbY+tCBRF9VPo6PY1RqDdj/QdrS
mYU2wOrv/TrEoPWXsjWBND5rEfbvw03oNPJdYAx+qdLmw5WoJ5Xxwvmov00KFLV9VGtm9ZNcxvpb
UjCIDQykBKnxrAMf3cXklyllUCdhOK+cdXDCz96YhYESRb2wpnjaucvaMBwYHhMAfzwNjh1hldez
Sd6SQsAun6MOfUt2cmX+0Ya5SesMGi4UzUVYc+0K0Sli8rLAd7/doCDpwEJ3dNm1ZHu7Hnci6lP+
QR8Mx9Bj2lFG9o3FyrzbmofFxkzTS4IPkO5DmgFqlDXxOrCSIT0yWYL6IQPDPiV0qjOxpIsxT6/D
26TroMVa9SGNqL9C0aMO88GSUR5zx+jstx9yP71Fj5mdooVXVruszSB5y67Hd/0B4dfpUpevTfnL
UiRyj/Kxq+6zov9mLFCkBzi4WMa0B/X80hkE8cBP6TI0KEjr6NSmlXlwPcKlsEk8MDv5PMa45jSS
x05Vr4NuRUWUQ+ys621ptOQ40tKRqIp7WpcS1unDOLLL6ka2QSO3870fR3/qlpBayVM/4pM6b6Ah
5NULoB965Qe+87Pc6lCdk03yQhLzRY812HcIO9jWootU+D1qQFm/UgXKK6KXtLgOe2lINnKcYObj
9s3JvNg1B4fVK+CocggHk70VZ/D7pKIXUdML+UhZbBrJ1AfGSd+ltU84pJgZawtfROiSenMhX8hr
DnxVpHIFOgCyia/zkjUbJMo9vdPeLQ8TWlYf1UWQv5V5nR9b17P3eeh96Q0oFbSrlOni0q/lXvto
xy1CeBlRKOg0ugY9gf31X/sWR45WknGMjbtTreZdsBbDXtzb5cJ1L9Nvp5sdqhuc1pOuvDLIMfah
eW+JxjbWdj83pO+aS/Te9NHdmjAtd4XiY3SUMOs43a9dt2/XkjmB9UPf+YmXSpInXgY//kgc++W+
nE1r73s0B8NMCr1M+UWyI9Vt13dvILpb137XRlb5qH42PbIA/B3zzvfQWF7DcfikdxVgIH+PMDtr
8URE13k/wJjaX8h1xlzkrndwYw+77DB4YKNJ4V2PAJ0by1PXelOoMya1dZNZ7YO+WZoypX8/+BbC
s/pGH9fs4SfQWe79NOOTySlfFBZlmiEwqjXOhwTAEAC7Q3ohkjuPagGfy/G05nh65u1nbZAEhdMd
IRgfvDHq97mT2agnkx/lGJbao+pwTAHSybhLkOfvw9R6aWdEwL4TlfD8l2sUovqnTIb3bRvNRzUo
6AdmeX2HssncjlXek/wrPZ++EoKa69NlTb+1TN8Bf29jGtKb0LOPLopXDPLdw2JTulomHrKsUA+8
iKbrLUFAUSNU2ovhlzpjJQW/7rqBirmLjnhHmW83lfkcB8afOq4owu2jQdch1GedDWRRQeT7fGmI
0oNXFF0o0KpK4xg1+bHuY47ONfy8EmwCbRwigIJpAMLcpWn6Ulj+z75EBZEApJGBSUR8iNe4aI7h
ZQAsu90ehOvDgO/bHlkUOzVnRmuvO0zKgYPc5WHL0kMSkpp88V78sFlhv4Sf4z59MDfra5O04XFs
eT/yim4n2l5kQj7T7RcdOZT5Wr3VVv0Wo2/fjcZ3fb1ARNBSZrW9G0p0TtL96p/TL6ILctzPecqI
ByIQCTYYecmkVt81/TlhDyX+C4kdJNTLyWJF2L7Ew3oyEiYPYE4/JvtG/6Yewmc0RhiaSx2isydS
Qk9zj91XbWY8Bb8aD1Gb2leplj3PEVFwFAfWVe8chsPdOK7mXkd7qzefjXD5qjTzAGldIerLHOtt
SMfZeFLhRbzkXxfco+vYuwcUdG/lURpO/mg2BiZjA+BYNTb7i0tRY29kZfjbuI+of5Jucu7qbsZ/
Mmi+JlC+ld+29iW+XvbwszCedGNWwELnSXlY3CUZBayWC55jPVcDmBSnIIC/Li0pe5RSqUJInT8h
Sfg0kqZiNdMhjixmizxyObykvZFHrwWA7HEkbxq7DB2E5yFv2XX1mhCBM85HG2uFTiYWrhnszaZU
ToAWXdosyNhIzykcu1KcHGJEkrLNKgVtKe86q/szie/skXgbuTnS6xKJxNC1sv9iJ9oX5uW+tTdQ
TZlhyokj1xYs59gr/rIEn/StBYFR+axzlEaCCtXkTZ+wdgLoUpAZTvnrtHHVc+pMh2I0fhI+OT22
2+VxNvvxDCmh2Nf3dbYxIWAwfRXgWkV7IjDpvC7ucs4w0htd+Jv+PfXpB7lcFYF7o5Hvov5hW4l8
YuCmA3F9/rAa5hucS26pNosp3x71aGvXAmUIUvm0MuhB+a7d8pQjPfLS+SkUAdlq8ProRscgk9dS
Hp1sqTMxm8JHje/qyHxaSuqq1sN7HjwdFdWJKMEQ/4SA8pkWT2s+RR7svP2yYCAjD1IeiApe9ASY
vJIGsPome1yfW8+xZ5O+MhPxZWLV7sowVPIuc897NNyLigNUqhWU63yYjNbcJTL5lWsrAv8t8V/D
0IabLwKN2U6+e8n8eCXRTB6ZBqXzhHHTJzSgYnR91abqy+4yEdwV1p1fcdZ6abjscp+IIehqu4tX
1HdNmKLcqLOXLQ4uu0Gnpc2CvMlIMTWAvi8nYCnZKkJtFqo7XLYETRSbmrtgvBEaEAftXSADe9Or
b73BxaJt6a4EVSe//BiNIb23p/DTxZoabKDx9dGbr9ET6yUzd02CvMW/3KFiX044qjNeGn+O83hq
igw+rUx8nRllfsPUuMRhtENpea3qh0s/7Of1YhzsEPaJrBz5T7/6FNsPdrCBlrKWdc4ss1u3DR5H
YRCTIHThlQ/fFfatZ4Pkk779pIwqMkx3c7jO+zX3+8/Shmhl7pJLIrWxNUzxrTxzlRKLsENVhfLJ
SrqGnd1uA65nLAnlBFlB9mTgTSskSirXlQc0vbjuH8MWPmqNoTAcTiT7Ibr8+VV3YAyCf/Tr8K7+
Ltoza1ffCwtN2djmCL/ddjwGIdjs11g+rZH759SWh2n5ZgwE2ac+Q1gYHP3nS0gpoV42DMK6Cm7c
sN4p1N3w0pfGGjMWnu+dLuQ1CCEzDx+tsPqSGjGFvOPdTh3qP8lYQLsUDrC+KoSW2s2scX2I7XlV
DYmsdm9h8HhhVYHT1V3J3LlIo0M1eketZmVFMxI/yc3Su4aOES5n+LTCfVd6jx5CdZ/S1M3HZE5e
uyA7h2No4/JCp6c6I60M5e0EEbzdEttV6EEqNcfsPxhlXyDJxYk4ZmJVVGeF75RRL4V+jAVDZ/vo
5v4lAVHZjr4huoUqFVDMMOT5yYdc8VfDwbhjMO9cmZSsFywSVtj3+hOKNcIZu4KOOlZSNi8zmqcq
9L/qbh9iB2HieXPlPGjztjSbyPeKq3fHv0kRBkFCJdvI6d8w7FCe43ZcD/JvpTJcZvvWc3BhE2DA
G9HyBVZxrytZb+omgiflRug9s9nLLCwc9nmUn8GipRlkWiFTUd0CL83KfMPGFUIYZrOYWQjysSy8
bH1i8HMso6v1qMFdjXLzo56SgnU6dric1+Eu3YrXNJzje8Vu/HJ9ziGLH7eYfIAMctDOCyuM0PLs
MPkj+Kb5MbqMw84dlx9J1wxw4LN0h+GZtcPf5S1d7XevBHysXDF3YFRNhc+OHvAuuhL0929pZ+Bm
AAn4Ywym7Az0hx72mPrWNCvVWOMWfw6oUnez2BeEaXWDBcutNmxaKMpXU8KCbqembCPmxRRKD/Ng
PBh3ET44uHldkMnbUlQq/i39f2R8j7A/PWgFrSW6Nvnrxf+8ZgVe2exSOndjW6MSW4li2kC2r4Ob
Gtv71jGP8vE6NlCAXVbbSue8vwDy68PQI0WP/W5g0H2MOkgN+g7o71FIV38/OnOgflYDgUx7Bc6V
oBPJPKlco6+LSWusyUhaIvSbY9JyYRShWlWjxIzcLxD4B2/qJTvNxt0YTle+ROtTg3QJRv1iZati
nuvpIqeKYn2BT+eu6+8KD8tQfqy658lFLaFAy2a1NlYiey86pIzKDn4b8bpwxumWeTtnfnQ31bS5
Uxk8CVyphFrZXOU11Jpbn/lQbk9zkdDzTM5w7JiN6vQCxea467PuqJN9ffuoyUDvApAhgyodZWdb
4CVUerdGZj8atcWjnfGJcyKch2UKOBD1vs8vb0uw3lxMyElR0p3KuXxTFqeEssryyoiPSCZc70Vn
VIYX0aI/TUHzMLR0c5WZHBTcSTIkg3JGJDPm5JHzODQxr75RHjwynGc/VwNwrzA2PAOOWUvYarTN
WKK7zE4uHcZCTZEc1yD9rFWxVj1W1b9E3UwsFw6by/on1/VcI9PALZasBE5knXsh5vzLF+sCiKDS
SetdUxxUqMXRWDyGKXCTLf4dnJ+fMwssnb7qTcMqMY2PbxonudNqXkcY8i1W06BYmZ+1xJVN1CvM
T2PZfVR4SjdQsUvT3USJD5t5JuQiP6sHwLhlz7ENf0AlT3IM6/tpC7QwSvaZ1hNQo++HLgfLNUew
fhfto64tDG5/RM76oNXn2m4vhGWoMnuo9gSYoY1uMHsQoxlhzRBJXXAj2hctUbWO/L99sYT92nTj
bXxhdD1tpC9ugXVUEgRV8Dm8wHVobRK20wtAmSUBr5uV3Jm9+AW2KLmSADN6Ve7KJp2M6Sl0R9QY
nDyoEEifanBVWbHKMjtUWHxRoiVpNMlrYm+Vyswd+b0OQ5C0udys/r3CD0a1s+B04i7lfFBXEC27
9LWRJbeGUbzrnesbsaXLa7xdnnTV54ZlHv0rmyx7qpYZJ6/WX3aFz6l35elKi6I7ZtD4H6c2e9Qf
HC7zt6K9XBeXgqk6+dNVFNTR8yUxcF1iyauXnW843yj7zkqTU3BHzzhjxiSrmm9qIs+vlhWDCxJW
1eELyiqZKfw99/V/pHSw4TKhgb7tR9jyCjP2Pzi5FwMrC8PC/3OUBAw1P83t5BBecNqpqnjvlRhe
MWx8HT20so7DP7ru6tAGBnMfhsAKf39Jzu8xENjwRhG5ITghkO/5iwnmgm7XxIc0v2YM6YEeDF/C
qJ+vi1fpmXrLr+WWbIzQnifysvfudCt7Gzw12HTB9rzMxtlEOo6rJNEWvvli1WDHEiapYYVa7zi4
LbZyv4O2XfZTNd0rhU0rnGrCeT+MX7RhU8/swvqUbVa69zjp/+GL/w9+NJAzPsJ4j8Kj/zXovp58
C4t67H/V8hXktGDIgjYAy5d4QJkuzpQddjyHgNn8HjrEuLuMdnWONsQxVRGmkHfwtOA5LZ35TccP
cui1DiPuoI+XY36BQw2efdRk2oDZvl/Mt/ZqvqVxRjzEgtAMKUFhLxHkpILJ4OU0InXEd5PwkTnF
S3Frg89//7V/l7z4Niog26dhIEQ++mUFxqnXh/je5TcUIqHQjz7qlw6E/O1fgHg0P45k8pqJyT/d
c/t30QuBdyY6JAIlLDP41Rncdbwin4qLcdY4liCc7/LQfjDxnoUAFOEtV3xcOgZ/4gQcZ0yEMTX7
ms2Y39sFNqK8p0jlU+i76VNJYEQyYIef5vke3Q5M36/ZVJzTZPnj72+Z9btdboBPrstgPaRPRnHx
32/tAq+h4sSDq1GQgIJCAHZ0zViqlojmJsgcisAh29V+8XHbxp8GKRHMzqHU/8N1/C7lCjyTaYmL
UAo5S/iLQgoWelfGJtcRJa9W4PcYvRfrUe9T0ttcRVV+2lr8TOau9+7/WbOkNub/LSkIeGyIs/if
E2Ed/N83ojG8Er6Ah5O/+bxkwYsq2MBjeQUy9wZke3dZukEkMIgsSFsibQMGuwzmdOdy/tiKBfv3
tYBq6T7aK/EaqzmYu7Sv0j0OO6//cMNkMf96vSzx0Pf94H9E3EQ4raZDMwNlG1F1j73wSZE/iNuI
7UfjD862+qricT2uqTXhgI5JSrcZzv9gN/z7exfgO00gPHHNJqmXv2yzgTERrsPU+Iy9XvihtIMn
jQP0bTyu1tDfw2r37sdGIjDTb39/G/7XY4NL5mssGhHajuyE/3HqBAOMZGwpg7Oek0J/sbMNA/7x
YXYt2ESE5Zlbl56t5UEfFkAI3CzXePJFGpB6pLKM653+MAGQ5sMluNIDrbF47leCXv/+evUU/OWx
EfWM3C80CUPx7V+W2WJM+bJ2c3Dm3CLUbGhPyJrwBiFg25hjytOBnFSz/dDY/h/4iOTeaR7Sf/KH
dv7HW4+YE49u3+NayI7677vGPrKApawsdh6WvmTIRG6aIifY92VNyVhOnmgk4SKjiZQNSzzjeyt4
JpDqUfb+RS4KLzK47B4hh0gIy5hdbMFlvwzaH0vjP0GBqPPg+1wt5wQ6VNxY5UGzNdndXq3Oif/p
1v7+pXgd0AJxDcjHTFuW6X8sBa+eRyd3/h9j57UjOZJl21+5qHf2UItBdz+4k67Dw0OLFyJUUmsa
jeTXz6JXz0xX9UXfiwISFRkiPZyk2bFz9l7bjHZXneUSYK4XWxfU5Qo87F60zbKWoRUwccUB/+Py
p2RS/T+u7//lRRiaoWmkn/JQa+qfrq/lNVLqxUg4ywihQhswssE4uS4mS6m+BPNp7cjGiwmpdFg9
lJTX9e9fxHWx/ONN5uGM8izL9RyDLtOfHgpLV6mznTTehRxC0j4uUNdzLPcUWmg5HPZ2qTuvLt4U
jtPvs2GoUh9h1KbXwnjIgP4ls84cUr+/qpt6tX8fdNKIo75Sd03jfXay5b0Msfpn1a9rhHazaH1/
t9h13R3j7XB0tM2UCuI7QiRRrnuBKfo2LkiKK+H52rthQZoWBGXgyHr0VWd35RZeDysyGbah2nGc
XNrgisU5MCYHPRcmsSXcatfDckmYOApbcI8LwDyzcJwK93cW3fWJHxbtRzgxG8qZRrX0/6oCH5Gu
4aQ29J3qipPag/4jTADxKk2yoZM73ejgrhJlsBbyQUK4cLJwQ6RaBQq8V5D3fv1+kFzcdv/+4l1X
gD9fPMc12IxN9JTqn1eIKfQSjosp0gQcdzRNtGc9Fvoajq+xWvLeDWt+vmZKeCElQ4jEIKq1aOVY
ovLV2jxFbnyXarUB+IWJ9ZKJsZjdlCKd1lB6//2LvVbQf36xLvc5N5rGvOZfIrSAIuVT1YTbq57u
qg9V9G+7sY2V04rdVNObN4v59doTvHZyar1F+yh/l0Fd2yTXFkIWvc1VcXf9OlswHK76dk3ZUpCs
g5hozMMjSta9aMrdVQZ9VdMRoKPuzWFg9mufaMmDhRPeZiisA4Y0ZJrwF5ESKJ8TxsdadBRXBXzF
6ktPImxqSzstmcvnPtIerhcftAGPKqwUDd9PsXSRro0UwPdYgMvseB0sLwOi61df+6FLI+r3nK3F
rv/fgthhoW7B9j+auSj867kaPtcOftj7FS7AaTQD53VezqAE5hL3aOMoWFqeV9nnlRm0eFnsJUIp
NMA6omA5X5/a6/X7j6/xP6Of6vL7ler+/lc+/qrA4vF79X/68O83yRdO3epX/9fl2/7ny/74TX/f
BffBv/2Cm4fN45+/4A8/kH/3H6/L/+g//vABFAZiEu/ETzvd/3Qi76//OL/B8pX/v5/8Pz/Xn/I4
1T9/++2rEiUDkfufKKnK3/7xqf33337TVFbs//jnn/+PT54/Cr5vK6aP8uNfvuHno+v/9pti2X9h
OmqpLtHHGr3TZXeXP9dP2dpfDMcjmJn/OGzaSxFUVm0f/+039y/mQk1QVQ5jKHPM5VzSVWL5lPYX
jbKXrd7UKMPxcbu//fdL+8PF+9+L+c8Z1mDQ/ghqsGxN0zl76IYBFQEX9dVf/U97YGtJ6ER0PgBa
2vddaQDIKHSiTc3PSjoIVJAe7Yre3upswIhjNGPHTkKTVNtKokWDCe/YJmrPkuQHunF07RSHHyOy
XT0rL261FeahVpNfTduEmBvh8tthd1LQLkWqWe49s/iaZv22NGS6LYx642lEcZq0ZsJijtZINw4R
NUMesxDDTgtkPR+deBwI1MVxFottW5nLcAcVilZu0jT31ukJF/V3WUX3k2SM3XYE2ICdfZhkfGhK
qTNH6Ry/deWHbpj4lOGYlbE4slJBmcH5LyzylqIKlHVh8AbYdcfkWeufRN+bft0ueUvTWYmRIuGJ
idubxtZP0wR9FamJe0UJ0sgyoowWvDEAiXeRs9rNIe45RNYAxzZlc8hAfgZJxl6HMO42pXm3qBP7
jY4+UpmtlmaDgbCD2tSxWKPjegQc7mZQKJbOdf+EI/6taRV3LZz+ZZ7mC4rWGtqh8e7mznvk5ReC
Z29zr4TGbFTYr8r+y84h8il5mflE6GC93hYyJJdNVVAkp9X72PN10GKSTdTbhMXbw6NRt2+IiP1U
zQMtGbxVUzXjDlrMOandDI+9/uMk00OX7yj83uoklGuMyUjDZLFzY9Vm4kPFFIOV0zrnpXLq89wi
GCJQQhy4ooGslhDm0kl2UOl8ogWeuFMqv+AEvHJz762aAGiRrUdhYRbr0p1SP3VzkP26cjRxBMXj
9Mu1Znq+o/ZdKP0JXA4Drn6cVwLEV+X4jYk6JSmJwSjGIoZ4Qs5ikkI9aG9STd2qZJitgfA/ayVV
nh72j4WbQmjA7UQcT0rpQFSjdO3tnLvbXmfKSjNtcfrmWyUJ0+NQP3Ksb1ZN2Iw+KXY4Awpz1XWc
gSdwVnPdSeMQduApqxT0ZxXFTD0TE3iHu2mHx2ToOP/plfSLZD9QJC8T+Z1HOvphGtI3q8TSHJuj
WLWKt3YVPNqjiJigypbcriRv1pmE6+1FaoBLrl9P0tj0utmhnjSppOPC3JVezh0mPprsxekjdSPC
+caZp+bQiG+4hN5RuiBlUhnvrCmFl+cgC4lnc9FM2fVF8ZbMZ6oAwnMcbknrIY4Zs6PCzHzLRAtA
zMlYKxtQwjrkQP2xYgfbGS341I7bEV79vECFfYEKZzcgw1lZnAjWm37qMFxFaE9o8KvomDaGvejJ
adL4NeYaxlkYN3O8f/tyylENJWsvVeogdmtt75ioX3SsZmqn6+QL5Eyf6rIjbpS7NIpNhRQlG9jQ
gnJz5bdGrsFuQGXvG9bw7OocccFXoFBu+wIiUZkGceL0zDwP2qbT++I2n5HIyNACuOehHSq7WxJI
+1VeZczrOvhaSR2/WprCLTqp+Gp5YNQeN1filRx+UKDAO40CHVNHZeXlQxrWu7C4SYeeu1GzsXVx
xsLDWQbgqtNtjV50KmZ7UzoWSgE3n9dJzoisgBLPEKZA4YLeS6uqE5dNC0JTTw6uO39w2fLjNOb3
YmKNEtKcdnlaHYaE3mk2NxqQ3bXXWPc5YosTLpXHtlb3o+d4+16vlvgLViWsLP3Ko/8c5d5BjUz8
rebZ7JF9zKVG3ztTu23HXTbOStD3uA6tsDxqyZjir3MOQELcVexlx2RQjbXL+uh1O5r88SFqepcJ
b//pheDKC30CYBEh7tdY0EPm/mGoQ75Wi+XlMvMmXgtLUf01hboHlie5RGCdd5MJcTCG1AOACyK2
Nnh+GN2WORYqFC0cgqC16x1Py9Cb+5CHHZXRZ5YNfiIU/eil47gRhjzZc3Hy6I6vvUpDxu2459kI
lHKqOVu0YVAhMULfjR4NwqJ0wsgvTSaipRgG306hy9XY0BO0QesefMTKjGCAYptoDk5rPJgKTtNq
cAFqVjAwtaJYyZ7sKDeKN9aD5s33c9qKs4KEA4QoLbyYA0jbMTIeiWQMKoVjHEcylrGO1cM2NhkA
mxgMINpX61VlubcmNk1Nk6U/lDMoUQe7jl2m3B3qpew1EGvxMGLR5xAVl83T+AK1vvDnCnWgIcNb
MSmXQokDuh0HtfFuZt7vrW3Yb2nePmRE2R5m8W2MpbeJGFXAM7FelrzuGf8Kua7mjcgrSGxAjElr
ctJRuQVa9VkKtfSzztrkRV3v9AUF4mgp4hphT4AXOtjzHVgnffpgc4Szb1+As2mveq5sc2v8Zer2
ObQrqjHvI3HZJLOagElND9H+dfbzJIVfzCNSxtbECPagJO2RqCHyPPvhoDHqDVg79mr3NKc6CQyT
RRpsTwwGc650rQ72rin6eycaU5SWkt71mGpr9KLRPoy7izJVSdABVl83RHdkBuDYrHB6mjuJFYwL
CWeKwn3dDJBZE+5KBdxsWcbM9GOX9NiiC+xx6ylgt6tOlH575Fiqw+hCF9wOZ0yq6ioceb2qtgUN
ekjKVAL+0laqKfaZNzMr1It6YyUbRlUn6CuRPd8bqq/N5MNQsk/rtJjvUwfnnuGW77psX7VO35ZJ
BLSg2alDf+oG9RJGoBEzV7UChA9mq9+oQ3scHJClibNhvn6Hl+0UEZY1lvjv0tIX+QAQRwxBbqsP
epEiN2CJ9YatHDptVS8tGbZoYeYnbWofK4u4JlRN+7QRd1qBzFPkF1Xv6DYp0z7t252Haw2nCXdu
WIm9sLrHRh5MsjzQ2N45YPPaXJzmPJZkW2FQMt0nSJVny2ufnNZ+k0n1Q2hrhNjPew2JScpHtX7A
SsJv71D4uNWXYpAH2/00cgQ1WHa7tEHbW7cSq/bsp15YbXGmq6tCFCblAZ0nB2aMOipOUJXOLqwq
2PELr0ZDUIp9C01YbRJnEMc+wgEq0sG6tzUvGMemPmRmtJBt5AFzDCNxpFKiAzs8dkdjPhlOeasO
042bMiCGpQaAMyOzU9nqo3tQBAdVLNFK1OxRIJ4Mson8WO2Y/sLRcQYrEB2JTB2WROrEoEYVjRcZ
lYeLL3qlNuK2atLvhPjJlSsQrVvc6wj3gk4Y7jnBLr02kjjeerlvl/qNML1b0kDsXjlk2BC10kl9
8lT3dmzUNyYTSAKdqOGn+Uam6k/VZU+R7I5NKI6jTd5uVn5pY2hsU+DFxOQOm6jh8A9xkYOiLvxy
Dvfm0zgoN7o+7eBB8Z44ZniQ1nEI2er0rNtjyTVXnhnrJ2FUW0x/yHCBOzZh/qMm3EAZc6r9NHX3
dObPsnufsDKu9e4LR/xNoah7mlivuXXjQJ5F85YxUwyfVS28b3S8EXWV+nUCO6sLsSvqpUPBYzDN
9wbI3+YjUWBL6uN8MyjOJ+me/thp4PoKJq2dcIgpvCvc+H6IvU3iza9IH/r7sbWPM/cza3NPTR3u
tXjcOF36M2WsHsljURIxFlnRxLNU7PgipKnMt9bFRMwbQxbSR4gv8qppxXnR2qdFh9UL9mUiCuq0
AbB3LcJ9N9TQOUH8Kg2xZuPcIgk0tHGrlOrrIBElU1DemZH5sdxi2TR/ZjPFwQhhQRY6b3KV4wWa
EMTK6aDoyUWPyq/KDslX6zalDoV81Cty4Qx3DsIQRCGP60UZIOZH+hP3Yh4Cuo5n+QntlSadeWoV
Z1vFkJdjgkKdsWdMlLY/rSvOkb7vtHLcDZU1BklUeX5yXw7qPROHd1dhWzYqA5gJyh6oJucsZrZj
xdWrkmzCPIlXmbSaIJyng8Z6T1icNmWmr3LSQF493TgT3Qu9POTAK/usDpawp1XVLM0Rq38uYZZg
Z3U+YyjPfjZ6z/hWbqtpoDcGJoopNucRQpchQ0Rb28weIqP4MNp5W9QEvnlj8l43YYRPiR6eDlwt
LL1h1bTaPRbVQ1ELNDx0T610htOPFzvRsyGYXuVs0thpKHbIMFllY/immNFTOskdV+mozLP0XTnZ
ASpdTbsMdv0FK7X1AVDqWPSpEJPk3eTWSEmwpLEHfG4QAnWiwdnD6jeQz2Lsj63hfWnDh5HjIKzI
3rPEfNMbGirITH+teSumXrU/rXPSvLsOIRgGUWJNm54zTL3oiFSisCMDxvK2rlCe1p0QK6bOSkDx
dbK96UdmvX3riItF/PKett09sS8/VaJUW9eItkD/ta2XWb+YAa4pV9V5dLayk9TRSrYvocr4XuWR
a5irZTArKEQmKmeNOUJnNHYwR0Rr5s1871RYqfpIiV/SLryzdXLtrN4u9wWtZvgOXswTFD9lre6L
Fh2HXSiGDyqnOVjNAxPgIijLnqq2DmR6dCCvPsI/O8wTLh0N7ls7FLjvYED1BUUmFNJ+W5Xet4xx
i3Hiu0tM+nCoehh5htBkca4kWWpvBhPXDYogml3JwpZt2g1UHgbxgOtVWZjbJA0hUvCOn/CzP0QD
PhbUXFSkFZxZjvq4GRM4mUa5KXRVe9knssZM4phUWfWEpDxfYR7MdmVdnKe4nCicTPt2DKPnOKNI
0wwArVbUlLjMnZeYNAGRpeV2lmEPQK1w11VL5QI9iu4xPUYFX8MhldNZUG6enb7Ch6NiKyYU083k
Je/sakNPC/69ORPSAA0lmSDko433qcYRzOlxum1a1CVenMFITm8bdUzw4RTGTtDZkzrPTl9Vzntm
6JgabfkylqhCHZKM/FqUHyTjbF0n5+wwzqdmhK8zvvYpXXk3tVFVVeIQdYbYxiUKMrN3Kr+scs71
oocDhnHKl4tCZ9Dn9nDdkZHpg6RqyhejroyjJBFx244a4iQd9NiQZPd1dM6cpN1F2Lt9e8BWNjnS
PqYAjjm6ZBLByfJ40G+otVJ8aDUSlFx86mPYnJrI1E7Xiz11Hp0QtN9rm710gPy2MXTWWnuW5xCV
/2Ck+Vsr2e6lDqrNhNfm2niQmH0F0qlKLkVsH2X4w/bDWlc5QebRqdALd6sMLCHMbh3fSbTT0rlB
EpbuOzGzobXYqrDCkYY3I9CSYtyyyJYbTa9ubSBypwYY25rRQM8xrr6PLRq6Uzbb2ww/OWKsbrrH
5yPSKcSf1yo+KTcdjqDul50lgy8c78Uu4hGB5oS7xjOgznlbUyr8hiV3uENS17qsU0zuLvCBeKyj
leE+GW1TvFI8Zp6ibSPLUHc6UuO1rtopmvXspYDpzv22TCTuCgWSd8otbPcMMhqtdo9VXx6I5zD2
vdOCeqnsZFN20KI4S4ZnYqM0eAFZQsRm0KnpDycSwFxpvMd1B/5ej96tEJ74pFlk0EbVR5N61da2
W++AJIp6mLwUVMgxLho8SUbfIuio+32fDjPkFgxneFt8/C7jirBglwgXog/KRHSnXLmF8HeZkpgz
gPrCw3tRqjbdhXUv/NZ0Se5biOvauHy/l6Im5IlTa7vahpI9fqyDMW3r/QRcYz9yNAlKNLAvffgk
8oZHVq9Y1EpjOkz9jPNFlfz7xnwAtQDPbXHjFjgLi9L+mAwyMK1ufpil9Q6DxtrP6bdVd+ZGWHWy
JuGVELUxCZK03RqgY32s0JzWOSyUUkV6kUXK2qIFtVItWNZtCCg6pfL2K5SY0A2RmMa6Ve3qDJaa
ohRy4+V3Te9QwiAWU8K8uSNJ8TCGgJIhuNPtyA26RBpJ7ooWdeu6KqxVNssfmWscKAc7xjodwp0j
vClVJuxeDfzXij6jMkp2KYpMfmWDt0SVJwzpuXAueTIu/ahpw9kIa3XnfKfssT7I2nnbDhzj8k76
dcb6Fw55fVDnBsBSNWyErKsLt/NQjVOgTJZzM8Y5c0htRzTNfFtaT85Q5Ui6Ac/bRW776Zsy45ov
qixGgdjdJmb6mZbqgEmu28yjHd8NpkIsrgHczGm611ko2BXZ1hDT9W9CWNOji8uVPn43bVSH91kX
WrKPdeCyElvSBpgfaYrSeE6bAZ/K3B1riwNgs1Lytgyidq5ImiioxcnqwT+VfhTsuO1AKQ+bbXFG
wtTRDSblvQ5RIDKw5I/yV8Sy96gG9VhuESmJG+nGhFBafb63Zl3cDTMy6Mjaqv3o8W/qKeVMc45d
pTuHXBWAn5qCdV/hcBLV+XvRu9lJn0bnXqZ1cbSiCicELZZ7E/8ZahgTtBQF4do1a/ctGaMLd2/B
BLKgWJvCb1ehq5m+pEY2fPdFcSNaPX81K6hRmTma+7xzAzWcvLPNURMHd9d8Zhg4dIhylzpUzmPe
O7dDG+6zzCkI4RoH0nHt57ityyCrCVMo2ajXHN7fRk5ANy5NoTUEEwIA1ZMhJ/VU2qnl50ZsbBe0
F6eYQeybJDWerh+GIubMbSvlWkaq+9xac74SRQWqwyrc57GssYeHYtMiGdt4CHC3rssxww3n8dbr
LZeOYda/J+Cfh7B5iYt8otmJp6kpFDCW0eRujQKsHaCc5OSNxX0ycLaK53p4gfQqt2XVWEHWJD9p
VcqHEA+xOnwXOVLZDhjaxRFol22qFWSWs7w1ytxYjwktGT/R4JxwM5tqVb0aPXhxvU77Rz0v2Ttd
vID0GMyLlb9K/GJvkze4O4IQ2EmWDzEF+7KfPmiLj7sY19GloHt4iZyyZ5un59lSR8NPtIW16mhp
Hqqa7ZcJzwtxoOo+Ghzeerd8auMcTnQSq6dGjI/mYI33yDf0jdFGRhCzGlAFO5ucicXWpGFy25Xe
3oCNvR8nwpkKu7nnmGoGIrKLM437F2rGRYXZZhtrmLX3abhBlgT6rlcxqnnYO3TFjIO8NdQTG88r
y727teukvaF52d5o5YBLnr8MdKSwx7JWABgtfwygIoSRqIehryJ+LUMcsnKYD25/X0vCCz2Et41M
h4uiCXw8RaIHmqV8hLaMn8Khi7cT3p59m1eknk0INZE7F19jfajc09wNdGD4n2gMcezzP+O//M3/
fE3FQOMNKeYvGf24aJE/gRMmvpm72XlqtPSUo4MLiixvgygvqk0EJcJ32rS8GKTw7srRNvcoBOPz
jFoimF/UqRxv0LTPt1pC1CB17vBRV8NnhnDhvnLoNVa2F9SJrt25LcszXO34I57CHVKE7heF8n6q
J/tdWR5dvYzGu8Rw5VZrzHo3kErg1bpxwjA+ou7N6rtYbZebxh2fm1zQwsL3FMCPcDdaHU97O3Np
6qp68mqWWJ+YQ0xHCx2M30TS2Tl0LgcxmndMKZvnqn4i9y9+MtuOBEzdpWOHlZTKcP6Ybfs1I5zi
IZK9ONADXUKdaQKn+Z3bieZd58S2GUb9vR8WvkbZyzdStcyxc94myHYsQ2G8uX4oYnVfkfIHH68n
ZtDWH73Yop5Xm/FEq8d4NPMi9mtvvBSNom60sY0eCMBKmKFwihFG+kJUXYO0IRo5uEj7wSxUH0CB
/awUZnmeh5I1kDMaAvR0DLqY9q4hPKaEdRlz+PaYzuVTtHJB3xcJ1luayg1+0SOGzhX55CP0SuVV
nesb8hbYu4VD5EeWQ6eoJpobSnYs2bhIKUuVPZvoaRoIIU7zkKx2jXQWlwMeHZJ4LRnVkeqep0E+
Jz8yas6Fx2ciRT/0I0Mh0QbgY7FPJNRZuNCHRK13ZRgdpsSa1/OQ7k1J+nWKKGuNhAVg3jAmW6uZ
nGOcSzxf8Xgzk0oWhLF7M3I4XVWztdN0DvICRefKsIpbvYpNxGwhkQCWt+kb7DrFt+jnfklidbd1
N9Gb4jZypm0ykFwpq2SvUPBmTrrJqcVvdFleQrc5ClpGWsRj1JsW+C7T9As77W4RymeU9LlBx4hj
+E3VEWTgauc8EjpVakLjnIDAlWZVF2oIyKbYxFcpuRxLPcDUq/BOfaTD/REv2IwZEQpthhySE1+h
ETzmWSWZiSMmnmHQdn1GxdIqsdwodFVz04jQ/hPADQSdUY6iY9jW2Lb1iRgMGY4P873eud+0wAff
FSAxqXzv9NlbEb/xYug8KPyFFow2tggZM99SyZFOHfvkDSqRugXdBA1fhSDjacW0iqxlHb+ZUH9I
gXsQrmmv8ffdak50sDlErYi0zDpIKGXI1KRUm9cu0cp13k3PWufJTYh3eeU5VbIxN7ELyHaM2zvs
rWR31iSlxah3fPZW5hLJR+RF+C6ymJ+jEQUmKHbbrv3FCe2Xl4riXJc77HzF3hmtS1RhiWZEDCoF
P1ad1qcG8KhecRAxZu9LZZjOhXvFLXVY5gvrYeJd0yJ8KmP8zhA5PMqseJO9zSBqcn8c6ZPZiHM4
wd/tiM8IiNMGi15P97A5qTqk+30d7Z2I3pbjfimSHlmp97eEvvIGckRvdPgEcWpdcuPO8KQXMFUV
u/5sRCzvY1SNu6xoX/JCvsYJW8UYfcpq8iOtZa6cE8PgxLTQLO9Lwg7uQl2srbakzBqU9eQ62YZ4
C3ieIF6Zn3MWZta+MtQZQTuTcroCewudVY2bGG1fgkk1L5maowC3bSNcyUm8k55yg74exUD0bQiN
jkZCM19+oRA10YJz5zgW47VhFo9czGDUxLq2o3hduC2mJGn6jQdUx53wwYgxexgMdYMQRl+n5I5A
D84CPQy/skJld8SlXjvIjhsWxlXi4TJUUQp0HXmIrYquAeiFzL5atKWFTKTvcat32gwjPTFod/ec
qlzW5pblf111JvwikNOdzXnFaJDP0jSZ0fFy1qPjJSrKUBo1jBUrrJMahynL4VXDa74nc53Vn0eo
iqL0kEFB72NHxY1Zm0v9Uwc9PaZ1O2Z48mkvkQHtBW1EvyRza353klCw3D2mRezuZFiuwpTX2gw4
YWi9zQnVUFtnG7v0EoafOk1qmiRqyb9i69QXQ4Q0PIqpxWZieFLZNesmIROvG3j6wz6F7mHIdZI2
t/VULFQdsnygCNoYMnZpIe9jiOPkkXraOrU7Vsdu/NFAa4hoxv+nYmjPjDes4dqOFgMGCPGolsmr
bdXIzgd7Y2reGlXMrU0aOVWGeR5cGE4lZQvl5Upzaepk1szBiPXQi7DjxJ7+MCrVzkmN7xILvDnB
KzScKd1ONnevYVDrsKdQjrrv+nCOUq5s2yj0FrJ9ZJnfbttjLteW9tCg7bu55jQVQzPr1Po49Zzd
mShkObUInAAvZ3jjxt8ZBHFVm4/Mu07F0Krrvg2/ps65mKUCmpI1wB6zbXrOibyarfrW1cfATtQN
TgdfG9wNzXAuBBOVbTq/y7G6xSNwFb4PO8vN39tKhUKJYc4xgf+UNAuVqCDorORax71DFmNkHpME
g4g6KS8J86gTQdWPLuBIo4i3vYRZNQtzppGqKPiVBFglZ+3qNTMq2RIBQCBYHpWbuAZtrWTau60r
N/zFQ8mDt+FY423mqQiE7ie6GG9DISO/qqyTgi2PVkreBWWKynp0JxDqzYQV196NpLUWNtezTbGW
prA4jMzcVR5DQKPpnyM8kG1CvpSWTx76FskeoeORI9IxDQYr+e6XiboYIMkDN1o5KcONIomhTseS
F6unA8IIkr8SC5fYwKB+IU7SOq4q0iFMVm9aehCaQwCMxvgA/+IVexBdbv1eN5WX2NIuXPfnmeYi
jV66VYO86QedeVwKcbdRCc2FmfOIpnjc8KSdGEk7/qAP3GNGR6qoV9LNEfYaIbe5WnnVVyJcFZKW
EoFdhbKE9iNKyBLUzF7xtT4b14YuD6PRH6Isep8zfOYY/kH8kMIXRpKHNFMGX63UINaZURLgNYyd
7+SZyjNMcU9CYQWk5voHSIKzEfefmeb9gkOHs59iaaNa92mtBfVEtpgxsICOxa2qMekf0nxnFcW+
VsbYt7KU8ocIxBDZZtvMHv3o8WJmoNXntubNsmPWQWuygoY8KS0x7J2OPokJ0MFTvU/GSMekEA+i
Gb+rFneSF5L45OjxVsxlFhhmTuauif74VXdvB1HO2zHKJxRHiYY0ioiIqaLH3hjlru/CDzVO9tqY
kAhgy09tIhxCs5Mt6qJonTU7IuZQyVaO6tfTQjYCMaZOXVBE9htsEtqobvZE3wq5yI+eR2DapuoH
peizW4UkeDKD2E5z8mxoO5HwA51xenaG8dac6IAILfvpCb1YJy46ijR0fPYe7hvJrMHOG7kOzVMe
usPei4ajQqRXURSXyd3kMQsNb64CYYV+srk0uQbCK1zzLJsWnK8LJHN8QAigrsE0+F0hb8N2PDQK
41EgbN80owgAmpECaO2HcOfnJHXxnKugPqfGEOs+Rbw50ktbRYnm7ieTybxbMcbXgata8q5D9b2v
i+gOlrFcWxWihm+LWg+3TPnJ+f7COYcOWE4QgETAm6keM1YPlhtjz1ZLn4asALbGNq9P1FJej3Jp
ADWYOyX8H0k7z2Xa4Za3TVdcIKp9ZgZRZrUn2DKGKFvHtOKGSNzbPVM605ViTzY1eQl0bascTEmZ
EJcDnHOMlzlJhbU/nQG+pQKDvLfoHwxzY1S9r2kZSUDjdEmG9lCB+yDz2P0Ja/lshOFrB1F2bnnj
SVe2te6pMvB+V540/CFHUUKkREmNgiHkq2qxdtuT/ZlBEilagYu84q01sic1yT8H5QH6CciiriTe
lRlVzyOWUpHSt6NNkWjSV3pM065d/jIIVB/Z8rdFhOOoyOp3UgCnE3Db3dC5mzltlOd5pEerRj2F
XsrMvLbC+8ImjFOfu41dOIEeV/MaNkpGuZPfexw9EVlZIB1U8ufJq6Cn84ivl7JZSgmWgzYHYRHF
rh+V7tJqrMhYxgrQkc2lbhL5y4K0GXd28TVL3gDwp+qDqSnlhjogPiGbs472UPcbATLlgWM8nJem
sj4dJjXXbzd185w25vg2FUtXwzP0C9ZjhYyHzN57rijPxUCvkX7tAKTcRBs7Db+mne3Nza/UBXkY
NXHxrLlaFBS6EZ05DSr7jhUBcWYWXqRQ5jWHEOetnaebdnnBBbb+ggzWT8MF7tWBEHlwS2fcSC2Z
j6YhQcjGVBayHNwHt0ep2LEofkXY0q/fPpbqXWkY3qtusmNTxuUXyVXdzRTdo+PEezOOnvDA/Rd1
Z7YbN7Nm2SdigQySQfI2M5lzap7sG0KyZM7zFOTT9wp3VwNVQKPRl30j/MA5tqUUGfENe69tb4Tf
bFQ63prO/+EVTggK1CmI6QjsH7nYShCJAPdAR5DQkQJzlD1XA3E7oWx7bhuWszh05D6qpq9UAIuw
MNy49vBYEPBM0CAPNMX0aa1MNKOO4KifZvZ13R4XwHQq4u7sCkj6WZz9HRiacXuYbG0aphyu3eOe
2yyynre9o6EAS6zJr2Ed2+dGSbI6SgPTimuNbEgkOG1j35Mc9LGm4ptHV40pcpLoljCpJJgW1BQV
QEa6ST32qCujKGT4dSgczBuRZ/9x3RywKp9PXlEJNsZtEflnjk2NZ6H4m+vLcCSEm+qvuLlEKNTt
YBBrjQpHdMkTxrr6mFQDDgpiWRIxvaKVDFj9T89Gh4xxyLhbg4haZ+K0UQ51cIBhgunuNirj7KGh
qc7mR2umwIE9xI9ft2e5WPeZjeIAZvzqILpLbHRQwzr98nmBeBZo+xLb/jPV3qvPgod4hbd0NIMQ
XjYNG8oFhGPFC9B14ujHMTTN6hyQphb2ORN+SoA3aQ7IaogzCr3pF4XV+5zZLmFrkCvNSjwu8ITQ
9MDXAt3T60q3VHm/iyrnRSIxwoiCtn9qDowtkVyoDOEo894DVJCAXNjO2kSdwbgpRSval8ZukPtx
ld1lmfxtgSP3rpH+xYotGOpxe8j0JJutHEjK1uY9qbxNsT4m6EmuQdN04SDpuT3/o/GVuE99Wi/R
yk0/pDDRVtsOPcMfN+1UFGcrDt7xaQ/60QK7RJimGNy3he76kHp/VwDJ29oP3hVHdtnRWnbF9Fyq
dDjlpDIDTMWq39QN8jlx8m0nPeUrIF+gCcZ87cfogGNIHgOD4mUo1aO+cPqiG79Kj+fBcckJ5ZMI
CXU2HDDMFkCw7hDjl91WS4r0KIUl1pIWN8VOHaqOPro/kVK4hm1fnO3BKnYlYi42Re28S3q8WKiL
GUt6TNk5d+vy5CJAtiYrrOC7blkK2xwP8ER9H5HvSqukRPpVi5pcZBzakGHko1VQ5ltLZrIdBaid
NfdxBfVpmYp616nyWOAH4rrfIy+AD5N+BB5sa645GcwPAvPC1ld0Xy5SUYMgRN2hOFGH1DJXzzPb
+S35hcw9KCaaqL1HXwWvUk0zekr3brWmVyacyD4riCSD6V8dZ/yRbGm3bZ5/50gzy4A8WrnQv9sJ
/VDqoqtGiHjvS+e5h1TGRN6+WpJZMVGh80i8yYraFHPYIXAeIHU81e6GNTMGT/5NcjBerTW/txdx
dVL1HHTr1a2m29CXFD0efFIV5VsErzcTiOMGs/Rvq8fn2RcvNlwBjFC5sW0CIAR+7wIqdDaWMYJz
HdtLzJB+btJqS7edW0wKVfQe0RKzZp7zhSJPhEXtvSQwC5I++gEX/Mwq9tgGhUFjnr4kwRSxqfEl
gg5hUy8BQrXmKyEUVNg1EyRT4lusjBgBZ/QqanFEr3vK8jt/md5TJD5QoRyXuLB7mSUgz/sCXwpi
llkF77VCXi1LC7JkEzvEduiQekMdgUQRhiQOWEfhvy8m69Vpb9b5d7dkv5mDvaVVQ+sMflgIREXd
QzfT4Bbl+NX7FChllj2unuDRVy3+I7+8oBremPZ1nl3vpYNwFbrjV2ApwmsKSe7ZItUxXYZnqTjz
iq77i/b7y/AYs05InCR36qKh+pzifyInqI9TChikGeJXmoMvIVBgY7alN4XsBAIs+wSBGG2DNQKi
R4jPxhdjH+Iay7dYvc6+EMUut+1bvqBkLR21nhzL3fpsJg+M2Z5W2o8pYhpSe669cwOUCDNPDqNy
ZkHMyVnqNyj/vOYsZ+cJwbEKyXaX+Kz40eusPYzKax5mEkbn8mPJpjichfEpmG3z9m/AYRGkzmLT
/1MP3oPlkm2IXd4v7WyTquq+iy0H+FnMEMO7MaAFHywYyDfJQ8ViIJPxVzOOFyfvXno0Fp2cf89D
lG3VADy/ETSSNB9GOj0zbuWu1dmLRXdmmbne3Kq5R05bZWzE1GC2PF0cD3lbVJs5WM/LbH02DkdQ
OzvrNrF+O0P/UvFztRa0U99ivSgpkkrzWlM+c+HCl62CBYmRSEH0N/gPlmw2dy4NFEm6M2sYhkAM
LIPuO1HIEdqWoPuCgiQR45HkYAJxiF1X9gtQ0q9AUeE2a6njXq7ArVl3xwxOJB4FCE1YOAI0LUXz
bTgA/pZ4hfQRIIqivyvd+t62m1dv5fboooJ0YiE2rQ1LC+4W7OICDDFHN+HI900ExCablrek755X
kUoqz/FKJjK1Mo6YIc6eyaQ3AWJ6H0ERn/qBTZvXzA+2i1ZZf6yfzWDbOxkkfNSN4IKI7+LZfZui
AIQx/D5iDuQjxgiKgqq/dcFzCQedH5SQYZSW+1gn7bk5vv7WdneWv37HNb9vnJVhm4vPwOCv8dEm
8j/H+sj5m6kGJT8D8zxZH5rY1/Nkki/H6l5O/TZJ5Hfqla+F4Cfo13kKDTYhKcd2mgEIAdh8S4yu
301lz+hoFbfUptL3qLDW1H5rYTCdk/aHTB8UGap6D6qAFfcw0/wNE+BIUGtqhvQwJnXYNCPsEnhv
zP9c3gbKsYkUz+3QNzTLJgkpOIr7bVsSVNZyWgiCNzbo0S4weLatv3B3ZlYZ5sK9mlN1Py1rt+lE
/nsHYeoQTNl35a0gqQQ4ZQB3t0TZ+3QqmWpOWWjQ4VeOHm3yT7nRnctgbdNMDGG8frxEbgmY6RaV
XClrEbQhCkt9o5ge8qHOfW5zJ2zq1t5BsxGoYGyIHk55P9fqJzCbk9sUr7jmn2c2rqYrfhj6s5RE
MjvYh8pxjbAZmleELmiqi2eXmWfgJ/03fp+9SJvfUe63iLU48MVknptWS5FkbdB0q900lKe2Qxkw
uLSTpNtxz5QTJTO4xAYZRONEyw6w/gxklO2zKx/K1XhMq5xFgpXrJ9vdBZNynnJ+wGl9Mjcw3+2W
OWa1XEfoyzsRjQ9eZV5hr4CsqpIT+H+0Y54ZltbyMc5YrgvkWsiR7palu/aglBA+0k/2yH89yrUt
tEM6ywUho4Ksi8GDezMW0f5/fstj+Zl0Vb3H3k8SEgJYYQ3QEGwSbZyyh9HsHScQXKpocV5oeoVA
oDOrPsZb++U2zA+tKbmm08IQumcpzLs7xs6tSnNOnzF97SakrS9ra/wMBiBmO0gvrMKTEIdbF44N
qDqbADnCcBg4ycTcZx7niGoTqJ0d3UB+mV3CJqZYbYfGu9NSaEy+2YYaimGowbo+cutwNRkRMtgC
n2f6R29qI9hLqKiZo7Vc8skdKgX7lLjjzjMdzL3NrHa19STHjBrXcvmXi+x9GMzdsFpn5h+/EzNg
God+ftsBGvGSxtj1zVAzHagfe4vLlADtaZPb0zfrYljTUY1qhve5cuN30ddXv/ll6s2Xb4Sm7Rwm
4mURxZX73stAZSvqLXQJd4VdQFSpj/XKd17mKWaU5lcfqGts9R9KWdl5KptrVGfH1C/Z1Aw8iAU/
fJow33M7H+BnuuBA6Riuzg7tZnEq3LYOIyv9HUUDzWUwsotzefV1rJFXmCDlp/VU1MkhF/2zvwJ0
lf4frgAaKd+AMja4LDLTNzqddOMGyQ3ow06AD9yvffPVW/3B65iUxid6ifjieOOrk3pEuHpv/oo4
w12eI15eBkYn2Zv3KUYue42fSq207C0ld4tTbMe+Z0uQE1qoRibalvGp/452oFhrzewA7HDr5sHN
iPLfbYr20LCDnzx4nAu4iYz9L840TOEQ0K05h2SuAYat9xGWj1wx5uOWV4DAS6f7mwHM32Yr+QGC
9KCu6N6EmdyZ7Ec8KQjPsP2EgReo33RmRiJZB1QmCRPCeVFjl4d5NLPfLr76gpYzxhu0wfR/v7AI
3Q4TqfGpmYlNr4p9ObI8L7Ff05C65ZaIgHMw8Ti68bd+PQM17GujRLwoxSPSKa7UbnhcyEOiipZT
GCNtMqbp0/Wo9qoFipnl15cgNp5UmozIkiJFfxC/ui1FveXzzXQjtkXXTXHF83Dq33rpSjYR3rVu
cUP1hmluR1/dWmG+Lnimtk7ANzdO6hwZpdZcFpilOtQDwTkreKXXDstexw4tZd3C2cYrPAfynMWo
6bvyW5RJFaaVuOYAubaySHZm6yS7KpM3Ig7xTRVcraQt7ljPfVd28cT/je6T9OXW0uYkRbpYPV/i
4JfXcQ4e1Fj8kX10n8J2a+WEgJYKoEV8WLQRU3w7A6cJCxpAWrIxDInTsObqSWT5TUjjTq4G13BZ
n4zGXXbKd7ZTzPzZWlQXFskSkHTx24r4KH3WgrsoQRWpVtvY9mhXtu4EUmzmb7PcUWyyKn127SX0
+unooAZhVUjog1uIHfVAsiVFk5ey424yMgp5yFaS3sLAupAYzdac0z8z60cEnfA0IRAB/S8JA2Ao
x0Y6vpP+GBBI4T4b0/DjZg7q/Q5RvL2W9jlFATuv7B9tzvSqZ1pJDLaeZ4z5OZHmcRIeeoCurA95
eXNd42+6LMzE8EJYA1vhKCrmC1MZZstoMCOH6eFQEs8rZ1mfTJdCOJAk+a5xgdyC7ajDWGlhuBXn
DJtn09/rylQ67p+osenml2Xv4s4a19k8I1qJxzUsBuFsxmXcWz0r/7qtuGDkNh1ze9dFkMAn/u16
CKwndkHnIvYfkD2vzNCDjp52/akjK+xs+RIgqrxojYNVus7WKNfmRMgI4U3fFS9DGLAP3LGPCE1H
fowGay8oyexlOqZnxa6xO3pikgehFF9t6bOTWeO/TcL1EJk0s8gKefYt78Qo+1ef31Qn6jte4rlt
f+zVKo7reMuDrIFX1+xEz76Af88jflf3kGpGHRn8GB63hVvdxSvhbMiXnS2YUNxGHdV4ZryQg7Ro
F39CSHnS/bbswDrF+frLwug5BmXIZ3HtGfxtCi95JdDF3q45w2LESftMxc1xrr1b7Nu3UYp7EaHv
kjUf0xhYmP0kyseBsYbyu0uSBc0m8+rvys+YMmBmy+bmVV8Cg8GgVNTlQxrwHXoz88cW0whY6hbW
ohUag/UqzOZGKu3OsAaLTRPNtD8mKwuA/Bh78M6iIPpK1p5krqL6/c86//9EF/i/cgNYhaXNz3f6
+d/hAf8FRvD/C11AAzL+z3SB57FLKzgD/4UvoP/If/IF7P8IPMA8zOEteGFkxvxvvoDr/4fJcv0f
1wbCkmnBdPlffAH5HybSFfgCwjWF41gaPdD/J18AdTNcpgBUgBC2C/7r/4EvIMR/g/zBF/As1Eqk
W3uAp0ir/m+4sJQ1iVv1ErZGXHfbCTAiGXizg4IbJ4Jr8CYUGdiuxHpI8/IUE0xEibreVR2q80ky
mRBsGj22QQz52Y1L3NZz5rH/Qx3tIwXrqUR39pBvnS4m05jsG2U71aEAjeGbWDkCCwVFn4Emoxev
BFoaH3lClQck/3TlAa8GS0GbQRODk/ssKNfQzrAkGMo9wDdH1sVYiIb+rz329d7P+wcPIUtYLh3C
Hyc+xUEIusDAjxoVxzJmhY40EQ3u82iRm26nL4bJmUjI9wu+MfyS9uBtI+SI+16V6HSxp/t9yuVv
EX2TBkXDOl19BKo+ji3FDIKmN8LQAKaibWjGnyEQySnD0s/Qzp6ITTFmHJbLj22Ne7G2v2PrvrQT
b5+y3tmaVmvcVte9K+Sw7ZiYk7W3podoij5tbQNJJCl1jhtTfjAuWohonP0033QR7Fex0PVzGf1j
QPT5QClvSbm3FeahVewGIpLnBky5JFlk6/VhHC1jGCn+RAwC4GCq13aABSEMezqV5GzFIz+NWYD2
iiGCIk2NDrXKjLC+GxXeqDrf+tPAjIupnF1lCPVxdJNpyQbBTEKztcTGnd9Z8GQbD9zs0TIkEvDh
RMxKQTZJXu1QIRwxp1d0MNF90vd/bHQjm1XE5ckYS8p312GQPnz6mlhFrloQ4kT1iXj+MqyZT1u0
L7M3BbcIv4oz1eaDo12+TTdsRL8eTVJ/Q6s3avROOYQo7mvhovmQHl4MGObPTYtDED0I38TiLHuE
wxzbLf3om7ss7SUA+8EA1fN3snCaXROhJtWrvqZ15N2YsQhCgWX5ivExhtWmCMaziJyClRx/GYzy
gdzlgVFrc7WV5x6Tq4E+4qIiwnGrQRyGDGdYnPX7YrBjUBjMHUp/3fl9dgEtVV9GjGvbOpcXPpOd
KsRL5iTNyWfRMScRBVycP3XB77Q1HNZHEXGE4/KR2MyhU2q2bSpFEabuwDrX7Sz4Qc0tY9p8jqEq
80KwKbS5h5OUrYOAl9rVE4IAD0PH6uEbW+NAR02TbJkNZbhKYwpdm10hf+nnIHGTzR5lNqqswl3v
O8vaopR4BCAiNp1b8B3jGTo6K5h220QPz8Y02qd18JjwSwq7/sOLSV8hB3EztVKQEBI9Im35Vbjv
hXs3z85bhHB774xZHkK/pject56T6sgZ/H4m32hjT/dWwcakSHPyqWXDfpaGFgj0RLvPBMoImdjm
HCqgQZKZmYxdtvOBJLOSTmiETyrnO5FUPNSe8ypjuXECQ+7LLOYF7O1rZfcTetjyyDT+oTLT8R5N
9r9FZxd0vwvlfoqq/J5ia9oxZfD2CxlLtdc6H67XhnNb/vKGYN3VMW7Lya1TfN3LuCO1Kw+nmTHz
QkSaU+eHJdGu7JUhYofsBTW3+RAjY7/5cRBta9JbsrUdj4mXvWY1Y9dgBVJcP5UtoTFQZtS+ccVX
4q8WnXx+iCfe43liPlTI5K2BsbBNBdOOoJHav6K1pHEK/oBfcUWmrX9sHZsiUMmOiUV/mZzufUyc
Y2S7AWCtLth635KZgJ5di+0wAy7KUW8d4ih4xmTMcmB9UMnN6UsWsZq8oHfMym9k2Hozj9r8AZns
NPdQXwxneAiEeqi1O943Jd4TI3tFi19BbgYn97fNg3Mjx+eifrIAdqHE1OKwLPhBKH3pmCLuJKsE
8qNQTRdEP9Fd3rQcSFXxsq/qtcfbo2bcu/hmZz9jMIEjy8rEPnN5WFQHYGAg05JpPnPgRmBOgOf6
uIItRhy9ALqWOWSyqtvnxaOb1T8yjR78gBx7236mNRk25mj9brF+mw1eZztXl9TGgjs3y1GwJdva
HBZjTaBrDJSxX1AlxgVPm/SogwfUpQKTYOsR/jvJv3ET7e30EUUcltypfiws4emL9KczDXleffnu
MABjvaV/mzWKFsf7lXD+4AxpdfyIQEsY4VCd+punCKYD7t3vpxkTdsygelmmS9WiXYBOPQZJf1l6
/5dUMSdB8TRrkIgwfPdiWs6jGmy1ZdV/dayWBUbTMccxjlke/C5z1V3WAERPZRDZvS7Bq9F1b+PN
MFMmb118L0frgPihUMWon1/7LukZn8R590EbU+3SVE+znW4JZ9++C5L2UCqBcSCdIXbTlm3TCvUt
drKD2yQ/LitXeyCkgJe5vHTqOU+jW12amEmP1UACWmDbT+a4PKEOuC+98WQK43dtGAwd8h8DftcG
N9YqnKeMwZGMgMuR9H2dTOYLcnri52WvpKyFObJHYZC8rLHxKGg4p2jBiLwel8r8jElf2NhC0/DY
DDdFOBD5tmGajkvHOtim8V3lbI+oOEg6WG45V8yV5OpLnd7aUcMQ/XekIqxQVPIwFXRz5Vv61o0r
wRCFA40uwg/M88IqOH4FB0TG0cApxMz1QS1cTet6W4X7nHfLuR9vXhr8goYSH2tGFrsaz3hOdBWu
pp7yPosGsqOaK7lDZlgw+d7VWQKv30Jf4EiD/9saARBQ1zQZztFa3tP9BKHmQPRuuQfQgGGq7XYg
7jLc7Y9W3UTHuEFs5yzBRz2wtR05hpLY+2unqAUWd3pyS+fFK/v9WKnXWeCYdv1X6reAdFhsWrL+
LOPpOPAyDTx6lo9lN5p2iz98zXkkST/yXLoPyyK0golksfJ7SRKmuWw6uDePAUYFTir7TojkKZmD
ZStlfQMdssfz98fBubApMZmHc66svRi+zAiwi3CWw1zDoJld3F/ggRCZkPQnSnugHGwfosp7q52O
rYy2LKMY5NE7oUsEHlJXKeJ3FQJSSm6ZMTbnjmWSw57bT7z0UFSITlw+x6F+NPu5J2GbFKDSX9jO
961Gy0B9ivv2MlCVVcW8MDhZ5zDwUIeO7LBF1IM/XX5yzykPCB7ZuczkGraKepH1ZXIw8uCpb1i/
YjGAeBi3mMMwiVN/emE6BI+IK3nZY0X3GKyhEMN7P+EAL0hRScZ+nw+Wu1dMQve9Y4RTTycdsFlj
xfVtz8q8Tab1gBvnzUVksTN8uIWZiUGauI+XNWlxpTIUaNrSu+AAjdlTMguu4R6yoGegy5JnZD37
itEC5clU3KwlPsbFRGpea943WVudVE9IC9vIe2PyTuTkAfCYKe1szNBjyac1a5+rYTx2vXUaCFsr
C07tMl49ZE0EXNjtuHN81KpWL36WDpyUIXqaAwYas2Su75RI6+r1fnBQY1Xxh+cZGMLTxjrnbJvw
tk5GvsVi2u0z239h7YBKDQFsXSaUjGaF5xyl8QK5PEwp3KuKEWQKSGUwiR/Iptw9Q345UIZlnGPj
1eiIR1779mCIgXU1mylROj8TqAIrZxUyOdwJqlwegETZKnrMsJ9v+9V5bqv41cfoMVaiOg1caTte
802DD5q/0n3127eptrzHIv20DMyPQ8xJY+ZMYM0hHwDkiN8L+Gxk39AfFsfAtCDFRRAaTDdR3fnd
7IY+wO6AvEntPP6LuJPzylTlYXa4xNNiPk+ABsLxyTPVePnqzYiNZ13e9/NIiaC4nhWvnmrAfKcr
ylXPLn7GLn7MRyMC4NPuCecjMBgHA0KfjzzXAhAe6F0SX4mf7cMoN+XGwzHL8UPkJFKVXybPK+vE
oAkLN2LfBqtgW6noLUtQwBWLBUk/XokAwJdAxrzXn9nhIyJhOIh2mhopT8Yvy+aYX9gOLVyOW+Zh
1l6RswrysyvD2b5x11ZHB1AMmTeEz1r41ISNLrzliMVwhb2G5i1i28oA/ynXBvSoTm5sHa5O6Qen
qfIRkjRwNtxXkzoKpTYPdpcdYaa8Wl36tDbEuQG38ScmW0MMBWr2Gly3InJv3WycEGkhEZyyfNMo
tVz4Z/dlWhaXdS4UKjYWXH3EWgaF8xwWgccFPRonKzDPaV1ekrRhI26MP0HA7IYJwYTHoSzPSF/4
4+WGcLhfOAVV2Eli6VdVhOA9ucnx+CKTYtkIFuDkARWzmmBjNtzVWd/9IcTolw0th9hxb9yjKRqZ
+MSIcX0+qYE1AIEU+QnVX2bUSM+b1Du4i09+CimaIb92prxFdiVl9rHvnecB1dNhSekPwPVEoY1G
p20Scm3W5Jh0ErBXrW+aQPCFzcJ+LgcZAn9F8zCxLPbAdz/OptrS5763ZcoyTLwkVmcc607+9ttA
EQYmf4sVwplvlLRVgxvWiXpYWHBsU4UyMBADi/60O/ju9GwbU7vPajsBUD+1JyrlRKbvkcw/5xwZ
GQJCrDUu+wp7qKO9QdftGHtjQvUcB0hspM+MP9VkBMT0hLh+LGYdkiqxgV9l32jRsWJQ664ycZ6d
lv2SbtUZ/tZo00DXqKxyzv++SCHLI+52jBxtwtVeBfywgxJDKA1JhNuHYwzOcwSghfgRjo6lyTe2
saYb7VE30yr5ZR2VpLWFLI5MHJ7HNRDpg4sEEeeWrjfXPNs6SQ/5IGLtPXr9iYj7k92I4ibKvkRe
NWc40I36uXawzLN13HoWUV0NuuBHAH4R3jqFkSD/wmvoa0kZLsluzu5FxRoJNU+MY8biUoTcg+B1
uBvTxb/hHKof+gh4hISRlKEsSgBHhv3KgZZFa3QxQeqg9fUextpxr5Ma+WIk8uo7uArJNNNNhiyx
bZk3CHd6w1i0CfMDi//kM0HaF2wcLJinruw5Ongyr//+69+X3G2r/VBlP3GjGHfrL+1CQAAVAGul
XJh3Ii0irAJ1xEK4tCemz2lw/vdlmPGw//svq0vuuiEI8Opa1dPkQYvqK5OPDweOMmsSl2LDCgkV
AaJblXYoSsVsF5HAZmB+Tzhadr9QrQBgye/wPHlbBv7dQXC39mtPfGJiDlQAQb01zQ8Hh99T4RB1
N1S5eZip23bxRCgkiMUmzDKUYgNyzXsoy/HFr51LpNKT9Cv3SSrlXCo2uts+qcYPAAyxkR+XGTUB
qIPm4d+XwgvQ0OoAWvzX7b7OW3QkRfzgL2t0UM68wLJKafLIFceRz3d+Z+NgvSO0SUf/Am4TbjJs
bDnV15i9wLUJqj+J7emg1NG60OHEu3ZMWD45Q3wpDAu5d8UiYztna0ZwWMlAnnzNhnKSNhyCIo6o
JGURms0xBobE22TCvyiEWG8U+e+lP1hXVscgzBymGi2oh0tcxqDuea3RHwbtuRNWj3uF66BlcwKA
Ch32GlRPvL3Tvu9bcc8z/EvxlD9Ia59Lvq26j9tLKY8jdqCngBpzO644RxSCnO3M/YCrWESYPMnC
icHVhN3FLsoBiJk/3/sFY/KIhBq60fiumr7JCEgpsbv0IxkATGUpmzdgwi6vKuEnaRK5206hDEBI
TWVfieDQRix9h9Eedmll4VBFib9T+B4fkXKVRADOwB16ahp3HS71FISjBR44zx0ALbgNnTTDiHyH
gia9GN0EiCJfUKvO2fhUdVOY0w8hOiNIMsO0/hg5D73oaiSkbavN++W9O05FaPggljgBa943+9bU
gzrOdjNemxlwpoBMsFtdHK/xapMan0XXlQxxmYny/M/B6IEk2baZN4brbC93VuM9UbaapzQblrt/
X1QENQB9cvUgpXUnu2R573L4F1YWjBeGDew87BnhRGbdyBUDecOSK6m8q+cNX569DPsUEMGb4uhm
qcaJR9OZ37rq2cq7EdFwUZwAQYPc6tuRQKXyQJ4zz84Ln+lfVczenpJET0tVux8Ur6PMYE36PCKF
ZW4MP/tUutL1NQjAaEECRBoO8GmBqjibRnshlIUTuxNvq6YJTJorMMxEVo3DkJ58iSBhtYtl79vU
VUwelxcu+F9BPxp0I/pyKILuAxxtSCcdsWyakkeXRn4aqulV5slXs7QQ9khPXJuA3LS3YUQbpP4x
EjQtoaR4wxN/3w/HosWH142Td/NKOtmix9kaVfiXxz25VBKHm1+fx56xndSEhpYPfR2m9WBbOKtk
Fn3rjxEgFyJe5Y1sk90HPMRD3M1XWu9Tp1kQkdJUCM2HiABFpJoY0c5Nc7Lxh09FnIZKcyUKABOt
Jk3EAuaElcPzcHyk2a6nJMZN2BQBkAr2ge2jj1G90fwKv3hkzTvrM8bfxZpxEWnaRaW5F/jyO8Ct
2hK8JkASEeWASPVoRrwJZgY7RFS2eDVaejZJgLKkUAqDRe5Ku2B7pekbZvbdrqysTbAcUuM5NKej
AthhaHIHyRsQfJDxZDHWdDC7M/SkJWymkcBDkWEFlHA5lXr1FmN6t3hWQ8tu/NOMMu80N2GgGSKr
ponEmiviARgxNWkkrkdsNQ0DSqPB1xc3lHaNbz1AEX2XVvSudWuNee9x/Fy9ASOWNwc8ahN6nCyp
YXb4E74gPiITP+aJ4phrBzpUPPKJejyA20BDUwLuoCUWNauL+nPVZBWpGSu5pq20OAVt8CvxBIcF
ZuSPTw5nEiSH1i4sKGRJhKPdwyPir+me2wkVt2a7NEBeOgvai6e5L6smwCCwDV1TPfaCPzcYj8tC
4VOZEJMUu28nQuaer451IL3Vs/3iw5sQf0Gi6ATxkKWm0EjNo1kX0DJx66G60mfULI650RhnKXxk
W17w7mmyTQbihpe433IIQb3JGT3wOK9MMp4QQ4oQAr08DOigN46onji3h23LQoEs8xEEjyzvYyYR
DDmJeDAwSyG4xTE7EnXHhANJh+bz1IB6JMWQLREGAQhcDxYwn0xTfRbN98nw107Rj+QeREdaVKHQ
LCByGb1N1cIHmsS+nTmkcasXvyJWH6k73mWdFhzaU7Z3WXEnmjekNHkIXaJA78I3F8VWe2Wt86V8
7DeZO3xWNiPtMse2h4UU0ZLqNqQuygtTyfZca6eXX8BlxHoJSid7msVMH1SsIG6c+cCtIy6Zkb9X
S1vzD9bN85p03XnSlCU4/PbO1OSlUjOYYhjArFTgqcblPB5Wu4e5s9iHZgL6WbwBx8ADB9TJ03Sn
HMzT4OefyH98qKE4ElK7n997x9o1vkuJCWlhN5ZMzTJDHJckTz+iIrkHN5c9tbZ2feLWAh8wbBrN
nqo1hSrTMQhgqfoUPlWuSVUO7+2DpXMfYFhVDZHLsTOBYQXKpDlXA0pk/C2Y/TUDS2oa1qK5WIMm
ZOmTvgCZ5Wh2lqkpWrHmac2AtZZaE7Y0a6sEugWZMD927LKA3G2VB5cGl2Bw5hM1rXcBtmvV/C6h
SV4JSC9Hs72gLiJ3BPe1aO5X8o8ApllgFVAwOLbYAsCElZoX1mpy2MgSHpElNDHWLv9+2aXmjLE9
wLGwjunjpCFkwMgiTSXrNZ9MASprJ6pSk1XQohlmPX5DqalmU4Y0MSw16+x/cHcuy20jSwL9Fcas
Zhb04A1ycyNEUtZblkXJ7fZGAYowCD4ACg9S5Gp+Y9azmsV8Rf/JfMmcAgVfFsgWbaHutac3HWGb
nQQTVVlZ+ThpZ0F0bD31o4KCJnhoGVmtDnug9wAqLVxR0QLBmLIJwVGzBVEtBK3GMTn6zRG0tQnY
tZXgryUmJDYNJJtN7LYbYdOspzw6ttlKvQTr0dOf4RE4T26PLk2XiU70VjMC7Mn4mgn6mwsGbtmE
yDgFDMcYxFtLkOKc/GYhyHE2CLmxllJNLiC+Ntf57Nle9NzWiZHQzcUwEO2sNYYdOhV8nyk3dSB1
o6cvFvNaNGcQA7CLAdmlHEVcD/UrrqkunD6NQ99bZMFQm1Edq3WtNMghc9gXaxrmLcHK4yag4wDN
Tpdg9Nbg9BijTkuOIOzloPY4EG4Iy5iWg022lrQoPFyEoPkeQPRNRqMvNlCmznpKsULg2O9Db6U/
wS/VQ3KxgvM3nTOpZAYF3l6czxPKRgQR8EGwAQOauzP6xmkkoGZtNHO526xPgvncC9szOssgDM7n
oAZzmI0R8MFIUAhZSx8mreYnHQ31LLs9gF+26C3Gy09Wi7lntqAZpqgCkNL9hKZvB0DB/Gl5RW5r
Sr0L7djMbxjaX0mrgICDKsYA+lHnAeAABMUxvQ4U7qXk+Zaip8dkkgu4xTXcxXG6ugWRnIXtXgKH
7DgRgEYrozsho+Yt8R2OdxoOQHUIpONCdwgMUv4MU27apJNUwB/JnCaBcb9uQitKboxcZAItjR6P
pQBH8jYhVAmWJExJHbbkA3dJIHXn8YpsAtf9XtxcAU2KaOmZMPuUGrXBClKlCbFy2hp/pN6M67tu
fHYeGAtLMAKAOv5wx5kT7qIEuksGjKF3wDBDxgd01raJKhjD4bgP1tk4pYkU/KQAd/amAqs5EYDN
SKA2x6yM4Gm66k4FhnPFlM5Jem9OZr4GpZPr5JkZpFmPAtS7JRzPlgB6jiB75hA+iWd/XDJrW7O+
Liik6awECpQOp96y6Q6wcFdjAQu1oIaKeafUkNF5CCph0kxBaMzoqKC+v7eK3EWHdwus1P3EPf6G
yQYkK+0rDUrpbLk+Ayt5ZbQHDpQLGgq+MN/4+hm2qbbM12et9jPjPYzYj+GfpgKEmi9AShGDunxe
EMkgmXy2DvkmqtSatGKckzyadwyq0paL5pV5P+P3TUlF0cmFCz0HxDoiQBIKNKsmIK0MWHtc0mc4
h966hACynIT3QfLst+znq5nAvJrwXm3oWlfMrfukFSjYPLl/ctvn9gNusvvBpp55lMDepzBTTKkF
jTJqX0MLaNOaRzUFuNlVSnQ60IJhK0s/TKjPJfJJ5XoWcGFI4HYKbG0Ozb/ThJFJJITDT89wckjj
EGPluHw6MzlK3bXbzUk3PUPFZS1yVDCFEyNGzdrqyoCfa6zhWD5d4IoszqmhWHUm3NNZYmMrAAMi
ELw2LN5sYd9S+wjVUmB6E3i9LR1w7wpnrjMXMN82VN+lY5+25rZ73HQA/maQfxmWYgEq57RvNqfz
E8AMYCmXp6FoKYogB4cBCzLxHwRQGC7HY9Qy6czIzc2BTDttLxIUYoEjXsAl5p9/13WifmPz2oJb
3HZW0F0BGQP3uXQgG7eWxkcaBz7Pl+cZ3OM2/GNCbHaHzClgeNjItP6uztZGepoBTZ7h4oVP+cfU
eToL1lQEaKznDM5yi0Zckvlnywl0aDq7eOMadQbTu4mj9VNIzZlANpuwm5mFBSsl/mjE7uWYhc/g
hfc5rOc1zGczoWidmRM6HbttAYVOFtoNKXr8BDriw+BuPiaSPp5/NqBJhy5Y6RC+tCFA05pAThta
L6bkbtz6kMwTWpjeWwZ46onLAJrJU3Y2aomLbntxTOPnufWknbTJ5SUCcv20uHZnQK9Tgb9+uogg
lIH+A4tt80ugZGcClz0T4OwHCNq2QGnri6c2yd3WWTbjBvu8alnMyzAB7ZpAuOfQuBOB5X4QgG5y
jTfPAtndEvBuyB80CBdAb8jeawjfmhuNAVgA/XYE/juyFiPiQPfPggtuAgifA4pbPi+IrS3mF/CL
xpDEpwIp/gxbnEqkTyRLMEBzHBeeExcGEvnDdPZoQiafQCjXIZVb5rP+ee3cPIxAmM9hmS9sxE+g
mxs5mHNHAM91gT6fCAj6GBq66KTrteGjOyJB5gBYFuD0DIK6Bkl9MRsZJy5sdQPGehPMCOk9sOur
fKil2AdznlE46vy+EoD2NaR22F/ntDQcZxDcDQpaVgXSXcDdl78FkN4jgXwnbv7MaBaazQEO3EQC
DL+EEE8XlYiz6BFJVdzzFlvhOWh9buM94BM+dyaQ5gOBnHdZuJGA0JMps+gJxEdrC0S9FawHMwfy
0VSfXVjt7P3CblE57azfQ67oPTAVokOwmmKgmTbv2IuVpxmJdtqeW5/Dtf5ey63mORbgYilqIClN
ZCLy0h1GVqYdAxokZKI7N9bzh9EIJhvkq8vI1h5OXG1q0pK4EG0k9mMWfsK5zHoA4/Hjp4lxPnui
kXNuzTmILiw9aB23n8a3mda+a06p2l0I7sfICj5QyQSU4ZlcRQw9AyLT8t6NRWSWJ13wAzk8wvFp
e0SXGCyc8WWim57G3MruHNJcZ66PPiRG/mXaXq0/UOqBd/zMhI7Usk6pmZvfxpZ2PQEucBwZ+p3R
dOabqYh/gerHrTFMQBnlyUub6VAvo5du4jDK7gS58Q0fKgsNxQynXUEvU5fuXp/WZFfLKQtBxaCo
1wRQaxRm+ZB5ThRUao5F1STLXzdtq936lwYJjuDln5uu+U5zKZt0LcduGRqzsLdLXPc/+u6Iqt2f
9z2fee0X+IXKi4FVdVXQNO13dOcxnu2lqNRhMOK2Dhz7ndY2uU3yIa4uVPf8cjpoUWcqldX+6Dpo
tt/peLaW4VKGbbQMw0DithJc6x1zEotRdi7uJbO9fj0lMOyrnhIM850Bq8l2XF0jl24xwnhbB9QY
oxzXYRCvTf1nUWPMF26Zi7ctdHWbwaHquZ4K9HfsdNtpt12jDUDKMi1ZB67QAWcqI8MpxKa1gM3y
a+nA3JgoyuO3rfQP2MSmrr1zITkwgJa37BjUO8s6sDGK/HMLg+G4JEvFlLlfSwdW7XWAUTRMg9GN
mlgIvOiqPdDfGTp2wDHaZpvU0K93MBgKlGC8azMn3myhBwYBu+2KEmxaC2yHA9TRbKwnpY3fvxC+
w2p88zW6o3A6LLyM0E+3xkAe/EDpY+wKeDlcNyMfaZj41vdQfFS4HRvhm4NW/Plvj9szIwurt/WP
YoTm1h+lz6Y7H3758dvftf1X0k/d+xvKvzwN/cRLHker4n9ZvfyqzazKo+mAuLC33UzCtvj7Q+5M
wfxmOV+VGkENSySpmIfaUvOUbKskVfSW1BXb8Ul25bNSkHjbBmu0ttg4RbENLxo2Tv1k7Qfxgr6d
Um7xLZjE2t/iT70kT0tBhVhOm9pi82ngVXRtKnjcnh/NvGRSPqB4XDE3vO7jniWoIRqWggqxChbc
cZpRsCm9M5dZ3HWftrv2H0eNW3+eD6bhYylPPLQ4JOtKJypY1YWLSa4t1ktiv3GWCtnScitaz4qb
xt572HfZi/eJFz365UMKTbQUbOyTcJB408xLtgW3FbzAE4YMR6m/kuTiUdXV8YmfzLxIFqtCD4nv
y9oVzlrdh6VrhxuytDm4ENSXe5pHmB5JCbqmwKSdPe7YCF1XsBjOMm8qP62uQAvnflJZYLrBTavu
Szv3osaVt/LlcdaGArNz6WWLymqwFGj3MoTaXvVQiu7Uuqqg4WfhTaqPrEDHlyHmPfOjNPNDWc+W
Cj3nz/5sEFNPXa4GYS51cfWoq5GreDpEJ6WgQq6twKxdxZH3GMtiFWyRK2HbJamOgrd37WcjP9k5
5aB4ll/19mPumkyTJ9sKFUczU94rzo8uLll1l8MNk+fzwJuWkor10Fag4tuYU07eeFyiy695u3rF
jvargsWdu64m+oXVpKheWsSGistHnyoDyUgwv0vBAy887nWJ5BAbhgoVL/2hfHjQ36/geZeUEW12
XSlMrDZoA+Uf374qmEGIiiXnkvilArlRmPnDxkUYBcNYvj1aCtbcJ5yrR9Zdl6xJ+bCFTmwFOsEi
c0D5QSIvaBWXm76fDCp721Wg7e5qzjW3cX/duPbzDLe+8SWuvFQVppT7jd+Iv+IjSZtSt3VDjf3P
Rsh+9IfVe6XedlS4jbfx48SbSibbNdumI0gfda0g1fPxQlowBL8tp3XQN98XtfqWEdiNusmR/h//
95cfWmwWV2sZtaN2288v7BBBv+2/OhaX3zLmWMbcpMcu//K1kBlRqHBdsVL13xnDSDKvcYslKWUJ
tdgKLpXH00bfmy48An3bol0Fpu8k9zJ/5k2lZ24fXGabZMZrOj6No2GeeOn2A+uagq1xjYITL8il
J9ZZerU33Y0H60cW2z4odt/qfGXNqtxwpk08qFzv26HrV0LfO5HvVz77k8LkXV7DUHoNpoL1eEJg
ZidYp8LDvvKfw8qNS2Q9654AfRyprHFDOiHxi8D2FbVqPtnfUnRhc1VsqPuNc9XPsATSdoVNVX7Z
213CLooQLsTRzE8qptEoTow/1xQP810RzS7R88HAr7gRmgZUpPWaH76R//M2sOU6W3yvt27g7ef/
x52YUGMrlycVd6eNp1kusuK4VLHVvbXX6JO+mm9L1rWDtvzwqXZG8FwSqsLZO0sTz5f8SF2FcnnW
J+lZVdweafYfVlSgwlu/yJdemElPayowopc+GVfZZFJOVH7N243aB4IqpRSxanVHgaX8SN1dIkkV
6f3650g+DBtHiVe9KWoKAqT9VSVvSZ1W/Ud+OZDEMzeOGV6ycy4ZCrT9m59mjY4XSflRw1aglN/9
WSVsoyLteiICj2S3w2CUSae0ZWi2giV9l0eDfSlHfHaskYoY59Egb1zlqeTZvUhXsGj+7Pld07Ud
CgXbrt2ibMimMObQCt0+UcsL5z/JpdeN9l/Qoz/6GoyIQnM9lqymeehFHD6Pj4hkDrxwLAtWsImP
EjaxHFs7uG4OPy72Jph6Qz8dlT+98OIVKOJq5YlqD0msigce5dWXpsD20k4c+eH2s5oKnrXrkauD
S7wtV0VatJ+EjUsOClmwApOFxy8XKanIWRJ3CRoX4j/9o9ttVeiagjd3RrFZ5KeyknVuMbX9FCRX
pSrYFufeXDYNugoH5WKVBKt11ZzBdK6vBtKWhK0v4sSXlptuKlBxXzCm98lWsDAuuHMxl7tiLHQV
+/rSiyWHRxf9DnXdYhIDXryzRUT7Sm3J7L0YIFwpqbgfqIgCk4Mfhgs5RAO4qfyet99mEOytqnva
UWCRr/15JaXtKnh1N1SS7Cw0FaVmN1Q1Q00igSmtN3AH9XXcJ3XpzdnWpaji4NcVvL27kRdWaxKK
bpm6C/nOG4P6r2raMBS8wjsvXMp2Gfp2qZm3L+Q7BrkIt23nmVVYjPv1wN+jDhXFQJ9CPyP1UCqg
WBoqTNFZlif5/OVWty2dtjFNgb4v8shLR2Gy7xto0FNwfvfn3P6nq30XU1MX0dP65jocDslDH3tp
VgoT+t/EZv9cOhbiu2LTfcDrcO2jPSoSPU0kjMtvffuyL+y317hgWMX0f//jP9OJtxJ5yGEgGRuC
7YyjUBBUuwuZSdy8JH4iy6ctx9RUvHMfX3uS73vnXOJdw1XwHT0mX8aNf2/ceRMuY6Gc9Wu7TMtR
EVO58PIwCaUIE4NANHq0FHhcNx5zYJuPo9BrpmlerqLC29h8h4JXTTFWsEeyAtNxydjFUcU52Dz2
wePl54VndLbsXzE8ExF4pqu/UrhwOLf4896ES9nXXy/zfTQNSJJKNwcFhuJI3EckoQrOHOaBpbhw
klhdhVzcNylIqMLd7OAGEV7YtmQqPMLuyBtuy1RR6Vh2KonCOIqjG0wGDaQ6MNEDXtezL4Q2/rV3
2/23Uljh8yhYbATh/AT0viRXwbroxjgdchzAVhBu+Vad8FUUJ0R7G8VU5IS63txvfPKToeQyHU5F
HA4p98YMec8zaXE7CoKTx8Fqnm2/RRUBgeMnys1iTNy0cZJzz5bMh+jcr7uyjxMwT7JYFRWxMJPC
eC5bZhVu6B07/ISwtSy5pcBzO/EG8iYURI662j0hiyO9ssP1qIcX8O5CYDJe/Wc9W8TJCvNZudfp
Kg6pCz9aSXoQabva2r0MB9XTX1dR3c5NLc5G0iFCKbGS561owTroux9eDlfU/gVeSo1n+YTFlcZS
oGCa8eJMvrTqSir8iZ8uJQOs2wr0y7W+IlTBFr7iFH2slCuquOpeeUQfiHPIlkxXcRJdxWthIql+
lFaEo2CxXYc43JJUFVa9kFpRhIpu842lbDL5JPXkC39bwXK7xZ2Xy24NFRnDTdLpqPCvtjUNsaf8
49sjX33RWCNHEQwVfcZ9UXbrNS79at+LrsD77tOSV8kPGSrKCPv5sBJTV3HW3cXy/QMIj4L39sd/
xY27ePbHfxelzTfJH/8TPYZzaYMbpgJdUxUUVjJbANPq/4A7L1pXjZ2hIpZ7H+zsQhU1DNyAJxQb
NN57qeQIGCpKDqDbhBUX1lCR8OwvvfVuastR4Bx+2fG5DRXZii/hbOANlvIyVlEaujGiuxv8cKP0
zwvRmTActe8K0tHTFXE1OdCaEj9S4X/gM78C5elYdD3Jp7/xapY+/c5U0u4ZKqKglWvHiy6/V+Te
yG8R5q4nt6qAPRekH3tStBrL54OuCUpYrcfcFNvs60wpWqtqyT4SAK2dc54k3I7b82OKePGndrtp
TCrbd9zAbdk/zxSI9V83Wr/99MJh/Ic0hp74cRLIe7el4Jpxm6fVDaEiUSrKHWQwknGYG7atx2OW
h+im/ecUNxPW2XRk/b9YCkdJPpBjPFVbk9PYtrr1g1AE2r6rGOAIfdO4Wvi8HS8Z4LCXQkWQY8eY
v+UbgjycytkeFUVG4mlpP+ao4qCGklDEZBTsDBEA7Xgj2m4l0SqKNK+9hcdFeU/hhYpayq63ogdo
X42CioKgbmXtqQgn9eJZGFVyvCqc3lLu/uTJq57Pd24bWnerHcEq+lHeI/Zx1KQDfkhfbS57F7tH
6Y9vxlNa2uQIngqrf85mqbxGONnlxnx7LOVFHVdegju+E21TkWwTJJRUBFakvJKuIr92AyUwiwV8
Qb7equj57GeAZ7IsLcz2tb8IZVOlopCOr7jMH2XHA5px/Zd6B0gpHHrD4tnv4oFXCeaooNEJN2Sj
nC4LM073GUVDRYIELX0KYVfSF0+QpEiPb0zDTsWuikREh3h2mI74SlzCvZbeULEp7vuvfoMCn4DR
Ol5YKTxWgQ7pctGliL5cpIUHoyJ83vdkx4tZD+V3vN26bXAKx1zKYD3l8g5WEZvfyMdNomhj6s9W
5RMLrdhKQtIZMKMEktS2ZFNrq0jLs7E2Zl+Srbu/cgWYgEf8JYvx9sUNDoP1ft61bhN3qHunIzG8
uVmILS6T3X8ShuYoCcQTyQUPKirOmQQeVvCtKhAKnUREy6UdrODw6NITI8WzVVQOMGgyrha9qOh3
OH7El5cZWSpQPBvPWFQsVcpfDoffD9c7vPemE9G+s89rcndihT9+CTnJ6QyWwgyUoJerpMZ5Srqf
lhVpaTC0qL7gG6+Ae0kHqN6yFQj2k7yUsglfKCinuE9yAjrSwxZjPv5uy9421OETie01uCfpxRmH
i2DeeAzs+9/ksR7iE49T30v+9n8AAAD//w==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_xlchart.v5.23</cx:f>
        <cx:nf>_xlchart.v5.22</cx:nf>
      </cx:strDim>
      <cx:numDim type="colorVal">
        <cx:f>_xlchart.v5.25</cx:f>
        <cx:nf>_xlchart.v5.24</cx:nf>
      </cx:numDim>
    </cx:data>
  </cx:chartData>
  <cx:chart>
    <cx:title pos="t" align="ctr" overlay="0">
      <cx:tx>
        <cx:txData>
          <cx:v>TOTAL MATRICULAS - POR GEOGRAFIA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MATRICULAS - POR GEOGRAFIA</a:t>
          </a:r>
        </a:p>
      </cx:txPr>
    </cx:title>
    <cx:plotArea>
      <cx:plotAreaRegion>
        <cx:series layoutId="regionMap" uniqueId="{1AB89843-C6A1-4293-BFCC-C0B75FD26D01}">
          <cx:tx>
            <cx:txData>
              <cx:f>_xlchart.v5.24</cx:f>
              <cx:v>MATRÍCULAS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bg1"/>
                    </a:solidFill>
                  </a:defRPr>
                </a:pPr>
                <a:endParaRPr lang="pt-BR" sz="10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zHvZcuQ4suWvlNXzMIsgVrZ1XbNLxh4hRWjLTOULTSVlghsIEiS4fdf8wfzYeCByVeVU99iUWc8L
RV8IMhzb8ePQP5/HfzyXH5/ML6Mqq/Yfz+Pvv6ZdV//jt9/a5/SjemrfqOzZ6FZ/6t48a/Wb/vQp
e/7424t5GrJK/hb4iPz2nD6Z7uP463/9E1qTH/VBPz91ma5u7Ecz3X5sbdm1f2H7qemXZ22r7vy4
hJZ+//W/jfxYdVn19Osv57/ddD/VH3//9QevX3/57XVbf3rvLyV8Wmdf4FkP0zdIIEQIRwRTSlj4
6y+lruQXO6Nv/BALysCJBphg8eXl108KGvi3vsl90dPLi/nYtr98/vvDoz/8hB8sWavjSxRiff7g
/751v/C3H6P8X/98pYDf/ErzXUe8DtC/Mr3uh1iX/+t/qj+yv7Ef8JvQZ4SEPg8pwpSEEObvu4Hj
Nz6nfsAJoyLwMQp+7IZ/65N+3g3fPfqqG76zvO6G+Pif74bIPLVZ+SUOf8NcQP4bzpnwsY8YYwF9
3QkUOgHMAuYK4yETnH55+WUu/OsP+nkPfHnuVfi/qF/HPvr/YAqcnsyTtE/ZlwD8DdEP8JuAoJAy
jnyBKME/zgAq3uAw4Iz6hEL3QBd9efcl+P/OF/08/N+efNUB3wyvu+D0+J8f/nGalR+/xOBviD/s
BAEOfJ/5PAhD4RP+Ywdw9CZAQgQsCHFI6J+XoH/1PT+P/uef8Sr0n7Wv4x4f/vNxXzb26UWbvzHy
6A2s6pSF4TnwKCSYvIr8eejzwA9h2SHQMec9+gIALkP/3/iin8f+64Ovov9V/zr+y/g/H//TR2O/
/P6/YdiHbxBHAQk4guVFBEHwetiTNxjQj/CR4CEMf4G+vPzzuvMvPufnkb/8iFdhvyhfx/y0/M/H
/MHYv3m1x8GbkIUcC1hwaIh4+CrslL3xKQNMxHwK/SPCV2H/N77o55H/+uCr4H/Vv47/w9+y1v+f
0ehXeL546p6WDtd/B0j/2up+ImQbrx79q/TgsnBsX37/FQOG/JosnFv4YVH5gj5+9P/41HbnrIG8
4YIwJPAZMEHaAL03fHQmQKohaDBhXzFSpU2X/v4r7C+MwCTiPqYB4oEA+NRqezZ5GL8BeEuxDzMR
lsAwCL5mUiddTlJXXwPxWf6lsuqks6prf/8V+TA66ovf+ZcxLARmnGHiI7j1cQArav38dAvp2tn9
fxAr9FAGfRfNYhQxRsbbIPiw1WB09tghFkvL0z+Qn6uFGWVw6KYmOfZZQSNnSHp2m9SluK8lxpEy
9biwvV/Hganww5zrapeFpo5p5eMHMnhq56yoZ8HFWqmhjv2vzont66jO6Kew1uNaKdrf4KDrb0Q6
0Igh2W30WecMtUjbSI2k2VobJGk8WiQjzeYXWqXx5I1DFZmJ8d13t0jJs9a0YqfSKgw2VFZZhIi2
ywq1abLEEkVdmH/sszn/MOfdTV51VEYi4rbFMvLG9DYfS+8R+3Me+1mu7+ickaVtvOmKBGO3VUXr
bWqaltdsDtulGFRyN/m9iAqdFh90sBjz8eRlgj372XySYXu5SXPQ9GAqasOdSQ96ikjZKxN1BPWR
DIb2iJOyPda4uunavt9lZ9UwDCONBK4vOufhfJ31q6/Tjz0f1t8N9Z8MIPaT8QNj0EdBAIkvJuTV
+JlLLkZKdBcVno+LqzQpduE4NXt3kX3d7KnBTR05Wfj8e8sr3bfnrBmqRdv8IbK6eQhSraNO1dNB
U20fyqIOol4hs58nZB/GtFbxbINq56x965MYjXW5ddY0xXsp7dVQ2x1gae/kWek/TMIekK3HU9Z0
IKXT9TT1xcUmOTtlasBH5ynr+q6wQXMsRL+cUo1P8xw8eB1MCTulfpR3RXcKeKUPU83bhcZt+kfb
0WhAEj2m9WhWM1fNtvM8cQFsl2z9J4GngPK/n7iEBZBfhRwWCJjAhPr+jxO3ZFPfpgWvF5h3+VZU
Jr3iXfr5okpk1qaidSz4ooc59nEcYbbUXNb3auirlRQj3puSjYek2NSpD7PLL8WVl7Z2jqwZ+ZWT
RdNGGTPdIYS5v+G898zSluH1HA5oHZxnsdKIL8IR6eUsAxtVjNbLufbkXd/g9I43sSknsZCNsouZ
suEqR2UxRWOak2iaSbDskW0WxLRBrFknr8T5J6TDVO2bXixz07C9V8likc/D9KGr5rthwvbO6ZOU
v//rwRwElMLS/kNYOeM4xCwMGBcCRvTZ/t16KGmLNM6zZsmjLnnqdWP/EFTxeO4YuRZTb/YV98nS
883wrhvp9YCb8kUZ/dgMbHggdUpWc8/lDnW0PVUhLWPngXEs83p+zqqkj2ti5yOrJn8XpIFe1ZPq
3+Y+uzOSlS8D6+9kqce3eaCrVc36YBcm3Xj0Zn+IydyOz8GwcG12oSxjWEvsqZq0t9VB92yrYYiH
ogmPgZTeYkTBdGdR1saj7tC7eaxU1Gq/+GNW1fUgqkxGgS0jPfQ6i1JUxIEw9afRy25sh+zTgHMT
zcak79IsnGIrSnmXMlItA9a2xzGY6zVjpTr4piTbuZHtNg2Vf7CDSFZp5YmjMIrBxhIUkRdqslIW
9fcJpu22HGFoOjHjWX1Eo7jiYTrcOxX3ksgTxNziRPf3xvN0RFRD985oNU+XGvdkVUxihxvtH5IK
VSf4BXRpwyqJu2mU9bKCVVGJ3F4j1VQn5+JnApbqs4tAU/qdy1R66pTYXEc9GsY9oksm8uLB+CJ4
GObvBOEtucL5QzPU+GxxQlsmwV2BqqhIr0iixvx8YxiGmw4fikBPeWTwoXOa/1sfrQN+G3rTHBUm
w3GYdWRTc4vuq2EMViWv1ZK1HN1bnJAdz2gAcxysJPGTo1Tt3knu0lQfe0PLO3J2r/T4VJVJd+VM
rmlji34RcptFzTzzxyEPIqEL/13BB29bCZsscJCKR4am+zRp0G1DxHyVKZbG+VDyx4RWNKLp0FxP
geY3sKI8tud2DLfTIvT9aaekxG8L1S2cfs5zbzUE2K793k7v0tyPe7nWRIR5NMo1pgZuhmrdAqxy
N39hos75rx//s0/RAbsbca4W37/mz35//pRXPv+Pj8OvFWg9Upm91Ek4RYmU6JaMoVh7uk230JPh
yfR1GSd5jp/H4tB7CXuZhnSOUOH7F1dS+59dVVN+c5XW8u9a9fJArJ1rndTJybnK4rtWf/YBztV9
gJfMwY8fAFscXdVzYWLPlOhGtPlhzBL6NkAFOuimnaL5LIrejJvMN8Ei4QN9OxRjs0yaPlg7a1Az
L5oVm/fOyjC7LYa+PTlj2a+7QWVvW5nrqyHE1xnt1qzxbRejNtuZJPWOBSXmnjNPx5OvzXasyvbe
a3K1TkmJFs465Lm8GlP1HDatuXcqk0QlJd6dcy/6Oo1S3+8OzoaY8BZ8CMjKWW3S8C3uExk7a5j0
/mke2rUzljirFqQsmk1YHFA59e/6UvErHkgTOXFSXrvO2SiWThyGpIxtrdHeidmEV5xLdJf5RNzM
IblKJq9/V+eZ2XUeYbHzspLKJS5Rv3FWmSbPKMkA/lX98Bbem3RtcdXQJouzJmvXgul269FO3uii
kXECUPkl4YushL7OCmbiVuTZKfB1vqMZ/EpcCPWgQ/3HXI3ty9DQnTcS9B5wVLFMbdcfwqRqrliJ
/EUjR/FIPW/VT5N5wVTmkWRefl+c35t0c7cqa3ogtM+uvU7gZWiL+XbmZIzrzqfvbAWBRh1Cz36h
1t5gJoh78dArknzq1HzTlDn5oJCHIhNy9SArb1h4gCBPndDpeoZ1+UBDSCsCXc8bdn7LMFZFJENA
FZDhlFcG2WzX1Kbc+Kb3jyxv+oU0sJ8mY31eSCb80uYsSoRuZVTQaU/9onyq5yCMNKLDnTEeW4aM
mXWAsuNcVNVJWdMeiXdg5VSdnMZd7IRaWDumavnN4FzZOf9Z2UbIB6Bn04dkbpZhYcSNU2lvejeF
U3U9ezp9CKCKEZEEy70TMWOnWWVbFuTVfZZRcgj6/CVtsLonZxUx0Nvcu3WacCrHqMKz2Dl3pa1d
TXhQS08PaNPQ0cQ8Yfo22WWF393Wje5uIf/wN7qfvMiJzjAUrYhSHLKN09nSH6KWD6S4mqS454pX
+26EQp4sumM72vZykU25SX3NAPSPYRLLIR/EWmZE7Gz7UltfXxtclWvZFCZyYlA0+tpdegmAMwhN
ardBgPJopgAR/Lprjq0x052Zxx3v1fwekGu10bYMIDEz0/swHF7CjupdGs7QIWX9+cJJBaqqjPME
FfNbjQK0l0y2N1OXNddDka2cxA0yN8MXVdk1dGNlqD9/3FIKXF7XDBK9Rd/5y8Jrx4N7UX5+WyYa
gEd50q0CNuPYr2U1v2W9F27rZrhNICO+XFpp51UGecEi9aahiBtDSeS3pdjMyn72QZTBTq7J0T0W
1nY62MreiiZWItmlxPduTU7ZMZlLGVkxTu+xmr1lx3KxduIAMIIKlMe8G+YFBby151NLoxw25UWf
T8xEkyi9vbO8lp1SBoB2NEuvh5SPuyQ0xZWufX+ZDd54r7u8j1STkmcIQhwGhHyasDpCOS547KAj
Yth79A2bVb/+9niba3/Zy3a6z7nqI6+Y8LOHu5gRTT6Fs/7u8dGv9M3YeXbdju20o6YNN2pWB5vJ
YJ1JY/eeB7B30n69mUKhrzHK8bLmqrsNgRiJ517m70bmVREJM/NHOqcHz2RlGjFAxk3G4abLNliz
6Zk2sKzUqnovKtzEYeq3d3nZVcs0x8WxJwStmSnYOqyyt8ofg2Vt6+mD9tWSdDR919vBbMPeBMsw
VfPP9M6/RNXFn2nYflw7kuDX7VzaFym8vG6zbYPEXmq/go+FhZk1E2DxDJ1Cy9GHihsalV4x32s1
hwvT4+YoicfXyAPQS2rk73mP9bpmujrlsuwX6WT9h8xL+ijzjHiaJd/nOuURLjHbdzbUe14B09KO
Vf2uAjZn5akghfCDmNseRyXxpkNzFgmzS3+U4V2SJurW2n6fK6bfyQ5HwPGoXUNqL6pyQd9yMeG1
EVO9hISavqWpwou2NsPGiawAgKJNPR+cmKjuIL16vmFDWbwlZuW0th/syWfdbXlukPS+v3ftQ157
aKYquCnF2EJnVWbfdyY5NgXP4jSf1TPT3QITxR+/efi9TI5l5X3nATvKeD8E031NaROFJZqfypbA
NjCP7CbDFO0hgQB8ejZUvl4EeOrej2PZrX0JAAxC0L+zaFo5h1nCRt+LuTngOU9vXJOotf2KVWpc
ui2BoKyJ5lrC1vR1r7BITLuhDR4QakIROT+v8+qoyPW8sblQJ+fs/DpEHpzHRXU2fmvzm6EK52ln
vvh+02dzfxfMH4qqq/6YJrbgnvQ+2oncaczke6FhM20qf7pGGUm2icHzWs01v5FlUcS5bNlajZXw
P2XIZNFAZDneEJFcNaOhd20F643ldb11IrZFt/UymcWe9sid0yUxpyi4K2c1Lirt9asqyVQ0cUUf
3Z0H9NHnu7wpby2AkAgYueLQsirKk5Hv9FkqJ1UcOksBTYl8Ao7vrHQWdxGzCWMu2m6fyRQdSoP9
Q4kadEiI3ha4slunuhjP+tbL5bpz+5k8Lw49DMymaoODhamNF25vGkFXaxVnpAtver/sbgPp86ge
jNgoO3a3Olfqtn/vTO7S1tB7bKwlLOXc24xFZ2M6cnaQJJVxk+LpvWq7ZpGNFibNWZxtAynp4L+F
nGhdWlTFgDKGNM5wk8YN5cMSaVP2O9bX88LOZkVo/bbLyccUmKdrnxt9PZ0v7k40c7ah3JzShlOm
o5bek4mabV2nd/1olL/mVsNoUx6+DnsijgUAtZTmPbyqy8OjN+Tw6yYDP9YbVnQs1AKfM+W+CtJV
kgc4donzt+y59WgctJ535VR12m4uA8QAIXzq2wBf8uVLalxl9RL42HLPuH+om9Lcdg2HHc7LD8Uc
4HeU6nA7iaAEPrTG78KuqBbclHwbFFbc4TZfllUPn4qqiS0N6btF5WTfErZMhqZbWCCzY7+rm5Ub
/aWd6qsu9ZbfTbKwniBJkLxfcX8Oj5fP7XHAFjRM8NIUhb8KUj94cGLBm+9FZ0WhxMA/poumZ8Ou
SOZkb9tSRZ1uw2V2Fp2uQzPsuN9kp3QXChv0Xvjr1Gt0EnVjEFyVuQ87eZq1S02z56kosx2Ufiqg
PFSareYq4TGBPH0/o7laFYSmKEq8Ql/zUcH6nZXjsp4ate3RBNxMUJkjhSJDrFI1PnGRLWqY6S9B
7udRKYfuvpGUr3CCqp3sehVJ07Y7xVO56ybgcXQTTB+KNttMcNZmU05JgtNoBAizALDsxc2YZAd9
3hFN4Il7KD9VkZexNGrnhq3bzuT+2kpvmY2nbpRkWQ2GA/XZAxQn1BuugO45o/JMoLixpxzo59tO
Bld9OUzvm7Kha9Yn6Sqz2fQ+qdWnHMRjTdW0KDBGy0yb8Wqs0vFKnu/q3nSrAWeww51FYIAHDXBz
6gDygjIdJ3gXUppHiVLVElaF4kCaDtYPd6u8iW9CYKfrs8Gp3GUqk+KgalMcMl/f0GkagYrkjSrX
XuvdjMAqveWGFyvUBWSHWzIcKVB/AEEC/1mkcYG6/KXUYRVzJcpTSmi188QwrsIaew8s0W+dx7kt
mNxvUWZsbKgR9+kI5JvmJX8ps2qp2sT7ANydF/tKJ9f1MEy7JqjnFfXQafAgGyr8pIy83Kd37uLP
2bKUkCw4iZWiWpShD9sWr+hdx4DFArZGRWN+mwZCvHRCLWQu6ucZ9VMkINr32SDZkmSKH6hn2M63
EE5v8KYbzy9snDdQrmiT/qoygh3aNG8WiZzSmFivODQAPt4BiRplKXCejSHjMcTlS9iE+F0+KbEu
dD8vndc4o2cl+KNFBi0H0g/pMjENil/LKR3Rcpxgzi+5Z1HsZNpVt8Dm0eOEarsF3GEX3vkdOlRJ
HM59s3Niqug2LEd5Z3DJbgrTHAPWkHevHkqzLIlbTb57SKlQ3qmC0W8P5Z3hMbZm0zWzThdJRek+
qMRCa+tvxzFje6fKKuALLlYnp7mhmzEnV0wHwSqkuIQcIutu3aXJJZSQMpPtgT9pb4t8ro8zsAHO
qCoLSZnspyUNp2zdBtXw6KdXDj/OGPHVVNNk3QW0f+zNd2rOxuQn3vSsVk0YRDng/g1EkFzDeYk2
ZmOHlgQKCRz4NzMfityLnXXiNMUROjThWKwZpG8rCRD8kTbeFpOivZ9FXV51Bc5iaLB5ZBmq4x52
rwMfRvkAdaF1AdzHY4Nh/JSyetBjnmxSrwNe8IwbsQyG1cilv3Jgc6SlFyHYRvZO7Aq65n1a3vGy
Tm5DNW4uGLQH/DpxcWoBGwINWdYHMmtyX3XBlmQDemxDKK0YJOQmOIu2KyIqB/auCopyV04TWVRp
Bm4z+8DA9yYMSXKdyW6I3OOMkgkqIyw/VJcJJJMMgIyXdtu0gCkWBLjeQnfmsZte49zgO3K5dwrn
7lMgsodWstfuiQFCOIidybnT0j/2xfBQIks29lwXgXNb/MoW+VEEVgFtRdoCsHlANrnJs7txBP5o
lOUxcdbhbA2SvttM89Il/rgYoKhEYdVxib+sSn4iqlo5isB5jE1/KnAyXztpGma1UKzFsBElkAq0
sw/5eu0vbJGWSy85b06lV7f7RNIbqzwoUV50mT500q8OTscGNJ0sIwHk2euBEnSb9qaBCk49LMmI
ZhWXLF/5WdEffUBmZ2Jy2Arl+1EHdTYVs6Ieo7D3yNaZ55YUxw7I04t1nsMorL1sHiKFeXWg5x3k
uwubxytmP2CS24tNs3q8OKivd2X4nQPJP1KJp12oi2l/LoXsi76b9mGIh1WOsicnfdO/EmndlV7s
lFnJjv5c8R2Se1J33hFWL3Jqz5cGCquRAcS25bKRXqR0CBHp2bj4LLez3VWQO5ZWkpO7uIehpblG
WVSUaXkDZc18KWD/B6TW0y2wlsVmko0+hYnw4jIQ9v2AigeXSY/Tu25G+ceihRf7U2ePCrjNCIok
WeSPGUxEgOCLhuTpbpgb/l7OsVNPqOm3WTVmS68fmke/1s+dp5PTGPLy5J6m+dBFSYmSU+4PRUSI
rh4w02SZZ5U9hKjhezh2WKzmMujuK8maqAi4/VgpKOR49E4E5AbRch5vioxB0YTaOuJjGrYAY6d+
bb30dkxTTYEgNvsp8PJNncBG9ZRNiwpQ+2EuhX9oaAIEdS7ucd8DtJ+D2UYT0I4HFdb+59vZYLEu
TXLvDH+ynpuZu76NJuBQFpiGD5fxRbIkjEXfqM/jjZURE0V768bi5MlxXflJEBs3VBu/e2yA/wMC
qEW3UiXDwR/4A/AuJTB+pFmxOZc3Pu7ZPq+rG7+SElhW34RHQe6VZmBzqgkqYbrH+MoLrQTGBB6q
skZGGEb61unCsyHIuj4GACou7TrDYM+lJwpY7NIUa8Z2047cj1wz7tKk5pPXh2YLVcucR5UvuigA
pnvTTjk9Jr6XcYBENNLEyuuLTzglwY4gcXMRAdWQo8mJv2x0yWNYbsmRjtAnacLzRdLZfIhgMA27
qaHLcBDyqsCTvHJ3rJh1ex5qw26uyJKmWTFE33wu8s/Mzkc0Kr3CmjwkvGs3HbHNSvjTELkpb4O8
nC63Tm5q1KySr2Y34b/Nf+eSQ1MqT8t1EXjNHni9uobCZtfsW93B+QN3+1ousE5E7LRZvc5Hj+3y
OYAjC5lUSzUBcz5gOPEWYZP1KzvX9pIUcTpAIm8wWRo6mCvrfOjZJ03tZ59LTfFcmTz7TZiZKzjS
EezGbj4qAqcZVqayeDlncMAja4DBvygJrMJLCOsQu31Cl/3W9DS5dpLCAAVIkc0XI6lhIEEFe/9t
Img78tgM0ovdBHKGyyxqAcmsSKOqc04lDjzlU1yci+rWZn+ArToBS+RBSt8xuS4m2MN5GNIL3rJ5
78dQGRY7B6w87q28dKJ3FA3ZTYL7Owf1mrBcBC0voWadeCuXWsAhAZJ75NHAEScgq0Cd+8X8obZr
ozr6qBpE12Euoi6Y+mtHs2LRwbwMAYA5epfC0fOIMajKryyyKl3UKPEikhYZihyTnBkt933Wbi45
b/FFdEbZ0CkuR9RtW9O/6GkcPsm7UknyySLviQ20escgbV9YT9XH3JMMcIuXbvsaIDgS47wAPpW/
Fcos+zyvtlqlS5XAgh4VZ1ohPbMPBSQRh1JLWJwIUuk6qC4lV0F6tApTIPtchVW3HO8G3wCHdi7P
5k0ijgpNe1e7dRVZ3f4Bx4b0nbNPXfEEwKa/lGerzASQi/n0UvlVwN3bCvIax4MRyMnSriyf2p7z
hdVKHbLSJtcepFsXpiwtqkiK+V94ZGcPA+cPL23YOveuudKf2zi/5V97pHO5bIKxvM+qpNnD4Qoa
93BS+r3HVBbPuAkPsMRBSR1DHXDIw/cIyjwbqMf1y9mM4ftOz5/KKixPCjiNG2LwvfOa4V+QVikr
prUTC5hEDdAAd2Km7fV0xnRyhMZS248LOOaQ7pxbYw9+MIt3uC3HbW0g54YD9VEOPHYTB00YeyFP
b7jvjXdyZGwhx2FYyX4e7wDIZtdZ252c5DyYoi/Km8uDYFCdCD3C1z3KeOw87CybO0h+zk057ySj
fpwZXm6c2NRwdAEOwaTR5W3ndxDCrsKyHa6dKvNEtUoClS2daEsynSpUXiT3DjjqDBlgWQFVcP4C
rxfB1v2eb02mkBKlXbBikIO/r0OgF6dZ1+9mC7TUTLsBPjtPFmym2QmqJGSVZ6286nORbAog53dU
m2HfeUisc5t31wIlfEmHzr/ppFWLskHVQ5pLEbWKlI+45M9UeP2zJXLn5VmRRpV3lU2oy6I2kAuP
peHHufduxES6J1nmTeSTfo4w5ODbqUf9DkBvuHCcul8Fu1b2zYMC3LhjLdDdjlPvKd7Zs56Stt/B
LwgXLif66i9J91BPHEU+Tuc7ng75LhEYyoY+ahuoDTcLOJkWnpxVqJbAIaMKjjUW7H/T9iZLkuJa
tOgXYSZAAjQFvHePPjMycoJlZGYJkGglRPP1d0FUVdSpc+zZG9w7wVAD3oQj7b2aHctzp0dyw+/u
mda875LCsm9ctvy6zUXyJrEAen3qcAO9ke7poxRT/DHXoyyLJySqpxxc53MGgiSu3PKtonT+ZulX
gTT9tQWbcy2kp5KNtuqxV6fEgGf5a5bJ+upVRtxcl2xSydYN3L1MLcRRZ+GWzkrJ+DEn43ttlfkm
3WBIch4uTz2T0Y5q5d7A45cntyHjKeTgPdvKVfsSVPlT0RA3gYiSvsJB8sdCSPtrtmIHaSTIBi+C
0CKn4nfULO9C0OHAKzwzTB+bzORvKjfytP7mdlq64VvUZDemB/4sl265mqIck62/RhgcD05h7us2
ch+mALjRsF7g9ciLvZCMF6dz+y+ZUkcGsuCtLXmzl1NTH7frXQ5AljfHZRT10R2DJdbYd74t65kK
tfgWldkSi9ZxXrezcu37vzhve7WRe2AobNSB6xP6+P/4JcdInz2STaeNco2gPz2rSLeQEHauSnDw
gP1M+mCrcIFoTMhknsv+YWNkfdbW585FRPMxG/E2QKq804dteDv8fUXVquAw+MWUGBeUruvVwO3X
pHPLLYt2vodcj962rmhW4dH/e8bWpyryMWOb/697bDPqv2Z83qNbxu9VYc4bo7kxnYFj54SExhw+
+4wcLqox/m3rKrJ8vItafvhkRrXfOIeZsDrJO3e4UCJeP1lnp7SHNuLq6jdM37P1sLHRa7/o6wo5
CqKSeBvVofno26aFY+ienJ59gWzRuQVRoXaLQqRW+cCzt77PAzOBxR7eItrF3M/D59ze6tcib93j
Z9fnNJUPO7GUrgQLRRx1tK1t7jYAdzuLGJVnM1W3f/VP67RtsMfgNl9DLsM7J7p8Tv17wjb9s/8/
b71d7Rd9exXcTxqj8aWATvqZzVN5GrsWGNza9An7q2lG+9Hcgq5mIeWN1DQ12gmvfOggFInKp+2Q
0zbYj512ks++MnKjuDKKHD/71suLNoNauW/kEyszeh1vy0Jun6z9SDA8uRqZ8F/9n3T73/2fVP8W
H279o/Zu4xDR81iC3MBDdQdPUHYXyC67o0OdztniXrf+rWs7SFsPiWdDULnrXNIq5sfMbaOjYvZ9
6/Ol3199wfdDZe0LmO8OSfVLDnT5BYr4d6S28rYNaVu0qTtH9LA1pS2bowqXLNmaEIqym7bmdWuV
88xv3mjvqlmlrpDFe1Z5ZZo3MriOQ8Hu1eAEcdS6+XtrgsfKGfMvcyCiY0l8f+95Ivq2Xkl9We9C
NU2HfFV9w4HsHG3EftFVET6aEEqI9YywzDlK5f8q11mIaaCC3Pr+nrtdPjq1hXhsig6Ik8O9rkbo
hmqwQhrunzDmC1QRzB+H4yIHfr+NuAJEkhjetoYKFaY5ffjdZgs70rkBSxF6VQPkmusDFqo6dhci
QQ+40hxAmdTxIKbmzoG62MFyc7OZVvEw0OjgBgu9U2HmfxxYWJCTZA4gsv/oNxVxTgXkhbTUkbuf
R9pfi7YdTMxNkZ8mW52tM/TXwKE2BVKcmZOQEmlf8bshofghcv7rv08g9M1/TNT5x1DQgcOA5Hh6
bJzf5cZNROEUE6LFnSts+cU2ZjevFEbPaXWiZMpShTeVilbXF2TaF9EG1W8h5o+Tv3v+++R/zMm6
1MsEsui6fjH+UL1EVbhrqiF72FpFBBwNiZg+SRlWL2Wk3ENHaJ1uzdxn4x1nHNCUO51pPoRJ7kxq
b0EvXJuiz046qsdjF3b0rqdOsZPhNL9gz/Vif3TMD1aAd3XdEGj1+FgOs/lD+t7rCCD2mzMwgwBE
mKdMU7VXRKYecRzIM6B+UaT7bSMDbr2PRoheF/3QwtJ0ranDk21AFPxo/cr/OpRZd2QaGSSvg+oN
qup4myCnIUrDJZCXNlclls6+2DdFNOxKzyFwt+BMjOS/zpqocx/y0vvf8/L12nId/f+eJ6b2ntqA
nwztirNfAQuYuzF7coaBxNqtwl86wIYkh99+5MCP0dro2RaK7ru+8s9gUeVdv2hgJlUzfSu9+n6b
i5DlMhgyvy1DXqV52fI70nhqp7rwNofavlRgXfHki+oK9sC+DKPLUjWK4rCNZo0jTvC522QbncaW
3XXR8qAofttJPhaxypfoqSWBvbp+beBbafeznvpXO/f1MRuIs1/YBMUOeZfG63/0PrM7fJjibBve
v2Ru8+RwqX8QNulk7LPwNmbEvSed9mK+Dgg+/5bAi59cqLovM5nG9ONGeKFADOMDlIDv5VS4aQ50
/qmByDoVovnzrBmd5klITtLt7F+j/3/nleudwZXhzqNku8YBUZqFuX2e6+aH9c143VqQXPCDwyxL
tiZgGPsc1ImOsuL5Y4INytTzGkQj69WlLtXN6dTXrVXLAHC/4hT0f9yxUn3nvF8OjGUKa5edv//V
TaplOVDqq4Oy/LN7m/0f3V4wNzt4gdo91sfpYYFZ5Oo1/c2hcn6IbItPEfD+gRAFUBoS8SwuvUDs
HFbSdLuijuRvY4VEcAz0Gj9Cb+/7IZA7SE1uH33baV9HK8/q7d11dGvNU4Qr2rL+xqKS79tINKCp
2+bikVHAXbW2DUUA83H6j6Ein2gKBHqOu4j8Nf55/Xbm9sO4d1vzU9X+eCs21hVExBKTplb7caVr
t5F6zMoZCynan8P/uGY73Q6fw3UIAWYaWPtlUIUNWDrJRsR2IOUDE6yPt79FALkFSGbPvfvXAFbj
MA4r/eeA10V/XsEL7LC9zL07L18AOGS5C8EEr/WQ5nag6TLgpzKUZC6fq2iK57ntLxVEdO3d4DQ0
9Rp9LIvKjwvpui/9PEx3oqiexdqq+356kYdlbtyXrWOSwWOXY33dugBayKTpSYC9CLMjJw93tp6d
3Taae9I9zb6qE8WYuNEgQiUBSp7M9NM2fvPYd9J9qmxZA4ozLYx4GNsOIHrhRZNjdWnXKWWmh1sr
7P02uHV5Tm3STlfTfruJT7scEGJxLQFR1kP7quAkvbMuEvdpXJrXoSPLsYvyMN1Ge+CTaUvNcNpG
iajfJNXB/eQXy1fq7mk/qtOfX2NvsjFdOLZgXXYynle9LGCF6mEopuqBR+L7VNXluZiyEGqUv+eJ
rb1NjHT2Bj9Ked6u3S4rai2OA9sZKkHzaQlPYrkUX/1Mn4Ud+x98cERKsmW8TsAjHiFtA8S1DgQO
hBjYAb0H2xN+LXoLA+M6AMj2mkt3wu4Nas/4TbEno9E/om8yGEAFAbDaR1gujhYuiA/AkURzasoy
+DFAURrl77Jd6t0oo+gMmKx8YgQft9R98R66Io9bj4/IvLP5PJsaCrqaVUe/Cmj33qulPxSls+Nt
4b5sB3ekKTAp/7HZ0ED4Z2LQDvV1GzS86FKh+uCwjTIoPg9EyjHdRjUfoouCLw1kGW43C9I+hpXY
+wrs+BRO5GSbhd47tbSg+CK5D8cO1MDW2cBg5cvAXLaWlhm9VxB+34IV9VPQG4LqGcwhymAj+ZwS
mVqDPHSLdKzgsDSFrH52gXkOpfUgX/b1AZCofzSktc+fM+AkfUbw+l8zVA+hI9M1EJvqCN8PaKGx
am3c1/W4g7QLuObQ182+XvQSz27jHkPdgvPYlFI5dPJHS0YS9xmBPOizjUWhf5RTpR/9ThcpAW4h
HevsNswo9LF9F4P7itJDzrFuPfwtVj1nXbCkmEL3NdIEYfM6f+vPoj/7P+fXVv8oqoZi4eiD9kVG
tY7lym/nWCIO3jzaXb+qJ410/aRUUNk4gW5e3QiPMRlyPMuh/CKoF2/dfi/mG3Z/DSmGi7QEIW0c
AE7ecQiJdjmo3CYBP0UEpU9bjr0NyklAC/kfg1uKLqFJ3GUFzBF5PNqlvSrlsqfQt68bwO/LJUyQ
CHQf/YA2/9FvbdsfQuP+qJhu72bXa1P88srvekGuvUqJZkF/DNHgfqHDXO0FsvELqXWAx61xk8DP
whfK8/1HnLwAPCe8KHbjGh67y2zjwbLqzjB3R/CnfbJdn/YwDD65q+O3gjpua30YCdESdR49lTmE
rrBgihP+NhDqL6T9OY5RPOg2+43yT28+SNPXJfd4ansd3LAAzWe34sWBBnn1JKt94DjZzdBGP2Oh
uosqr32rc6ffc7IEh63Zutjoekd8RRTMLxLK52Rc1Q1QntN4qp3qAgnLvuCWPS60+bVpoMoMGByY
J3VTnWSPjho++uXoDQkiCHXjxJq/kv+KzQp0RXieJ8+FtBBfpV/sZ9MUvwiEpIk7kOoRGsXwiI2q
OE713D9BS+vGVaXfbKD4S9Xhr71k+q1ayLxrBppf/EC1D7SjWTw0MzsQpfvkY6MNFW2R95IMP+hV
CLXtrP7q5WRV8AAfXreHGZGmZOKqSdgA1TF1p8c5Csvd1EI89qhUax5qX3z1+NQionT0U9dW/CZ6
etla24GAONqtIr10ay5zW5w/TABwqLTJBAm/7zbZKxZdCb1P4F+Xtpyvswe1GTeu90oL++C6Q/Br
ndqJw0eqNQuoE/aOYb/bbBE3fBHFdWhe4GQE4Ui5uG3dn4c+dAA4bozQEMIKzYI+S2vINvZbmlSL
bjy3Ze5hz0aa5Cs7PLEWkfuaUW25VcPa7y7vqtuWOHFXxUBj9YUAv0Ru6ct4ihRM8Qhs+yv0dS0C
+PU0lEV5RBaP7LRIt3Ckagzf1Z6fnxYdTK9zln/059PyZz/N9PRK0O8YKGjJXKtz4A/5M2XjG9Rn
SFnXloXW/4wqAsg0tz/R36N0Hc1K7py20W1y5UTHbqbuiW0CNwj6IMpadW3O1AP3cpYv9apo++zf
mhl+OGfnY53Ix2aJCyuXlEhIY7KoxwbuRsExgNYUJLYdUm9U9Ws7l+9VTf0/uuui2+kPBC6/pNLR
1+1a5Iuk6bInF5qDuFDEf4dSfReuin+/15d6Hsn3EXkA0hUtnnJNkfa5nrxM3LPXmTY5FMJ+e2VN
Cf7EMvyqF/JjYsGpgEZOQEi9QL/ZVb8iQaoYOz1sYGNAUq/z8R6n2hzDomanXqkRuNJAdhk3/Hkq
Ghb3LUxWUL11d2Cwv1oIYB/DwjT3phu7eFsCEI43Ke8Hemaz571q/r51D4FhR0566LEUTJ6er5m8
QXvpde8UrqLkg3t0a0fsSOG6CbyTihw0l/nORQb357hX0CrhIwTVWJRNwsVQnTb7ahEufO9Bjppu
zRZmv+sEv0G82V8RdJOnErvhNrgdMtLdg4PJ4f1v7EupK5EwP0OukzdpCObDOzkzhWbauK1MIzX3
SR5gSGbipDQPrtvGaGo138sJhMLf22QxBNN9Ce/Rx87KiJ22GR9NsY4qjG5b6v+4h+pqGLps3e43
WC6ahimOqBgPG15n4CIBrxS4Xbk3KPgHN25kTnbsntxVwLysh2IVNW/NisrhFJnmqVPeP/s/Zlj5
TmH6OHw+/IFmiEg4LaJEQiqebgvEtlR8zjHRCOXCPNdRgqINMt1GUFcjT7IPjRFYO7LL61qepJu9
bO8I8RTk4EI55alA3+cb3EY/3qoTfSuF0Yl1lwxc14qWbYhY7ygITUlYHbdmVzB+j0c4vw9AJn4i
a7VCer9dO7b08rH2qcWpT62u6uk2DFDTaK+H/jZ3EQmNjTNcXA4Yq6DOHalhrgtJIe63M76ehUQb
7Gt/9f2veUpocWoK8uNfc7c78fX6f91zu/u/7rTK23caOsKu1+pc1w370lB+3Fj+YO7krkXafEaW
849+Fki5006e7weWDwhEYVPazEdeIMM+3tq1lWI+bb3AlR4aSp+FYABWt+oBCKVBMLVHp+3/pC+W
BRodS6Z/z9gCoe2izxlu9b0KhwqCssLRw4Wvz4ko1u/149vdHhxiSJkwqCn//Mr70DbAAthxE5V4
tJwuYgGsME1ITT+EJvDhT7P+A6vZiDA5P3nGze+mid7Nq5YdgdF0ckGNpRBe+K8dvIxJC3v4eWt6
XJ2j1omeZsu7pJz0tJdugaoNcxgmUbHItA6puG2HbWA7y8mIZarzoUNAZrXlSRk84fu8dzrIMtFn
1sN2Rv1l77teedMl3nFBSLSDWtPE1G9AqLfRtIP/qbmZXg3nKRLzocmH8rGA7jGJmmh8qybxANkR
/cObsVtBXfST57Bii8XGwAj9i5pG+7wAWj6OIHyTQkvAKWtfUL/jFUsUSEEDD8kE+YQf7Dsvwvw+
zG5LO0MEvg6uhzkweVw2vn/peg96srK49UHETpYCdGOtyp9Zx3N4AdhrCQfNteqm/PlzhvUDCCcH
ATVwWy0foyXkW7bxdjWvu6OAZOytU5B1TtW6XdUdNIDA6Lf+ySunuJ9KcudMA3kqqHzqIRx+U0hn
Py5v16YZ8n9fvvV/Xp65xT8uJ2TJdmp9dVbWLPGls+wHeChvvWbA63Pz7BsvvFWthvpz7d/Otj5W
rSUYVDMetgHDcwRvroq+99aTB6/KnYuDcPsCI65CSQ7j7PIQza3v8/C/+lreAdPcMlFGk2oceRsv
OvKOcB4fCmnsBZbZNkuw7tlLNsIF8CUw/DjP3a0f/H0HT9/3MTBQAbi9veuQ455D2XX7JhPDlybv
f+raYb/Wqa2YbBxm+XXKUI8EVDNnl5J7IqmX0ab/6KSTbf4c132HqZzP1ZEMBQBht3kt6qCMYfA1
d5QW7atQd2Hh1V9r5pYPxClft94FztETNZlMt2uqsBO7OYeUzM/9/JhloUq7yBRgWpblXOIFvrHy
BRFt82plo6+kllWydePhRNkSX51Epp7B+UGCPiItTeBtuqAein8P/wmY/LmvfuZdkMDYKr97UIfv
Jm+eT3U/FpcKekMEuuNkwIPh1DXyt1f7qHixttrWsVUahkpfm7W9dW5NNZsHbPfpGHkH7JMFZDEm
ITp3DnQIqthSZNgQHx999lgs/VeW4b2Jtv6CLczcIsd9ZQhVLzQs4oHW0YHDCOgO8Fx2+fg1Z9ZL
qEsEQDiYmDy+9HHPvG5fogSDgQNlp5akjhqkn6gR0FSyOBRR8SjdBoknK7BW9Ag1NHuEduW+8GCE
XBAQh9ESxUgAux0z1WFG+aSLqUdYSaW4U4pnezKB4ZX8ODQ+JHKMT7G1wws859DwKAAjQvDvHirN
EBdiFOgiegOfnTYLgj9VFM9VhjIGQd7vspK1cQ4RbDLXvDpluVenEeFxTYcXXlgkLQ2cBFO7s5Bm
LMsCgzWEetw9cjE+T012VVbCt9c4iL4mX8WwL4kU5Wv8OHKCSxfiU6JWjXf2ejDtykctghCaXTLm
V57LRDrBFI9TLw8giI7CTvZVSBrXVf8tzCRI9bL/1uUFiYGKn1tPkgfZefWXwPrfIKloEnBnJ5aV
vyOnhuTLe8kY9P7RTNq0kgyIVAYDD1QyMXF+KEN0glxDHRbZkVRU+wqh3uMEUQl4g3hiEDGpzncu
QpcptEc6dnKUNdEmfNRAM6jHhl1l9EuD5zydjN/ez3X9aGv2QKh3yGhWYvtxYFAt4lbzNpmbakbM
KCusf0ZeawklTpNNaes3q5oQvKBXnRDwsqSRxZtPHuESPnUc3xnxED8HCi5llMSM/cWtvnpaJAEs
hKgZInTMUZ0ZeWV24sj7+rkPMFOhzo//m0fZhHSwH+JuFU4tNuPpzOqnrKdXf3xB7P5HMTn3rqAJ
r8KXeQrv5YikLASN3E3dkCAQQnmG5uR0DioVtc91bqHjEs13t3JeiEuT0O5yMRaniYbI0gGU6Cjw
k6nGpml0/r10SXEqItS/cXl9HPOp25s28JICZNfgs2MZzHuUe0FZijxErZWg1PdhACnL4mcMjGW2
5wNZUqXwQjUZdrTkI5LD5pQre4TT+S7Hw40v9cHQGZqB4iggMI/tUrZJ6aKkWejZG2iDZ1DxX2YA
zXEe8V8+jeAs62sUGjB/GPwEXlVemcSforNbzvIAaUSz94C3QRzmFzsAHlPSiOkXys2ZHfSdKJGV
BWB0zl5rq71HAVGH2mtjn8BGXS2vAMKqfQYwRxi3Q5Ge2xxMMrVB5QMtREcwkEci2C3U2S+Hi7Qj
Y5m4BOhBKeRvFP+Fi7xmqQUGXvr1fDCBfAibCCC7hh/PH2LrOyYmhSlBSda/oln+aqbua+DSl25c
tWIQbMYswxeofQAsyKkEkkq8p5kmJu9e1XwcsmiOB27OLQEnwa6Roaij05Ajl+MNsRqYSBSxehnh
jQFydol8Yw9ZE9ikgFsgEl61c3Meg67PkyDU4Mv5dJON/8c454eM/BgC/ynwlhp3GXhs7PA7rOYn
QaNf1mP7JfenuG29Ju5K791bFCr8QRk4TlkPzTw+ALcofwWbJfQGYco6fYFBDY7VGdonkNuP3gBf
YrAABmuXNg28Cc9zBe9UP88gGeDgZqI715CO97zFo1AbN6bzfu76y8jK1RGCqlwLSpd32VtT+Cbu
RftQFiWMz1lzCkP6A/tGYiWy3LCfY0Txw87tGPxn9miK/puY/TBG4adnqFefDHSuzaNjJIF7Yrot
AauBptlr5WRvWdM+e80Yxk3dvwd9vewjVfyozK5ZPNQUt6YGdEJ+0+Gbn6i5G048ArweAealCsVa
AgD68BAKFw7RDr9lFvE6bo1+5pzksKRBGoqi7viAcFqirEZ46lv2O1DGxthlikSgaOHOj3KkAt2c
Ah94qibUs+uVV+7cYNxDAjvF8P6Oad7mEDUFvwpotw/ZW7DMJG0rVHYLZXDm8AQmLhW7IrIc2n5W
JoZCyhciLtU9fh6kIG0MGe5IlJtAO8Nj6S/ffQEDNQngZg4indaF2UWuLFHSqdFJBq2dB8FROrV9
GTdTszzAZPSVIhjk/hDGga5Q3MZMu3yW74HD+7RDVYWYycceG8WB5dGQiJnch0svjz8LEv4AYPhz
QNq/Q2o7+mxI6woF0zKZyz0YWJvUgX4I3TEHlwc5X7tcIEJC/lpEU4rto0mm6Wvez/wcAjhPIuCt
GaoyHfpcaiDadEjgC1aEI4RFnuBkWZV4i4SLeXgYO7fa5Uq8WtzrEfaTewdlJVI74A/g1/biEM1S
rPQmZpW7m4Fn7cTgFbtB9FhYwqVIKCyE57zvngrhZIdWsOlIC+cRlj2AgjBcIwFafTxTitzevS/d
CpHduF98zeHy8NmNB95lLG2UTrA4OYt8kpAtZL+dEY/Aki27qqMjii3RR1OeO6F4AvfrmGTzcAds
wol1wF6WHOvKAEEnwdpJUDgvmXuUnSoWDzEL/LdmJldtCpjp1b4Jl33dQz4++UO2Bwx2DRr8/AJq
v7BSf8u7c98af+chF7M+M7HqkQbiM7JkWr4H1E/racB2AwIsFHDCQZpwl0trktlHPtzDqpl0nvrV
FIXYT3AapjO+unlELIAScG+wK3+FRVccse+iQhV0fWP5Db/8AgpXmIhpkdYZNK+KLDpxFrwwFBF3
Mv+xZCXit4VwIO41ADMhsPaDz25BCA5jfsCeIdNRF38EPZKVCCQf01UKLCmLvSwUqZnIXc/hRgQZ
SvfIRMqYY5PtCne8NTbs4iErH70G8RQZv0i/g6BYqycCjedSS/fW8PlxrP3wkHHnKkzHHnR/LGf6
0MAzk1BTfwWgvCaFEgGFhS6wh8HV90xsQ9YlVE4cBTB9fpSevBHnaxEU1w5fYSyEqc8U3tg4sOTF
WofvNcm/QvjvH/32MBDRH7ogf+8g+o2bysgDRc2HSN7DAJQdVKf3KLF1iFAxIK2cAXdp1Gk6KggZ
1l8ZAnLEZ7SPkancZTA7o/Bo9x2U2R9BrY5u15yh4Y3VQoo0HLyfddMe3aD+XkaQ5IQW+iDqY6Vy
+31YZA9B2fxW6rFFSLyXZQBbHZvvHB12u8G1j50H25D1hIrbvMgAlq2GU+QV6cTJHooF+ItREi+N
LDQ+dhrjpln0bq7FvM9UnTosu/mKVvAng88P5fTsQ8yfLnN2oZHzm7ImTzwDMqAC0hUMz73kZ0f5
f9R1VJyr76hS8EXmgqRIQSAL8aaHjJoHqyebOpM8+R4ER+F4m6M2QMw7P8y5DFKadUtiehjjXESg
CJEy/qysD93V6PfJBBkzVlSoQbDhRXiIweLxOCOo5KjbV3gIURTEX0vFjNG+JsfC7VFINEhGwpGZ
R0O+HxXW9W4yz6aLZMJG58vYQLLaLIFYYwRIh0cXggnvnXE27evOHbF5P2XLvJONRJoa4iMt3XBs
HfaTCxQJys0ERiEnD1rmZaKWsH1YclKnrJGHcnbp3Th2h7JlckfHeUhH1hQJBDI2iQxfUlT4fFO8
342E0m8d5aduHsL9ghqJaZU1v3IZ/XDM8N0t1Huu8i89woX7td6qnyso2Up7xb/uuGZNGKEWIwMy
gS3azt6XYcZKBCvand92WSwkjIwhYPKDCiovVuNYo+5BUD6gviBKO4CP8od7TgP4ooo2ySno71x5
MjWBuY8WmOZRlABQKApf0DFBgpSnbCjlzlGuu59G+rVidxXKYJXTG5PZYxkRL63hzK8BVez87FWh
8u2uq8JHNxPZfvHwO2xcxHvVlOFpgowPxtnOw2PkP6IQJcQFKCWJKlRe3aUDOFpEmupH4LMyJhDg
7oLSVDsOQwQeEChkwgXlL2ogTbCuihR1GUzSANxZH7v2JGdUCB291LfSPWe6vkWqXo3YpoX7Arql
LsKKzOeyjo0YvwnLODRRDgQz/LubgcWFxQn1tELAsXl7mhUwnahPWxlAvwplzQR14IXr8iLqaMFu
B5en8QUcKnrPWo/FYeke5gwhv2BzezFnlGxgx1E011H074hFzNHtp3mPMofgyhUfzn7polzlJFKm
UPVm8EFCmOBu9FbxUi/TLkdMlkkPG1KHuIJbVKINnjvp7fOiglMVVZX2KPK2HE0VllANyecwhC/F
ZzNYAc+Bx1kDdtFOs3Nnn+x8vRyjtsf+uXRnZhsC33CdTKHlN+t1LzA5QwJK3pkX4FFqQP1w1KlF
Xa/vGYrjIuGrspR4AnLBCqqUQuufdszuC67rb9Inx2ytf1EGWqWrbtFzYGTWY3+sVPV/eDqP5eaR
btk+ESJgCm4K0Mv7T5ogSFECCt67pz+r1Pe/gw51syUSLLNtZm40JNOPDmWigAQh2ZZCUCSS3QYM
5c73ITq4pA0jhdYwkufpdir9aIs8rb8XzRhCqXRCbsREWKcHhmbBAI2hL3nZW2U3xr4AcxTE1Ea3
WrFdVpfT4LjmfV2kL+W8WRHJQQhtdahQ1lMwdVYaVj6Us8W86aJYHGdPZsFK/D2MI6fUMuKwz+DY
aImB4px7XlGW2Gui9l5qeiB0eu71MdZQkxl9tEQdB47Yg7E2X6Yx7FZn+aHvCr0Abc+9LElGO99M
jtXw00TRtwZj6jUS8Xvf8G28uTpIa/7nVFEFYZxKiedFVHnNLiKpLVDrKWcAUb0bzoVWH5D3eI10
q0Zf6ZXyUhHYKBe9TCPLAmnTjPID/lvbaN6WojxtkwV7arKFbtY9mkNX7RhC8wteGHKjW76DqLT3
ZiqfpF+s2z6VD6VlTXS45jKUWb5Pe1Pf1S423CXb9kc6i7Sc6prMztVzM8zYockS5b4R8hEgwHhr
9lnYRsu6MQADbnJNP9RT6lLvpXnLlStrsOyeIIFJB9AQUjNvzHTBUtpUuMzsaCIknSSUdYUow7Rn
8fWkFwGt7BwARdqGlubU28o0XnM/Hre10O+FYZAyCHGo524NsSfzpvAXDIk5fDVG8tAg3B0YeoJO
oGGd86JNb6MkZQ8d2p9TN5DFpETbXiVOpjm91TTl1D6QFqAAzt2K7tccA7kSwm+S3n3F9T3bRuxt
3UjpO/0rEfdFRKA1T2Ag9WCG/7oZ5Hve298C1Fvo6bl1qmw92le9vJUJpzEuH2xDPBZFNm9ao9Rp
OIgr9nrZzKsCzJbpDex6Df6msYtq8c8wW/3gjMtZFDzptApnVxQOdkYsG6dd111aOV8w63dt1hU3
RUwA1E2XVkLBX0yPAD0e7mdnfjae9NkhCCQNMIsC9wbctx49P7DRyQi81nqZNGUS4q4Ihln0gWNZ
Xej2iAdJj9g9R34wtRMtiCMKUMBBi43XFMow3uVeG22JKmib61tfc+6jCg9sR/4YNkqUJBlv7aGZ
d05ucuMQUE6Hiyndcp9k6O0iZI2kHISeMkaeIqcXocUPlTH6mzIt7mXrI4st3CVIJvw/dIRHOif+
oWzr71H6wSRRqS4RGzlpkencaiZ5jbHGIV4nD9LCXDZ2nDxmbnOZvBxKdufEp2huD1ny1tijFUo/
u1mZABQMvXsy5ZyGTlQCdx2VrDNSdVSJ3Ezv9npJj8DurRG3AHxaZFRM/FOUzM/zkEAhGj20MM0q
DRbf9Y8gfY7lCoMa6Mht1NjPmJx8bSB1rSzKvBSnwpqWgznwejOmz5k25TddM5+RPpSncuoMEBPF
bTzHJabSB2E+t0FTY+VW/EHYzjodka5zdj7WD16t3M9dwW8ulCoNJwvIANyNBiggqhFxz8sXi2xL
q9yY0yY3qV9WG6MHZGrSufZgsO5923UBS0YfQ0dloPapo3UkHkGNCImn0s48toExLiS/SVo8zNti
OPWUbzZZKdNtXzUFvagWKMHaVBvqq++unrkbAErdISmGa6YtAUEIjNd50vYuafbWklh/d02GoItw
1quURqjBVTDmxDhCr6+3QiQhVIWtLXjFl9gdDClEp5wiRhqbDtk6YDeiz2br2FtSX/0mNNbJDdMF
MltE+/igw7bzLe6WRVKNHJF7QuJ/OSyzDvIJ+fVYl9rO5aZP/V4j+91IePJATu0XS3VEG7A0Ieed
4q5TP8oVfDrjvOTOWVK5yabkAOxL1Xtz/6Ydrt66NCd4BHelZSOdaL2bZXd2RbarckIeEa8NkQo1
0qaB3VjhSRIXfQHdRA1bxE0YjbSAc+l1oR4N+UZL/dBvhoEyJrVumSSfs2tNJ89bD2tDKaoA4tCl
0yYdsXyAsHNv10gxM78gIexPwdPjD40t8lqjhWxmftt2qRVYGXrls0Fsr+fzxluwzan/EqdReuOh
celVfraBs041jMsCLNrZyw66aC1TGMGcl8Kfd4VoX+vakgGtindYWQ3iQTqF/vYug1i3ab2gnAug
VAhdha3AleWyQrz94vbzGrSymSFZQhh0lqs+jay9Nf5OJZXXJLrB9Xab1etT1FkpCqBpF9RLXYZ+
7n+Wus+O6LLatFH9Fns+sjUugKNqIARLbGBr5nDSW20JIT3dQ+D+oJVN02ByNyD6nDCHwjciDrTp
Fxv3nBefHlBrf3yxC/2nyURGiYppB6OcD3Xe+hQ9s22saaHrVJ+mM8KjcdIQUyB3U19NyBNUgMsc
qOK9S4YAykxDxjIn8XXopSrS/Xda5Tyar9pCnfmQQAj2c/drFvqXJlamRSzrozm2H3J2COQb+9NJ
2zemMQWIJmZBN6OJCqEWDSn5W6YQQsFTI8RrgY40p34nad2AEPUe0M43dimsJUoTp8prx13cr9Wm
cZpTLrBKMhtu2jShKVexkuRjQeYXXOVpS934Fh28O5PkqqCDOE33VdvtIp9itdO1b05c1eGwYqMm
T2LjgPNveos0YvXNuxWUEdhKDCegcq1mchgFsE1bTmawTslJ14aXrhNxuE52EVZV/AwJ+zqerCr2
QzTR0HixQqtCM9Uv0PmJvMBLyBBnakkRXoQNhTxh1se2n05agUF3RJIGYP1/S6veVdaU7plg8BAJ
mlnwRo6xax6dCowTwMdQ9gWnztV+zPHkJXswdR+6UWSHdHrW7YXSmhzKvYjvl74ud1WPjGYk9X1t
6xuZggAt4tICR23vc5izhAksgGMZF7Jh46BnJixL67nOyy+5dgOC8NGFwpO5dZrs4A8JOcHkDIy5
6GHqaeXG0uu7GNjhamCfm3bbsu2M04gEFw9/b1UgjLWeQrrR/StFC1BHHzcr2ARrbq9GEzekte0N
GOY1iAhFRiC7oVv1a2hFHlJGDgfLs+7myr0DVlkfyER3OhsclsByqRFpr/1S0DWKltvRL7am3+yS
bP00Ld8AnPRFJyF0u3sQgWDlU+0VZVlVL2hCG8pzCGqPwrVd3seed4gH/6eEOxEOqs6pz3ROOoPU
yQdp6af1oz7cidXID3PT/NTVZmnBwPRAjvLhM/IM95j0U8hojZKL7knSj/gXoPgYrPOtmXXVvrHa
aWuOCOnNVbufvVf0dTwKpc6/wgQQpaNiQLqOgO58rXWqyOVaH82CRvDEjYicIrnpLOe1jjB55frT
ZaTXYD1WqrneYxQXp7r3jWdz9GK1FmE6ZNZmcsIaFcnA7PD24zLQ5TRJS4Z1q/lbsPT6qScu8YA2
aDVRN5pT30J4jC3QPRZR7MSiEJEZB6ma1RfKDxGtGsMeuq07OdURcngVakDWucwFgBM+W4vy6cbs
G4a1MBuBUgF+0dZ+8+LObotqP5kUvyRB6OoM2Wn1YMMwpJRJL1ZNjXECEpuuKEhB1mlo922cVFTw
Sfof2o4vrjf4aNDH9yBKubaYU6qBVTg2rrYVGaGD52oXIyEjRINXYxCJE86UvLLyUFKA22aooXpQ
KsHrompAF3Vjjy4Fl248OBZ1kFK+2BQZSJ+WoJ/cbKO3iHTndJjDolkqOL90meqawpOWnotk8UNz
mVuGabhc8USE1E6XDcjjo7tCPUJQD63Y4tpWQj2EizbsSg1TB4UcGBUzaWpUZVWKbkTjAVmiIYAR
/kqDB8ag/B52pUApD59QTTf6rI4tgZksvA1WeUCFuXxu4+6az569qfM6iKeZOm3q3OHfko0LnpVR
B1no+NatGZflNpM1daXqQYwKE9/jHfNJDzvKCHrb6ggW2AlAVP/UZf2pR2e/qJsWefv1JDykuJVP
Cslm3gpjvdMXRBOq1M63o+XdDp67jbz8CPMsdBBjuemGZgFPUKMN0gAKdG35ZptyCQ2jHHZ2lrww
eOCGfG1lf1jKVi5nUiiI8c6ITiPqYGk3PpUrLr609ada42pHc78bp2IToa8d0UtL3fJE2wQ1o4iH
Kwc1vgHunFNTqaUsNzN+iI0rxuQxITIMshICoz/nlzyafoyCeKs1xWuF2FWKCvAmnZZHnB57nqZy
5zmmHhqjFkaOdje61XuvhqCgCYnQAAIE2K/fxYjvTTvMOgo5EIfCPpof5FS91iCd/GRrj/24zTtj
vWH80F3uP8XC/2nlrNCe2ZeT+XfpbIYOCXejM5vJli6TVrQz4qNTWGY08bqOqFCAiTRmB3FW2hti
jZ+bagplYz6syJsUkcewjBc9iZaA7OBdvYftDm+j7rMB8dFr8y9AsnsmR11QWbWxl94GSOsdKkoI
WenZOy3tE+0VL0zNaKLY6H3767DLze5lHuW+igjuhVghskw4U9I7juIQapEisxjyC5ATLX12fRbH
tKW9WMhlDZ3WI4GinBcUyFzFIm5DoE7clopMtKhvFxrlJ+UEep9ZNtanKUuICgJ1a2upYGjnx0Ir
79lNPeypMYGko60yjcnVsMReZ6CHR5buWZ+DbG7bLP1Yda784DYPkz0Do7bGK9KwtLIMOM7OVD31
dV+FXlJrm47DqUeKOav7/g5Y2dewGicYf0i+5h9I/WL6BqLRGhKPbhA16kILJE2haijE0SmTe2uY
m9tIG0nR0ykCgBYdIpsnhxZWbvzIrrbLkHah58SgjykF+XT3SJ/uxRjP4WyX1GeLG5Sj/L404HLi
HpzS2Bkt/fh0Aro01jLZWJaFSSeQ2a4T7EoD6CzzbX6r99Iq3gqTUpDMAJHF4k6SjegREaVn4J8T
O7ntfdS1rcuMJGgoTYFOteRKL3mzpY8QjJELBmz4KMSacZ0MAWaIh19RgZKKwgE8+0zMnASS9v+u
85OZKuS8GypGGWh0/4FTABnnCq9HNAixGcMCOqG/baf0frUhffxdT2n8i1wdZgrNiLZMjomNTR8j
4xbCjRoK0G2Ev96mKFyF4O6CdVyf8+I1GmfxjErMBoKDFyLeTvxtJM+D7aHmT4aYd1RzUuDPvd0c
mxZGZVWMd4Zq6/89siNdK2jd8miQ0rU12ZfBXJNwSFBwYuAbiSsHsVjbLwfRrlkNTei9fuvOL0NN
XNcjfVEJW9tmvbUv/f5IufeR3v/PmDjvSby8iDp/8/T6SCn8x9Wrh6mxoKC5GTo/VWNt2kxsO/vF
cN3sxne6hza+J19st+YMAnl17jQbYjCQxp6uIaUPn7qEurzU50SbMfWMHgkiIttF1pceFJINGnAE
YI6Srt1u66K4Jm29B76afbnVpLxK+ZD1LnIBDuNkpFUw2owqW0KhyccWOuO0a+GHbBxUh0Jfx/XA
xSC6zWKL+qNCQ0IOLlqRkWuDA3aHhJM7OfdNrGRo+/Eh6id2Z06aMPbrD2pHVCPpEXe+dWK+2ruG
QsWCnDKRkbhrSZ+YeTETM3v6nTPrY+jKpN6syTPSwdSv/KUOZEoqQ6vYHkn7hvKhBhuTK6REFxtM
XTKTsGSslG+VvwuaJ95CVSpp8EvSEudCKZGCMSX0MK8LasB+VWWhWMD+ana+W9zeDMyV+o1Vv2pa
f1fGDCcAtvTk2xTeUQXtAuG470Mp77va3ADcNnc9Y/Y2TRCnI7B+SjFEBCjPWGSneXzsUeQZPOrb
c5a/AIgJUZlF/XuebseycjbG1L+Mto7Sc1wFxSof0ozObupROdS6DnACU2pG6Zhcl3LvrFCqTat+
Mw0qDIiXjX5/vxRgGFIPB5x47XXSY2ynaYJIWA5V7NWho+dyV0S3zVqoizoQS/rrxRL2qxxv9UUy
scj2h8NUpy9yiHeSwm5Q6cN1FM3jCP07YCjaRknETcz/YOoYaPWk7MJVN7kjMwOkan0lmfGMW00M
j7rH1EBK668u7B3e5rVPz47017ARc4oRMs50VE95gxMdUxMIQ683uH66i7F145T1wyAiQDR6fWpI
OOk9dlu1rlgMBGcna+cX1e/cA2sq2/WrN/3QztpXMv4brYjOlUi2TfLom1mEvDUC2L3hQgVCD6uE
2ZPO5YPPACc0BcPZyfNN3PuPKjZF9t0L4i3aYtbsiMNsauc1RTNnLv7NIB/HmUbV1NLGHBAea5uG
J/Gojje682x07anqp3r3p7e9rACrpnkgSKLQX7s24XKkw441l7Csimcvzup97Ap8/rxSaqballvW
nW8ihW2gwzOKKKNeQyhcdOwLEtPmRjgDsFUnPY9rX9G0oJxcLC06rfp6Afr9hlVEQ6jPa5rT4ntl
ylfgVvZl6pga6FG1RZj6YmfDbzP5eAhzfEHObjm4QCTDejBEYPiXca5hLmWF99old6PSqvKKm2lu
MPIxZd0hzZ+8ia+O3u+lm2jtTVH7qMqSyVAd0rLee0v0Xsrky6iyK6m0tQDVg6zU0V439zEV9R5V
UUQy8hDVOgFNF3dazxQ25tn/sPOCkXAoa9+4afLmygc/EkCyREIvZ4HFlt33oj5aFZBVP3pL4V4E
hoNYpEDndUCLm9mD6C1JPbQcdMsRYnY2IDEijpd8bX1UPHMKHiCNXmQX/WAmfulAvMrZ2goq+EtT
HkxrW+bA7Az3QLFkriX6M8hIlm51U1NJhdUqAkHEEvZdioIs8nqpnyO1WKSv82rSASq/dA1LqQ7b
wgamLv3qoSuavVOOdxFyu7ZE9Wsxb6HQPriif/MBKzDKsoHJHHQdc0Eoba8NDTrR07ZpKaY137OH
Wn9igqSj9cAExpeImRXAIgE8JqrzsyA/wSCABPqwxGVkVwckEMpB3U8N8SMqSadlBjKm7Pu3BIwa
kl/0rJnWFSif4o3eZynNFvlDnIpPu3pKEc+2KLTGvTg5VC585hsFlgPSzomGR8rZ9MX7e0f/iP2c
VjH1E3tdmcWYI+IWVxvgFRlHpUbzhU43Vj40cwx3iSjzPNhYCXju4WLKCwJ7cBvdatNpGhWDIbdI
1wjr68VEHaH6RULhGOXyOasxD730UDogv1zGaQNQkEkB0OM2jlecugrio3ea2iZFXkTQN+1ruq0g
FtqlmraxwghSFN77o7nt2so+7gYNE2RoCOdG6JTpms10vwoSdLk+2bTTQERl7oE4be8ay60g6c7X
W98S8pj51jFeOpJAP7E29FZBDjX9scvHl5KciUYLhRCPegnQTsTfYoChvb8fhPtur6RNDIQJQISD
c+u1jyYZ8tPYxyNTN3xrmw3VvB2mAZsCQ6e3PPPBamgOe1QTirHd9tkkbpmMVJolap4px9Zj3ASC
GSsY6XZft3AX8jG6qcXY3TsA2CIzZfBbAjq30zZTVugotWi3qd4aTMDAfUQto9LiJeUwOGlBL3gE
bgWRwEVTQitRWYaYCvNZwjgGXhHoKWXmlamajOOYCFoQFQfvU0F288ZPt6BX7/JdQ27/e595NMiz
hEkGennqhmErpxUMYG/lr0MhOTOU7NJB92HeRO/AiClj+G/SYqyZMSGrGDULsJb+E9IUlljriFgg
zFBjCBdjfWgrsETo+QXmhGHJpqfGBZtZxOnjVNFw9OhKCYfQlxOcxCQLTLZS4HAqrl7fv3gABkKD
qwB1l3miffPLbFaufq09+UKn+jdUGt+Rd5rSOxCFFmP8shI0oPzVc2yMk8kzqmuem4g9XRRS7CqD
rIm8ueiRLtGtfer6zI+hiQt6NNkKgKFluZHZ2m1yK7qrR9JHXF67Xj1H9/71Fu1910ZXU1XWJhcg
xexwB2LrlPvG1lliwKSVt1kdcjRaJa1toTHDrF04vvphgNcYMNLh11+8IqjH+pRLBH6nvtmJGn16
Aksz1AzE5CJxhPIAg3skVeltq39Cb+yBQXCviABdmPLl7IhAQ7cByVWMGjWYDqutl0vYTImCOzRP
miZuetUJoNtAmQBxIIh9yY6C8A/oHZTEamZ0MP63cvxX07FeGfXwABCKrIaCjSXmK7gg0ijnULoe
PTn9WtHSVT9tx3pUULehQwx/ZmYJpFtvoo3uLOcqdy5zup7pF1D70Hd6T+Pcc5+rxrmUQl60qLxA
NiZ9XR6tOf+n1eOvZ/ufo1xudHyzvViXhWAjb5br0n5ok/vhtM5Np2Er++VqRvVn1htX38uQZ+qx
Pe5nJ7Rvtx2/xpohCX2348Zd6mT8zavxq+n6MJvlo266x74CClLkFyRzL+onyndXia784rxL0zi3
1XKt3fLSNe2rlvySbDnN8JTU8jq1+SVT0aAOQmz6tRhWnBj8FMVtjmcBaY2ZW6+tlV5Qaf5dAPtG
gq6kGmeQXrw1vkYU7CoVyfdJHDRZRiW0z8O10u5tGX2rP3ZXJiD7sHYyJPgndKXxAEkynlNuCoHc
dDWb4sLIOsBl1ivEWNVWvwI+DPRJf+vW+bz0/a81dHfr4gKzLX7Uf6+R/k+C2l3ERb1FqmUfonqI
cvM6u8M5besfkdFD09A4tqYrkuFnlADuchW6lcVFvSaREh3S8j4x/G/kMy7NMinxqkucqeTaeyzX
7MMAol3OZ6Kp60BpzZMmXU4T9qf7rX6uA1zUyd/ppXZUb2GU8U63nJNRi4u7DOcezZWy8U5psf79
bur432biAt2siHayg9kZH+7ygJb9p/oVy1rPHT1CopPnyuZJ5HxmdN3FcUAu2p9G5X/Lvv9S35dL
GzIo8qHsY5Rvi5v/lo8Fn631ytzV35aBN152Nmp6drV59ZHJHoYVWebpV7o01ZiHy4U4SzaUVtvv
ojlIJQh863od0uSK8mtM0Qoyblw/MJH1QnMEuL4zMkKN2a18CGzXm6Tw92rz1FkY8u5jtT7/t59q
w9fVfa9oG6MgH+Tp/NTl9KE5DOpQqB1Qf6r3BWCT6bhWw4PNFLy/v2eJtHY4Z2l7ajp8hFKjYAHU
IpB1Xuz1M03Ei8G/+nl6oUJzuZ1z8a3WcIg4ga663cWxLerPNROXMuMyx1Px1hi/SP5+A7P6BGQJ
Rize+91y0NLqs5uMS9v1b7P9D1jYixtBnO4DC+6VaTyovV1jFpYH6Jia41/UJ8DDpc2/zL+6Rr0T
Py/aDfFfP0IZZxjiROciF4SvFsVa5kaRxDU549PUn6p/pii5RGpsFs9qRN/qZ2ZNz+UE/jzNGHrK
U6qvF3forCXMsNOT65QsV8LSAGrOW6QxRTa2/lZGPRwVyTsbga01Y14Q+C3f9L+Bd10QRvoVpvhc
tfnaipelat5kErAqTIHr9Q9pzr9I8l9Mk8/XsgvA6/0yA59ck5Mhow1jTBjtmV/mMb9BLGBjaZxl
lJtHw0EVzbjE3A/18cxeucSvk7C+bAk6dW3uouS/S0UB6sZ0/ffWpGUV9/G1mvov9c06zVCdy73W
/7ciZjf8FpoRLsjwjQmPVTALPavtuwFJ5L/VZjbFr1ooRshUc/alNvHvonBh/KH4W7K2878FmzxV
JbwfdmSwPxczJf5JES73YI1wxxkUGQhRPAHCvWZtfFUb7HKYK+bHQA9/qKcBihjK9JV+m0zTb7cW
l7SDsBIN1a6t6GQtC8ahuniL9j3kD0KWr8oF1JqFC5GfzU5ZbktMvyY1iaDIc2aOgbv2+SiISQQC
uBu3+BmdYFnQfMGOdvCV6DVulAmzOqY3F93ZX4/KwKknTNP6Po0pDrOoyiSpr97P2WUsj8z2OOts
rjNxb+OcWFu+iBxZkF5gnWLuN0e9Xq/6MF3dfFs4zXu2LOS8fB/DsC9a7mwZ43PT9vMv/NYLpWOc
ZJliwg5LVHzoLDpkJ3L+paegltyINrkKnCglp4sAQ6VII6oChUVsxXBWq29ozVdZXfVMMo3F/lQH
pF2i7/FkGqCO+S/J0Zn1/jsiUXJRjaX8aw/rVVlIZR7Uz1RPL+rf521pPTnG9PrnXZRxGzvv88/f
6MZjk0fvNfZHOQXqo9Lov2AondX5Up9Dv2VnSH8fxXDiRzToxvn896dqZdSjRTCEAIw+YYsvlZ5f
wJQ8d+4b8s/fIAo/mWJ4Xw2k8GZ8QScVQ9ye1BFLS/06FvNvWRxXoZ/9OYKbwO3O0JUbSnsn93aa
/fdSm2qEZOVPV4+8Ff0j9XvqNkfKVi1W+5iClksM+ecjHIN2lvelbFn6brvNP3VGa7ZPLe3S6O8k
Uf4dAonXxHTppbMvTPs7xAKJOJZAeTeXhVR2VH1FF63n8jxR0Gg80B9pb33+fXMmkMHLwKlwSCJG
0i4vMQNXC07aytbBA7+StryNxp8JUndMrRWl3gcXyEITTWf15RFs/K1iKmGyuK/W+ZpJvlnezMQR
Q2Ca2uPqRN9/L6pLi/QS+I7Qi4Afc3rUS+rIkUDc60bKIwCN+luaPxOel/+MZNdMw6+FyoNav7H5
qFPjxSRXMsroiYHxV1rwDBOOvuupoaUZLPNyluoZ1FVQn5FRRBlTY9PU/U497P8+14x+dI9zw5/q
ur5XbxP5hhGkqX6XrNhmdsdrcsRs0xsYNI8On/lnoNWb/30ps33qBxJ6VsFPcC+du/5a/ZultCfw
02q1spEtoOKhm2fNz58hpwRtG78rG6FL5c3cxwSqnwoi1GltsvjquW+63j7/77aqd8lndCStAco0
YkagK9ReqF/Xx+FQLum+8o2rKzjj/aeyqybYo1w028Rw7nj3i11yQIbkgpzee1YZV2W4VHQIUMog
8c1HlwcR22QybihnvBvJUVmtiLE6XfehzF7ept+a9/8DLWWq1OW08uxk0/tWFjky/9uJXpJXpyD0
hl+vLrl+aKVNmvtdICZUDClCMPKobIe6O4O53EvwAerYNBFRm5H9ONQ7Yzbpfy/R9Gwb616t49+3
Nsz3qH4a8hR2kHOrjn/OO5VT9hFpT1osLsS4f46cyi3cbpR9NPPTyNerOtaZTnhXaIeuMneZzgBT
94bK5Xeh7HMyz89lN7+PP4y5QUoHpOkIpkC+0jsK1GrNovzUxvpGREwmJkRaIbe0aXxrr/UPFcB/
VnZUQau6dAx/I3NwsD6F/be/Oe28fiGccturbsg3p5moFAPCXPlkEDWX1MSpzzYZpX8Tqk8zkpXG
q3HtNP1KQb/Mi5eWKCLGU1etix66tR9TTP8KQg7T6fR7Yfx9i+W6+h44nPbOVZ1eIzkVpv85q6Gt
Agj6aJcXJ2o3q1juMrf7Us4LZvMlGuiI5szB6p0Lc13PBc7WOC+pv+shTKhTY6bNp0oVwPoxHc0/
teQmf585GPK9dF6ZTXVW5+a/72lrpwLRI/UCagXXafw3a/3bRC/O1MF5qURBrZbGIqVEkpCfoRal
j2qhrFrFnWN+b4IWVsZfK9VQ0Omoglgd/U9l6idsnGXLh0V3AOqI7x6ySnoZ9fWMkuLVXP8NJghm
5ED+gsFB4lyXlBG42nEiUDc5AH8u5v+5F3WaOyv67Mu98pRWjWwvoSzv2JoqQcEJKGcwMN3GEv0z
fIFvFQeqmC0yPqau/vdncpR5WIbu2TDkn6kgw/qdMSWtWX+jN4GxUr51HbPrHBQdHrZl/KCu0bzi
ZeUN0hYzou6NQ3twYTa2Mo4W/jnOln0CojOK3U+XWl8A4f6mBZkhY2ubAr5N2wHdtiboSPNUNZuB
mVeX/TYzskog7SAZbxCvKhvtuyKBpMt/BdN+9lL7y6+3FoEf0zCOKShEZQh9YTN02/2J4upHK7Rv
33qTXbkxKjSwouXc9BYhpSQEw/TW/Z2GxqZfGmevg4v5XwOcmi7pcrvyqEbeXOQMkMg4qyeacorw
SjOQEzkwKpV5FLSQRtj0/L8V+QVAFj+DX39p1I34HQZ+nMDpAT7AlDCz4aKxHlO1U+GO+lD1vOoZ
YSZsrMJB3weMSrpHOO7y9/dqbZc4+hnphcb2Rzxlr5W3VX+VO9nF4itQPftbK5gs+zGqj7nvPPSe
S6tX/r2ekE1P00AjjUlL3MuOTN3L//t/+YOlxWfICdf1UEzV+W9JcPZq21FOR24HhcKYk6dVt1Bf
LxGTvtWTe6yO+mkNI1AiSsjMHVTfFvrPRXmev/MU41etaHhQQV6RRFQ6cVaTmT8wDSFwLXhGLK+T
lcjxz7/ql7qWkvDoviiX2TY4tLn9zEmCOEXqbP5FccV8i8g9KG7MhbLCFilUT4MuGtLnv9Me+QxT
UHcwLttPhiT95z66+aonnFB7vAEBuFP/vgBvHerkoC74IuadXBBb6XnbP/PokY4U7g645FH9t7rt
E5mm503XkvaXpUe7bGB+AgkuB/Sigh0GCHzUxV6FYMofFJX33DcXN4MbKmYo/Xxb9TVKO/oegExG
i7vz72cNWYPG4gmGX31B7iM1/+X9TeuzZmxsUh/c/6PpPJYbR5Yo+kWIgDdbelKUoby0QYgy8N7j
699J9JvFTHdLIAmiqrKyMq8x+zdZB7Im5E9Nbz7lDpj0GUtimF9lVGT+LUMw18NX4CocCZ29iU7E
VKLiLWMjM0nmDfjCdwPvX/Z9w5dANg8oONI9h/cju5HsZ7aXXSfwaPJV2MElHwBUfvTnBiIAJxai
h/xp1MY2xfxM8nQ5Rakl53oKD6lC386yr038L81PfP9I92/bgq4NOuPGY6cb3OHLaEJOtQPtB7YJ
I/ktyy2m8zeqo2wkH5L5ssx/ns0cJUeIbHuZdfKcnJISFv/JNUgG3dKmWCPrGsFYILuo4itN5nsl
RQS2Em3V9FZ2T0kKJa8v0hEjESDcavclZ2/ZYaVw0q9BUX9JfJwafw+mey+hVRLuPj7iufkhUbdQ
qu/E167w1rZqr2JsROJs26cM/ju2HaQb/+og8oZNg1QriCM0ilaNqkLK/5dYxfZ8N0DBkiRYwQrC
YrYXZYraHuZwrITlIKR/lVP3UnbtSW36fdhxXmcPlWAggc1NzAdxrDH7+NXJ352uuhac32i/EFOa
9wBcNDtzoOREr4lz8YQZeYQi3/zVsinjZ3CtqKcp+OpOWNs0yXDOclzufZBMqcUpt8Tdg6oHvqgC
ye8/5V2cEUMTgMIjG6nmeh8uoSQymxdNv0osBBL9pWgJoND2TqKPrTpvcXIvtwWz6cOnumjqPAk/
eBo871GCvQQiqxnvpgjABsFMUWFyWP5JghtCA79gkB5Ri6f+Trgcgj/ZHhvPf/X61z4kTjGfO4An
vaq9B8VLB4QwiJOHtCF48ApJ5M0sW82a9yRJ8RKWZrY9BSCsljuPctj0fJuHSZ0URVvSqqflmC6H
dwUVDY8Ws6RpJBzXlp9BCyA4yXEf4dOfHjsxf8LXHkQcWaFkistxJo+HHTJ0cJ20qwztlDRXTaUP
AzS1ACYzWL9GbmwhUh8Vd3ylRtfVlPjc6jNR7a0zG0eJJ//FFYTyL4qGui4rTuJNpdk8T+1GhcIm
s12fAmCfPH5WJ4bkJ0+vPiUVlz95a/kEsDC7vrY3Mzh6qUu1Kj6aGTt4RlXUZTPlbWPPwGGbEjRl
EGdgn2Bu6rYJuQY1x977XYIFUJ9z1ITC11xO2ktkUYwvNDI+5jH6rKqVTC/ZqAfHvZL00a4vbmWH
QUL2o9f7H8gy1xzTW8v8kNEvE/cMOZGm4/SDoiakwfmG2vNvww6NbcmnbTTf6cZy7fJk2eG+U9x2
57J/lhwdiYhyWUTxp5j2c619zan6po572WhnLKSWoKep9T6Dly6hQk5hcpqVDa6IHMRNCtAX9V6O
YrLPyApDafRpSPGu/n8IkgUZl8qP321lV5IBXZ5FH8/Y8qS3+mR/S+om4+NZxNPiUyqxYFS+p5RJ
0vxoDeClNPzRJckN/OoIwnKf9VKp7f7igKp5+KAIJkHyV0moh0zfK7q7l7I3HafvdMyvYGK/tcCG
l5Ld0oXb6/N0bNlrPSa64ow/bbzvfJNOmPEn/0zYVH2nvExU8RymNzDbJzQvlt4BbeCfCvBaHqgP
8hFSlJcCfqKeu6l6lTwZLvN1ttxvwJ8ch9pbuTPJkSEIX5HgC/v8o6B8T/HzASDa1WMLstmCEPXb
JJWCPzhHUKP5tBgetQLrXU7wbhM23u4gnzgX/Z90G7LQk3q+nBcQ0fxVmTcd8wTuyYORfA/tjdor
32b00f7Wrvco9ynVPkNrXjXQgbxR5Ix/HblRCNkV/qfGBokU+/usHAZig1QMHSN+0837KOQL8c8+
nJZeieJnH6ZxHA6eon/LtfLGHgmqTT1UyohtBSnXP6Sms5NvJk2JgiON3IPlRUc/wrGQn88Omy/z
mE7TxbPZ96Y/l5aKfJMptHGmIGVl4qUYSGiyfsO30QpvsjLd6UX/E848eZ6RrbZ3ljuBTqdLq7/b
HbUDjIIZ9oJhl8qm45fvpXvOmPOlNqGu3N4Yk7dtfNLrXPmWB24O4zlXvE1C8JSXqCN+XUABZPdH
BQQulLKWGROwlcg9qaSiaM/AcPafl3+35Yc/PU6UPNBCfCpABDfM/XGmZElWnzGjesAAKEld5Ofy
kljKCR6AdyhWyBaOK6BxbP+QZsETf0n7CdK+5rk/MjBmUl29wf2Oy68xHF/kSaqOc0ZUbSMPXL5C
4rnP1fibZP+urGfjp1EBmMTge0n6QQSe9azcyjgNjLx8U3lnNc/uBmCZXcOpTwW2nFxpCHN2Z1wV
k6qMat/nxbjOXYoxLmXKzKO0zUT4/8NtoSXasEdci6fGrahmc0Se+CAzS0YQ7CZbYXtjqt6HdLPq
EdhGfkU47Do31B06Cji9uqn78ozkxZdepldK8qSBR80wPuQYCQz5ix3maYgyKsiEAUlBl8Omlqhf
Eyh0+MFwwH58LQQkEf9KjUvqh5CRl3IF4IsNuldQsSLO6HKI/C8ntYXT19P+rv3v/3JVBNqOkI32
8tEyO01XvRroGMVwUmZC58QS75jRgT+/Os1LH3OemHsUbAftp8h3UA4/pWQuP3cH6MQ5mSbdNan8
ROPwBc54VTQ9Lp6plCzodbDs8vIUQd/ou21LMlD0w5dcTl30wzw0joqmWfUhYSSK4juEFmiH0zfo
WDlExvBGN6M/mMLs8v1nPIxHQ1G2Egp7kjagV9EXZVuNbzPyLaV7M9vhQwkS579s3fc5WmfVuQHb
BitQivw0wP9ijNlXHdsSxZDLso7nM/D0d5lwKQl2TUO97rWTxBL5mdKrRCN3UzucOMkwhhK9Km04
yHqSCIzy7o/q6Wssl+4T1uKUkcYWsO3DaV8yoWWWysR2/P48hcpG87TXMSFDnn4k3pWt8xFRjijJ
6Zx3k7aU/NSKeJzonRfFpX+RqCFhM+NuEEFX+MAlHPnNI9ynlUx3+bfDJWMwvSX9g8zQuSm+hoN8
stIy8WUSS1xRtfwzTYBF9wdjSvGiTpdAL3UU6bTCwYKg5T4pg3E1fe2r8ZvPGibJUPSP8kTMyXj0
UOOXpcZerKqPVj6+yqfIO8U8Pwn+bpnd+ZAYoO3+/zdyR3KFZkCCnG50336XhT8k8U43shv5Dsul
YXxrTChBMitkK5xs/QdxKUtVP+VBLfWaXn8fAAYTGyzbf2FHqDr29RpgT5jE+yVmBGdNbV6l7lSz
Q8k8bRtwj9bP5AY/sgXjyvvzJQtOlkNg6D/BujJmWL7JAZTHt3Q6UHbogs94m2v+p/Swl64HoMtH
34tBZl3tyXqVaWdn7kpJw0vI39UCdKhCgktBX34nP2tCjv5/S3ekhiOr9C+yTHPLvEal+151p/96
ym45/01leJ2y/BKPCAlVH1pevsrVciJdYkSrbs1K+cA89seiXuW56t4N8Ilm8crj6/3wu35pUBrP
q+optJFv0pOrTwGS5jXgzhkoExvWEG4KK7ztzPGxB0BdluGqUA3UJ9WzH11Mjx462ctoaT9hoFxS
69qR6MomkAfMpEqJcb+EbZ0/srT/BGIgwT9hY/Hc15R8CsuFL3ptkbzjj1YjttZNR7kuIf0efHQa
YIpA+D/TDdt0Um4mY5HfT5p+A+odDD7nNnlTeQPHS977YldJ6Yj6d0W2xfHz0auog8/5i4ciwoA2
KpXhG7MpriCptqXv3QQk6d4Yvs65+6tipTHYpJYUmpOqfNPsw0RDpfIQKqmqDxgMF8yFiHXzV8gp
FWu+r3q0t10Xn+QlwGYpEzofcR5Qf2vviUykGc7HqFLQ7HYNmgQGZ2SUaDl1J88ujjNy440c8OWH
mVnS9kDNhihf2vU3TCTOYJyizOlFBkfuwU+Kw9RgRCsXJRx/27F5tC0cT/m+chGHsw9nxNvbSJ40
uoryeOSZhZAAHAI1+s5vIdVHTiH1jA2g557awr234wpACu9pmc0zUA+YdlRjagZnjuLHRpO1NmFJ
Pv7Jtx/H6OJEEJ+4Q7lTa+aBdZCu4xB8PXEX2axvtW+OVoYbbJ//2m35XZAWu3pwDlTA8nxv2YtF
aRuFw/aoluiMpeqX1JFTi+4Xrcce1pEaoEdEwUUi/L9F6L4T0JfoLAu2o0ADCADeN3IEmB4R+Knn
nk1IVfJ32YtkbTsuBH4V8zTIIpG/gEuGxLnPMroKJbkdnxS4w7O06P2W2kMfHdgMTtIzCkBfkQVl
V1mpen2LNg7qd5+ucS4F/kVTQJavNBxk2xgsHqEy4SfkICuxZObzfVTAdQ3aT9nWDI8eg4eFTljf
LiWmpdxKg6sCV4fPx6McqVSeq7Q5S1qW9ZecSuXw0OTTraLVGzmfSWlXmqG06m9tiNJuuq6wJ1Mo
YLRDcS29FphCjKxae5DiivCvm1S5SK8mg4zV+PrTvxKxsC8a57NEzZRGnvQNpXBj2/pDHFC9pBYs
LQQpjMifFajFQOOoSYtBfic3K8cXOftp/rYPh09p1unAG6TJa5uvAMBflu6ljK7+nkTNr2QnomXu
Gig1xB+CQjGQn3ALY70UjSiqSC9HOtO5NiF40pzmks8STn3tLl2jpQ+M8H1cWNSDKcJQapH+MEGH
nkZQviTBPl/uvsxJZEiF5AqZXNJVFrFN8iFE4jYLRAYRLXyWSugWUrZR0+wq5bpWhzqWjYfR6gF0
uw/yDtKQkWeRoFFpa5SFGYIqzX5leGa1OdZJt5fy+PJspeHj9QC6++J5OeMxbqY/v7TDp3xPaSVq
YDQKEZgK4aak5EyG97sU/OwqWw+T8SBnyOXQOI/uw5j8LUWGruqepNAQI8fklN69vLm8oxz+xzTY
2XV7bCM6oRTwpX0UxupTkhXog7QHswx3UraSEZMn5olmIVY0jOyxsgEfmsxTnlk1KRcdqK0MZ5wN
e/qoR52uqXRahya7Kg3VKtFfiPAWQ9C6U26TTHmbeyp7RnO3DDkg9ksXQyT9L28VYBfhYe9PylE2
y5klaqfxmzM8yuKWH0Hsv6aq8yGnXElzZPUGCp4tpMHSsEpcJn04f2KJjMb5j+yKbkYZaX7rVPUl
pHGPfB/SlOrXsvyWQBGqp9mzXyU1gCFOQ5BolUqt+01XoscI7rOkmN04P4wNZMxO2aITebN0eSQ7
9JF0TcrPSL6F9AUrR5oxkMntD/l4Q/u3g5tDdwLrg7pH+weY86C69SHwWyi27Z80+MMRVG70JZ0W
iRqF3b4jGy37tm5pG2fyz1IllJknK0vKi6UyIQnRIrRDTkMJMgu+fLV/ERiH72G8Uz/J6NQRiC/W
i7yK1i6nsuIifzeraJ/l40F+t2DHwBKEDnrO3IvAluTT8D8AFgy9zP9eRkwW7lg9BOH4Vqfh3szd
Y4GSmyYyCC/yplKkLGLn4k0IjBBk5Nbk57Jw6v4L3OuTsR/t6Vu68bK45BeCxZGqxvzXeckKF+pH
WWOFRo+ee8EW4ls+t+r0bVh6UFkAGAtATt5XLpAzi4CqUnG76tN/YRPAb68Gb3Ln0eTdtShqzdTe
5eHLGGmgv7by2fImVpHC4fC5COSNbHJSHB7KAnPrGiqgR6O7Ytjyq5SgHGbI0u5AOiadMVHhnCYV
yIa5W/rdXVmmG9eIwZboPymtOZ+4libn0E8/co5eUMgO9CzQ/9WBGMY/8OZ+PNDHILwzunwjvYCk
s35CZd5ElgPN0GU+Nd9SuQoNiEorMxuPZAOAaYHRyGE8cy9mBU2E+qGU2ZcvUOvNtupUXJbJlZlQ
iBfRJnGMfRaGh7rD7/QrAmsYsKBHCZ2E0nb49yfK1xfoqf+a707/JEMiv5dpIX8mqIDOTnEX2jIE
FL2nhi6iQ6mwF3ccsU47CZ5GppWg/SR8i8BmUyn38vdOA95C1gQ/6N28r9vqAKliwQhKuJHYLyHE
m41zC6hHdtwa7TzFLR/N3PmWrqj8THom0h21FeNeY4HNeY8yc7U09svcuEUxfSd7rsSA5TRcq8WH
BjKQ18p8iSP7t0v73eyORwFeyTRwrQRycXeQeTun1gWxMyQ2+MYEdQ0AYs8TKtvgiJbKLu55qLLp
efM+zbJjmBQfvvnNYL/IPlDIPiOLCLpSuEHpdDPn5jrOvb1sbHIElw+UxSJroIEY1/HYYL/JE5aO
h/wpl3i+t63phMjyFsCeIADokghYYCdVYOm2RAOFutxei8lbQSFCZq80zDQpVEbze20at9FwgdtN
Q51dgV9JC0hqmWZn39UByhWSJJOySuOi18iRjN++sx8jxf6Wm5RQgN0B88Raz0p/a2e4EI7KRZ6k
fEvfdn9tS/1Q3WUA5fIi9umbWKji/P/lqvlooPose5BdDoA7b/N+QNkp/63C4NFO3fupKlGalCbX
sCQNDsoq84CpGH0TWZqy7QRWC4qORKT8AyGG/M9jDFRBHqrcp0z3Qaaju7cU+0UGrp/uU095tpJk
A8cJ05XyjbgrMZczC6Ty8UJPbUXBcmnFLUFOtkq3YblO655zD3C56wLcoNiJPMS+dqyTbN1Ss3UF
kFN0I5DZf+ANtD03VTidBSQG3+NL4EnhmHw1NRxUMGHMja7DEKU01opNG4WMQ4CnJlb1bf4k0Ul3
JNWw7qX+IGdM2fhS2KheGz91ZnaVHWfUnRe9Xuo/UkmR5BcY+yqJx+elWMNLBi2XMI2+FCNdcN4x
vTvtFsdwhBd+1EB7/X+AlKeghfXfGtmzb8nJ5OlKhKTHha+4f/Ir/adFIQUY/vRhgp1jvG3oY4aO
Hgn9OZmlS5pH/TyMECygayAtKpmxhGsIrP5KnugSl6TV0QTtyp/CpTclyKYFBZX4HEmC+VFq6ZLT
eC65sTMHu8HPb6SbAHnse4hItcssf4qMP4lqso4ad3hr7Ed5sMvgyZScjVBALNI0mwtY/F2+JGdy
5/9tbthzvJgthiOACVTlJKtQspQlwNHQk0tLwzvS/aShd7Qs51lA3sv2RwQSbLDa77VW/QpTVo7S
/mle+Dh5mLMybHLSEOi73sBJrYutFL9kXPQ5pKHyL90JPftYWOZO3lL+yxoD+CzFEQQrmJzyVBvX
vHX1YrOsPgeebQbFjjOEjJJ8zWV+EatgiqLL9BsYzS5OhuWl8vKBBatWzmWCVCJzTxZIJpxSLcNa
g4DPklLiJ690npeEMapW8o5SI4xi94hA1tKykRW5dMUt7BYQzEVxmKGRcUJ64Cot06opHhwrhRfo
HQdbIcunD0IO5bFTyjVKn3zPB2nVtLb50VOx1zCMj6lWcUolcxDGjPpX1xV9itC6Ri7YqW68DDxo
3ah3XQCoFHjo2Od3Cqpzkez9aEjyKIcfny0Uf2HOVgUmg+L1UiCPZv70bK82oWcgmImfCnS6+2p0
1nlzUYrmLanin9r1P5b3spnxUEfQ5pyhl5BGsQ+7RXmXW9j25NOThYym2pdXr5vB9HHWUvVtYVg3
kCi/ZsH/+uFbiQ8SjcyWPFG+WICTstIqu2grvUvpocvXXxqTXvfeDFuJ0fJPySqe+15d4Cdz2BMj
5xUD/VVTf5donc7pa6oj+vdvt6+g66IwcSOwmKVHZgZU2lrrSd5Q0gGB4NGqefI5xcmykwAky1G2
XUTXqTFlz9IAlesKJOQyEywFpUzZSARBbrTFVonck5wZ5HVyYgT1ekjKCidhRl5CXzQMHx7+Ay6I
So6h0vnzkIXD+BNtieJXFqPkVm66q9L62x5jaPBonTEOEjE6OAIyQQXL1yYHU8dGr0Tj6//BRPIJ
wcBaKLrGWXP7H8xIvk0WGpc2tJeWZZSjveTMWPaMS5i16nrd9fHdOMW//23pceB+jPxcMzWMsupH
Y8gwu+Z8Fs5/kmrIXTrpU9CVT7K7UFg6UITby/KQy7Cd+wV4z54jF0rscFMsBjwdYD5VAMklmvS2
YqsTEJbEm3JyN81A/O9KONO0bSN8v8lb9CjdIH0PQpowzbVuEC7hSz5JbkQfrEMCNsC0PQQnnv4F
VZKuoPjIaIsORXU7AtNth7dCm/4ojX/wvDmBf8qpUNI+L0LppYvvW48SqIyTHzb3jYFKqMRhHdYF
s1z1Qd7XHSrYfBPOGGPSc95YkqI66o8oHO6kwyiRQgYLT7JX5IflZiCfLXmQ6Wo/FpJDXfCYA8YQ
wEZdtHdmjZmdx17oi12ePT7IdJT/FqiTTHKZwI6CJkugbNoKLy4yELlggfzmnaCSUKGnICdoX2hU
bwVcsV6nKMrk+q/sUPszthzxVoZc8tbe6Y5dO+6WrvSnEmTv0u+W3Ugwj8G5MPT35bbMdPpqy/jG
hnaeWh2AW54Q4qc/Kw1dMXqFstFLnzaXCji15XRKym3JYlnRaEGNEo37c9xxqWbOnAaNBJz7fKME
inPUfeUB0WN90wY+4piFgkpjX5nrUq9+rdDKH2wNDfxYPWZl4d9hGwUHQMGxwsndbeegI4VcI1qu
QG/M4ksF1nNx6nSXx3W9dVyckE2vjjddomb7aDBxltCnfTOAaQvyIT4qfq0gSt2txjkPLsjJM9OG
hxC0GdUZF+ngnWkE5akAGq8DkZ1UZXgODe3XKjXlWJopeobA17ZFWJ5MvMiOo5+I6rCBuFGTubsR
FMqo34Dce6+7O50vsELzCPsV7Cy2ce8fsww0oj6U4UUbmlXsoLuO6TBEMaRLQwuamp/2Jtrg3LSC
OCbx2b43/dG80coRFFdn3cepIuLh3i412sfM762dkQFyVOutFZc6YhGxtebAh1DrylFyoO/to5bp
9UZzPDQD4YXAwceQVtGL17SvjdUctB9xCnt6cOZD2A0ap1R4IRz8fTSA7pvRuG9qKjw2ljq7QlIk
FBzSDWaR4+0EOKXQ0k3fVD8pKlhpOaHkpvKsMWDcINqlriCd9oCm+43RIF6TDdmwqsupRybUpYPu
xCdjollrm0W+tZXQXk+Y1GJIQ1xp4YfaQ/BiaN6mNVCXz9MXFF6QMsuN+yztj0k0mSsPH2h0oN1H
zTMGrqu/Ozu9g0qooTQP0XLQ9LVF+qb209VwxzNuVQjkhUa81esXhaZ2lEQ3nVOOayBHZ0T9XzRU
CFedO/BiNPoVyz4MVfST1yHuVl32hOhtKpX/fONUzj5J3Jo0Dh4UOk0a0WDi+2XmixrA8pwbBfVq
uO2d+oZWCGnc6LWbIVK7FWLauyYqXn0hvxjIgVQVPhUsBcNDJcp3u/Q8+/AwFZX4gPOtGJaEMGSp
JDf0yT1EleM+gew8w8+de+VSQMQeVGo9qQJ8Pw6OicGkSdEuCCeIjZp5bGZ9PCEaS5ROoXPrsNAQ
I/gK+1a7g7ZNUWYKgmPHCgi8ftObX5gp27sWUqCw3U8ka9vxGnTz2WUfW0VmBzasrAGC6eNBrS2E
xIry7DrAtn1rUnd+RzDN/BgdHWvGdCJvTo6WpjslQfnPJyKvYvQst6K87/jsUIqloS6uFivFsN+n
Ob3XitE8JUG1RegGWkhVYoqCwLjW65uwt4fVGBjPWBEj2cwpOfIhbYaYcAzxiEAVnaqc5idlycMQ
OequV2FLBGWwrmPAmRqy+nOVW1vcyZCTaIDW10OPT3B96LOsOKhalq+sPBrh8z6qtqntI+4MZgnF
R+6ib5G409Vp2o+kWrM2wJQqkG7u+i7e+1o/rRAeuc5/ej29I0uLe4Rj4pCCevSIkkbaDjsI20w1
tJl1AasZw7ArDaaLk8f7IRCHwwQkUqTqrwN0SCGaqtCWT/XMt3aMxlnRbr9PJrNZmymeuhhUVPBl
J5+24pcyF7ALp6fCy4GuzJWyU7H4Ni5FNeH+E2L2ko3IIlQx1MR6uMsc4Pr+iEKSV4NljDRoAGI2
oJZ5hsCnpm3ysbR2A9DKsE2Bmhv40YDW3OXah0mh/ORb/bZP0QeYEBndzFbwrHXzBOxdz9ZmNNHK
d2Z37Vn6DQiR4uj6DeTbaNgVvYZlEYIT2oBarNFjZeDCQGM6JEHdPcUb1fLEW3aMV3Y1oriJLYRZ
ev3KcCtvUzoatebEKUCjwzmx4i5D7/fP86FHddg5ZemrkVrBIU06wAYTwgt9MJ3CzNkMYR2AE3Mv
Jcxzo0Z5sotRdJxSqudlZzLIkbe2hxx3zju2TG1lO3QXU3hsK61+Cj31bpBCfojqDkjeGX5xDOel
U3V6GvkG9e5h09jaq13BD0/Y96kI+GHpsMAxotBz89OrVJQirfp+yPJXbQA9gBOMkibDFkmXJ1vp
XeSmQ4Sc7eoP6WPU+0vvE59DY9Mqdw4tc7bg4IUWpLdO/BbYI67RmABNHvLrgONvtfzbUpwdfTWl
tS5KzfxzHKaagmAScjcWFHf9r/BxRu5spLgaTgi+pe1ndvwo1unw9hnGDSgEFcBJyPGnm/KuBAv0
bDs2Ad4dD0ARsdaMUW+PbRCApolcnpdVx15TdnVnvlAFrJm1Y4so3KmKxyftNm6KbUpSSSrgxXuE
br/DhjscULMwc1JZz3C2nqXddqlCs4sC3jZKL7bdHlwDc1ZnetDTU9tE0Y6vDZFP7z4628KOLlc/
G7/dxlMJTIzWnj0GV+SBym2dv2ZBp5/KLNVPnWkk68pSaagl46nsXMJNj2KZhae7gvDAyKJDprag
boB4ipcaO9dyy1PuGgdjnIc9VONLocGmHBUkgGwkDdksDYRfVWvG0wkJdg7rqyEMuiOpv7fSxwpX
6qirTsv7ILydrDByRq3RaN7wSHnPTSQZTajPVad9aGowb+YM4V5VQ1YdopSadu/FQCOBvlmPJSpa
cmkBmbKJaFs3Xs3xNDcwO3oe7ULZDUl9gxgFRCGc2KxI27d++zygcbgO0/Qx7VJEP+V/oaFXJzR4
oOol1W9lko6iunBvNTBR9OzcN7F5LKq5OXlq1ZyaOrnHaRGlTA5AXYwgfJfQ2+9hTBXKaczjEhHe
+miBVlghMU5DWQeopaOCv01XFWeEzDcuaTKvTZfzxFxVxt6xq4PuQOfXVAQqMmyyAe9k9XapdNQ2
U8EPCVcO+alaDVtGmcqyPMUkC4udYqhPw9zHW9JpdsJxoKtvdBot9RxSr20ULec3vyBeJUjpeAW5
opYQHsrihOx2ceoLizISyVU6YZyRDKOx0kNnrevoO445XoBFnmBCk904Q4fiGSmiMXfflsF8w4Hi
bIJaKmv2wiFBH7hwmDq++Zq60AsoS+9CA98kT7kDIANkd9zNjb8ZZu05czGXyrFwK0AGyCzpS4dj
V0mptLaaZKuWGQ2FfkafVFu1o74hTpBwhMWqhBk7TUm/TWCzrFUTWaX+LxBVMfxLwh1s1zvDQGQS
YfQs7SoIDstaegnYg75t9B9W6oRyYtikyAg39GkDc1qZpLHrUME8pZDa4uBuDLc9xz2yV7lyYxgp
ur1jg6penMCH8c+1MX3H8wyJoSvebdITp3F3SmyI2hn7UBjoxsZpou2E5wQB0DoDBNYQlI0/lRRV
lF7jISvNr2Yzsz1D5RmZn5HGCHWed1dbo7l1asp3IsVoTmtfITFJsYEqOxunAPwps/CUxRgzqq91
Cs19NbHsTnqfoY0yFj2ihjr10fXyU1V+VS5XWR3j7cQDs2/5axonDmI4csG/FyyvjbQK3mR5GWyg
eQp1rzQkXddDS8Y7B8wAvo09I0+Gw+zVztoWaRdD9561YbwN8B9g/fMMRkw5m7xuSM7JDZLOXCM0
MKyrFosMr2vWDcrEIVvDlMfTVlXb2y4OqGmNQGPKtO3wlKTQGDf7lkqoLpHVszFZIrkHrWMN23jI
//rIucR65t8EYbjH8A71Stf/TSbvYfZ+2hbGo5+ozj6YJxCmiDWMrXnPLq6s8vwcNt5z6YKXqkE0
RXN5aNnssWILD21A553afLrVZ8RLCufEVtBo+a7vQarkQ2vhGxW9p2rsrKZA37Zl9e5uKw8VHyse
PPJKMp1UN26C1P1ocCFbwVNtTm7urU3Fd/a1+xJQDVm39BlXPTaRh07BVSeEYGMO9ICR4MeuenYO
Uw/fJMcfAzrNm4WzLidih4Nkje72SLFIiK0bbTat86wQvPJJO+cA9EF4zjd2te8mr7xxNKvaSiyf
Ai1cYzumrrNOI8JvFCQv10VFtxAmVLf2J7rJgYmUUvrQuPhUdMj9pHj6GVr66NRaihpV/euWyv2A
fhVsoUM0NBSQkS3ureCxUZ6TBmO6XjE2hsDAdKXQcfqYzxSezpbrbYYqR5y6rdEirzIcl3t3nZXm
q6ojzZXl9Z2tqY/IouPslbHxz2Z5gvrzlk3DS5W17/6QoR6aRacE/2ZCDHB8fwIDYY71vV6R2s9y
2kYF0UAxf/5V9HhaYU2SF39aNG6cMDa3au2jgZ+uVbuIN1o/nDUktVd+QSUVKbCHsbRJ1iqs1xKQ
uCBS1qna1espnl9KJ+RZqCKKlsjhogy9bWXXe3uM2pOeBPcO5z+QVgrHtDKY1lbhXyN1Pnr4SW08
NV0VindntGO7pR33rQxtiCcyMuyzbh2VPtpA+QBBXmLRCcRyo6Sdux7niGIhlbldoBxyMqdDW7l/
mJKUqT9jq6qQpgKkLZkPtV29N2rnrd1B28SmduPFxdPQuABEUmTI9ea2NLASHMf+oRnMi5fP9yXa
XyvfwX4DIA11jG2jmViENMhTUGMBNG0dQRscarUq0WECiOTus3S8xzn7VE3tU61b77aXnNseCTT0
Vtj6q5vcMvhEV7v06IrqWkz3vb+dUlidWBgqbXZjq9YtgEBUDuuq3gSx+0B1c4XXXf9gGN1HQO1u
XVK1LHyLJADtZioW+rZTePZ+Ciw0iez8jKh+r14iDLv0mOGmd9P49XceY4mEaJu+0jKqAH3Z3Mzq
p4Pfb5QW57pI72rdNXeDFzQrdsnDmz4BEI2MpGOhopxme8ewnKKt3fb9BqccnfpjiHRS0vPhtts9
4KiDqddPNw76qVDwV22c4j2z7bXmIv3YTE9KrtIkZ61HNVZCNYYcXRKwJVF4Xs1x9wBuf2sWiG7C
iH1wFfeIoGm2bYbuRrOBM/b1jZpA+MlT/wFn3Z6v7e2UyN4mlLlXmqMpmyLAF8TRK20zG+VbbjWX
xqgBI2D7kWdTTvuh3KgpuVzF/N7xJjsIQFhLhOSqzp+mxU+NWd9Vsf2nm29eS4LPEeMBwbKDl7vV
1oWBj1b22VQsb9fVmEYmgfZMdL2fJxuBM6plkoL1VnwfWWDmaLRwnqyTFbr+SCb267fy4JuUMtoS
SXp/V0fNDSmVHaMIjmBLRbsdEAmWhBvgMPUqJjnUM4JVhcvEqg0R2BpJBmxCom7ylbT2cbSQqQxN
SEHBuW4NThPRtAMvCl5PQW2wdrTLMl5+XJB30UzOyr0uh8Lcq94rhb1Ib+5xizrUKZtH29Yb9ID+
x9V57TaubOv6iQoohiKLtxIVLVm25dS+IXr2dDPnzKc/H702ztrYWECvbqdpW2RxjD9uY0XImUGj
1kamC+iWld3aIvhyaVNfquy9dZCnpOXJwPRzYNtpz//9Q4CD/a9//ryjUnJfJoM69uNYFPsu6Xqa
HikJ2M6juQLv1X/eFoORPyxNFoNvrn+lhingMbhiRFFLOts0e8355w9dDAeLEP+jcLznWibz0ebV
B9QGBK/tEh3FuXXn8lfiyZsj89faHtD1aeecxIRtGZhMnjCPRpwn8zktNI61joouYUceZbwJYfdu
kO9SMh09y8KOW36EMaGBI6WKTCAeIVIwWWTZgF27/YFW0eNiiYzwVAbq0vwSEd8HMad/uGzDc+PI
nWhLGn9c8jCHqDgRC5qdgxe8YgU7CeMTAXDxliaAp6Tr5N2yH1G10OswluTejtWvxJI0jc7hga6+
9FQmkaZyZUNY8HSY+4kgfoyIY2e3bLYZgX3ubibXcaSMatsORYYa0XyWXvda5OWNFiFcD3V4lFPR
bYdayEPQ9QT92vF1sZNiR1oyhBN37CZBh7c4RnYibP2bueGkG/JPzKoXfgjMsqm7nvlefQdm3u7w
rJL7FZOtJoNnQvEaP5qqG7MZ5u3QTHziXtSGvkB3HY1uSZDHfhKU17X7Y+0TcHX5VJVkpZE+arrB
szbFs8GRi/7hqQ/rQzk5xmbK53eYvYaCrPDqdWyZc9AUm1IbfxB8fDXqMzeYCRH/8g32l7FPMHyz
/ifFQXbOTjQFagNvPMBX5Fsyd8VCnnhtqT+Lgg3Tc/jXstQ1E/Qa4T/bGUjvGQamuwi/SSB9K/Sl
HcGZTA9IzCmKkze1D4RGZ8dU7YhlpR6m59c2JmAmYsSqaBO9Hhc7ab5pVT7kNSnkqgaFqtQiDusX
z1X3GLVkOa/oMpVo3qXV3X2uYTJakg2HUN9/atKiuHsQ0NTbjhyJsouKbRUgYFi7iLKO2cJrrfuk
yr1HztTJWmf9OhS7OQj36dg8qaQ7J0a+h5sVVEIAApKKxr1PwaaYhl+ODRcZt8Z3g9B68/P7HRuB
f82h5MhyOn/g1KOdwv3M71UYni1PLkfX0Q0w5HiRojmofvyc4Wz2Vhc+h70MtpMAJ50Ixtyoqkov
yiTlO06NR8b65kxlBp23aUWrTNctxwxb8q7iK+8aIhs3Qx+Me3MppwsP/mcaQcpDX2cXErQjvysI
L9I1VfAyUK8hKP1WSjYXkXMOCYTOTC7ERbteQWm7t4D8OtS+IERX5P3n34DNmU9FprnY+nGOmP2T
KAeRmxv6hwwa7gJB7jEdrHRZ9SZ1wXbPrzxIfhflrHZomGk1hSMsSfeuQ04m+ojSfest02ZWg75q
Hquc2yMygPWftZlW/YHNBiRkvv58xM/bUzdjma9y+in5YOlPa7U2TeEUYhLQLbnR/HYS8cIiUaur
O/8eauo9zcK0rz9/kKqo/vO3vF3bF6nz2vy8jZ7KGd9R8/h/PjZfGBUH3eKtKxwx+z/vbuKufpit
jMhE3bfI5/jyY+992aX+Tdso10pCdPpEreTVXP/2808Ewu3Fod/x518/byf1QlOjDQiBuYY4V24Q
YPVFJ/v//JteuUsZheo0G8q8zh7emiVk35wH89qbIRBw7NYGEKGmJfu/bySOh1CTNDd3P2/8+eQY
xsRljjtD8zm0S6wRSEYqzuP6lcM8aGaf+d85ySJDBLl+yM/ncuOM+yCiGSLvbe+aAo1uZWJr3y17
fsJEssCU63sGLtpz07Snn3dYSxxcO4Vww5yap583/Xy+59l/RFSEx59//by9DmiDof/F8H8+qSpH
e091JJX3///L2uZ4ImghfawXQls5xqMLCb90OYx9+TCsxSydPRNDzDtjRONEFHfjCyd4fWqKnh08
zgKfLTm/iGA+poJjjnKzetuP6pWe50PcZGx9EmqgTMoXklcYuSuijVVTFTj1UOGi+9jbCdkShG08
y7Zp9mGAfYpgUUHM84IEPS4JUx5IvUyj9liTPrIJUKNstZH9WqhCHe2WXg7AK3qetpWA/V8ymoPM
6HkdJNOMKWVIvV9O4D7phIMFPqWJ+weg81NNGRLB9+0+nBaPmpHBbzWutLoIuEniC3z3uGY6TzoH
0fCAHgoGdpo9rv36TE4pql9MCYHDJsM99SJhRggpCXd0T9BcW51HDQrjBu5jFfZ7L4hvplCPaT/s
x3oh5ycLr6ZD7Y6w7l1AZVZaW+4WHcpnQHkUrhCMyW0AOOHUhH4LLKs0n0PxnPKQqb4Pl1ubpnxW
o8k7aLsPMyfTyiBEJ8axZfco9VP9McTUmxpudcr77GBNxdGLnucsO/WjyI5aBUfHkeG2UjOeFajg
TlmPbtEd+677tCL96NZ6pIq7PVOkKDmmOQch299cxLBZ0lzyzPoIa5c5n5eT5QvtAd9vOD1BAzIa
d1i3C+SF8A4wwLd0IsxnydijEPqDfedHQvCLAdym/SGPJuPqkbFkswXteL1ti+ablhBCaxpukCxv
wq1IjHbfCXlod+T1IGgpWdbbjrNMhTOZ6/Wtc+pLXP22MlLxJnoZxtjXbtcf3URcaWhq/LwOnwrz
dxLQUEPFfEThvMuDeyJldO399VpCoCaA3U1g0rUZG/O7GOs3sjIzemFgiOpeDNhGpY/5nkW4Kv64
XJGRtRKw+eAQ8Rx/61zRIMkoRUkbHYLl8B3NJi5cHoBNyQuNT5CtQZLfbOsdD+tzGbEheQM4nIVL
x68wwfONIEjyiE2NgUYRNqJh6/51KyU2Yb1aOQsbdcZysOrJL4u4PvVEl9XwoM3IYzNSK5jtdcDP
835c+kMBsXNxBEjQoN5nG47eFgRUDO2lE9Gz7uOT6WKHxY00zWtErynfKa+5mV3ml+NMikp+gvoi
1+CjdK0U/V59C8N8Dz36MBBAstHgUnuvpwc07+AKW1ZiClM+pryGk6ZLNH01iuaFzrUVKHrXWRXv
2X7RsbaCtVNTEZEuBQhd5MvZeOsadafQdd9YwzkocqgAQnITetHqxrzAoHg+9xy8vkAeT4tntpxz
0m5pz2ZgqJqjrmv8L5rmjaZ7cpMKVxI6ag7TQ1uN71MdtFhPpk8jbnzNi4ieYN676QATPm1d7RHJ
YZP913dfGZm/JMZGjy5N40RJimtQWdeQWHHXyP+qrr6Mjl2x25ISS6pmPKT91rBwpRsO4HirK6rP
Amz3AFQU0SkzhW1P04tp18SxlK7aGOB7D6VNdH29uI9adrd8ND+CbjgQpVufCPCBFii/cMyQLF4Z
r8TiFsfxdUSyi9uACNG1/cG2FnK2neI9ZdKWGvB+SkrSbHgEl/0FW2wGcsPsqXpN5mz23ILgJs58
EhnnSDRHeOjWhPmyrO9LQ5cStByGKnqHVbvwgFYufv/3EQ5Lk1J4pgAcGhFQuK67vbe2+XX1YyJD
P6X3j9xtIsZrW7842ntNYHZhdOsb6fm0gN2Wun3keQh+Q1rlIdXOvZ5I5akWugjq8F8ZJU9dA9Pg
GdCGmvqs9eqVOfBYTiNZDF2ftCDAJLa/ebmDEsCt34Al0HuCo5AIzv/vISMoG4iATrJh9mMxf2p8
NODoTxSJ4t+hIHFDTCMDGdUNSaD9tCP3Ur1wUSGVoG0lSezNoiSt32Sdg6QCqHj2R2x0FNC0EfgZ
PcSjMfxSTVf7FE7SUujGTbNxDWDPAuSbeKb53ablOsLp1fKf6g3+UHCddNRAFi1EQFN1Vh+GaEh8
ZcR7z/WuJbTkxg3rN6bCk2tBxVrvqxBpDikndhxX72jSg2ttnkxZfnkOF3bvPCHRfq+t+t95wWEm
luzYkqfhoHg9WMZL2yMVyL90knPhd9MfcLxrH+5KN/liwHvoR/c0hsnOUSMP7Cx0t0Rh312EQUuW
3JWbZhiaYePS+WHsiH2s7RZDZM5hmY43MpK+suwqq/R1Mv5xmhKJyJCfQlVRpGMQwFHvexd8Hpns
LQvtg0P+w46vQNiHPe+rKv7URoHrPSS9GMOux3qjwt+QpUflzvwIJqVOXdJ/9F1zKZMMkSQdldot
HgwUFk4ofkWe+U475S+VcHmINfac6vcNydgf3jS0qBB4NaZI/qla+dmztyC6Jssk3eSkl9CTcclo
EM/NCb5qvqCtOFPmjIn/XqQDjS1d/w7IS4BU/G6D0WzzxLwnKvlVo9WgohOPOgx7k2TPdiNfShNH
QsTIUrVk6xBLXFKbnCxfQQXNyTd26kkZHl3zjwjg2WK4nshmKFLNnXageafzr6rhidkSDV/yaKGm
ignq4MzVPnNzGlS65ihV/0kQNsSRNX+NTsdmVWQvgdl0INfgsjzCtgPqDdZiyHTJZQWUdDL7x6V2
d0n6kAL9GQYAnUHIelFT3lnPkOt0SO272BRbZxp2JDurLYCz8VD0b/NkPHqCp7Tb8Jt1up6qZ/4i
0/zcW8b7mDqvWR3g8FMPjCe7dBluUErlYxheYtBADaUZqHsjPIfnnLiFU/LKhHw1wxoIj6Ds7VjZ
TzP3rlmA0lOfQePoX4pMO7+VeKaIGB+b6JZKkdBbO/tiyD4msg83hSP3U9BeXFTiqMyYK0e24rZ3
3kzFrZXP0LeLt9Ya5+o9LIgkKzOIaUw+X+DQp4YAcCstmpO1lG8LcNdUldVxrIg1t5uzHUkOe/We
JEnqG+bwODgEKOGhYLBC1VTNZBHEUeeTdPNeLezpbTR/dvSwRUN5XnhcTG3M8RjuhjFL9sDTD7iv
2002eWItYMcYhZoXzEWPSY/gqrd8tkmiv6jGLKMbpq6ASjLMBp04/mTTMltmJHbSpHQC/0dZ8plo
EoIXqhFWa4Y1rUKD0n13+QxwDA+rCHkjTTs/IJNeSYh9NjpXkpF49AHNcR0CfKTXxcCvLnXyVWFT
DmyYOO6mOXyxzeVsVeXvVDjcYXDLVYEDwvSec6m/82nS7J2IGQiMYnYdkzdol78Rs8D6xOnoLNFs
84Lh2rNec4JEgrY8xXpEIIFau5Fc7CI85HG3By94pvl42RQLrjd7SLddmPy7TDWM4vw9dh+9OfiS
Cw/nwOKenPaUJOpJ2mbhkw1b7qDfyE1TJHQESFa2S8dQU6beLWlBEPifH8r6aMlHKsMyv5rX+qoi
d3eW+p4M6zOynI+gdi5J0z30Rfc12BUSWVxWamAy68uvRPFrtUKFDxDtiG1RgWMXKcDCKlxyIno7
5vnFMdn6ZWa8kd6/G4rkFrkl6rEMhzdT8DQXd3fJEVmsBLOe2H7kcMmsURDxuG07q+eUYLsr3IEV
PR/xAH9TbvmulH0MSxqpNKJAPB9Psg3WKowV7VX2yVYZDFxGDKOVv7SdcYlnYvvGwL0tzXyr6766
2JP4JXlS0zP5GCVcZsuQ8SxCjskF+CtprausHepF6PqY+uE76L13LaJd0kSnYC7+ja2Ze5sQ3Z5H
Oyb/jcthsZNrl5eou0OvUwZs7wou+TAT7pJQmcDgMpGBLyF8KNGrAm5lwkgeA/cKu/QH5S2zE6xm
/S8A47Zwu8uUZ0+GmN4sc/jiyUpb8DE2TeDaBX8qYgk3Qj8pdXb2iIteUzQDYCdRqnyryxGOIiQS
WJpHt82/GiclqywFZoRucAXZ92U67YeC0jfR3RlUn7N6effC+tGbg6NOJwJQun02xx2H4PCAzm+H
oPAiqtFCocckJc38A1fVlxXUhyBN5SYxll2q+PHRPwKWN9SmwqXLygb3WHG25mR4HAtl3JxJZULm
kL5kicHPG74hL0wA3ugqI8D1yegjVg0sQ0HWnRwDdNB2JoBHekO8RO8qA6uHAnZ03DulgBsKH8hw
bU9yyP4VCZHPjenxn4HUGBdK7nPgPKo/36j9QijGK6ItF/NYtuvWFvMGRRJtQudYRK8BSgQCKR8i
17rbY35UVTCQfL08hp3FONFQBSQCm1pJeLk4m8XDwHwauM6efq1mCfx8Nll+relOR4QClrIPs2Ue
rHiksplMW8svBpsgFKDekaP355cYC5eUcaRvPCPjKMEyYhvPcrWOr4oDd6btHmajbfBrFo1IVkIJ
fkaBdQkOOeW4/Z5RDcSGHmrPMm5Uge2tZL1io1htuJsYZGHhGaWuSuo7uAG3UzF+Wn35RxUdnKpj
3cjS4cheFiiqiuwzenp0ByW8mp2b/t1ygCrzdEARQfknDEBAEGP+5Q5fHgVe5KlBsFH+hfwjsG9d
/wRGcAi9fk99w4tDBCPHlgRmJIyShZE1JRkfpRieajQ0PoWcxxF8zur1q4ralN7ej1zbu9izsj0+
3HKjBVtWDChoY53ftF51qlR/jyfb2pnzH5Yh9j1NiUyJHIAJpoiQO6JQFf5gNJyV+WNrkJUdaYqa
J4OA6BYVZAN9HiQv9Qzt3k+3ssh24zz8oU+NuZ65nMWHblcbbw958fMUvw0gpYfW1I9hGkIZjTQQ
zsYRVSX26upZmACas6G/i4gg/RbrzcYOz2G83JHImITbVAyYZIFV4Vs8i3+iiYy3wfpOM/ocAxQk
E92QdHGoTcEzA6gSjD6y7I0OQVlF8jWVdndwiWcg65T5hL6fbkANJOaHWNjuoeimCMRl+VyW4bue
UbAUnDEJIUzlqj0OpvSTZ94+bILXKAIDzuueAN3B/eOp4U7P0L6F06/Dl74Q+X69TuyCaySdA/pN
cXj0C6SxaIPf4WI+LayKWVQ/SbLpNgSIfRPA51MUz3Ms6DfBUJ7sJfmkSojGQ3QRxMQikET/N/Ql
p0m2+Oj/eDTXUe27o/fcFvbf3EnvEUfeZpjf6jUO0srOSxudFjp2nbIAJ3JJHOuqXUdFzfpOwu5o
N42M43qDqAgfhjlMGbb3v9z7hOWyRNexvv4q6cE+4bo8VVKpjd1NvwTRF2nw3buzs+kGHin2eOjw
cLIGI1iojPALmh1pYpljuKa2wyOpzYzgtNOKABm7OQpt0hXKGzi+uObXZ1UfxK8OmXJMdeqxyxwC
vvKjXEiDLsiwm0J7N9TdWzb6QWd9m+uzIdRQ1UE8P61n5yCWex3w/QQCfWZVs9pSC3di4/9ydHk0
5hIF+0Rva9CdSbri+ca2unEHFDhDvbpS4crLf/JZ35RzliKmbb42AkQbXOFGX30QYySraDnMAzDh
PDBb9S1BNmGqf9vVEU75bUjNdp+xtXvYY8yCGLuK2BBq2EHNJpNS04gY6DRv9242nltq/DgOpkOb
ta86HH1cSX+ocsU3+tronZoD4yTd/K9TwN+m9e/MS5Oriyc1WlNQF1b6h7gQ955jkWOfsavP9O85
3YYtcfbBeO8RqedJ/CQ0wuGyoyQ8GtpdFFwqKRBaA1oeqmCGXCwNRBTJK6FPx8RMI05EXNjZQHdU
VqAgN8LhY8gF22zVn50Qa2PX/yPH+p/aowslTsu/tjtZxN/7xmhUW4i2k4eGI6yrQ+nk1b6CnN4m
mRqOurBpYkNa4UZUCaCyJL+gfyjWbaWrHoykPupsumrHPXlIyjqlC5wVySP9P3vIP+i1GSduac0b
p8ounUwu5TI/znRTcsF0ny4hnGlhETdkY+mmnsyu6CG0ouQ2J1+MosFG0b2wXihj4v213ADvuv3p
Gu62rpNnhxx2OZQaEr8wYXt3dpSv/UA1T42EKtpRB/lh2s2AYycr9O6mHl87tzc3xAhmJ4K50MaZ
tAblDZKVZkLHnyjm4+beFs+pzHj0cWKB4nJ/Um1qoBnOBkp6GSCgxG100AMFJSP6OynhJsr+XNSq
2CqOsJGpMJxQ/lKFRxg9a6yfyPLg5KPvorUxk5Fms979zAzvucfJi4X7uVptzV5IXHbGLSmEdxMg
XLtZxMkueVkih/rFOoj90OvOPB/xRSg32MqS5kAZ8iIhE7ap9iJcuK9LUit18q3bTycLsDKJKaTX
y30GVtt7wr0XDmbSuhipgJqTC/kIk584rERkT64aX5Xsoe8PYnbdkyzXJPcdKXDdlcDqXa4bWLDa
fJrSEvvQbH+WxDD7DMWPZmaiimHcSxTZF6rs/lU9Hs2pbvWGAnSSwsd6ui2o5lEa/9uV3owEnTAO
xT68rP2a9FyPJ0u1x6pknAqzJdi3SFxH8DcArdbcTuAxphmcxkYykdnZO3L2KTJ2BhA/7e38Z43z
uIy3sgXesxhIurw/cnH+Y3evTd982kl2R1aB7Axfmz/FQ/e4drko7QTbXnG6/LCcA5sU2kdqgR5a
dKz7Oh+QoFAvqEsac436QKrVOlJo1FpvQ7w6ki1fuSEis/zU4qfcIIt6JdSPbNtmmyJaa7KPXjex
31iWsWs1L545ee+wgZq9lFdsTDssGkX0wnxHXbGQNhcvN05fNUT/0/ax9PnNsQUPHfx2HRxGMaRv
Fj7L3YBpLGQJ67HRR2D+VjafpjBm/kwz9G328Ay0vUN65FH+hXpPDnnoQ/L5LsoDH1oi2vYxKJtV
5ocoxJ+0EkbwajtkPR9kkh5rGXUsoGOwFT2IRWikWzPWahv1/SsZJtqnEjzbeUYVXiKd+UR+veRZ
8Lag49jS8+ftlZhuvbDlJeTZGK3afS+Rl0wr9+JxEHCXLR8qaY33OaXOgeKE/Yxl8mitQ/xkc/8C
BDnYO1p3HDe5VTIjTgKsyBCHOTJevTHejQLVExho4pvKgYZKYtpxNfCBq4A4vEl840rG00nT1goM
9B7xeUPymgScqiIMu6MQJetPOj1PqDiyaiD8yDbuVFTwU08AMVEhKd8u6hBzimHyDMNCqRnSdi1w
gE/7YsqCGr4tZuBLm/N7GL5goHBzhPhnJJplqwAxE00Ch9+qTdI85jJkGl92fePKcxWbf9Ft9qdW
eaB8mp1sirFUiGSb2hjwwtLjJueCMDq8JeVcnFmkLjoL3I2iSnmPFnGnKjq05yTXW/JNDJ9W6UNm
Ze2pc83LYrXFPqWfWunggBKVaiksWuHo/K5Gt9oOTX+KgA03jQTfqWzl+kkrM9Ak6c9eUB0kbcME
zHfbuTA/Q37RfCM0iqNOv2Pl2ZoD7TBxguepiUdCgXCLBIqUg1XWnzvOP6BF+2BpflGes10sGskQ
EQEPpS8idIej4a25vzy11xtOeC4IJr+wqDDZpQ0ANo9w2CQh3IJx02NpGcoNus89Z/2DdiF3jH5e
l5P6QY/BvStrahC0953L/k4XV7HzXKLl7fCaGXjjFMG4TXzsF1B+/B0+F88C5tJ8ciLmDKNoWTkM
9/gb+O0Hi3FkjXjQFt3EQ6r0aUKnuY1cD/mm5kGV0t5naQL3oF6QvCIdyOKK+7uz9lk3N8dOY+Or
W3G0NKEYpHduMtJUN1VqbElV4YXuGMIoeHtr0cXO1vR7nDlx6n+AHBRuJ6qaLQOGjigQq2oe7IoO
PcTpznbsQJudiTjUugHQ1HbmHtx4+kVTcshrPJBy50iwoFig/0iHVbRn8Y1gswOiYwDlFUz2abrw
MOGa6GgjTaPEAbrOaSi32ZlHEwNjZs47Yv7D50J+moH+W7YmbbyLw34hEdZOs21fycq6zAaKBdlN
LwGeuXQq1VEYoAr2jDTDdczxSID4J4H/xh7LDSZBJ98s1cXqUFZG8SL9gP56tB7RI3kEarMEgpB6
+U3fJmM1JLucFP6VesioWX+JcxKOszo94CRtKf4xdqZrF5vIhesfCIcXHoLTCaOaj5bdx539QDzV
s9uDdmpjYsdz30m3n7cyz2ImOV7SQZhkyt36zHPZ7aZwp5Zi2hjVckc1tEktSI2gDJ4je0FZViJt
JykfW1CPRJciLIvNv5W+liSKF219yGaUSIyhvgFBeAjc5AVph49433dckW2I/nh11eht22JEu2gs
T8g9KfyN2f5po3qyKvPVGowXG+6QNMBvrIrUpUXjya66hyWy4K55xpxzGujHPsqewKt+1Y2G5Zty
8ohtNgMCVNO12LE74MZEujUXD7aM3yMjQVDldOe4iP7W5AgB+MJLOxHh6b3xPcXzv1L326QD7u2L
hX5DRj1rqAlHLuj6HgKKd3WJXSHAEXf2yvFiqXA8ECL8KvNPG79AaafW1oyQJ6Ud2YrRhOwVdV2M
1ip6K0RDyTRBcYy6mSbOoKW6wgze3VF5TNxUKqLynZ2vSMgJ937y2Y5B9xAK8e84Fxfc9iWkuXmk
Jn30HaKafRW4xP3njDEghD44ORPCEtHsrPAkMwdvhTtPW5N+y+yYy9k5KSDylpLzHVYqa6sRP7me
jYq6Ipt+iYh1WyaxnUoGfPqiqcQtBsTG3A/5hN7NkWABaqD6cbJeCKNEGEyGzpnGGGgXGRA1U5AX
7NanKSKfAWY4l7y+1iCNHWoVvJTByPhWeBMNnw6y6OxAb3Q5G6xJ0Xix67TfmzaOodaQeG2Xs5BG
foQ+ARjFwwLiWZ6WERinjAKKRQpwX+2R7BMkGDSbwcbs4eYHZ71WdRa99z0DmWeLdD/oSZzTzrg7
OdHjo30UYTadJ7DKnfMo27HyO/iZ7YLVMq48l9mS4FlBP2eluZOtzLd4Msh26K+YSO2DxWEtUPcn
FehEh9l/eGJSeGnnnnEiJiohgpsA+wLerVrmJUMKn6AmLtYswvCFoZ9m6Z6OgHgguhA0qe1t/ARJ
TT/uInDi29PVpswVWg6twTQC9rYW9HH5h3RKiax5/jM27H5ej1KgFfJ9iS30ahY/qYm3duPgRWMi
3XrVyCsIN29KAF2yoKCP/mYTnjwaVwdWWCpwEKVv6lKXIHZVtxaH03ybFAOFwKAbxhIfl7jny4UL
M1eLs7GNWnGWjvu7AdczyCG42IV5CqKivjoxJ7uOWnxRAHZ+laCAMnGF9FUa7LTiOS+D5BiVfcVa
LY/SlM+BClA0hEJhPl4YMtrVnvPzR46FBspcY9RwlvEJsmpkG8XBo9Y/fj7k52+lOZVnCmAQZ3Jx
r+/zKud/PgoFGDMoWPKuwD0RjxFT27aevOyYBKTNy3jRvm5RTtpd/ipcqtoQ9QwwTQ6xdKlxrquP
OR9sP2rcya+0fNEFhKbVkJFMPyrq6+lPIWzvoZwvnHysFIog57br/FyhqCGoEYSvVvXGnTAtIYBE
tLQwXePhUPykdHpVcXitWpf63qx5cNY6hrZYfGDP+pwk4ZPW2fgwwRSUBQOVdu0jIh6C7eQpwsL3
ZuSZB3Dner4qqM7uAuvbxn2pbSfeOi2mSzVqDALDgBVkeuvmGgZVrpZ3tEoK69KJk2871sNEI48A
83MU9i23vXjpUxl1fA3RnrIGiwDbvUXNnPEtEHrsiEzGzZvP35HTjBdTz59O5UWnRvSQoBODbGyi
iEhkvXq6aoxuPVZVtSYbxk+DdOd7gdfKLiwJXa8Jt5LR4Fd9B04F5dqFyzfI+8AVoud9WgVPBMXu
F0e99A7lDCRGPi/xwFY12g0Lq/hHBWN4kHbU4UBKeDbQIuv1iYFyCOjOAn9mF3L3Q8cJPiWIzPEC
Xyeiq7C82qgCvOnqCZsRbYxuoo9+k9lXnNEy5+efv+nO1BCrbhUfEjU+OMr28O+tdqP//FU6mDzZ
RlF3r1fqz3sMDP7/80FmYyGxUqRQ/Fy6P1ftzwf+95/xGD7XBDXsf67d/17hHnalbKPcm8YF958L
u14v9bmnMWG1EMqD7sXh52240y5GuPwVOerFnBGCdZg/cosqXubRN7PmslWlUdMXnrR+HQ8U76YF
7RLlMU0W2BBSVbOFTGIq2H1OIp4nd5H2oCLFK4VkQQzTqNQOxqHFhx79rgSoOD9wwdhRNluzopJg
GMUuphW6FJM6j3KOtk4y7SJ3rSPOlr9VJXowLIiHZUGOnvXbpriF/Tw/hh6+NMVJ4EeyJGcWHG8u
PuYOQV1HNE4ikgjJ0KM16i8uV4uK9pTRrCv0S5p0v9zxnhkZe9BC0l9hRhtqjyFfI4tCuZpOahW6
90ib/XHV02kNd0g9Db2Zc02tJJ64WZ7zlbTpmwh2X3ErpPaZATWczT1pQm9eH9Q47BCFTs3emfKC
/uMXQ+hvbiWT64pgEnxhD06Pn6gOrJfCcHOahPrS16N3NOnKIcicUV4wRToKEhAFARMXGMU4Yt0f
KGOHb8qZwuACthDlu9AKgucvE34WFXNFyq9BlaJEs9qPC+RKsYA669baj1YHuYDedluLKNhoUsU2
kyv2BIDLQzPvizhOb97ssaVR5xQUFZqZ7DXrit9z1ufPY3oEgyJlAs3xgzPI77yuB6ZDvC2uk+BU
BFMY+BKXNuezzDlHetHudDcXoOgGAXiVNvZVDpGBxSY+1lNhwWjKU9uPw861nWtatEA8gWbSKzy/
HCDk7EEyMgzDcaSwAqsSIrB5hhQoVXN06f0Y25gHQZBeufn/Yk5CER0kH9PSLZs6+aUXjlogWMdj
G+o9/A+6nDOsETz8hoJ9CV8nZ06TVHgDZLyDCzoDNVqbQZbPvWchHZMzPVYcUYR5fQdkM1gNovFw
0I9xWMmt3RwMw3lz9J9etjczZUyhxk5vupZM7x5XqW3Np6ygqT3uCOQAxG6JpRQHw8W+M4EiOS4+
6Z6C0P/H1Xn1tg2sW/QXESCH/VVUl2y5txciTmIOOezD/uvPYs7FvcB9CVKMWJZIzlf2XntfPE+9
/gzMojpwYcL8ZdHHbgDJPSIopDlp/+yn9ltmde7W0+13rOgeipBL1/SD+p5JM3ngvwJ7kpvOTLtj
4lFGj819NY9qJxjUHIX8xaNvZdNjcOINQNTFFiMhWFpdiDBIjj7kQitK/BjjwEjZY9vdlaP0hnFW
rsmVW2ABwVF5ubPVFnK+lnk9dLauOqs8KM///rggjea196uvjUWM4YkzdDhx9vJZnAfPgVkWtiTY
AN9XczHvaodcYkO5h9xKcwxGI2oYzasbqcXODiXREYcO1IXuNg2TPExzhZAKRQbGXHpmvm4ynCOG
M0Rt3cKLUYjUUi88dtBbzJ/KZtosRLa3CsUuH+dzdhiq9G7q/BDhXkpdk7gfDtCNfVtDVAxDA8ue
xc8eDEzvgMsNUVVTEvAUxCwLPeLfd3BaHzI/Gxpjnrqz8rCw0Wz24bH1oc/UNWr/vDW2Dv5ZQBXh
GsLjc1EMiXGrsCrNXTCepJlN+1D76b7kdjhIm0FB/eK6CWNmnKumyhLi6KqobDFkdKlL7d+Owckq
zK++GG6pXsaX3DA+1Zx+ibCLOQjhm+SivrkUJ1SCrMENWd23rfcmlP/Eocb2g83RNvctalPKTnpi
imtMD3Lbz8UL2sVThor4NUkQZiRTemAS+O40eXVsXJ7jXijxpQ2+vynhL7AqxFTlpF2UNfgGpQbh
M2KQG2f6fPnT48VA6UermTWr2S+lnoEhRTuU3mU4UiC1z1+4pliwWCEOirbFbV7dAL6csyY4Dp7n
rclX9jYgXlcFGHDnb7fo74Fa1Be34cd1/f45rFLyuNvxJZQVDYoz1Pu49OwDnkr6L3g5PMpG+6oB
yTAYAmWW+Bqq4lQ+SrTDiV/fzEzvi8WoSUtIfoqS8x6o7YES4tkWLtqBEAKNpIQ2Qv1D6FoI4zF9
VsNynux+2mVLxthGClQcYUsQNY4rYwn2Xq3hrU/qPGcUJnbrgoTEy8Vi9YUlSMarCH8JSCI8hNq3
JsmQ6bqsoskQ9LTb4HYCKmIEvXVRBl1lroYEj+p2ztG2gdXBreRn6dG1h09L45Mx7Imdd15A/nBe
AqXKFen7EmrzYtVxB+nvqRTtgqxkeCwG19rkhomuYO4w7VDodwp47Ezb4kL44xi09m3sPUinYb4O
lc5bsr+Y+5CupVgZgmHn2OOjqI1fdpZsBf7rWct7CUjZnDUoB4u2w3H6V6yv3uKxbKqQJKrhZynD
j3Ts7pNMnxpC0sOyvTRLd+9n3Fg9RglcQsAbkLazh6P/AMf3iIm7jRxfzRvbrX6EOPahPsdC3Wcu
KJ6FpcC2T4DUz9VdEXdiOy/b0BvkNl0Vm8B4CIVbDoFdU6RWiLrcXjyX8/IYQ3HJil8LC8vS9tq9
HaPXjaFJZzcVxsOW2dxVJcwVZI2TPsCxG1XC33Hkgmrona0K5u9FVLcpjS+lFPmuH3ziVsx7M571
sTDmG9pUQGey3hjjcPUxQ1PFs46DjZEhHEoCmimiND0mi5MAW5FiTHRC95GO0+gt3o65+bCLgYGU
VNdmzN8YkK7+ZO8tM+pkp/uWoCXq1MrBuDVr3K9Z/5ibAbBLfOFlxhsp3fGtzPElBbl6xc11LVJj
2sX9/Bt81aclxHXM2G0amfWUsKLekpD34TagWgQon0mbe2m4GkyvYW6sgQgPpcR+AifPY405hsIu
ye4BUoN1VIRXRXFxX3ZeAcIwuWP495ZSXaREZ8JD629mtQtmZ5V/5ZFo1atk8hYxNrmW5eqoHNpt
VfVvBUNzHPH2Bk/1vdLJLsRRarf1B3JoVhc8uHdMKPeD8uRptCz2zflRVCwrkMD3Hmu4WLEeHLz2
Hl/DX8rKBsP0mLPpZFRcuhaeE1hgvc33dnt7YM+V3ZDXtzH1kuALo4QqvyYMqXTEb7fFzV7x8B36
Dq55EtubDhrpPwEUo0onvZ8ydIvIl8BBaSR0sh2t+5kNsGHJWzv02IiQI+4WCO3AEK19lq0enLZM
dsnUFPgILLnDQo9jj0cJdZ2FRZdIAqZRqtgoUq6Z9OttpU3n5LFcz0x6wqWijkPywuPDtB5s2dqX
tEn7fRkQ1GPals+TfDHZ4bPKK6WF97lM4VJrjpyAmQ3ull0yoqIwULPnwSmoehSXbk59bol7zkck
DDEqAoPBF1MYbqeURK2pMlD2pG+TiVLUaHH4UC1vRp/HZ4ibUOjmVlc3s5zSXewUaPuyEBUWI2dL
H+dQ8jOU1kNiosT0h5iFgs8m36ECDmFOd/0cRN6E8wPkJZfGUkX9bPytGQXtajL5mkb6xFCwGS94
OGyhQH5Y/vTcZ86xWmkYjeYxLBLxMxb5z5i01Tdg8XQzV8Z9ZVQTy5TzrLMsCvMvmA4U7GwMNh1O
1r7YsdZlwo62ku4oSj3TvNR6qXd9NmxZFiPMdJ67MLHPPV1tNsZMkWIncovci3KWYamFPm4Gw4eu
faMnQEfm+O/J4e9S37q5gne2nNOtFv518m0G9PmIJnemP4MlQCGfBhUrXyY9rJbpllvp7xoj/7Dz
5TTUDINxbtBg/VMQSvm+wCY4TJ5xFaHITmn3kzmed0Eqbp1kFTzGdZztgw6XjRyLfTBZJ0wz8W6x
arVFAwDGd662yBEQAhg59Ef7uQlz8oUrtbfN5NuW4rmpJso5NNnPbgEKymoN1Lf/aEJNqFhcK+TI
dsEihtuhq1R7P03ZXUo3VNn+RGifQ7afBRmAXc+8pFfPMriswgDFUzBD+rHct2o2gbqljhGpFtdr
nBrMivr7OBmyfTHZiOjbAInqEbcnXSTfMCoGu4nCFoF3/NqsQGttGG8EJhYbJspvZbxKN1Cx5KwJ
AW8M61pzX+YhShI20qiYWtq+TLLN01uPqnRbcfxTl6a8wvVbAQQ6ztxoBCdeLbvmfBBtfOyU++MW
L5MwWBFAUmyZWTLex5RPxxcm1QsDkQ+/hGGVrJ0WuL9IuR8iMUkgpABvZL1TsCkiQb+2EbllR9Av
P+0OtSFpC3uLD1oPHmKKtP8GPAdnUm+zDJbSFDeoDmmCzLZ7WIr0VGjnOTXqdyuQDlohiXQ9YxJE
RJ+D/UFAr1saZ5/Rznikv2BxQLhBE9ttZ0Qk5yzhYV6yyJ1r1stB+Vkq3uwQLo/ZXjMYCItffJom
yb16QAhF10bpId9NlMxnIz20UEsBsIQwe4r65No/ds/OP69YOFW2x326NFgq62kLEuE4Fkg+HC92
mHxiD6hC88HBg4CKuHjo20Buh86+tGX2JL35EULUU4VXc+Ma+qNI6QkmhKKdc55TkewtU2x6GzJX
ClTIW0MqOud5rZayiRTQpMShlxhZtwtCRNR1bJ11edCN1URt0Vw64nWJHv3QPChi38XBnoJ/av1d
LyHZp3bFMoyRYp/m723PeWYIhwp5oJH2QWxz7hCv8iuX/0ZcKkSgUHwR7PCnCYc7BGz4t7vQPcbN
G5f8tlrM6kKHFtA9JpBQkEEbpMXE8rXOGZ+tDkHK+f6ZyNy79fWQwk3HGwxnejuo9WUJ0BZJc9pR
eHDNfiWj8RdR4RaxuHcwhPspEcIe2yn2wUMxBaRGZh4wHlUThtE0PVeoKg+9GrG7qOojRzTn1FSH
M2U45lgv2/dNsIYCEF0iC711Zrwv1pA92nX9hRAkaOtfs4/xcYAiIutr5SAGVjYWKMVt1aEnt+LD
nMp6bxmu2DRjmmxrSABhaJ/H1HpgxQYbcGHEjlEeY2nQVkj+YUdMlFKdZojuTh5TZZ+pXJHtJ8tj
1YRltnGXvw4ROscOE93gTwec9H8dYbxJKaiuhpiaRAwgIZziXY7PSow4+1pZoLxpdxaRORH8vL++
ywq1Af2PvP1tEj3ckbH9LqVzGZrid4anDdHN3monvJJNRHQgOTO83jbz31cYF24LweO1WAS8snBA
8LqgxaWHYzPfbFv3KR/gMYQtAWQ5MSsMYpp1psTWFjRiNGRjfmKsyXkeoyhtWamxtJP7WDE7Awj7
SMASKro6/lSxxg5ezjTS2E6wmzNKyLA5cC1xzSGmmdovskks9uvJe8UQOgLieGchMtvJGVMHeghW
aBMK09kY92bXPAUZ28UBxA67vbTeIMH/E2YJ7uU2uUIW+2mD5F4RKoUJHUHTArBsLwdWDO3kbl1b
sxI0qgWDVLFNS/c3Ajm9n92AZOOD0Sy4sJ2u3pvJ9d8lPA3Da23318zgMV8PPqM35so9y5uxQKm2
2p1qyi0MNM30oPE7BQbdVjOW5zKUr21p/e7tGMFvhWWvR5CMk5JWyW+MrW2iJjPwR7OJrR+pE88l
Lk6y2Owt3JHvNJGr3tPhqf5d+Hi+5oFvbCvacDdDk9N5JRsgtSuqTt3LmbV/UvpV5JHDmjbo+EIe
PTrPczyYONDMIi2jPH4yFjLRaZNR9+L0RiX5w/hFR4U1Yp0rwHrUaEuIPEZQx0jEGF2asxCVdbfM
dwumiGM+fQ6F87DEdhwlYyz3bu9fWPkiwfW852Wi2xqpJWi+qyNzhN3Q0e467E6RsEEpnr6cEZGJ
NGDyuc2j4St/x6Xk7GAoLVudV+Omy6r7MZ8+xnL1c6EjM+x6x0i02VkQgbcyoLsWtX0vaJJ60y9v
k220kHy24/AzVt5jI+YX07ZPaey/uuDuC8eEiReclTAuCaaevds59kapKFBhSqkqonaEOAocFFlW
byd7e5h+BzrAC/hjTuJlstMX6nN+XDs594v61XY8HBqjewmH7pT0DNtC/3sJoMiOZfXtkgVdBOFC
Bc97qlvxVlh8tlqxQtbYJo+IFbEbM/uKmXwOLYQy09Dboof8TkXciJMlONm8herRrSd3rw2XTwqL
oxe4v/JxMA81gEpEB8QF+Q8YJK4WuOZdOtIOpQhExkJZQBOqO95I9zo3BlMc+siDU+AFRGU6xjjz
6hk2q4FF8+zK9I9v239yaS4H5jBim/nAaibjqbc8QN1VY0eJQIvpx7j6fBLSDZWYJ8/EIZHn/Xco
kCjGFa+IUTTj7uW3mHA7c4BAiXPjvZhmiTEU45wxmcdswMeNq7rY0gzxekLjVsaZSVm3qCftFerF
IPPSn0fAGadxNL0L0wxuumigxr7GVf0VzH13St1yfrBQUsUyzHe5DH97ydfQ2GxNNi4+21M+oivW
Iwgzy3eixRt/Qm+vyxrpqVGckXsxaZvtImLKgfEsXkijCeOXeAlIAJkebKvInu2K/ihuMLUvRc5H
AyKD4YBZ7oIBeIxU5MvWzPFzDDR0x++JTNCk+Fqd3NxhlTjJgrKWhgUxk7VzQ8aYiV5+EswfXTIT
mBZxhqHFcV2qZM3SpY1p+oPsF3gGebJyhhLYyxWAIt/DblWJCzxQGD1eQ9Bf3DwLi5u8LMSlKmsy
KxguL0Fz30KyjD3KdP0GZJ8jS8KNFS7VNasgyF4+zlD7c0mLGEkXzAyzYrCkRXBhXW4eS1NfYl2U
d2GM0mauTHdbGozsRtXXZ0JIIwjRKHdsClqQJVFT4Kf1i5zJ4fDuTcFL6DaQrIh5w0aUfpvxiGtp
KKEAcFUFbYFYSdvJYarRZIbJeZz8itCU6qCaZjXz2T+IAGkDWXZCWk6gK61G8WT8CAoUF2RzI8qv
G5pVX4PWXSUgVs5TotlPtJRXmdnWcYlat8yuSphvAcK6jV8XKaeI6LZemR0H5Rfbzi5hD3bu+/zP
dZRU+PBZcC4OyhzslqCZaayYsps7zw+ZJOrmOBXYZSqfwnTG8WnmSPD9cYcW2cVunr1g26ZtbvEm
NeUJVMJTHcLySDSANIBz75Y9UtfHDNfZxyOSKYJu89MwJ0PFNWH+iUO2ODmNnB0SN8jdsEljeeqH
2tvCsEbz1+SXAFbpUaP2QaYtC4iR4qp7WQB41SngXPvAVodacurp/d+KCj4JRPtzWTJVUj2cRVza
TONWbMES59Eks2Bj5vGnbYx8nnXwmYT4LLqilfjy44UBhvklK+Fsg6G8S1v/AtrOYx7PSIXauXtR
CAafXbUbU4dZZss2NaxonBEb/ggDxSYHNqV7VrgY1+P0cyaCLTOHx2qwr6JZLiglPofcJkmtcEFR
czKhKubBpFF2KnztgNSeln4eD7E+OZlEaTR8zj4qFSeIx53L0so1eItUU5N3uvj9LknmR9dpgmjE
BMAA+Ni0HQ4Td3hDV/97ATBOx4Af1zeY4LH0oyhI7X3X28GZVJqcdWt6DRKNr4LjpkwthdYtPLME
9Q4leWJxkpm7LFAsCxTEIU21fFFT+QHkZ2chzzohwDj7res/DsPLNBDcXqjwAdE9MO0OZl8460OZ
9uWN9eCdrtqPOGYiUmlV7IpueQlqzF5L684bhkNs16fJOzkzZQQi5GOK+CZa98VIq90+C+CZThA/
ErR6hP/eDRrzgC2riCBmdQG78O2H1XweHDFHwkCXTPlGykkp3e3cB4JlUXPUbSqvbTZfEs+YzpkH
StI22Na4rnkUPWaUujLgn4cow5IwuxTVrAma4EpE3mlFodPgTinRMJj5gS3MUzcuH1xa09HKrHPS
ivJgdzQRhZNZd53NSkKiZN4on/U+HJrfXYMy1rQpHMryyUK0dMbalx8RagIXE+uiMgEzyEjNTgTF
SzowapsXDbsDfIbyxZuG29o7sBTgsmk2jFQeDYK6cpgw48HyouO20+2Qw/5ynVWhhhQvZQYDcWeN
AAhM7JENa+g5XblOfRS0rHxrVNA+Iaf2bEiWNIVzccbvMcPlrxjesdV0HvNWH2XB/+jou8Aht4n1
ZcbFgPBk8JFK+Exgjx264B0C9j21T32pG1w/Yaw+CmfiMrYJCoYEke5T+krGKNO5SBjVj4ibeDJ/
Bt3yWbuePhRd8GMAcIL77FT7zPIvsuC4Zn+2hfEGC7vAk+l+1ynGmCAEJ1s28jo6Jkm/TCXAY0DF
7VmcoTr1mds5S7GfFK8VOJd/X+bQ1KasfWyZQWNAEIzdh2XtJCTqA/S8j3KE2h92HmmglXPJW8a/
6LDpNHuIx5ihyOVIi3PjZ/aF8B/bzUBjdOq3nc3yJjwm0F3BmKehntrqmYe2JpX8EJY1Rrua9xKF
mHepx3Adg5H3A4UJgqJyGEXOh9or0bxCLudhiCwv06TSJOlJJ538nXlU4r1738eJA8QlvCyJiYrY
L1feHdTxmMTAUMxyk3V42lh14ByjfmbaJ7z9n7BDKo0xDy4+Qk5TcTKx6ayy5lcXBor0c4TnPnpO
uz+wbWDI0dm/7XoPVn1hiqE+E0t8zYMpKZ8a1rQSR0AZHI1leFQZRHbti8/Z7JddE/NMx8O6dykE
8SYwtVCT8xnieSMbIXlr+gaksdU/UboCO8lW6NJIEFDM/TUOivJFiRc+bY+3IbxwwEbOEjew1TlU
Z5xrvaggLqXgtDG0bruQEIPMQxfgh1TdnoYF0HMKCLzMO63sl0pycbuDgMY0gNObAaw1DshNsHjf
sK0eZsP7mZ3COGtfZVBueE05ee60gNK9ulbw5VXpsW2GeCfdTEQGA+SZa2TrVnKdDDXFfqj1dzqb
W3ttfvOR1kK78qXRIRmLLjom6pU9AqiOaalhsQm1tpMh7X2K8RdZkwFfgf12DbbjOgf9twFaCRuk
t/UHUDo66Y/xxNMxRb6oNavcsDR++q6+kzDyD2hrb0llT9t+CmEtlsVDAHwNdiJ5UzTL4TSLbaIa
4pBJkWBL04QHC1NZ2nYZnaz8syCl6WdzvKk0iJpMNXvmGd9BHFRRKuhx246JlJ1nNlLDvepxQ+Ps
6s8KZg3FUccqqhm+faKjLq1jP8yBN0aAo3aYSThlDG4/OoZv0nrPrQVBA7eJCRS7h0Ipc1zivXkQ
yVzuM+FdoJDdqhjgYRH2cOngJgRBdxCjK6IiBhUBTxXMW695F7P8pV68asdz+LGrjNsqt/USTkln
ZFA4eclf5rBFB2vDcl/HsqUUZZlVjqE8u0xAicNmm4j/10IC0c3MCEZM+07zkDJ5PpY88xc3+GOh
CQTj5h/IgUKMFwJpL2LUwyyCMXP4ADZ9EiISc7xULinCbH7B4y3I/FX4Pks3vfIzjBidg4wbaZul
tn/KZiRQTgo2wSvuTHDCR9wGD33smZdCBK+IZjFxOCP3IQMwJzuryr5ipaQ7Ju+vGSrE/Alr/NC/
dkV9HS3H2w7gHzGm4bT16hKuAVOcyi9m3gTr3g3ZYeKan2I6k4y478Ydzg1KxjBbW8qkN+/rJWHy
XI2/UrADb66i2SkEBGlJcMiERXUboKI1xwpvqqunHfzt1a5Fkc/NHrX4/hl7eOsoCtIbNG4egqu4
skXzIinQ2fGat5XAemFWGm6aGEFAxkl3CMNpN7XBxzipaUc7/5g0FJJh3D5NbvuLdhnqk/Cp7+v7
wADAI3X1EoQ+H2iG20Y+W2WF8tAw9yGgBD5cZu8lCQbOgITDJz/AsfiAi765LSi5t1oyY0f2+Vya
PnekM/3AzCGCcCFl2MXlgfh9VV8gYsvqfUMulp2x0tI2NIauv7OWAWQP0DArTV5CK7zzrMA/DtI/
huPyPIBAZWof4KWV+o9G+c4wqLX2Cha16qevjBbkLvMzRsfUd6ferU8gkm4IpMfdWAfgy+EqNCmP
taXQV4YV40aGy62pnWzbLs5POFUv8WpcZi5QrBCemzbd73aYImvO38deffqu9DbyWsR8IoGR/vRi
xpqzZsA7xl0rjTdzXF6xwqr9NK0FesVA3pHIMBLxJGYYQKlb/wF2H7BR6ned0T5QlUDHXY2bWo/X
3uMDQO747jc0udZwctgWMTnhYnyf5HAUo3KjOUc1z+aZSHhezBC0VAguActkdJiJujWA0Y3afGLa
1XrsZv3xNOWC2Eo5HzCvs0khBpfp52Wqv4Ql9YH4OSci9nPYxCVGksa268vANCzm490BvP2WoW9H
fYeFaRoHHuwc7bIN0QVBe9+JQMN4ZPnF2vZXzjuplfveNntTMiBwAqylXQnAvKqxB1QK6+LS1jQa
A3Du4qEejJ/OyM3dXJvdsXLka+d5/QXRD5Pc+GL47s5IQzahsztiG28eMWeSkNFixzl0K8txXN8L
6nmfaKEgcdVp8R0M8viaLEGYPDoSMkARieK6O8WcL5ssh75sKZc5UtLuqzX9KJ9BSGRso5NE0HTk
N9sa9twJPpJakxwMx7zJYeEh1qrssM53A+3SjXxPOeLuBbP1Jr53fbs7OIwcaJ2t5dgZ+gmxP4dX
H6MYmEmQASwcxa0PWY660RMcfJPuL7lOLNJq9Z+xWG5uM0u6gA8l6+ouFOj/jfwhdNU9iw7CWTmW
ULO+WEPArNm8d2I2CIo8+H1O9otdXTWuryUTB0UnM2Q1Eja7jkoKV8PHk2333tmX+mkAttrEAB68
vn5V1fCet/aytxx0vkb9VnsIzez8y5iAuTj1e+czh16m/ggZ0gwhztUOg7uqDtGDVccl69BbEebN
mGOa1C6YbjpfCKcFNd5ZPsRSyQB8NYhmcYd5NJUvAQoRPNHIihhf8Cz9xaiO7nyaOlp3zsAyAPIc
sM8yrn1v/XhhvwO4WDDCql8ynwuerfCOgdjvwMMfhEC7qOIPY0WSKT2fZjGQyzKSg4KdGX1czA8e
Oqmzxb10QdoyW2WH9k7uxql5L2eIFkU+vKPZgUoWH9CVHhVfQkXbw4MipogVKEp+5fls0/La24U9
J0Cccc3lllp42SyDhWfzZVWybzWSW9+9QRXYdsHBqsNrlwJlMwLr+oXuvIpEQBpN0ij8MwtXdrkq
IHB28Jxovyrk6CnOk4glJMrOuH9QZfgYTMI8WuVnHE+ExBvPHquqOmeKr1T9bdvZRMuMdmCcrCzq
tUv9MYy/+nKilvHmp57li6pDjCxq+iv8/slETzRYJm76NK3vx5FP2aLjiXzf/UGTBgeB6WKpGtgY
VnJneUO5KzP/gWwGlzGIeVZBAlcQtxDDYJsbNCm9OcrwocGmPM9FRRUZO2fHCw/5ApJcIRtgHfcD
0+pTx/GVWSwdDEqWhYYHAiamQRqTJWbA1sVXYrneTeUYB99sv4Wj9mQSbb3wOeinKvKL8nVcTbKu
W3K3edVhivENK/0n97hJB9LLwAC8l87TlFZng6JjIxbry0xT59TaiogJwTzXxZzrNG+YhMlkashK
K8NyOxAOxqhDbFLj4tpoL5ipvDcZKPqmK3lgfeuEIThk9JupnoaF50eKQXVjVDP++wFMokQ8kspP
O+vevKrZVkRzq5KD26ey22QT6VxpwCB+uBnpxS8mQakz58fKvAPzcpO1+znNmoBMt8UDWr1Uk/uN
D+CXYVHS5diZAc4B1Nfrh5r1yUtihTCN9rKi1wC48Cuv8hR4V4ulMS1exEBqiMa2lM2WdUuG5OiX
CM/bDJ+KvZJS6hJbhov9qEuSF1lhIpsdn9E5gD021y/CIhxNKCIjMjQVi1e+4vtb354PkxvuNCqf
YdmyWkIa5uJdfFcF6qcbOrHrnTjh1nb31buRIfAx0p4NHcTxQcCsrqk5AuRO5WL/cRkFkbSJU8Iq
PhOo84Y0/vT2eCbPaECdy/wcT/EurtP70GOxufgbcNT+v88QHNqDdLvx0n0OU+vydGaWzkQR+ZF6
COb8SSuToQEyedGond0x58kL0rCs5T7nGR3NsjtZg/XKGJHhk71ca3c4yJg5ox+wjERRYxXLVrCk
2TTJUG1zi8FjwqVQ9Rjife/ObQYKhKmlW2lugjDC3EETwXuXOWfd1HsPCXdfsAxi34bIuJtYfZjf
S/wX6A/lUdg1uAT+AC94sQkO2rdtfUKwGKWjAyTMOxZLzgxANveEQmAzt9pHW3qndeqQenD0S0rM
pu/vWZVxofUUG7L463fO3dyt+RdlfwroT+0gcszmTqMKrxJBAFjnH8f+3hq9+3mxD61BsQKyYEMo
HOIZTaJIXd1XXnUrrBknaQwkf4gfFuXR2KCJRaAMK9u1z3KdEfrdcfDR6AmL6JF0lSaVDZ+0b4m/
s0TaKXyMtWo3Femnly83yB877SF1tcKa2wTiZUP3wk7J2wwd/YXLbsRS1CqAITgabeR63XtqIvlr
bZwPGCY3NrpArJ7jUw5XvHSAsq03YWwsN8Mk+4oxihn3ZyDEIbqx6dizqMsTcaNOGjjTRxfLVXht
Yu6zZdVXpAx5nQa9AjIiKxFn2u0bbDjge/1zG1I2MY3/M7Z1t1ts9peaMf5Oed2uM+dbIBDWTRl9
Eh6kKLaTP4NFvsIyRSlskRT9kpjRN7EEvcFxiXRDXsYw9XB4HwZkocSeWHQc4CWc1GTVvfzYi1Gw
z5rVtqh6Apy68itzXHLMxbds49c4vlBHERkcgjokucg2GcQBTl8K66IVb4AjnybT50w2ULjGpv06
x8PJqn4GPg92Njz1jKX4yoU+9vUqjPYWZ8+QnuVokg4IrhURLn13Z2tBuoUHakvJ6TffiV0/+Y4h
i4gxG+xz4xBO0dfJkdiuiMDqcTfYfFdV64gUkeTY93w6fkULWceXcZVCYcJEoUDCO2lSB4shLYGF
d9Zq3DWZhIlMgXkLwkdzoERrkl+yp0gkP5CUB8/+QeR/9OoEeRvfwAgh8fQ2wPY1bgBslAWdIdXg
E1wMQzOuJ1cxWrLEAZSBldtAZ1uw88pxcbdI70Lo49vq0mrkpfqX39WEpzgN9R4UAStjVbHSRc93
RO5zNVpycuzAesXJOO0zjLFzTEBRXsuHaQqtqOwX6nYS8qJ4LL5HZlXbpGBeRizm1mpXVdcKMDbg
TGy0hc7arOsP/BzmOWCXYk6EivWUqjunl+Uds//FJmxF6+qrNkdxYv8ikWiBEkARPrOP8HIid1vv
XEhT33VCd2eyvQ4+otg7EcM3KLW5GknWf80hGUbrRXscdFqetdGU5//+7pMCWp4Hug/oNPztv194
JR3ze9vb1kYN5u2NC5tebPGg/eXGW1Ua+WdPzi244cp4MmK8kQOJ2ne+TxTNUrcsN5irjrU3cwBw
fq4236eR9VOkcml8mFp/JIad/GDXYUC+JDg8lXoUGhyWqW0Mw5SRTt6pt5KmbJuFbf9gNl1xSPix
mDtxhUPSiflxM/dAYCIUhtRiPdAxBFmaTCBrE9MlqLv/+SVTarr8+7tkuLCGDM7//i2rgucKMfvh
/335v390+zI4y/b6f/9LwLF+wU6NXXwONR69jgcf8oaS5eiFah4m2f/+YvUeiJmgPDp2bl+GIRD/
/cVb/6hzlaMVpd9jIvtejERk/fv7f1+bjEnArD0IP+RQC1RY/ePc4mw07IfQYIsS1/MpgJ1w6Etg
i+BCJz7SBbiVDmjcIBpK+iKO/gJObkwGgiVY3i+Le06b3Dt3pvgOHa68FIXKWdKwIvSD03muWiZk
Od6RbU1msQt+ikAX5PSrhYCcs/L873f/Iek8liM3tiD6RYiAN9v2vtlsNt0GwSGHKNiCLwBfr4PR
ZuJJmidxyEbhVt7Mk8b/iYJg5QFq2gGfag7CsJrDSL7g8O8v87rNdsizQMby5qDm31EFnN3eRP9X
4jUD72TBukKmvC4GfCt+SM4uY/U4urcxJNOBhUyQRzKbo2p+Kb4Pj1Pbzs8QJWAWX0ggz5VsYN/5
MZhn2BXQiZqmWvcEWskjddph0oUG0rWxtMP/v8z7/taM9QU0/fCQq0z7/5cqahAJ8g7TKUEn9D02
M/9+Szr/Fn22bE308QaWA5mbFCSD0T+73hJYjdjm3bifkFsODgXtcrDksVBQGLvupOm/pW7UhzjX
WNK5mLeMwTvgkuPd2+JND42oPjWcs/tCKzaS2P8BlxtqAstzOX6RK+43o/hXtdLib5kM1jnBgtWL
YFuCZqANAW+SJDsbus/meA8OOyZzQu9BSKDHDU2+0+4RPU2B4gf76fbVynYNa1WqlCilh2KqG9ML
0hoeVaf5Ys7VzxRaBQ3CuxjEJyeFv0RXCo4xV6SoxLc6lCPYFIvCiBKkEI0U8TJVDlZs/Mgr23bn
hAg9uI25tnWQHGUGXMIYa4SLWl8MLaXojYMIx37/6MkqPurUIS8FvhzDX8pa8nasoITO9Ekf+x52
UiLkXXanW1ebZgKnO2xKo+M6QDkfUq6vlnyJFG38lWFQ7F0F9LrEv2XXVKzJ9oG8dGIeAdkNmybE
hroSNFnCmZ6GtQwfceB8JHm4k0X1XlnHinqOwU2hVVG/UXCx46qubeCULfrkrwi5wkFiLLjswoYI
PgtV7drSOQwlsQqrIOA12OEpB9oeNbF5yrWE/VEQ7sumADhEprJ74ZzrdYSuTj11lvnDprJbMclv
WSALntWiW0ISeXgG3HmiNHyFrBzKmt7JiMmzZvFU+d7KKAp6sNt7EAVfQLvTtVfFVzSSiEzLRx77
If128bLUwFy2ahukeTf3kW1jfurYEJybg91dyOgg2+AiLPpkMRQyLchV0Ct4wJJQXdm6q1pkt8pq
L35v/QqOOPR6kHV6jHIFlZtKd32H3bOEJe5Lt1hGQf48Fr2zbeW4aZz4uXFnQTr317EVnpOhNFem
f+BFcemq5q7JoF+YDYi73LwRcHg1Xefuz4VzcxcAGiEDIunBntQyr1F8kRqVIYK28ymC41dCECYm
tlb+n4zLJBQVu8zf3Ln1HJO0h8QpCmJZY9tDggx/ZQBC1jZZGDEVZf57mVdvgZa8AeXCkki1L0ND
a1h3iK+86bLvhJ8jaynrHSc4QptiwDehFS8GE/b9YPu3RPEvK1qMTVYPXwh2sbZO57fmUBKAtxwE
N7wQTZTfSq//Zui2FvqbkVpYyKmzjJSeblO0iFAHMzEmvGJ7ym/s7FuyQ0pT8asmEexz2WxaLXyZ
JFTe3F53rGDPxAskFLh9VhU7r/XeqENjaxBxuWhCxpQRMdBXP10yUfQQIE+G8mrAhMS1Tc4hDm9s
fCouKuTZpcYS3iVDowFVYoAzLJoSnX0VYbev8/ASmi11t/gbt5bNnsBneZbAGOsFmIAhcdkpamyl
cdKxZNTq/oNeLD4D5tItbBhjsb3OVXLFvA/CVP/SW1AybWB+ixjbV43JDlzIxILTsd8DKlCRaMC3
Ui68tgv5Y1udttbpxy5dTiaATDmsruLD1DtIuO6h7iSoy5y7Zm09E9/GAZnBj7aZ99J23Pg+EUR/
6v/gSz9hXldzmSiJKOCLWR45QAhBuzS4kKvcgUE8Nd/dpH+zwYjWog3Qelj2sWVmyh65zLE+XbIS
53/0LC1M0YillUfvNQzbbqA2sTRtzIL5+DH27rONSsvlJD/0CY7JIMwZgFSAEXHI8CFP7beUTXZQ
XnipuZaHJFX3Yd6C+JmCdcq/jQXY9FkMSNf5lCtkP/+G4xCmnyqvpELVKguKPyZvT34MfENrg7nH
MXhTpPqr60+k1TzjVVTNWm+jSxuUL72huZtUnpQVRNuuhqKD8Woduw1XC4xtdbedpETvLdlfIlLH
8cBu0dzbBGbsqHl2x7vetUc3S39w9+G6yTF7turBjmBfJFAzBuMpq8Z6Gc+ITDv3aJCcrJ3Vyy8P
CoTrRJvR2kWmOhftFD1BxAf4Z3qAh5CO4OGTu6KwljFO2PbVilgllP56iJJDVcx12EO4Sw1/2KQB
zoBcsZ8FiEZDGLxQiK/nqYHH1RYgC1xV4aDxmmVmYkmckunghRgNyxjIhk4MSon4FZMp5KYxTA64
MHZ6Y96a9ApAqn4QYB7uQDfA5vgTpzWkEamEwChPayj4IEt3ig3wCOCvrX42cKRyt4OAXWXVrYiD
/BqUXDSttoam1q2owKFbfQx8lp9Fv+8lh7pXRjSIk7smtRVc//1Sf7Ls8JYtyekqkMZp6gXG6gr4
jRWU+jWxItyuvkDOIhkvw+45/CJvfGwzymic3OFbN4VoSvww80hfJtYdiwNbmYxZMGy9U8EsEc67
flpN8OwnhVoa9CYQ5GAeNDTSmCEQg0F9RrE9nOqyBD1Zs6Hh27bNyW3j28Cdgm+A7Vf2AtRNP4Ef
Z+ObqB06J4AGO6Sxvj8pBns4vSaDmDVuakrkfL4EW+roAAWipW0W3VMmGtycYcfDZSTr3h27p39/
34tojCnNFtkv6J7IZDcr4WJiygSRkojC+E2oXQFox09j4Yubmn9BjD6Jik50s3b9yzxsFGMR37SI
tCQvMGap+S/L+Reu7DXbZ3qJh55SZXMM5ObfP+2MNFy1dFtzMeT38XhjDQqHBrXSjY59md2CCZuD
QxGtG3NpQsZz0cDGmEc0Q+dm3MZBkrhuwINq7PPQPFSif3SRR/kJeaEVC41nh2diZ46DNvtuPLwc
ycqfKnSSlr4FzpdHKEFAkqSCtVlHr/XsF++US0npioWCf6mlxPoWi0PwqCG/M2HZ72VP3DzI52YQ
xz8Z5d8GOtQ6JKO0YhOhHqYJrdbWXv79haKTZWBPvKzLtNolujE8akimAd6T+7+/ytpo4w1OuBU2
psM69QYc9LbAx+JcksC3rmIqi0dpa3+dKq/P//5q6gKTjq9SbC1TPNt2Lx88FZyoOnpQLRL5MK3R
xnnVD9t//1QfxuWkK2/laTKGxu3LB5+WfisxZuJ/K8uHHvrxPh5da7ZYk4B0GX8cbJ6H1IBAAuG7
fOT+MPKpYB0yJh6sQlyGr02aVMc+aoiLKP/Mdiq9cr0EMy7Si57WDtELY2P6uO9ThxftwM3JsDjb
B2agb9fFi3bsskJ+Auw5AFtlCZIX6dUppnA9ZgHCgK2OVeuNp6ruLOggPk0sU/0BsoWQZOwuK0VL
QUHF5653Rg2fWvuiyUx7kjywFr+7CjX/NZNglFJuV4oAwY4rHlhDSuoXLVVYLOTHe25RsxqqN7jl
uAX9hLmLzz6enO1IIoGVFPoeTBmyNdZ3k6luTQSCa93sWIhY6W/LyLPoUsVYAUIWg26UsUDA3lLZ
QbVvI3/TtvEaK6OJNBxG61gwt3qAB8amfypK1vmN5YdrDlJadS9SFG+mmdpII/6dTSaDYGHxNjGg
ZsAokFus8ud0GuoVNYE34RH71KlfzOc+SbNSPymlzYqFXl8nPJatmAdPyJkF97vAIzbKOzWEbsjQ
wmtL/obTeKXX3V5TgfEK/g/jLe7IInSYt8LZIGyQRm+G9j212rtW8uGuoIbR8SZOvXcJ7QrwLvsO
ux/IXxylJEsQciOb2cXfKeeXY/M0BYoF/GiRf60bybLBcsCa2tqaU4X3SDDeba4x7aBmjwtcpR57
Ljcd85IPyoNIiQApHLkWij2C651JuH9FpQabLmD7Zzjuszm4N0OTYERd54/y4bSJUFsl8DegKxj7
TIoey0VrbOe3IcWY9Vb7AAsb7pTjfLMhRobOOzhskbH1lQFIbCAbDKiNn2VsfwofDmQpDXwUxJqM
iFtyEReCCojqnjIU5jYEBa5tu0wynWshmyMv6HVOG3zQFruvKTOe8AGw8glq1oukQ1XsQeYke2HK
knEtdW9NPZMsyCfXtBciWSHet6G3BuIEeLUcAmJIxGQdXQNXghktRhTyy/E3Y5bNLP9aAzAVFhdE
LwRmGdk9u8zquyoTPr5aS42JzSUqSzU+b1gDY27YHvDI1qw49mMmStRL/Em3KM3SFdLwHzG5wdrE
NM4EAPFd5k8M8i9pBYbTCpCeSqmenCBYYLKS67HSuWAG5EIKUFQdwBy9Nb6r0HwPI09ttYy8F+XK
rCPUtOzzfDgWMe1jLu8i4dGeS4nBc2vhaqeRU676uEVrsp9Ku/vVg/BPk2o/oAbEOLsnBWvr3OjP
qdLfE4f5aYw0KnjNS1fA1kVRFzDaEO0HsMCxUjurttXayr6nKcmW6FSrwFe/YlonMPGXmTgrfhx7
viC0sPyrbOJdKer3QPhq7/N5Byt58flPLdqcNi0s4lMdf9R9+EgC59E1tbFOivKK+/oyhMMPq4x6
V7smW8r4T8wxtB9oSYwlbrcww6nPdwl1tK2uehw9IE+sJ7Nj/Ru8AyDdDE53bCSnjW8qal+tFS8X
e8vxAt977ZFO2iEev9Cw1+hc8lNLau8dsYoIWAgmdaAM2eAtvNc0oZudrSD6Nc7IODfiC1EcMNMj
V9rWfgKKBkSCuVWfEgwBLsdcbvZL4g5IZP4yKwHBecnEW29iU4AYsLKtkvKjnBdkxIAisYVzgd1V
Xs5kljtP4cytSUfvakZEQyx+9kDhzWMgBqpAwhiTO8vxGB7+amwnhw+u/zYpkt/49K+lDUTRxGGA
mD4yh4HKWoN4wZWW6BueCuzQqGWfk6GYa+0rZU9vLX0ikcLBgyZDKAPPPTu2em1BhlCy1JZOjGzl
+AIzrVYCPk65pcEvrkcEmjS5SrICO5//V0FJgI9FgQg30eIEGRhGzjYzU95wknbVHOGfmrlj3mLM
yBC7N1xQz2NBSrkUboI2lL3pUfkuXOeapuNdxi3U3jB5jGPurFLpvdu8E8ZmeiTNNGsxiiIBj11b
Hes3T/fuk5JcZeLZH46dsZuohHHS8lib7StJRZK3dAiLuKYqAC877DlZrm0SJciUNsl8TAFMkhRa
FrSCuNEvmxX0b9dFMpwoRTf0P6zWiiaS4NIi7HjVsPOFBpbBefHiMFi5yod1DkpijA3oh7m/z/oI
6wOTe26AzwFjig8c84/jsWNkNljSjoQrwtLvYe+/sHm45MFIg1gW7JFt+XLHbmto5iPvxd9Mr8I1
qbKJBXyrqacssG+MoWhtaYsYWfw1W/purB88nn/iJLp6Q4MWPeUkfTSq6pnT0M0/rVq4G598IWZ/
g7wg7Kt2Ku4pph+OklNYaFfTCY9J1n44KX2Wbs+VLMo/BxelqbTNVQ9YmJmx3/C2xloW2TjrNPdM
6QnqRkmgekqq0xjJYTsH2NblxXP5zmQz68Ydrb+U9Mz1NIovW6OlGzbbEmoMDs4uAJbSdhsYQqz6
5uBIDpMbwNWHF/OkoTQIwsS8BzugGUFXfGd9+rc2+DhExhshs1VOhTlMAaYXC8kz9f1haSn5CTsA
aXCo74kt9nb3FGONYuODV8iFPdI2/GmMJnoZc7CorFheUp9ERxaQQTewrSKG+LRd5qlz9Ov0Dwfv
ytVZIFMdfzBrRCLuRgfozec0aIdd2Zb3Ru9e3L5bEqR/6a1nvZwGSqgI3wdG/qAx5hCZzh9N+Meh
5Q2hNYRIq4Y+Vrc71yEXfZV5Kwiyp7ZF+rGtfcNre8fK9dhTI8473Nx6LkAhhRelrxYtQ0OJoYCn
vL32XJq2CuZfWPBwDrF+nXynWRHsoz1QfKZVe7IpOeMNiUJqmG9tZ578IqpRkGaZ3+44aAQNKL+y
4PURlBRNSNsxd3WO2W7OMTQKhRVyG4cnCqZhMcOYdjaD1sDwrdiZX+Iggt26S5X6Cigp4p6HrUCO
4D0nAeZYA9055Ns8mVgIq0+j4cyV2CLMAMQaoU2zOY82XwL3Vo0jrKIl5CKcJkcHij+8bhqOrhbc
sFPdU3xv6yAQVJe6VHNT1pUlPuY8zkKp/1aG3W9pwSKHFj8FVv1GSoWKrYHKOz/4alEXaW7Ry1tQ
vbQuJQtDwq4IQd1zviuH279p6SdKVRWPq2l9RtC02MnwNuZPuyscGFg2inqTIjq3NRy8Kkz2nEJA
UsL3IEridR1zTowaZC9H6KzQZQnu1U/XeoX/yXQ/BurtUTQyfmTgLuRMZdF+wlhneJXpagw13KBN
dxjnu5GDI8VXTD98VF4ck9Gu6Y0v1MOpcVBN7fex7L+tqN7jIrjGprHR0/gzQ9/wOwitSYAmmyqg
gV9Gi80n7OE4eQxUU2x+d5zdRWKDfvXNV+n0X/nIia3lCTeA9odaXPKvSOJp/Sb08Izf/ZXeacbY
xHhD1PzBCG+42Y874CqcqvrPKDGTWZKSjnoCpW6BlKuGJlvZuoPZjfaRKQzXWWVtSafhs9XKLev3
9b89S1agzHGe6Nb0AW7lGLXkjcfK/YLKuhZu8OpH/YvLU+zVeoaj6QecDbjCCaBOwhGmy4TqPef3
iqx5Briy9QuE3wZsArXnC/J8eNGd5BT0QKWdMFnjrtARvD3Ea2IN/NQxy9HsViaHMmq7Q+PdnCwO
VlWhfVKSp3ZIPfEwHceqmYCOAKQ2o/ZWpt4f1PWrZfvDaprq2+iU5zBL744LTF4X1BGOr/oYrgxP
d1f0aL56GbcNyOVBhAqLYxJ+DqlOt/I/DUqBVoi2AuYL55OFGYVM9SdZOrLirfVlRdgQNB+TWELc
vRPdUo+426So6K5jvtZJU+4ogIpxWFHY5VbEcNGS1+OEc8wHqBE7gIu9EjHV8tRn1tX7MWc68cPm
w24FsHrrbzyZD+iZ7trJYX0I+7kJxheypVtD7x/AFbsz6wRqyrG+dY14yJp2Bc3A91DdnIpiV4na
2AX+SphPlHW8lmrYOfHs+GyCYOVTCTfkX0NQvmNkysF0aEesFj8t6vmhJVeE5527QpvpGKZD9uQl
YTufZXnSYQqA8HeeiKcuGpPTxg1znB51vktsKn5A8CE1FJhv+w8vFX86bAzL3slK6vbwbo3RyUup
LTHYaSr70nWI527igbwdaCytKB8bBSg9+Q7YkWwdSY7l/F9zvegzYDxxi5hIDGS2oWFdkzuIDJmg
o0ZwlVhYVf0gB7bvR1NsayPF/5hSlJ1Uf4eIwL+lSrx4VOYCCKSQYl+12Lv4BhFKfW5TwfgLZ7rk
Q1/41UeZzd2eCZkEF/ofd8PskKbZbwDugby992Kym+pgqxPfczYmBH+GANKLsr5NIjpUZrSDVrWk
3OqsJVAn67pms+O4n/o47eO0eE4nVW4TT/zoE9YtNnMMI+Xr0AgXx1zmrOwuOEY2vExKSu5eGL4w
qDOS6kYJc4DahWI3GX5It24ar7ALMkJGU7ui+/ng1M0p0hloIF4YW8tCW+W9GFMNAEKQhrc6M65W
XIEM6rxPSKDi6OeKr9DHuliqv35VfleuHEHqixVkNBZooCxXfZfyWU+aNQypDz1S6bZuDMxF8YTZ
MOFwSKyCi+xUrERp1gc9YjzpoFfoZAmchqZPgJh0+9Av1syC/7XT8NpkOTFMy+rODhb2XBHxbZHU
iee5L7H+BbHL5f8yrlUXkmno8fR5UBGkZLvRDTRC9NRL+d5kXzL0eZ2UNe70VZfWSHtde8eRdAvs
4aiKXdcQj1B5G/BbhP/EEFqmLKZA7EV1ph9GV3sPlG7j86PyKww/zBpIyiAHpC/rge43d5KDDE7s
rtn7Pk6j8jA0JQvkJBu2MjS7U2+dcw2fTTv4YiPIu9eTzjc3YaT3rUM3NNy44Y947ltP5Jm8UkQl
rJELss/ck2lz1ldGlxBPI5WR9QEx9NR+S2SEP6s8Zp1f/ljKeebuWl1t/JJsDVjqugELuVFL9m4U
HLSI3LBh4MxuEwgn0PnN+S4TrQztN8wxnMT1kaWb3El+Mqqersob3FU7vNhxhz2IB8Wf9KOyiBzq
6mKTqj+Ew3jSzMkFLWTfSRei2ncarlKUECeChzIWeGEdb4sJgv7hVz2BCKwl+iWUI7y2KHlzhb+V
4F3wLQNN6h0QJEnlrgYmHlSj9Mf1rHrL6r1sJ6wUJDGFNx7rtCcpHEOYsSZrM3TobLbX3qeAj0cq
1KtW89IWVs8+j552jrtfk2sThH8zQHT/zmcrJcJ5uDPjjrtX9dPI2VzZA2Med+rkWcHVHwP6g4Ic
1FFSfQPAWQ6ezv3NZ0unmQRq6/Hcu4Z3MNq03OstoBHZpetd0NQhLbGzAg9yCsm8WukFu9zQ+UYO
h8TzrQ1WsMKm7i7sJnvAYEqvmUV+fPxu3K7nVhvV66rWNuGYyBN6zpfV6eRdG/AUYU3ZoOqPXFs5
YRU1ukq/ywpNwO26ccEFkl4iNp9cGMfFQBXZTLSAtUOCFRXupfBIZmq3OgDPE04Z26EkeOq5yegF
togWfASq+CvwHub+2oeLzYPON41mKY3SoFDmb0mdR3TP0DA0Ep+kGjL4wKj6NA3G0ezSvZ2O2IRw
OEEXc9Bl8U/72IP3WoffP3F5dqe1EbOjRG+rmbjUYfRtOptTmJulXBeIZycD8tBqSkgb9Rxu51pF
L4UOv2Os7D36TbE1nBYWlHAAKEUl1v6Abkts9SX+hyWNWbht59UHxrm4O0ubiPjY/6ZN/FSRXl/2
o4dFJk1fWp/ZL073qU20Snqt3FSkKHUCmWsd4hSyHjkz+smK6jhRljKgNzjhDANrHoZpfdeJdmQ1
t4o8+1ZieN4kPjkA+rNE9OmhbzdZ/NWnLDKBTlz4iR7DPA33ecVeO2L5qfB9rBKtxtqoslURsTat
OQD1ic+ZqRfAmJz6h7eFqbs/WL+rdWJuTA2rWBRuxoznI4I5wNFjk54ezgJjAgynEXgQ7aqyPTru
9CdWucXYtzKC7I7vHDZVW2+S1Hy4pC/QdNJvRxD3VRUgVcvi4XOhuq3d+addtu/8oX1O1ZoGSd2/
2aH5OQXFw1bfUzN+NUnWHcpMfg1U5A0JOX64DYk5nHF1dWveRB+15590NX7EFmlAXAsEugB3cn3T
f3JWu0us51BttXnW67q3NGc3EMy7+OE1jbwCZJxclh1A/0ShVxLxuhd98kZLGHYKf8vK7qHx1QKj
p5F4YoTiT4HZXTMujdAuRFHW3KjwcNW+jvt9IaNR7CgQnhYJ54PXGh/sfweOGOASE5fzZYpwKjoz
WkIYe07GweKtgyGgS6s/XooHuR+7d82C12n3Dg9+723SVs29I7hJOGBpj6irnQGBaT3p7sHMDf6b
PKWMNcNRx0aB3B7Cm3d5Lgppn0L1XWqUzlKGN8/0bIzt5C8dlB+CyuiFi7eVh4GgWC5t5Mp+2lYK
ay4aF7vftv0YHJAzJgbwpeWYX6NqKHJGPp2ibqH75rjiHGrp9TkbjvdkxDT/+XNprMun3IrFppkJ
BXrxPMica0Oc6Muq9lFxo58sMH4qQkELe8h5wTYOcbS2xtUAbA2HFvmcera3sOUwyrufmM9l5b1J
oA3Mein7x4FPkxnMkrBsWHTl4Xtkcqbx50qjemRSV/6ifsqR2HH/hbwhe25J5FwX0Ugoz7Tc/dCM
J1sCcbTPQ0LKzMBWtjD0VN+NbcVZlgNrTlKGOsKr/K1pOrasSHUhcD767nzxpUkvz0i+4sYgcICp
hlFzqdvpjY3etNaYdJatdVGB1rOJK0k2dvr3LgqCYu0lEOpL1ziTR6SjVvZsMCz3RIGg3Hqle4kl
H1vIPua+dHt+LPpcV1mx/BlY55cx0l6pM5hpQRTu8GsDxDD032Zw/WtDInwhrOcxY3yK0LUncm6b
oqC0lxBPq9kvfHywGZvlT8DWhgX9xFg9d2fGbvIUMG5gmfxKh3SrJ6QdKmpn+mHFSd0vFa2C3D7Y
ZJQ8UWh15yK29t5omBvlNncj0g5+r69BDa0GmBtO9uyRSMd0lPyxErqcEqd8jlJSN4OXm8uC3Eqp
Wj4fJf1IVKZb009HuxroJ1whWS+2fSC341jQglj1v1bNKelmCbAAPrFORYAyoZvbqjjMGuXs+1q9
J0n5BnLs006rj8jbJiOxWtkYdztLbTKO7TlNoK0AALgIQQCtGblfNaHaJMJ0VtF9zEZ77ZQjRjkj
ejJqsMJh+pGEFdNWx1uKyh7G/AB7sZyA9GEj/jP4bOWrybqVtcnEmra0Q2TZTQYM/w05rRWBAd7l
LPFXDrZXwnTIcajxP85AdLdi3YtbP1uFYfaTuOVXaW4z1yR4oPPS8fxxG9q0ReXYTriFjJAjGvWM
4bfmKco6SEV464GXC67gCasSvZHxAhPcsnVQy2FTsxO+do0NwrF0GCZq49K17pPFv5Pogo4UjViW
ReTpTJkybxpbOAy0nanuh63J81CWN9Ac4JiTu8GbahOSskWRBupopaY4cOnGAkVGIMNpxXt72Y64
kCw1zgA9/1ClBV9SX5DXxf9mcH1vKUwKZw8RXzoI7yxlpRnlOBZd5ULgrAy+lXWfbI2mfExNuVcN
jqqAHhRmylzysc8YQygT2hJOhxAzdCcTPjkLs2Yyp3XkE5K2dIvOSTfnWTM67ZhpycHw42yjsMws
U7gWa53/1koL04dCGd3LpHhFXqh3gbF3XAQD9up0PlBpaQnt0TY6EqvtoH0Z9rtbVa92ZOvs5zhx
M/TBsiNxNhRNusBS98Fm40lwp6mZIdny6DW3vfKfv8QkabuwimjaTI1Zsl3FjDaOZsct3gebVWa/
7azhyAGFaxAcCHqQ/1WGaZNWM+/6aQAIvabVI1v5Nl32NYjCgjTsWgyc1AYKvm3BrMIIPO06V+dV
0Vi3fPSQW5tkYEkA3DkEwqfzD6le2PW1K5aGGIyFnUfnMXLY3w18znoiLZkWxIQz8vlAwXzNE/Fv
g8SFXpsbG/Jl02EtDsyKKBAWEofjLcfLnlm8hYK8fh9AHpT0eY7sOin8dOOgfBqgzqwN3w55xjfD
fDo3ndvCIur2vCMcqkSIqEOjwNjjY53s65eyG988HdSn0MlVt5zyCET0YZn5h+hf6smHfRe9RoG6
U1HzA4dwDlFbxtKLeKFU+rfVtW++g2EhNMzfISeW7ygjXLL/gIzYMF06EWqk28AErKJ8yfGASsiD
dS91D4sMo7QQlLEKVCFuAixTQzZNMvysq+ab8skDsJl9UxCKpk1QaveGgwomB6gOQvcqf8PEvYi9
fmszaqIt6RiH0Zvb6Q9c1kdC+VfLJppP5B5MFH4RDS4lbzRp3IoQJHo0xessGt6yKAH8JfRqkX1X
UX231fhwSuOcUBKzeG28lsZrsC62YV6l1z0rB5Sw1e9ZTewKP99NzXBwBZbN0fsJ0vhV77yHzDk2
Ix17qMWDkPwgEfHTDlgYVEXL9YTrB8zKtPd4awCehKIXQUf69zfoUoe2ZiTvWsYYMjmbASToMGYn
vcciqtk2HrvCw+iG3jxiPY4tGKCkq1lW8a5wJhqWZHazMNdlNiubyH6PetJXTfZcESFgebDs2TB0
RnJCmCcl5Q2nOG0vIU11dSl2sIr3WtJcg8jcmy2yPjmGKXlLWDOYMXBOKz5DWWA4mOUSNvIpjWrg
SKo3ocWv4TQ8Nd5mqtQ+Lcsnf1Ab6ci9iJNVPCMurOhUd/Ad6ZrjnqWJ+HOYGMp7DIM4T0j/pp/g
OV6UGz0ByidmsguF8ZR60S3ptozj2FZU+2x53cGP/Ifs0b1Ksh2mfIhO0h1bwgTjkXBHgjNeTc1j
kG7HGhTblJRLp6L2QGScBg1NM42r4OPWwzZrk0vf15CNJ1Qr/VNnqhWoP7BADx5Ex2Tg9AVfxZMq
k2/p/LUynaZeRKC8r39sH95sZaUdXb/knNEPk0IyziYE4fLcErvZz8sFlNRZAhUOtsKywzHS9oAr
h+yVT8Ap9QjmhS9VmT508JAis54EZU+ukX9WHZhMYOiEZux9xXJXjdl743wYRf7Nvp5ut3B8GlNO
XIPHcbZ1a+E3EAdwGCmqnZXr8LCbrRPMS4OKD3XyXPIp5REfF4Up3wFb7uwxP+WKUyW2x29k45eU
IldtrC9wH+mGG7E7gColtWev9LrIifYB3rMLb9V70YVaWCiQBXmPWvB9GIdLNpXWtsN0uEid2R9s
nJUJzH8s/3p0DY+6fdfS4LnvrGcSQajyWfdTkeYewXdEEgI93JbFVOg3IFGvxty6XiJaUIq1jD0a
09Jtlhv6moXdoQ7qv7Wt/ZKK23F5Bh2eecD3HO1UuNwuOkNaCz/sLqiIXHGo6MPATxIGg0KS9asg
Ve/NXF0dRfZvkRLo90dMfeqIMxHL90ws8PnXdQ7krjHEZ9fk3PZh2ixg+aXlCENcXNl+jkvpbwuD
q21c0ySAuiG1/FGpbsWHnW5cGe+7YDhEqUccYgAOb1BG6coZWjKy2S1JniAnxMwHjvg2G+NvYpOM
7JL0FUvnxswC3tw1VESdZFw71XtW/mdb1ncGia88T9qdq7Prh1FFoUr6bk1ww4sc8205vONSuWba
rja5LpWpeuLy/KVpRsMtfETd904JkjlxNXuBKh4twmzaOqnFXGYDtwNEIW0cy8zl+7nnzxScO9Yo
blYWbAvlfWTKubmd/h9H57HcuBFF0S9CVQNohN4yJ1GkAklpg1IYIeeMr/eBt7bHI5FA9wv3nvtR
sKBaYUL2NXnu3Pov7gg+zJEHZ9b4o2JzX/AQivYvJL6P8204Z5/lm17TQvus96w2f0vUcG9G+e2E
4UtkideMlEEKcQI6nPJG9PTRMfGkK6h0PjkCnaWtbToVX2aHiOm0w/yVaSFs52z6o717MV3ZL5mq
K2Fv2WGQs76NAAd2ECqW829NzmyydQvBljw4yng6s8g5G2m5pq07oIGdsVu/VUW9gFelJ56dTthC
Hr3UMu+cAohIWHeZI3GT09aR6WngyhrxY/Olrgcx/NAmIoClrNczDo4Estiyn9RlcuEB5ACYJICT
fHpWtfkW6fZn6MUxh9H4iwunXgwVqjQDBwTNzaHuJ8DuIGCimudqKGARE96XMZdFlP1qBwJtHs69
od36fXslub2D5JpvGb28uXyZk5G99EzocUsTFyjR/0ddtkLO2yDDsSkGHQUnJqTN9PthRShmvLbb
9BtTz7pMui0dLoGozoJrZc0STnFTpOnzkH+hPA07u9yowo3WoeS9t13/phvJc5xr2JIsTKcTTBI8
WqSpT88+W2I2bW/AF3mJ4RvZSXUnUu6vJeaVRokEcn1aOw1NfISebFE31ElfqCXh7YatgWQjIITK
fCe/Y9ZY0VPZzVwEeQfDJC6bsdiQHgpLx32dcGCBr15M6bQQHQExIdE81MP0FdRJDNKCf5ku7KVV
FdcRftCqqHiiXb57BLUrg9t9lYExhMtqrO0gfwtr/yma1FPX7Yknu6dduzXy7tL7w9Ev0x1atYrg
rG2ETi1pvS/6q0KXwdIbCIJw/U9NC9kkwDAsMU4sAiK0xkasoUnspdYRbKexEYUKjImZV71AM0Jc
3DbUSFgwRn09sEOaoq4H1NjgVIriljlDuW1R91V2etJdR1/2KdEGiiYaqzDscGaJTfnPzqMnWelP
ZsyAcer148D51DrmOm7AdyH609odkm1E9KQWJzFrpryEat7Yn1rsIkaAVJsXwTGrG4CaOmqEur33
Fd9mGWWIXJ4AOdPOUd8vYuNFujhvsyg9mHWDTe/aca5N5NsuDDf4m9/BMW+vQcc8m2r+NsT9U1Rp
JHxLaDT+Z6/kwbOLNy+zjgUwgZUwJuS2gPhL2pJTz2J3pZrikrv6V60haSxZpbWywxKUP00sj6TA
RysAT6SSXz4r/vXyN0vMW2E79TbRnDfK8KxS9tKhs1+EA+b3qNoPkjW7xISp1W2xaNqUB7QDTTai
8qe+KfjQdQvDQEZm/BiQ/htixRdjd8841RbgZ/n3CnP+nJiFCz9bGKm8Sao7rWGRTPu+aOkru1y8
sp3ehWxvyRZ5yAFRt08CyORYjxC7c8tdsSZogDAF0jIMxuaYxxZd2kDVVKdp6N6sfsKbkHibHKud
VBF0cgB+Dl+KLP7fcq1C/9JjTA2Dbyb55kKN0EdaqlzWdn94wN58jXxV2J2En0OWD92VLCHHCcCD
voWMoGixiUFrrqR1dQWlKKUA5L4WcR+QbBmR6qqQuCyDJzFxjWuGh2EIAAfznFecYVeBEZ855Xc3
qauFAYgTqGxRtVyS8B9ypXgpau1pdIZzQOKQHm5afVj72vBHDVXsW59puX4jJPPeWuGPqOxtK9R2
aFhlauYKYvbwVvnWhf+PtvZywMmJ7R981NJCN8lzs8jx0EVz8Y61KD40ySQqzTHtdc1bkSNJ1q38
q2q6XWPCevBbyo+aVHM4TAJvwCWyqrPgut1YpvubNRIruX0iNYAVPyNnTF75JmwoJAxtPzYuHm1l
bJqB7BzGC86gfqaUgsb+zULYibOCM9ZZJCZZcbID8GsC9L4viicYYRc38m4CZFqjplertcZ1a0Qv
siyBpDs7GkEyC1P/k8SGB9noBKe4Sxc1XeFK2Hgsctg+aW+6mH7xqGFdK3ZMqoDIdt01DcO9KClC
YkUpk+DcrFlm1ADXfefE1uGMXzI6pJH3bpCuuhQjQzS4UgjGf0Tr/9UK934T7sBCsXYhdLPAy/Nm
wfHyApQMbEnWNHiHBMKQ6RzL1ryKvG2ZWxIg4mqkSVUksuWM5hO9firMgOKP5VYE0nXRsiLhSXbX
nNcpREIM3q49HQpyCCcNmYOt98MehTWWogylVtSbZ200b62VjWzIsel4OnJV/WJNHdW5fe48UjUQ
Vzv9+KuYH6x8EiHtOVNMOMNTAUquxz8h3PKOV+CWT8W1SGjQiRT9B17rMvRIVRtCztCCpNT2GMyQ
ZbM57aulqrVt3aoTstMlCBZyowL2AQnXvhgPE90kSkUc6WZbbyqnfzLqz9ifs2xN/ZqQqtnogjnr
tK68V/zlkGtbJlXWiOvJIRTB11xzHZiFvqgUCcBRdenC4FJVJvN6Kioqkx8Hz7oxm3pqh6hqQBtE
+7wRXX+xSKaPdXUz/DVpe69G6JEDA+VuCm9jod6wf+NFoXXT6+GiefnVVMm2gxUNbCzUwncvvFVO
cpV5fZNp+5eQkIHtLNSBI3KT75PYh9Xx2tfRpe6jdSnppQMSKUhVvwBGjLF5cQ/PLxwWa4AoiPSK
1PvV03+FAPGc90xth5KFdJrgd4i+wy7Y2Fr0SAuSIzoCBzZu8WG31XdRTMumh1QRV+LmW/aFV2Im
7DD5DUsdxasDV01dBLGZq7rw0TTk7QN8AfNi3biXpf9mJslWiH4TGuq3linzi3h4yhnwKOk9J6nx
6BCcAXVaJyrcOIBC0Wez6J2NjVXU/k5av4LkMpLQgD8LvS/Af9XRPcvqVuvZl8g+U5ckOt+ho60o
tJl9zRKQNYbJP4wvG/RtaKwCfVhG9YVabdr5dMokVz8Prvfi+jHC9ILAPlF/9Lq1R1XBVVNR7Fl1
eup785DADISHrd5NTeFP510NSzwPIvvJ7elmjdcCKILnDAdPSmc9Cycjs/wLMRwlo/rJEvENUvMb
K/cGV8tjRGuAYZBnEhHju1WV7yXnOrnbn0PjXaUWMC4J2BhKAoTsPvjR9JFEB+Ar7ZtTtN98P4ib
miW8QMzlHgzmJk+ZrCGMC0S60d2Om76nuexGe8utftInsCDhn1/ZxcIy/Vvd7Skbt6Few1RnKcFn
OQc/9Nk6N8RfQHNklBFwn3lyZ96LGizHYFb+crLkzvSOBJJ8OwZJNwThBpH35SrvTqzUATPGktMR
gw2qPl2IB5mYzOps8cQcg0mKziy3+Q5Fdxvsdl23IIvFMzz8Z1tQUBVUkNUTWaOPiXT2uaGiEWAP
Flr3LqO0Gqr3krSHRoSnJMYWrD+MYlybCHxDCIc6alnh2vS/0cU0xm9UbCePcVveA/Yx7V0ElrRO
mwcBd3/S2dujwzjCgQTQXB0i/Aq8AYFz4pTb08HshWU+zz9cKc565W7S3Nh3UXKJpTqkVLkNpaTB
gpBEzviCdUfDqBOtLUnhrHch44lUu0FripZvA0cEMJWD0cp/MpxOtVP9OJ1inKWu7czRjes3faQX
tuZ6MM+W5Rij6Jn7J8YNzBJJTISK/4Hdgq1SfQ7rVRgktC75vEdOqNyqivTN396FGxTrPJdmSmIB
e7vX/JFjuxQxR5LjERDmoq8OQ+zw/oiEFa5jXThrm6IdPySD+jjs4Hp3W867c2vTARtQiL0ORrKr
zTDVBm0Vc4UKanYVjebCNAwsCf2uH6MLUQy/dYVtoulBUPvWUUFtCM8JHNslG0yPhXB+AS6ITblJ
YQ5Zfy4KyF6gh6rjrzEJRqijlMidgolZ1uy3TboPjlxdhb9mwN3PuQDRbTjmXv9e1/oxmpiqZ2g4
8SENWMZbxChlSGxPMP5ZrosiduDXSc9OID6y0r4wR2aiXz2xaWJ47L1XPB5TFTwgOgOjqr0n36cA
aDSO4hHYmjur1Gd6Ix0ZpO/vCFfG0WnGd79mMO7ZSM/0HD5H+irxH1d+0C4m12UmiLvlRymUrjo3
PgXbv07Pn9w+4nSbfx8/eVc1L29sI5rXQ7azY4sZhu9sNwT3lI5mVYD9ZvAkDk1Q4eGlmVkiHScS
02Agy0A4nN3zYYksfqjCnV1q11jIP3u4q6r6jBo0vLiooEI7NPFTN5CvI76KDitDkfGOJwDRRvxo
toR03Hav7GgeYW0VDMxIWbLF8OQa8TN59bxvzhxGh13Dzz49WhbsZBuSLpkmhfm4JWcAu1t/KxSS
im5gma8hPDfC4StntNkZydGfzr07Ijvu225DSXxp8pyFdYn1XTLQGvjRMql4XkkqjznDcPPfxCBT
Fq3OE2r8MyukWmiP3u1L3ig0AoHVnbUchNzkv2sxrkG0r3+Gzna5GD9VyXkSwesDoaYghxHlXQcZ
604Mk4Y1D7nyFXHmlzprAB5WsHioMJk9e3cMha9eL3TKruiz09nJOOF3nY7WImq8bxcjG16r++Ri
7e7qE/FV707MYIXMv2Yp0InKxr7N7/8AB3ZRh5DwhYOTxG+yb0kZPoH5YLSNQHkq3buenWmJ+Kjb
PNgQ/oLiG8QXcE3yECZIMFACSUKPTypEf9QjMo0GEri6msV7XO3M2d3uBUa+rX+MXrLMiplO4i5d
gkK2+KjNo5qyXWLOqwlj5UwTYk2gkAsCuz4xRWPkHsx51q/ftSZ4jBzYqe2u65wQHBXR6WDKDG3G
1zjE66XFzL6ZXyziJnz5hLl6B3rj3is6eFK5QNaVgLDo4fsJdxvfbi0on9hFGB5vXT7do7R4zy2q
g7aS9RIjDWxzHsV0yNYdjMgVy80XxigbEYKGSMlSY1yHzj3uw21baPdQq2gPWezb5V+k9L+Gh5WR
xS3T7ccIJsY3xLyQIC6p09+lVb+M0TYYwnPlj0uSYd9RWHwq6AbGC8FcP7jEaprpaom+7t0x87XT
lhrm3wZoxpT8ClXgDKqRpyX1c2V6L102voixPTtjwnJcBZzVpO0M2DZVbv8Djf5pIimXsGJ0CeVW
ufmelIU/yZTHFvj6ZiG8sm8xg6dec3+anDoQCgmURe4E6glIr9qLk7tnEBpXw3yJ8EVxNln4UVra
OD07JiTv2YJELPaLlFLZ3cq8byJwN0jGbN//CHycZgYf+UCAKCzi6Cwdxf+bvBZkAoD5Q+OgW7AJ
qrADLKuGd0ZDDFgXYybeJwx/Wef8adYYrIJk+jG1S49vnZc6wtDETHNOixy43RZOjOFl1Jpl0bAB
hcP7BLP6vWjVTw2qaeWIDzdl1qTg+jSzhhe/DqHLzLx1JFuV/IlCeUdZfgp7kuOcam4xB39h57wu
Y4XSghk5UI9gb/WK9bH7U431Lz//Np3JS0K049Yv0j/XdP8ymvyoQeGadmgI7LLbWFilqUCtO9sG
Rs9rdOmfrsYECXU/EcO6ec2s6rOaeOp7UlxnS/hKj7y1g1EOM29GWir4utJG5uxBKiznY73QGcCy
fq35Q3VR/Yy1eKl6nCP6P5kHpzxunpOi+7VoAFapXf8iDtrDh1phkl95dfmJh4R0n87jeXoNsQQz
v8POZFaIQGEzkrN7xSKPNtNsMZjGj8h9i7DxE3BOvlyTEJ/ET+S6zjVLjE8Adigjuq+wa48C6UXh
GmhauVi5hX1khAgjPJOv0h3dr7BuXwvpnUc9vLqGIJ+VBK6KYDZQQEtEEGhGumZYJ1H7khnOn3Sb
18FR+1Bab/zl3zErP9Rj7PJJnTI1EocDk50UWiZ3YBtQ6j/gVvdZaD2bLKmhUcivMYo/9WUe+OcO
y/YCV8RrMIbPqQaIS5jepQ2HHSs7dI5LkwUyW9b+V9X1uRTOtkdOC5udE5KHM+RHHn3vj1H2OH0Z
+jzOLglrkbwSwfiIEolkEWMCyc77zMdAlZIubtOVlyUokai8D33Jl2ubH0q+tha0VbYvC5PDepnq
9m/5mrral+dOPHauAYbMG/cl0RWIoMoJc1NRUHIyvQ2N5i9pp3s4sWttx5PZzamO+px+SwywkfNl
tJ7zsGElQKxmpfGmrgmwEsBkPahoxauUgdcoEfXo2t1PWclBoKNdd4BXx3lKTmUz72M8xeMF5djN
OPioA9hmFTni6urR6unNzfFCzVvjE4mOw0p54hG3/IeJrmOGyyLiGSkHE684RBFuikHneMhcWHOp
5f6binNuyb+6QjXtzWYpUGkcq/6xnjBDumxX+6Qi6gbNLakiwcCU3hYOiSoxaW/IQnjTbUp7KLAa
VqUkq58An4q1pZj+Wy1yriTu5yiteVtJnBbacW5TeEM+G7RmCt78jPYUvKPO8h6tc2K4CxxoM9h+
RD2CrQiRL8/SRB6Xrz2cMrlWZjasC4/oLbVty/yg18YLNRyT4J5f0TdIXgivKkwfLuZDtv494gu6
BfD1zsqgEqvj+bM3s1Uevuiy8NZ5avyabXDRIhZAaLc2aOyPAQZBxsbdg7T1oyMeja0hzKwZj1mY
SgcO/6aa0BahjOfzqaKez1TG6aJ18wdrnsMoqJJ6afbMRXXMmvJ1whOaNRV1hroOkiVgORCKldr6
rxfPQqzWxnLl/LoGqkw7YlaHsfExOf5b3XofanZB4cJBOOAh/bVJpsw1YI05j0dgdK8sceZ8Jhwh
9g6IZLVGtPgkIJPT/VJoR4P96eQMLqJkV8pTFImeWUjE+sxhN8sE/blxMKfkBVw5i5SgRISbkmnq
ErIzlUFHTJ9Tn/k4sANNHucf5wJHzYIPCah7z9Iyd4jadcJijUnkaXJIYYy8jj1qlL2bNh7KwS3/
pFae3QnTr4KOavfmVYvCJ+LP0fzhIls7QvvsbfnXoV+qJbO1KZ39aKXBWh/bbihY5zZZj9YSYlBK
bpSj1TTMk9gbElyKWYOiZyOB5dc76p29kv7E8zxQPYV4PJdYX980UaxSXyPR2b5PAjx+YX7GBrmk
VXAVnvUm9PDdatoGiGf442cGSiboNCmG+tRF7dow5HVT7XXyUfUJ3HluX70PVgKHdQw3nnD/Ddzx
VYpGfsw83jucEvgtdZYMXIes4V6I87ZIRg2hmC9AclQcJTrUO/0qZLZH1HCxuREWDGJw6tVXMZho
7VyogmadPBUUxYgmUDUWzKMNW5Ubp47Ydgk6+R4F5roeeAu0lKHSwKwnCyuWJtTaEbjxZV3mtDm1
/+z7IR8WkHOiVqxbzu0omvgZAfinXVFISMbb89KNoGNVbMbQMVY5M0aLJ5i7IfrWhvwnZt0HOy46
R+ekj3mAplJ7RynYL8J4CL5gabNoyteVI9ubMEY4ZQ30bQXX35EZGfU85hrGadj/coe0juV+LQ6Z
TUBC4YJHQJFQ1WV6tuJ7M9E/Ax533iQJPwzzphnsm15RqbJwG+WrTqu77gZCKKXIk7WfMAMINMAo
guAffNJhvCDLLT5SWzIBFxUeZUZqngJ9JXvRbLup0kBid3yqXrNpbFibusmcpJph2x4K43UyINZt
cj9ZzexKbFc9Z1XtAAPpgqslQlaGisxGUPqY+kdh85C1dzWxsEIVtSlcs9oXKK2a0kCtFxTHIaM4
DzzH29SGO71pqUzBP54RcrOvNKidapucr9LlHCpssZ3scittRj6xg4EkPSa6K1ZxabarqcHdDVaO
mckUafsmusETiIHzAqT3+DVU8y+weuZfF3dq9VOstK9WNO3KEvObm4X81Tjh/TyAmau/eF1XrE3X
fHSaZJ5PHYd6hZhQfLurMjGtRRgEXFNJ9M6w9UeXPfw+07tVk4DTToMiHzo5CKuwrp7bPnyBOPoa
BmD5ktD/TNXFy0nINUJSpMwYMBN+ERvahUNXhApP7mPb563Iw2EJ2viVmNk1joBDOrp3PObANJhG
hygDKzfGAIruYWTZPhh5v3EGtB3olcnco8hbgTM74THcGcwp+xIJstWUcmXwG1bTAfpvFfykhvFk
DCE2gmC688hfkCMs9HJ4dT2m09qcimuQyUg7BpUaM4uGoE/P9AP61Ecw6lTENZRefSiXQDbLVVlS
FYQDY6z+zyVhOkLPJYXItix9gJRGfHKVEAxolPFPK0KDI6wl4acbT6GQBzyaTJAjjcwVNkGNqT7K
hvQ0B3IDegpe7tHwHkmnea95P+PjzAZtm8YJHfZgN2ZtTR2EXHnrxnBPvU1JJqv0kEiTOYyfb1s7
fwm08dOizpcTchp4Rcwg4u88RrcoXODxgYVu2nivlPbSQzUIM/1ZTNM37rKhq77LsgFx6k+sV2fP
s5dedEOdfGAUNPrJJ7PRjK1HyyAYysX4Xaa4UVv4gbNSpPP2jbEYJvGRmBFrPbP/Qbm4m1S+80L3
XJo9BMAAPnue62t/ZJeUdqRm4bn7HC0uKGyfpAYK0HShRHJa7TvDoPr0WV/SKmdIzDSQfcScM2lO
Oe96DXNa2JVfk+9MsAkhmSsKlZxee/QoOVDpcRhkGH2psh9DwtgTDvVaAhaHji/Pk89tHchpyyBz
xl2HOeuB9hQ36eoqUbPhbwCklAvfWHZ28Q/lKoFKA3Pl2o2/gS7ixnHuODULotSzy9j7J74zKjBw
a+twAuFhY5FfVIP1MQ99ue322IAuQ8rPD1wfPsFhSl1w4KP8pwr1UtfO2czm77uUz6KnR/H0+jKO
TzxJc2eg5FK0nFTGPI02skeg2i/5iETzProRN73LAaar4CMcMNl4nvUbt+xdbOmsXslFgqRK+h+1
Z/prACnADUoPM8iXgM95DNqLE+KJAul1NHW0enzNTDOIpVpm11pnTsrEe9pPg/EiOndNas+u1Itv
t7ORKmjp06T/Mq2nurBbbxWRwdGD0x6n4N2d1AY/1y3p6h8rpqLCKV1CdN81obglPjY0LCzPRL2Q
wFQjqzLIe1u4WGM5ycWJVLlE7YbQvTLRZwnl1WLBlPO9dCbyreO/KjNeQ5fkA+KRfhPfBYJIR+iR
2c1cmcso2bLrRgpHUNOs0gQul9yA3GC3gGRL4NcVDsLCVdG+BtnQIpfPsN9otfHV9Map1j7csiW7
IUgxMBcTWTbltsww8CbFzgz6BzG6B5GwoIqWllD/lIvfsq4vWc1N0MUvvq9smuVXLUVkWPryJPxh
S5eFr2vA422K4T6R9gbMiSG2rpiJof7quw+vXKH6ewNCRCNQrNOo/PbG5Bq7xiFQuIwDg1DQ0Vw6
BjGLOL/e2GavNQ0+WVB27drI/fee19dyuzvDot04feq49hVSGlMyJjdtRRqJ9gPjbB5Q4pXv7bcq
oMyfWtAIWnqjbf5ttWpCKWq88VLwUY1QD4rBu8TJPz3Kdn2MzJRpOvdOpWPTCDbZlP36/0e9CXjb
YzZSiShCSWRT3sY+XTlgWxk3AZSfIiDCHfaPjtKshV88JQIjQsAZoQMc06DMRdZTTfooZ9i3nE6V
1S39uP6TJa7KMmcgoJnlrKjkPiJGFkdNw4gLDmFq8PJ1qbmHDR2t/WJ61nlWrN7qN7SRe5Kp0epO
GF8dE81Jp8EgGLptP0CLjQQoHzwU2zwkFwvR+9OEwEFF47cJnJdUATYcUawQKQFcHxhxWxV5Tx0W
zyC1PmbzSqvj1SJR7lcGFWeyMWG5rX/KADKnFlfHoRqdvTJfYk196aZ6SWr5lZR9sEa5qXSZbEDe
AjOkQK+tGPjDyHgNotI+QHG3ImfiYMfxbwN4XEMqEIKSmPFdn65UEg4Mvm4Uu7riR26y4AnjD7K7
9jJl+JgLs32Ohu5rSMb65HXlJfNjENNlgKQoZ2NEvCGDxEA4MaYEzUWLMQ/NCCIMPCb6UkFuMTYl
5k9A3vKmz6QMiTOWy1557o9tZqcWso5MsOE1BUozBfiNGcuSP4GSWLk3T2ejQwoOAWtLzzJAtowQ
JoOe070b702Hk7aJ3aPPWuKQ98YmUXW47SoMKHHzisbU2fQdY2+gNBGDjh8HLwUXeWWsFIUmq2jm
pVIU9C1M73CBAhjFSQXStXty7FSuRnWeSiACUSFemogJ4iQlxBW6aMuiTzIf+Tw6sBLsjYnkHxTE
Rk0Cm3PTas++WUwrL50YqnnoAkZGJgDNPpO+h3Zb7WCJdBC5fW0vkHip2kKAnm1VIG55Uv4bjWY3
gkRgf1vYYIUNaSEcQqKhcNUbNqBncuorZ26LR69Y0Yb6gn1yBPp3GWf+jcyFl6KZrdRYKleDBy60
+qrSzGT1Y/212AlE2vMFTyhD6+onUclv37nI+Z1gX+q2u4i9C843JEQjXqreb46e/2FV1ZNN/nBV
cJ5aFLlLRGIfwpmgOerMghmdUwZwbkZMIk2AAPgin7UTHqXgUWgvkT/crIS9ZDeqtShJJ4OHas/1
/WoZj1628tBcoO/iRUR8dUq6gb/et4/l5EPKc04BpegSo6+D5NSjVa3858KyXpwM5QljjD/SZJYB
Q2Of81uq+Qb0tR/D540CWcUWxy6+I1EjUbXdbrGzyuK5ipHf+Z7eri2Ua0GYfDZR96QZnDllCrcs
NVE/o0VgvNZfB6YIePUgQekxvUcMfS8xvTNBYhw63LGQUyCYWvqttvV/elM8B9jRj8KERDBU/qXD
vKuA4CN78GoAKdW/SCSPwv7gYb+48y/E/nxDt0LnDlggrV8dRr8IbkiDCwUW1qwZ2Vzj2irt94Hh
/dyeYd9BaxVB6tcmHxyNKuhMFB9iW/mbYuAy0cUxFoyDcZxCJZVkv2HbEWnnLokrUpsOhgarp1lV
cDSgFCxyF0acArwg0aarsr7lwVCsyntjjdkuDSoJCtnZNT7ZoqMobnAjyc7q8QtEfAsdEpF1PJIw
Yw3VKWf4PfSM3LWUgUyFXgHwcL+3J59NvH5muT6C256Q8THB6ZlaCM1c936ZrbRSXuk03psQKAYh
m/kGhqRul1TzyRu0kQmbu3dhUveX5mhe0vHUEJo6El7J9ADJcsKYxVYPs8fbGlVHfuovpvj40S1m
DwCPWQZmDQG2Dmb2ghMzkZqJCcP+qjvrB3rSK6GeyWUMkU5D+rAa/dAYJPA4jok/wJ+xmgyQNHkp
R24E6ryGUJnow0XvYhOGukR+Qe4rM30jP+vw7FZjUnwFDm9TW6Edy3NCOIcx3ZIuCAigoL3SDHPZ
eH9BGe/0YczX2MdpjhABormyYRHT/BjMawXK6YVls30LeuL3GP5qosFENmLHY367FiG7ecHgOoWZ
S6OAl5KkObks8vgtTGkCLTn+a8inXsZsMXoB8qROCa8rkphMBEV4qkMEN4lK27HtlylOQLqsvj3q
OOCoYrnlYmluWlK2cO6BirHn1Rqqlw9jIHV3Ntq6MQpGVpYEY6OTRGHU9/ZWDnz2+BeCHAx0WWsJ
omUX12Z7JZE5RXLmIDJAcp4F7ZuB3r7m0F3+z61K0wpJcfgBguefOYKXGfEfGdQvo5U6LESnbRNi
u09Sc1tNmfGOZHNm7OZKiJOh0QCUId8W0tIXfAjPBpvDN79FHZXPYlESTtx10NnqYAVoni3UGw4B
AelkiputmQ3bUnIZ4gDQgDdq6tVuw5fBgGEQZtx1sM3YEdbTRzCQnFSyOJ+bthgQzuivgK+s6Q46
TKV+zQsM8oQX30p/Kqt9Ug12kTgnnziE+OfC+8WsCLeGsoCRO8BqwDa4YQHYQkIrSbHFAYtrw2eM
Z7o5Iv7mjcwKxADi3QjmGCafoS27jtcE1ZujUDxPgkcHWe/Dh6rBpII+okUfOpXDniNIAaKaXuj6
ln5T/JAV5m+4Kq214OlcwOUrEZiwvj10Ie5V1nKuOSBbx2dKIALTRHnEENKuQjd79RQ7Y62WL5o2
R92ZMFoAQv0EevvUaZXYew0VdWmDgAXocmmQCxu6Ce8j6Ha+KXcIBxQVWHETmnVpnO5UumiAK8b7
fq2fiza+Wg5864HOt81jYENt/s/p/LcqN19Z6K19J1LLLq0/9PZD4bE3G16GIqkvPXQcotUCa5Fo
LJejIq0WFG4h4dzxLy51LrTyuxcZwS42m3n8uYjm7K+E0HBsL/G/TJPrzOSWQLjnUNr0+2ptFTwy
UeHcxjD/jHvIcCF7WtSwPEhFPx47xzn2AD3MqD8knckRxyAuteHTNWC6LBvdfDYZL/GcBz9qoJD8
KrvSI5yq8F/Rlds8ulZATJYEph00SRM2Mi2cRzRU5u53Dp+XNTqG+pCRrm1bP9j6E8jOhIKOIws9
Gx0qMdjfhdV/miJ+I+4yomDlUqgbhDRdp2GToJXFCe/JmufquUu6x+B3R+iO6BBszEN9894lza0W
wUcPngiXRrZxsJbagW6sFYFvDUwRzQL/ytjgyxAmaAoGjFZlWjh03YtWZSuAkdy3ft2tRFBss5xz
pHTNFwPAstaROtKwMgRpYMwUKgZ9A9f8WlMdVQuigiVL7GydGtVWIJfHOcZO1yR90q6Cu/krHdr8
kMQuDjZQiOmcOhThmc1xWJo2MBTJURv6LDZ44iYLDVFBONnS8Fn+NXiKR/pr1KVITRgsVe70IIwZ
tiuT18bU670LeFrE7GtCywMe5VbnQtQNYKW+uKv4Bj5in9vNyUzdfkWDDUxTuX/Q917LjlGy5rPb
S2aJLDJ+1oE8S2tHgZmOhHH3TbBnTbidBLcwFdCwRugT7trIG3Zwx1YiDdnBFixZqjS8uYHzbl+V
692H0SJFxAO1mevHVm8OGoLH58wSWx7bcmVj2lxivgcfj3w7VdFP4cOoqOUuYPWz1BtKpUmRi9nG
YmNkJn5Pk2lcoSUHU1Tu3epR5Cg5K1FL/HZ46YSu7ZFeNNa8RzWAkuY1/anhOpuQwhy/KdLKEB+m
EbKsqiQ2Ci3QD0ZTrI26sjcGwXj4lnWikYDlSflCblS/qqMe1LchjtJI6s1/1J3ZctxItmV/pSyf
G3kBONwdaLtVZh1zBGdSE/UCoygJ8zzj63uByqqSItViV/ZTv8hERpBgYPDhnL3XjioyV2w82rgB
I+Q4JUbEC8F01Zdlcsfwv10qimKUD4nVdm+6ZvwCH+Qz+/+O+SZ9CCYISkFQXxFLWZg5boJQzJu+
hOzgGi6PhFA0aruQtYIEjzk39V5qlJ1BLO6i3ofawdsdkb0VcRE9JtG43MVq7zL37t26qt/Estvm
U3Bq55tQE34X4TjYJqGdEMAVs0KuSc+rzYQqhK4FYzWlZRbKzwOupysgTLKjJRcUbb43DOjeRVB8
TWx739NvfRDN9M5qsGBbKELWEhc5YhtNvICbRoTH7PwcktoU51T6EHmclHmph9o5Bam+ESNyniYu
cRhM8hIm1KafEouhmD0M3e3YstWpLNSHILHZkclsZ8gs21V2/TxTpb4IMLFfvPyPqCPmOkFbAZA8
a3sOTamVLGfqsTFIJVUffXoodtiRZu67xM+iqOkyfeokazdq+gc3CC8nE8jaaNbWxqCmgDQY4BXS
WbXtWo+mY6UfooCadWdLj8kv2qtwx2aYtooLEEKW1RuVNtlmyJL5SMX0zjAVD4JrbScEFyZZcXRb
p3mvuvkCIa8k/Xn/29/+6x///V/P4/8MvhS3RToFRd7847/5+rkoyfYIwvbsy38ctvfbl5/41zu+
/YJ/fckP/PELN0/t0w9fbHM4fdNd96We7r9AT2hfDsWhl3f+3774ty8vv+UN7ra///ZcdPTz+G1B
VOS//fHS8fPff7Osl4/27ZMtv/6P166fMn7sf9XB8lvyp/Mf+fLUtH//Defv70oih3SVKT2pTcFv
G768vKTF78yftqOVBbIWOqL67W95UbchP2Zbv2v2Qdp1iQv2tK14rQEhsbwm5e/YfAU/C3PJlZ5w
f/vnp//hxP/7Qvwt77LbIsrb5u+/8YvKb5dn+XAKUJIyTeUpRwE8cqSSvP78dB/lAW+2/gcLayfv
Cpjpgmx1V24i45CjAGe/+N1p+eO43x/HeeU43o/H6WLqWxnw9u1UBwp/Ct3oFTs0NgR/4ThaAN1w
pLY9oc+OM/VtXboy3LYsmj8RSeyRflGM4frXh1l+zdlp4wAgSJWQtuAi/HgYCbc10FLhjmrFOzth
2nQDNCk5G8t1Yxj6CB48/PbQ/PDMfH8KbfNnB1WW6Tq2hq1xftDGDq0arUCCrkWNPsgKA5jC2hpd
yfhaBGbwWGKmwOkZliYkIOJxwr1re03/2Ca9olRnaumiLa4KURv7oJXUu7koMTtHOMAxwuS6Svei
bBGvEillvMFy5W7mrlfi9OvT577ySc6uEjk6Nhg9rlJXiW1ZEQ8eRymp4yzILUhbLKKxyofF+18f
1bJ/cljJUGyL5cFisfvjVWtL7eKTE/OxhaQKXex2lt4poO+Oyc4DGJO9LyJ9Jevk4NYjyF1xNWrW
i7/+K5Yn6vzW+f6POPvsMHkMEF9WuBVxM1aPHrQoTG0WBKjwA3oSE/vQrw/4k0fcVlpLaSpbIq5g
CPr+EU8sANljXsPzygGkr1qCcGEONx7AZB5I3MOKMrf3ykHPP6U2TeHaUrvKwu1DKuiPB/XQcE5j
2umtnZnTBrsf3SE3IG2dvLrdrz/f2aEYukwtHNMWija6Jd2zoUUR6tAPpLwfyRJ7DlhJnHraLIck
dbx3vz6SOn8Ez4/lnQ2X2uI4czaVxzhOZXYrwyYp2Un5xLkiFmhLld/TcqkoatqxAeQM4QbAJHyq
op3sRRbnd0+iLnDUseBk4jhMUQ6dlb00iyfKSGA+XIjxjd2r+SLoZwIZcA1iBypougEuhojag6Ul
VIkVNvW2RJZ+sHbrhcXk5G0bFdsywgvgIOaOQj85VCw3s3CLXDDRyWZgfFKXPW3P5rMLe5HQ7coc
AmogObmvKIrCvCR9Zyg8hMRsarsx0LdZHKQGofaOx/2zK4IO6QrqdZb/gJi3eJbnvWXECh+zMebD
TaUzDWo0z0LlP7Oy18NNnkkqRCsbnliWbGyzq0gDrrKGRMUN2urZuipK5YUEsM+eODBdeVSWk1p7
8qpK6EhaE/sHMCObqkaxqYliHAS5qg0utD6r3hZkulCqKe/t2KWQgcUYK+7oF53alZ4cSJvrqsnc
B5MKszuuTuPfA/GX3j3fNa7z1Mj7A8ATwmNw6AbwnyFIY1lWdf1ZGc2CXEVtLQ4d92DwNI+K7LlV
XiEP3uRJ08Q7VFWsm/u56spdWS195jaqum4zddqa9mg0Bv+6GTq33oLVrMw90uMoQjEFN3o+yDxB
Gwro1LHvzHpW/g1BTfk07hR5u+wZeXIKHGMy7AAlKEJDKK75nWys3eySPYwkPwnmY9hInSV7wGB1
SdnKTxYwquki9U5GxSTbeg5hwMKImvzKp2k74cCpXKdLt7Xba/cuajKUCgp6qrgBKhJRD88KMrAQ
OMxsommpJAUaKVRJ8bJWNYH5UblMhC6vpA6s8C4TrC0fpYeJk7Jw7LTbojPQ9ohoDNt7mCh1ehcO
Zk8gXC5jy0WP10uwsS322eIqNgz5xJ2syh0gzxrpbUA3/KNLzVc+TLAY0zvDS2Mcmh4oDHkXp2ki
qFnMNoT1dqqN9TAQlbSqyBnFLzxPtX1VxnpgIzmhAwFfYXifSBHLqJmTC44+vyGujzDpKXmvAxF3
mGUJ2EZMaQ/5lVIpWCb6zaTeZ1tpAc4kf8cYS2ghOWSxDLYr8Su0aDxz4yybnZ4k+nHZVKRpZcmt
M+AlCPfaDjMH6OUk4vzj7BdzuoNU7lg0mANIt+2gc+dyChdbnOOO/g3JAlby5BBqqSmYBE2AUEpj
Vym/Iizorfu0ksm0633ZI+PoSKRWK7MdcvlECKeFRcaL0ndZOOuZXmQo/FMjWuU/VYhSsm2Hj3L4
0KcgOB5KmwgwKiVlOWzIT+ydlTSSkrvZV4wfBovP5mC4L7glPdjmjioDFJyo4snfIhcpKzzymNE3
dmljgswmhqK18lHzQGhvKYKZ4G6AobuTGdwgeymDLzjLu1PGUiRZ+d7EEsW3+64tQYDotDiRndCr
9yP2+sY7lUgRBGynUofwWy79mZGFtt5kV46791CvQcBKSauh6287fugd6hRIcX5VUFKIk1u28sMA
HiENw+SgmDKof5cQZRdQVNb2cIWosQPHBFA5F3nsHhodTYJIW5PrU7FN9wq4eBkWI/jy3pgv5CZ7
ChqoSr0tXagvwhs1yqQG4EF+NxLx0hFcUCuKM0eDznsGsNMLcQQS++So98LX9vyhSdidvUHGqQfS
rQPTQ6gWIq9Krp16hJSyGmpNAjk9nHKMuG5IQwGPoZPfeb5VITNq2zrLho3tkGxwaSa2xqkLJiCO
OAtghAx+1CUpDeeCHvuqQmTkcT0gKQir/Zj56L82lTOV/hORiEssu5fiZdhaQZDl+8FpHRRSaR5R
acV0U+4Gs9DVc1vpkLgeF9/g2yGsgv66mO20u8L3L0G9m7SlrzPLZv/pVkoaN4SNhF6wzinCE7Ys
UpBfKfV/1qk1d8S210Cyb/2qnOUdaVjYxMsE/i/g1iqX5B4ArjmUKSwohEZa2luTlnR4ah2bgoOT
mJl1QFAPD7AAgzXfqCKk8ebhcel3ZiEKl0el9Sj1uThz83vGScNBYD04wy6wx9zfUwQihohEPDpx
leEzW7CSoOBISTiLikOIKJAIw143wKU3epilvusd6rIXsFqmT5aZmf3RpjavbsifrSOc+JoY4AYL
b72DHI07KylTa7waJZkq73SeCbUuDLSym4YgY5rEpLSpW8uPKGVbxlgFO7PLB4JaA9sLhoT43tQw
rxIF0u+Av6+u9yWlgeFOmEYmt2NrFslFH+mp/gpB059OJBCUpFrlk9vej0E5BLdwKHqKq6kCOu9v
uiwrqM1D8m2oJ9AbBD5RGrVTLM42lAE3s26IgfX8fm7vRq8l7wPKiARRh42hh9QZ7bBOjMMnK0mV
cWF0tZVdFW5jfkwiJ812qrFiUEs0+8VgrFMqpO5nl6cnwDpEbsqEpCoEU1+73Tf2rfKoyddpRgM1
adKm2TC29t1lrC0oeJSJpuZkV16rV8yQYKl6h2bJG2CEQiN1DSpu1ZUTmDK6aKopon+G7cyAwxoW
UdOsJuo1dLeTgAxY+6CccRr0nViWA8Eu6EnqBQJmO6JN75l1aC2vJDZmuCPj2Ik2uJWsNfp8X/ZF
3+4YyNBIyUzV1aEgm3gqUeyouFFIm0SBXsGGqx/Gj6yoTD/dW7MS9tsQ+qfb0bGsU3ziSdDlb1Xk
j/IQTsVYoZtkaLjzUhhOOI86ahA10UA+FovLwKKg+BxEss6GrYGSAKEwWnyWWK2bAqLYBTj6qaPq
vPGQLGu7sr2LPJti7+gSYOLLFfRDYypJXq2LaiEnDPMStcjS0FPQQ5XPHnbTAwZqK9TgAE2IURHx
NL+JwzmoPkuWJzZwqyRS5lMs+ki0qxxxC14Kl+o9GjiWMZ287EsLf/7OxqGUZ4DX0tqmV9oOM3X5
0qtCr1oPIplRpgdjozStYiGUBGpfwZ0UmBIzibEhYbi0n3LHxc9NMlnYTCwE86jiJFtlZlMUyN05
ywt6pJ4RfBoTy4ZfRj61GzzP5Aigu3PyoaCGNrqKo7CKAC7FQiEheQVXsAyF3kxNbhXk88CKDXb2
aBbjW0VsA72AAV+mMe46t4oWBySXhpr2WA4eJ6ycpCHepsjGcI94aaiiI87NygCf3zpV+zwBySFp
EvKIB/Yh1ITRd7RydD9dyJmuGjEabSN4uyOQHTirWrhl+15MEhvwkgjIlGjVlMUJmCJVI/uKmMHd
WNosNsU09hDt0N425h13BQG+MGrCoH90VNsQT4LNQaKUgrqOhwSsYM9ttsAkrPBNOYtWvit1nBmf
zABN4zNeEC/DTEJTE7NHI+lrPxWtpeXSa29LulERzUbiSFCJ257cNLUs0TWigSdRdBW7dkgVffZk
F38OvNn2WsyI+Wyk63bkOWSNFfRRdNNV3WixbpG0GKFrB1kEysYvU6wyPC1N9WTAkPBtVFCNGh+z
iZvodmwiC+MrOOPGgoZkaONtzF5K4i2VRetTzfbiigwUOfoCSEFjm5neipwp7Ai8qAARgjiz6T/2
BabWT5y1aH6rOrOg2NEoZ4BpEDhNAkS2HbKwQbiAsfIxx4IFLBatSkZ3wgustRCDwlUhJzxoDmtl
amDvGzYUyKgaTxkutWDo4yAeiF8xVo0BwWFQtG+PkddDbmfW6BUkGPYHTrF2fHY2byhEtShaJCAW
99Zre99j2wYcIvnYGdCrKTZEsUUwSxMIV+MFrb32LmJnHMsNj6LpyHXJrx6fSeGm1Uv26nRJm91z
HuvYNrhDh6FZeDeGiTQhdgqjfsYXkRc0sIrBJHkYdiNS2CWeWLJLwC5vfOn7KM4fchW1+q7JJ6+8
apBFpp/d1rRyYjg8sOj1irkiSi9B1gVte5hni73YdiLud6aBOdhz/waGwAi+S/azwLXZJYb83AFd
1MA3Y1bLXPQKSx4q984f2ptsHhwfu9/ix4MgFxvj5xJBBC0LaqBmcQuEMfEDOIkJiMEFEWI2F2PQ
VKRRTbEZIV4k56AmrWctwtmtnY/d1DoW4d0+08jmlc38j3UYtvIedVdWgBalVI/a548VitkcGtWH
JqKe6kPgXMzIIeg+NfiPfn2cs8rnn46zlGe+q7D6ig+g0hlmLra9lsUOIizQSr8+yFlBDSEolQfF
msNmPrQccVbZygaESTNK5mOJdWblJNbJEc6trabrIiJhFiOjXVuv1ECXSvj3layXgwrP9IAy6aWQ
fFZYMinMg9yx6SHQ09u0hXNqp+Cx8iR6foa5pMzvofISE8s4MJPrHNC++vXHPitt/ekvsH88t8VM
IdPsuIZ4MA7JKA6lWzAn0Ht14qR65Rz/6UJyjoVH2Z0Com2b5yUtYiejHKLefMRecNB++74o9PHX
n+e1QyyX+bt7JZ3IDJxonB11gxcxbekcJ698ip+dMse0bIvWAQZTeXanRHnkMLtTLRsc1N/+iuGN
TeCdKOXVf/5ZHMuSNnMTxcfzu2OYUqOd8nE+xoy/IouPsepeOcSf73qbkjWVXHrPpmOps8ofIUws
IUS9NC9uRsS8Tn9XlXcpHjd3uuzn5pW77Sc3/HI8qJHLDU8t9ezcGaHIcmia81F1027QsH/gS07m
h76bLiYa6gh9Vq19mo3Pce2/8rT9qcqpfzj20hH6/tZoZjz0WcuxmxZB6MfYJN1xeOX2+/O98eMx
zoq2mdfOzCqcT7AO+fTZTx9HLP368dc3xmtHObvJ/YawJSBBPLSkqqfzLsuBuNBzQoz6ygX78+P0
4+c5uz8GKxUBpF0IKbiogvDZ6f+zPgbjz3IAeiiK9hkD4dlHoVIR5uZM98zT0ITUaRaXciSDSR1m
G83la82tn5+5fx/u7PPQzQ3IUkHMnyFL67vrKaDYgLMg+SvPlbLQUjM7YlA4G9jx4yAoIq+b+9x+
Z8PcwZ6CwMhD7HJttBnVldfmkp8+yd8d8Wwgb5OqD4GTMVhQi2u8AELP0SueqCCt7OpkAfL49T24
3MnfNWGWC8cHYwEgaK464ryV5qZtwcazG47ZEPqrDU7GfD3nrHrGRH8UA72yXx/v/OnV5FO4kjl3
6fQyJp5ducig94S5fjjiKjFPc8sqEGlwtQrLeNz+hUNpZiqXedm0zLOLRx93GNoiHmhyJRfAfrOV
RYWvjdX1r49jnT9dL5/puwOdLaASd2l7dCPqLD1TT+6HmGSo0ZMjiSWd/WDXczcfYgsljDeRW29n
a9sa9MEeRfOgcrO58QPfZjuDz2v/6z/tp2fblTazAssS97wJPLEHEHmdA4CzDfcyB4y9b+DkX4AH
oXz7/3Qs5+x002uty5RKzlEM9ZZ9PspBBIhz8ReuqsdUavJUIgiQZ0Nz2cBiDp1wOI7I34cuuHXb
4kbp7t2vP83PrunyXAitLSF5+n+cZSp4XXFvOuaRepOxLXMkmpQK+1fO2fk4ttw53x/l7M4JTQS2
fmn0R0FZZOVP2Y6YQox5s3oGKxP9laNxG5iM0hz4fCFSuroIrSIYaCoMIG/6ud97gJY3bgo+OAMa
sfsL59DhgBYsEJbHZ5cq5n4ju0X2R3Dwz11PSQnZu/HK/XA+gHEKWfAIyXMuoAI5ZwPKGAeK3anR
HZ2c8heI31aUawzjPeBsYb/WzRU/eaIYTixWvd6yvdBnE50TVFo18dQcq3Dq69uuodRApJiC5r0Z
Q7psLH50JCWg62hw9MUcwLvE0O0KZFarjnvNvK2HOSTogp67ZcW7eHQH9NZx0NOGvOhoHcbqivRb
gS3S9jEN4VzKs/ky8/vG3GMoHm8gY+H53vS4AGZ7TUcqKq2jH85D4FDutFXytZijYPhAoTdEwuC6
MNejzThgd+u8NebtEXtZS/mKKAYkyqV5WWtUGhHDUIH3S7lt7L9y74kzzYbSFk1kYVEHoZzMSHR2
M9iu27ABdoJjtvAu2li4K2MpmVC2RE1q4KNMIYtN2UCtS9zj9j6CEsH/HV32FSI6xoNVa463VO/e
ZcvDAsXlWkQlRsUAN073sSaMtjKLGxEyyDNdfk5q+2MQDkzZ9DFCbB1dnvavrEVfhBLfT5/Lp+IG
ZBvkohoS50KKqXDLXvHIHtMaT/BMJ4/SS7UnTyBC6YsaHbY2+DbKb4XrHIqY+JOquRxjA4yf37zy
1/z5UeCPERaeVqxSlnn+KGSpFWGzbsJjklTw8yd1YZiSRHCQasIr4H7P+18/4D//+Mrl4WZKh658
dlFJJJpVFPPxyzJsuOOba3Rd7wEIrEdQWYjn6uPcSDq4wc0w+oAnZgBLYk9x7JVR4CdzMI+lB9XI
ZWWB9eBsR0L4ioNrxwyP7E7fllV+ot70uUvsi9S8FvZAykm3qsOb4MYhOoRGJkXEVB+qVD29ckr+
fJ8vf4jG/OBYpu2YZ+ORaAHyjb3klMToN3VwMKpwF/nGgViY27YDKhHPAZaLrzOS3Zdj/0diwvfk
KZZfPkdP/x8oCiWTKmLJ/4OicE1mChxvzv83eeIi01t+4g9BoVK/o/yCY8PiBv2Zu2ic/hAUuogG
pfJM9DD2t9f+JSi0xO/QAByXHb+rqUg5jN//1BM6v/MUW67nOXKpajjcQ//8426/PfPflJs/1xPa
P67kJRt97WLEMRnZ+SMYn35cQVDBhSVvdFz8ETd6oZutWTfO+4482T0t9GIfkR32mPf0QWPZPiEf
oSDd2OpY12Z3M8VGdxOZlrPvmwn7XaUe7Cb7Mk2xg49XDFSF2+AozNS9Ci/oozhXwaD1VT0CaFuJ
rqaDa5T+OsYk89qj9uMUuHwwj0+jOPE89Cgvl0XNd7UZ5SrHd8c03nmDCXWXUn0fii+4lNQexMa4
1bVV32XjYQknLfzkstFV9Vz0zn3B5HWRm6O5TfvZPnx3c/xx/r8XBZ5p2vizGIuVFIxEFO0tcb5X
Y2ldUgsgIdDtJ3it9A0eaEoSFaq8i3r0sZYREHMyKgKu6fqhMQZ/YD6KiYZwHYzHX/81DLg/niZW
JI4wKWkKoZnxUH8tr393mqoB4UAjItKZcXVuZe3vKVm+8RvixtzExfJam4e8SPJL2678DZJsYJFT
UR3VMN1XkSrsTQVR6zqOIGrWcA9IORqKi3x013mgwsuXF/tYJtdDOh1nexhONirIqwkANTmVwtnV
EuSjOaGNnkjyW+ed4129vGUeYfnKWT+3XQH9qxvaW3zk4EuWH3h5m5Dtt18Jxde/+va2lxdolCyb
4Nwk8o1X7MHAqkNVdTey17ua81YD2fSySy+LNWQft6Gm5sTiKp9b4xTN5e7bW/ogxr7Ul0fC59AW
vvxsgRq/WwRMflBW9f7lm05EwsU0jYRN/fubxkT/rpUl8Wj8MFs8eYw09YZYYHiQQZwgnWH99e1r
r0/hsZWlu0YG5V25yz9TOiLZ6ZvLl69evm9hjP72YtuQruVo/ykIgid46PKK/tbQ7Csn26Kdry5e
vpdPcHo2c2JOe6inmC26Sl69vPLyTxe0147dT8eX7xehbleEZWBlWX7f2XtrQLeXffjJp+E0g8hK
qs08NdGmXiK0Qq5054NAav0epzop3TAtfOleQcTlyfeC+coCN1+1Vbd/+X5GGByrJnLSX96RdJim
stoGyatHn1A/0Pnh+LWugFQUKPg54/FTTJN/3VrImiyAyO/supqB41ASnfuBakeFLBVP4wxXAqFD
0EB5B2/jN+WXVCss9Qw023GQHnqmhlAlaZH6S7LMCtThCPjcU5uBk7d2U/eNR5tmj/7cBnuhwg1G
/Usb5s4+R3dBRXG8rNkQ7RqCxFcEDgVbMBnFNm3b+WAlwKtg1ptr2qf1iZN5TXHaXNPASi4nd6D8
aOQDubqmv3ba4A4hPvwbd/pgGQRvpcMlqhDgOZ45H6ogOOUPItZ0RsdwlRgGqYGGj7QJYtRssZBp
piVyiJiTaIRKqqP2sTY6AHo9cIQYJKRlPBL1aiGTMsn46drbmUy9oQqMLdKSlV8bwXGSxY5n/SFr
nYAOEaz9yq9PZQscDOj+KiCSlRjRqL0I83AzBO5D0cDTgw73TITsgxL+5bBE2UXNNK9zyd3k0x+W
s7FXlQ1hIsPgQvTFhWW/jYG1pubidkJzQR/pkHTYnsOZILWGnWsSZQf0pxc6z48QM1FzcYWQ/lwm
QfE2CL9gxnuwSTBdL0/ONjMK8gvllTcFX00JoQBP1XNgjvUWSU3YEo5VeR7xbk1+wNazzbs9uXLj
GhjrhwIQoqGVvyEhbZvnxFwWH4PJeZ59msVjirPVTiIgG5xfJo535aj4HEW9b7R5O+p+Cwf5Xmj/
bu7kCnghCpTqVon+Ioqzm9yurgRKjI2lihsfJtp2LiqYGIEdbwCSecyx5Y32CXqdTf8O7SaaMxhC
ndlgL0nll7rt9qEh1EqUnYGrG99gapRHz9Jfes9Ljz3pPRXJcIgEoVqYTpxvPSe6MlivrYfKMPfW
iB/SqIJDS47lEXrtTSLqN7Ky71ocNauxDYY16+RrfJuVTgUyFfRueJUOExIT7lusrPTTyjiEQzoj
ckmmgLQQ09mQo/tYD4V/qHULCcO5TtrWfLCWxFgbqCaLnHFF5ES+M+6nSaanrgeCErj2LmiLaN8g
NrVVB/zc4TIhR9mNhf0xTI2dKYz00grsQxjpbt94OtmHod7EFrm7kEc+hlFDtulcADoVLMjNTa39
bBshLVwklt4ubLGbpzl2OVVOJ1JOwo0919ZtEuG599SpdpacL21mbxLPhMM2FY9ZeKorpzg1LX+H
YwVb5EHTQbtk/mIuPZjDsCcRqjm9/KNrD7R0uaTvqWAi057cjIuee/CP/4aFzdeZQ4J3Ij8NOeEE
65fv+ZFVAAcNhDxUqK9GapWnf/8TePr7L19esCXjEMIKwr6m41Sm71QU3NS5/9FYwmBsMa1LxWMO
kxrSfUMmOqrJDWAD+LpL7hTLMGe+mqv2gxXj/J6ycm8xy9lmeWLHC2ZKW3e+AWR2tvJkG6NnrVph
bZyrVrXROo1NuOLynsw72E0awBOyyHDIxCYqqO5aGebpqITpMYb1qg9gUTlev04igzE31wwApFlY
7cW0B1gebzwHQ21xoNksB6iw0VvdwCdZ7Huh9BO0jfENNEcUOTP2tdq96qfiJsnFG58ZgLgjkGCG
Dxuoj7ZjEqHCFfmhNydKaBWaDOd9GauvtUPehBU/yNT/CjySJDbSC1O9w+QX48/lLgbev4lLUIR2
w2dK4o7Yte4uj5v3eUIsRwD3cz0OGqpvj1rZx4zVGt4uM2S/zVL/lkmTo/b1hUlwfY2rOwKsutWG
e8TcfCuQNJDSJWiDd7dlgP4za8Ha96TIEI2brfO07sAs2g+m/zCaCJgyi2SVov7g0MEHwSvtU1zb
n8tmq/RwG/ec1SqE70IX61RuXi6YZ4hoKyoSQZBOqhhwgD+APV7Kw+EBKWKzIh9X7voov1aqvEQu
R7LKU+y1FyPwDXhJFbBkC6ph7dfP1dwTDgLOsGl3dW/eQStGPnfppca0JjRo4eXZW+FZMaJSWVIF
mFfIISx8690jifU9/EbyWCL3tkY/wESwRI6a8spvs4tFOzGm+aPXX1EnCvZdnB8d17rTJibZqkHX
kZIuYtjlrgKsjK7jQyT6hyxPTmk63sjB3YMUwIZfwsnPD4lHRm1XsPaEIepGLvFxDLqQ0e49PX0h
vB7XUz4TBOTcWRMc62CKWBxUV2ntrPuG+dCNi4e+gSTR25ukn701mKcPGJEz2hSbwWchaDH9IGrf
NpX7NWuUdTB8EKVVCioJ/bU2JncNmURsYIlRjCC+Mm64pQ1fHr1ZbZFNhPgD52fU/e02N7xrF4mc
W9kpqXzWsfUQPpXgAkqDUCAXXs9aJMGNHqP2VKt675fsdEJoGFDW4Ugg2QS6G89vwXHhRAp5EsPq
01wl8ExKoETE1tz6Mb5buejaQtANCdr1jUPOVElySp6XXIgAw0ZQfzXAv2HMT7r5S0Nu3MbE8rzi
BiqRmdc3xkR9afYjjrLohmAVn/yebb6a+w/pNLy1jeB9X9YnYimXbg415Eja93ZIIoaNhp0DvQsh
t6zbiliTtlarIeYuU663yeb0MornSwEPfI0tN17ZPYEzabM8UW8GGdxPNquLeGi+ihptKNZMNw9v
i6n7QnhiikAmvw9HeRl3CFxa179x01tizUkSnnymZUBgZRWOG5KvIOElm7yz1hHD6xq3NuAEODKu
JastlJTyQlf7cJovCofhys4n69JEaWvPjrxEebCZRp/05XqBDCnuByUV8AnnfeFb6Xbu0RZ5JMhY
IQQUOeCwrUNAKtimL+emyND9I+53iFde9/3bYRJ6bzIIW52uT2aPsqyw5KMM7Qt04ADeY/xJQMRg
XW67svowB/YW9RDImzH6UAytXA39EG5II9jBCfNUoU/scEzupG0XoKaLsjY8jHF2jDrOmBe1bwnb
frYS/abIL8tCA1RpnRt4fdUJISxIJ1Pvu5an1/Q+E3JxG8TuFyKtcElLYydYC13oQCKwTL5m/jxs
x7iBMVA1W9+k0SqdFHZDBXTZu67SliduRJbaxwF8FrNltxRPW+R3rO3Ltz4pKZM3D2uoXgztnbPW
CUFZLkihjZdaW0q+Gt0neLDQ6a9qIjmrCs2sSAjR5e7pD9HRi0LiJTor3wrElSDhMegbBdQd5b1H
53sXW9Xnqejzk2nHxN8SPp6DJYH3jU05KE5uPMAZefkvGYX4PmjA5KeXd337gZefFaTlzNuX75KO
x7ugf6dxf+0z+6MGRVesjzLXN74PeB5q3XpBVyu4XpUcnW3redehNS6hJh9dwUY1jJZdh9F8oTK+
qG7RxObZR6uRFgMVKXiIuVc5npK012IzdgO7eHMxgENko0W07jRJgh0sXqOxnnPPuKyLPFnHFlJB
W6TrzAA4zQLKdvHL9wQCFC5Lb4PRv7SgygVA9ToiiRm/M3CCUYk6DvuQ/dWI9iK33lJFImOwwyGQ
r+OiIbKo09fhogUfeuKqyK8As0ieCiDLdTRVPVwdtRtB8SOIVodyEBsV0m735gXfkrNcaZJtW5rE
buFrIDY9xTxTPWTzvE1dAoX62XrTs3Fz0FT45KNPnnENF2wR0zHzusZ1BfVhANGMMt3YFeAlVwLc
3ZSKy5ZULh7H7tmcSnjFQ7dDZkpaZZ2svdbZgRuFOR3iFxoggSQToBhd9mCaMn3Dxy5OhT0Wp86F
ZRwOXrHNuEJVH5ebKW7aJZwElSViYGtjjgO3vk28Pc2jeAs76gERHQlUguZ0MwI8L03ombMed4Fb
GDuKL5tagvrz8OWzm6sJbsA7hNqzZ/WkqkNvjYKexlDDFp2hPYu7Uv9vls5rOVIli6JfRATevBaU
typ5vRAtdQsPiUkS+PpZdWNeJuJGTxtVQeYxe69dPvP0EqoJHRKlrkGuRDRIXqeyHvaK7eVaeMkR
VgbIrf5NtjUZ6+SB8oym2weHT7RUhLZGHUgpYxNCcrL72N7IMri2kCtWetH+MxXBp0antYcpk///
n6Gu77hyfMJX1QvGs60AHBwZZfozwj4LrFHbSPel82orCswEb9EyHgqiZLa2BXMRyCS4kDyuDn0/
fjyKMOT3FJWVu8GivkRCGp92D4+fOJsNKKePwOrf49yEOIZCi7ulbA/J41M025FYtBQcrmoaSW4W
VXIzpPC8nIUyiLIrk5ZBitY8rWpDYQdT+ZM5LWrrNQ69H3+O6O3NRNpk2C3NLyYQADluR0Ia8Sjw
N0gq5ACKjfkgHB3GOK1BWCYSRBEN9WHU3zR4w49O4LvhMWBICbw2oXSr9a/RdeI10bSfjClZyWAx
3FQBklR1C6z25LkDGV1PXcuocyzRfMSOcbaMySMXatkiUwazmnNF9MtPXxcY01roxAWfyXzp8ulZ
qkPRYt+v0w4QdGm+djLe4GwRewgOjzSR+M0tsWe6j6M1zYp5l2lwJ7MqfilvEniDYF0cYjPB2TlW
21aSK6GX8x/NMbbEVavQly7LubjbGoH9y+SfJpy8CksD8+1hJAbmh9Nh5Mz0cL/8SCXkuW28t4XA
DCPY9aWlHx1kpYScZK+jSMhYba8PtE4Uu9i3yMBeD/rwm7iI01ufTArhi+e84nWQOjf/pH03SrxZ
TnfFOKdWse2SZGIBmSMshcVg8EPxcnBaue5c4w2xqIo87oZc6tgl9dyIXPB1id9Oay4QTEWBftG7
52KegNSDCgyZfhor/eIo2OwQNkm/kfZ+Kn2ATpjKQoY60HMUFG3lM6/tIJBUXuSOyQyvNn0tCklC
Sekku7J8G+DakV1Tnprp184lCZJ4ZCKn8JoVYhEaQR9xsgVLh/j1pYicdmKWRBDZY6G5yqI86eSz
mNAxMYpfFWRQt4Yqzh0/CI9ZJGAPs/uaw9Sbmj3ihaPnLRAZBuglteVWYeraczRq2UtrakCHih6E
pKfWvB3AQfIvOWQ4RoAQGRILh93m33mnIFwOEKv1Hqh0YsWghzK8N6bzSBLRmj1NiHEU1XyZ7GpE
Ea7b8FbqeIOR4mRl917fMTjXNqoezW2hPXedJGps+uNLZvWVDJit5JB++9jvw95kHLFwEaHmZLVa
DT2wr2zV6NW6alKLdJecbFaWTDWQ8m1ADktH7qNpWe1GxDxqRdqeHFyNPe161Fh+JHX3nBo8f5iJ
PsbswZj/NklQW1WjkW81xgnM82lyCJM5xL4zb/OW3akhQ4BQ8MV7pUPuS8yt5tyDR86M7wi4oe5A
m7js6szwiG8Q/NCPWsqiQlp3sxFvHrM5W0tCzyW9xnZSY0NMZV6RRq2nphapcd4FQxrNuM82YOP+
UpNxT9bOSxAT9ivhfETMaVp9aKHPEWiaJ+0af4F9QJ5xjS33I21Qvvq8fKveiylqkZ5jQFwHAlBw
XJC55ZLsxDi4PyDz7Dj6QcoF0mI45Mw6GTwT2KBGkF/kVPj7zWnH29NtHyhKDwU78RHLiVUxzZVT
ikOvcxmSKAJ92v5jPbj+g9igwU32rg2SMhkH48KM609vdvladnDZWM18d4s5HXRg0jNjsYdseJVb
9hFFwb5gOrQd9fq77pbTtIzaE7GAoBlz2gv+8k4zfwA3LKu64ATRvYnQQk3PSLknIMSXJUNNl4cu
0JZQtu1fCEDBaLDYyZo3MBN0ljpcTqxGAHdSJsNSf8dk8GfutTPuJEIoKvtVzATojtjbNknm9XA7
/W7jth5QybKOAirLrSer56pLy8PYZn9hz7o7kzGxj1IfuypcxDl5NbvxNHiCECKyxOJR+zG61yy1
6FENZqWmP52Wcf4ezPnNQ+Qe/lf8KF8/yKS4iEz86NCPqWH8u+9DuPKFtHEADXt78s2rM6rNYr8I
fexvYAejVsQvD8362iMvq8WzAc0yYMZJPMOaJ5ZXSJ/zQwLI1xI910maq1X+n2WpkxHt/RjxYOkr
NZDy65ELx7BmwozDTqBv/z6iq6dH4rMrJpzQ1NV1kk5kv8wW02KS+3hTr7FNlDQpaNyMPEWWZVBY
GDsrpzSyxvFTVCNO3aQjWWfMDxL/4BWjLXkPvddFmjneNb39QYMFNCmsx4aJuDOb5DiB+E/qS8UA
YZO6I1M4higdHVrXe1e3X07+3LIDqP/2opJbK233iH0pY8vkyRZNeyzLKw/tfGp84iRJisVEubhb
LXUuPLMIZ80q3YzUjLx2/V53nbtmrmdkZEfdSzHP01ZqvG3kitKCd9wDa+k50362pgADChoDkopL
n8vdCC5uhQPT95vPQah+o/A3mVgh6U3JYH30CYatFXebXKtuZhNWluXaqLyPCY9QqPvJAGbRJBwP
ROOu4BjlpbvaAYzISrikhKnvlHkY7zhWh8RlttAO3+5swCAaSE6yabnJd4jprbhRHsPqxsn+ETdU
PekaWOAsrq+eiPC/B8jTOQJ0p39TGGTAgdPCQnT7YWzNdW7p7xUWLAh/dcVwlC4p0R5vDjV+XAzp
FrfSMkrxLKdPU/AaoTWJ965ouPgcaw8OqFnV3pefW0RGJPkIFRvo0Gz9zdWcXHuP3Ns8AdWLtziM
XZKvl069YS1pQNFWQ+STlZzFCG8qYVAaiKSAA1dtBTVaWJvyEBhMTTsFb43pFl7PLc69ZeVmOGZm
8gig0FZnM6lOLpuiFRIictapxWytCwm2D7akhR/yBqBd8Flm8kbR7q3JwaCBXig8spkhV6o2rTGP
p0liH+m8nnR2F7Rkke24ID+LmK0JPJd/ifzidOkYmyZOZCTtT+DU11xoTOfaetn0MtkEaetgimfD
oS2kFwwLgTTlTPNMOJUyFgCO+kDWubZOk5ZUOLsPNosY6RIDPZwLG0uMDwpXFsF+SJt2V8S0DqW6
/ffRObX9FsQwKguO0hQobTeR6OMO1HyCfolUgXRVx4rhPHe2t9ifaQkxeSpcwH3ogIiFyTGgA/gg
XZm7wV+IhNPhqKUGS55eg5DB+Ay10BBhXZzIZ0heGoWJK8ebesWsBsaKADYQe4wWzPpQgwYnQic7
NiVzkZpLhI06Sx0XvDtMxZ3r8Q3kjwSxgs+57wWU1BoragWNk2WPcZ80S2cqi2axKvYe7PCo6hpK
TfZZHiYlrtOGegWr19rQ2bPmF6O2x03vlld7gZNeLPEr/jUTQkX/PDTgS8uOf3VV6GS6kSIk2Wei
UUsiqAZgSrv+U4juTyIe+LiYiEGYZF6HyGluqVD9YIT/aH9KfMFtkYe+BWmvy/KT+rFKdERxz0Vc
sqJTggFvxh3TxBiq4EOESvcB01k7XELjvn48psUA0Y4yEgDaIXPbK6TbI0aVnTWyAMxqO16pmumP
Mb0hRP2a7PpLj/0rQakKBt6VwO39Qx7Mp0VfzuDfENjzMLQds9aEh1VX72lRr/GgMwzdxVVPqHV5
z7vxSKQr6FoyNmxY73VjGyxc0y9d7951bZs3zEyXnEmh0Wh/Y5eIP9jh/4pWdBGdd69/Z/nb0nVw
w/z0xzKtX261Yw3otrLyX62f97Y6IFp+yeuBR9zXyL3jxDXSmNi/BPKzQ15Bkd3JearBapQ3Dpq1
EPY2nyRRopz5PlfEWlX441lMwlA6FGwxaTprjkQW9JE7t0Qa6AdhvM+GrI7jaN1a6YvtEGvaVoNC
pvd81pruE1cz3JmKVVHN3HmNwZrsnMU/WhNFVjykN9I7euLIjd0YwF8YRE+8WoCpNaXWYdJVj7cJ
8kOUJOKtdLrm2CTOLTPa36Tw3e+sssPC10mOepiRa7Gn77pqudiReLavdFRezDrfvAAXaErcQDx6
415Zww+kK+Pdze1ypQpxJO/rr9M5y3HEEUKqwHBnZ8RgbZpsRoHOjkgJd1No5jkbHvQUQ7xXS2Gf
0CoOG22azaelEA6RSdU/FMpAK1ttjNhG3HOV/HX6tS0pGO2G35qnHM/t0v4G4PgZxJcSC7cPrM5q
xyUkiYDXgCvwr+V4f3x9dD/qjyQpL2MwPTDdyz8zs/p9Xchj/UmbzZRI0VlTUD7r9BdgDDsV9r44
SfAZW88KJTbryArEECqNcPaU+WBQ+ph2iR8QswuNb1j3KdwGI6bshUC2MeqsuHoQ11f+4G+ajGSD
QHHIMywyV9QbChLEzgn6r8ZKNLy9ttjFbFaVVj9CX4sfkjl5IXOu4jn76Sf4qXlhv1gTBAeYFAxJ
4t/eyiNyQdpLAtUkaslOZRt/yxTUurywDvGcQU3smSjZj+PVrvXbothjOYx2iaw3Lg3EjEtFOPNm
lsV0j5GUrhaihdnY6JtakG7YxQAYXfDmFemQCNFOQxCXG8u0s43FMLmpuRYH2huCvrQO7YN7iK3J
5Wa237g+jq2vXhf9MbjToLCjqYEMH3M/+F9xk73qj6aqYETAr+N7sCzt2LB84Oy2ge0Y07focX4P
QToe7TbjHOPCQ+MIGNmX2wTKvbQac9OB4IiAvFMC+xdG5Lr3I5ADh0gof3O3YN0FJ3Sb4g7ezHSP
4LtGoIpvzB0DJEuOszMg+QrGSa0cXmYElscgr+PrzIKF7ZO7q9YADbpDl7bnGqBvjfcUuq57ZnHk
hsx21gPr3+M8uDtyrIHLd1VUzLbHvHs41p7zXMI/nzOHunB5xAbF647122XoWiKRShb9np+v+844
Kipee9J9eL9A/PtA47YryRTukvtgW6tpevjv4XTZnXpK+x6+PswDvN3UJH4yPjdNYgDu9n/iGBay
priXapd+PbnxomWRlejIED2GaZ3NRg7JL3dMmm+TDrnOzOL2GOvqF9r3NKirA6IlimP+DG50vZd7
jRSKSKT13a2WZ28OjsJgjSwkcyh17hvroQDhRfXKOdQGunPhgbcvFvmRE2jqpU+wQr7JW98VZCuq
uJMbNFUXK28/c2Zvm4elgQG2ZJNSvJWEqpOTqqy95gc3MYlPk7zNcDEtwV4hO9stk8Ns6W9kQJah
WJjrBIn57ZsHXRXBLuNFjVAno20yui/0B2xs/OlADdaETjs/gkRG8Kkx/5XRSpIhBAStgJ7C/tyR
JXs+Kzh7ZsY0pHd4ETPvkCtQTVNqEabOnxDJeRFhIrNnVZkJ8AzTPPllw8Y4kR+eVn+xiViVFAFn
AUJoscbkRCYH1Z4B6IPf1S/NP0KAc/bgBq5jZ9LozOlVOnl008Tkh/FkFFQ6FRZ5E6XZ3bzcY32q
D6eZ1FTZj/GGOuTdrlr+nqK+I2N65AYdYgO3eo8guNX1IPQW/qNgBN0vZou+ZyYGhm556OXJFDyd
RgxJaSq9yKmVOtU5OBSDfUfoePPe6YSFoCr+J+SyGQJ0VSqnBTDb/klBqtjVBijmgkXRRredO/fi
e4k2OSp4Eaiq6vfeIvul1YMtz/Z7bBW0QpCQaM+gTWBJJkq4D45uR2JxXXgofMS7C57lAHoB/rQf
vFTNkWPfiwYsCwdS8dqot2ZzT65MhPlqenoEeVUpf0fjdGtwWsTa1pYTtqZeoiSrX2p2dyut65Nb
XsmztOMNOvUAbrGT7awl2zYsQ5l8ZUCnCARf1VoC5OMVtYgXdhyiTKvyqzYaoe3SPDg9exRIm4y6
u5HVlmYeEgdin+YZe3Mo0UOGbZ9xiji011l1Y4WbM3QXd/Iy9ZVHc1RIhCGinnc1IUdTGdthF2QZ
1OB4X8MVBRFefJnVA4bAud364ld4Ul+fG8g98MhzKwQE8FTOKRB/xipmQYbBlE0eaORxO6QlHRZj
YkxQNBjKIt5cJtcgMz41yq0AbNTi8UnGy4Ys6HyNgYDhtq9Ig1hIWUF8Yh4M9e60HvwxsZ+7+jkv
fYYS+vAWT8Se4lt9qcwYyScSctIv2KYK9pd5PgIEIuwLiVZeMnIdy9hBtVHebUIp7PwSw9sJ48y5
kXS3YgvfHhx+jHAMtjDQndBEBLtpJJGv7Gf7vD0JT3uKK6PjHi2eoVywWWnaZDvGZlipvdQ6hnLd
ooHg7m4FISyYsPpNWqGwaTAkh6rPvjuyoYCovNc+v4lIDX/lvGu5b51tmZ57lhxBW3w5roZGXFhn
ZpMCqTrls+azS2tBkMfpe+dVW01oBRFWya4WByJOxq0JWmpH1393EaGRoFFdbHSrYalBaRZ0dSWh
qc2MTmQeIyenTkXpCIBK60hsZDYRrG1IUhs/4IBnarlrlUfT1AzbdHR+sgRgvc1LsnOTYBdTC4TE
GzFbHubdjFcGqtSSY1ywWPm6bR6N5B54A3Z+LOZyRTS6nvVXNzul9oBepl2rdPIJ3GHxY3tklrh6
9RNIJXcZqfe1Zv4WYmKk5tNasrevnIqcn4RRtkGtwCpJ+yPodCNovtByy/Uo82UdV7xgEsGkFrhq
7bKwDwvQV6uh+zHL6RhLN/5CM7XWSR1NKJAjCyATWGRGO4Q0E3/9loieVPqcpCs2U/R9VPRfi0v6
EdC2yWNU6wu+nalFVGHmJD6i2FxooZpwVsxfDdIKV1mWD6EPOwNHib1ly3EevGHc+5BERPP4oFMN
J7LBlGJOBWPoiUUEaxnCk7vhC7vEXzzkT3U2RJlegPxa2iN6DNJ5eZRFegKGnG7mUgl0MI/sIcIp
tKQ42IuKn1xWa+Wo7Ot0MOgn5txRkRSMWgO8P2bREMLo9Y/Dp9f58HN9NTTyEy4sqqkkvsBO7A5c
mO8st9TJ9IhyEowpLYYZYTWyR5UT/QPcJOJcvZdhHLJj6U3XJKi8TRerW5erbc285TUgj0ErOTXq
oI/sqjsHjjUyr1MvwDP40R/PNyYBFZJWcAiK8tdW9h1snLZzXffHy4yvso+Zw8Xaj1+qv2ONLaRC
jjTHDzP1ckv6FIVs/GsaQxb5CmtdpXmR7i631Cbr3pgE/WhsbcggzdeNr/DAdvw/PX0Yw/SPMOaj
7U6CEn/mt2sWERFBvW38xxVmUACq3H3TFRqLuAQ3ymTtBcJMX6kiXPilLRrDlcdMhBzjG9Shmv1k
/rzosJaQzuhwjlbuaDZYd+Ql13PO83j6K3E5oTqRIA4m77mzQJSlyti40j67xniXvO+DOE/BOLCj
kM+dm6B9yKAbmfCtFe+ZQ5HokI3KTqVDasOCMXS5vNczD5BQpBnQpB+wdxDCbLTspMC+2sgSt8A2
9AcVn48AWNpmyKdbUHsDPR7cHtB32a4bta+ayyy1JuqdbDAOrcsyAceQseCKVJqNOk1HFy1l2JOs
ucJOTx1pfzk6nzVBJXWY5s5z35PfrUp46RwN2WAz3xP5RZveiJCE6VtUa7ejq45799f1yke85qPK
H3T4g4j9NH7wOGaBuDyZc/bEyXOHfrny0A/YA2eHsDyPYcMHEqWS5j03NuU4vE4x5MakPCdTV5G/
1B9gbJb7xK1el1S+OAiWGiwE8I4Av6CFCMu6A6DUXgjWzVlyGUjJrDn7zjomc/iZ3jSAiFHTUVPp
ub+1m8rbAzBXHFv+bUrM7mQU2IXYNmNmMmREkZJEpbAgNRnMtssCBX0uVHUBn8o+pDQhs3fJW/8g
3ojc2qDg+nJEbpLimxmvaa+dEAbwmdtGf7c5mSm42WzrdfyvYcO+IUxvXdRIOABE/ydKsqO0h8DW
WeT5fBWN7VwD3/mxRkSPkmBLjXIdlOiWC157R4YBRDCtTslDyJ9B1A/Rn7112B62vta86B4PTunB
px8X/SfLoPhayjk5BinWhrRfpskYWK8wOupY0+/5dlFa9ky9zWpwDjGVQKfg1RuzXj2pYqwjoVln
qRSBbkGywV1BvTUgzMEGdcGsdwkGGf/R/enHUUVKNbpchh50lVLEsCmGq7xD56yiqxfBk1cy4Z/m
4tIEDKRGRvkw5JOnUpv8EzunqAn4PmW38DIvdrEZiOMqWbRfEEBfTWERdrhjw52vLecpGCj9eyPh
5rTn/pqzAOBfec6zirKYKn1LG0+q5DLtY0V6a5Xpx96im3Zn6memB5k1nSEF1WFsBL/OnaWzjT0C
9V7tze+FTlB6jTMcx465Hir//aEnt7rswo6NUKZ8DJGqMYa0NDIDRnwHqttIxdKrQPs4VvVzNy+w
e2zPp+afdtnUnVJE33JovrRSsQFbbmOPfCLzAsKllM6S3PnWYoO9RVpZK01WL6JEn+a5FZKEAdWG
DZZtJQzxFnQpqSbD7/xZ9+UbE9c7YnvAUhPE04L5KIbG39FPCBJHtQbr7lpmwZGEzH2ZK6Iwm/xo
+S0T545rzhy8qI3FVzyLXUdY7qoY8t/ClQd68Jo0vqoPE7TnqOsnN3xQ++JS48Zhrt8v04vHCruc
+VeajflIpeK5Il7igNEnYzEo154iFirP2eQTikBy4DRsFxM1eKxPPzLVjqqQqM3gcjYjKRaT2RH5
azB/nTGuaWzvLZj86znV35hfeZvEQoLO50K4ITms5GGi8IoX85Kh5HgiMGsNUe/uK8WiZRBfGWzT
1fA4Fmo4SFQERbapXGfvm6STlrn/mddQiOoO6KgsVLTezETcU808ms382UXJtuoJMV3VlLkaxG2K
A0Nb9x4xIaC+VmnQjaxnAuvgBGJVNvZuICAwsJNXo9TPCq4kBRlEEJaSp9j8GpDwkMzLlB1nIpTN
vuS7Mj4qL75lcuu3tCWG671xxRkAWcyNCGgUppJ7pG+CC1DdaTdpBkcFweMsF4jBTL0nUrEooq3X
Imed0LI1hECaviP3oicnEYdVchTkwK46UsWjLHQwmbJjatIfbVD22vXJr0IEbkS591Sqf+jpEfQP
JOsEREJwrsxF2MkAGVX97D6SIdul2SO6MHltuR3cYgJKldEI6ukaJjvDPbapMs/vVZyxrKEi0oZy
AeGFGzclZ8fsCCjuYuZzQ+tUIYE97smbE34mBLNmDxAqTqJKwgjO4ng3WAotJihKFpBfNos38mCg
PSZ5lHYiOebOYSyDYc2I/6Md0Yss889oQO2MRcVyIlj2ROYxmc9SVHmDQ7dQRhUSNWemX68TpPTC
32Cwvkne1ZXvTeu2EdlW6v6PMhNy1V6dStmXCehxJJBB4VHh7p3c5mZVsUZGITjSgtm6FNW/wuBx
TR9yWjuzeV8M9MrDpBjqUpnZQm5SE58T+36SvLWZ4CIL5bWV9szPipxrNuMkDJyvlGpkDd0T1ang
TV9aMksbEkUygyYyXV5kg1bRYeOKBQ/GjW6cAJ1Hdcqp37wiphpwW9CNCVZ4iK+PdurvU70kTJsw
CRJFCpMILmShjHmIxzMTfJoAvjLxkmXuS5v80dL501T0uGrQqfJMHFAaue4jUrTiVNNK8bMW72Y/
8+D8c4hJiVONlIjK79E/0XWeGWhdJss7z+n8YxpA5fD3HxjCjKsJsRtyU+Mp9QmGr8TNHLOtqdvg
wdVdk85Ho5XP/eRdfTRm7PzHL6NODeQe1OUEu1HkOONHWyIoFD1JY8lZJgmutuUVWDHqdRzkJUz5
sAE3GpWpeW+9mK/S20IzGKLSYl2dzZd4QsA5tHuQhH99kLusEeVf03X1zbufLXt0cWEq4oJtCTey
IvNFS9xx3TU6yU9zq86DXh80YhE712ieF1cdvKByI8uZpn1u4EAxAQiu/fQfyYrV1dLxurKTPwxy
QA9ZMMp0rXLYM6BpeX0Woh2TU4B662XIMc/wdaxkvAAXznJrB0gaK2fCTAmjgJH5PEMdiwfZouVO
s0tSp0NEP4qZqdz7BrRc3/fqtSrFKYeTG5YuX7LQBiB18YWhSI9QORhCL4nfczNeJ356Ral9Srzx
ZtOZh3maMmTRAcAFWzux71ymYAy96qFCB0Rb18zm6mOSoWSesvIl1rondv5bWTh+NBvWzcMLkAp7
HyhzYmCWveO/f/ebFVIEPDpmzek5Ykt5CHwXrA3d5J1MfSE8J05OQ4WxQ4PY1WbVM2lYf0u5rJWG
fSRxjBc9RTkuM0avSfzUDeYrS9n3edS0lYl5JpQxE0SxNESBFhlwNe0jrkzqTYmcagQ6SUuPEnMm
hO8wxYnaVaU+ruHt/TMYozm8Ei2yUTQhIOu6ljLc/OE0weS1EPdEjF5u5S+c6cGWZJhr2qTfXll9
oj1mTtAzYKoZtcHOlCt7ttM1eAH+qALjuZUG+yqIX8dkSdfa/FjuufE6t6p+hw7MSuojs49r4c/j
dll+GSBm27SgIYFwHqy7kUVNor6JUS93Rq9YCZRXD37h2mizPZO931Z966mNhradX/OhORju9K9u
u24D6ZBzNOgPVcyHb8LYjabawsAm6CditrsLez/TgM0NMPqtKrfgW8j6MXag98i7s4Z3Po+LLcZd
WTvvj3iCqHWNl8nLr7On78aHSNA2NqBB00M8JQ6yZ3LAtYAmp/1Q7OjR8UOEtSaP7iXYAsh4NTmG
MHwQ48QZkaSfg8vAtR7fuOn3cGErpN3BTzHgcLDYGmd1/mwM7IdSrhHJvrbKRhZyD3K5hf+h8sqL
raGQAezoRukpaEEzlgPT5Fj334BTHj2B0k7aC3B05usBadMHMdXg6SssctzkQVDfsdLv5yAd1loB
FNpgBIwy3ZabJbPmjVvbfye/OPR+c28QIVROdqDWSYlNXj4MXypU3MexyN8roasburSVrIblSMe8
GXRaw0opxvrxNo/9e1flHwzGmagj2XAS7WTpin2t9kbiRr7CkcKFR3+Z6HRJk8kvpYOOCkZ+zbYK
Ngm5yFtOqhY19nTWMUUtlcIZAY+KV7PA4+IB7A1GRKOMLNGpotknk7aU2o1jAoFBrEVJx6QXjngd
No9lX1FYmywRz0q0m7RHeQzva6v1Pb1nMX0vDPAQ9XIOVX5xNYLmO0nnXVKzrQXY4lKEsWqFYJtF
yp/aJ/I/P3BdPSHprnaZMTYHlD+lx4VbqCeV+oxPCZ3VFt5LhSfzUUiyaFI96bdNzOUXWOcHP5Op
9HRxMsXBQzzhNrXI1h707pg0c8OqzzsY5nCoQCNT89S0Xky9XCf44hO4Q6dnXjD/TvI1s9vop530
azvMUwhReLd4yQlT5BACyvW2WlYyY1kouVBKNKE2aae6DchOS7U6KvIB3rAclqgp4+KaW5Z1hGIA
779LTzX6OGkl3oVYNPci0SGxNCEjgMLr3aX8BH4ktEuppd6Zby5fSv9qEptC28dwH8PyV3GMuzi7
CmdHgzhcWoyDD0GZv9ONEWtcGpjUpPbRZSt9HibcniTZhrNX7rFvEV82+eR16XhM1c7sWGn03TUn
ZAySzffU8hVOVWHwDMaf7I25+sxhh5rvnKF/TPT85AbtusD20/xA0J3DkT1ZkQw63uL81ep5mj1T
vlk5uW59dyjKT6LgOPgy+SVc2IMYF3dJkK4S8gIOwfB3kiWDjWr8O1XeC04WWLxEGSIY8rd+OZ6E
OJYu8Gym7OrgM0fqdPAmaYzTnLZwDVn2RTKU8tuWMLp2xofHi+Fa+WteEbHbM+IkceUPW8zPcuGf
hl+nCFT67GbI2c3jGJN7t5Af25T6rRkLcSAz5rez/Tt18G7IybBbFnsM3X84VMyjxWoGLkxDnmKy
c/WRI6hkQFHM7QDC193jhd1bjzhP/KmhSh9tj8m2RHfd36QPzolOkVsvd3/qb21r3MaYlyUJGQdG
aumwUfhwnLPpWcX6B4PxPVULiQazh1WI2RkeAK3BlAlvat0E07HHZyDs5tszxD9/hJGSPEJCHyNk
j7Wj0bhsPCSC/N4oE96u6nHLodjvAFQb7VVTzj8SCbYUvVBXLXljCZpxt4FmMvzqWCtioyuy/WTX
v1d22x/Tnnh7PEt8V/l1KcmJS129CKlYd8B9w8wMXurK1TbLkC2oeZF99MEdBPYfuEG2IKFBjRSB
Q9U6m2liEqoG6pJRcLXHibMfUChVc0V4NPh6D5Ho7LBZMCfj07F6Al4c68xK8NyWzsnO9flgec1r
alZ3kyurt2ARlz2KECuYkR93l6nr251FggdYbKrceMy/TUvZK+uvby86s2SAMknV8iIkBmIcSrRG
wg1QXnJwxHQs4gKBICODSHPAPPPuRlOwR+uTPfW9CYMUsO0uCL7TOpfbJllelMmJSd4mq/DGd8/G
5J+1PPsjtbi6D0V9luaiQ8/HHDe5AN9behXfle/Sqj6AnRoglOONSLuzbZW/6GjyVZczjCvQQbNV
DXPsrBt/4vatFhg9RCmch0WQuNhA6V0oefGTW4c5Td51C0WDTKNKwxnldQ2ZxKK/wKy1winmslfO
h6SvI6+IUM/Yss4pAsW0BGcPkRBk9vjoN+rlSJBQFM/Je9ICoPdae4ucLyrYXe/tsaLfDBZBw02v
kThYcSXqvMD4NSWaJoAJWySh3Ro92UEnSuA0Dgjjy7G/el5tPpzE/2PrzJYaV7at/USKyFSvW/e9
sQ0UcKMoqFrq21T/9OeT9z6xTvzx3xA2uCjAUubMOcf4xqZ3dXWCFHZsYytfSl2896a64AwqjrYe
7EU9HUalYDdESEbLrZ/S5gplS8OZ+BAWuqFD/dZ2xSt6KrEi2MKkCuCwb4jWWCKW8RZF+qID/F4W
GWaIISL9JQzblU6rdD3S5aEsKMONCDZ5O5jb9AVottxqyZdjabCCw0pBwLfetLSdpc9AaAvP/ICD
jzcwN38NKwMtB1M1+EOEOzIe1XETcokQaAcHyu6PRvKpa7jxSouIZIf4kQUIsXRv6uZKx1Kw8+u/
ZKu1nFntjea0N62p3wzPeuDOU/s2cmkk5/TWhI/A2YxOU4nuSEh/YvHCJu7k/VtpeJc6RbURMCJf
9dQEa+KO2T/YflZd2Hor7kG8r+G200NiZgf7L3MVINN9uRsjjsbexjfSDn/EMYOaecjM/mQ33+HU
7rJZhZhG7gZJEW+OAula4I9F1PU1Y+hXIUU0nlIHSZYcKPwgDea1ekVHZi7swH03Q69dJ4312ykj
45ANI4OEPt/mE5HrTSvpJjXDFdxSRLz3b9xbR70lO1FPjGRdt9hIq8miLZW+gjlqCbD2Mb8g8Bm8
qF96xETQAwg3fHbloeXY1pP6hdroH7R4OdJKj3ZQgphUw7cU1dMfo8HVRa2P3CfEkIRZhkE4PoGt
JWmmaSy9PT3ULZY+fTVNzYNMhrUo8bqL0UD8qaBp1BpdMtrSqwJIFAnzNgffoH/IcTiEdf4b96ha
u6n1wiz7TkIRYUscSNaS5SCY0KdqNI1ziPzryWeG2TCtmnkIOaomekRDkslFT+g2sT/9Z9v/Vv6l
bkfrqkb2sDRWdJGDIVrlEtZ3a8lkY+YdbnBUv57xFaBnw4Q6vskperM1bVp5Fa9zbAT02XA3gvQ6
CAaYVuLnF+RWyzEwzpOG8EtYwYdkKV9PI3IJSKPAZ8yTClj18+6WxuFOJyPitZHYhB2tWYZacDWy
QFC24dRqpDLXAEMXTeNvS+lVG6RrcwhAgaSexmCVdISny9eQH2YkRmTTB3WzAh7G4a8T3K9jhQiI
5b4rG0HpbxKZnGLOzgxhsNQx/dFz3BUDr4qnidmUPr14dfwrmcFTYx5vskyu3cHmtoR4sG6HDAua
4CeQeADnqvBkVLl9C1Pd3+BjKjdoSEnhzNx0E5DjjEjfNegdj5+FHeQH1w2IG857VFzczJ0RZawL
N466PYM/VqdwemiSPQCmd3aXxLCMtNlaEylfk9v31hvbA78HEPyOUOHAzaJDIwlEbSaEB3KirGvd
/t3R6XkODPBI2XL34CLVrylI93mWLSn94hcUkcSjTrzBo/oJkI+/RY6rbqOtLrqV2+e4zgmU4qwU
Ff/EvfxO80KS0xA9kDaqF0l9GsWEprx6sAKqYdIOLrkSuiXlyU6C/AroRD81ymEzqEjuFIXcdE7Y
L9Scu1u6kbkcsEzgdsRmPrhcIHbF4EHiFKOQu+Zt/0ezLPS6WhfdJt0mzosc8KC1+10I4eE6DQX/
Wde+sIuheaGqIkDmlBKpeywI5LuWDfk2QzaP7r3pkYvjgAFBBNgIGeFUG1JeNdTUvf4C54LEbHR1
Gg1aujjSSP5gaBWrqeD9MfQBo5wl5mHVpZAqWDdWgHKhfOlICt00RnEiUoFmeQaSU4uyt8BW4wEI
AOoAy0flGszvrdASprRF+taR1bXuVNCAn+3cY+bEdG5UfdKixLxMnN0uz0ckmqqlHSGdtyepbVMi
QbYusXdnq5VkImqmu3GaMDx3lVp2qreWSrnqPOJrP3DsldsMYciLh+6PCf7kf9T8J151CtNk/Mh4
p7a4pskrn5/WE4c1TGzyKiMvecwvI3KE1/tCv6duZDOtrMxu1+sPzbGI7M1j7zolrXd9PmpG7R6g
ez88P+VOPlS8wWhx7nL2KsA4ff3nUVa6l8F1vBk3oe26uHstfbwSzw9i8IihN6W+4beLj8/PxQlo
CjuOxFoDy75n4o2oupPlbRy0X4GLQnPigLGZLLs/0+EazgxworzXKqZcZHKC2YAL4BkviWw/VMqP
YdXa7KvJalKYbOO1m8adYhL66cR5vG1q9iwfGswxUYbY6nmzll5gvAVa1t2Jolu7Iuh2mWHmsJnS
Rywj883PHLws6kemWXY3SPSCnVdrB85s4lCYhVwWCQKKFulpuCqDAnqs1i2r0EbuZqWDRbHu5BsL
tUSyDg1abYnwFHW0sBhneBZFCntdYLFhSNunyYoE6iKTqkBpyR0irO7Kdc/F2FtEH/WuuldV0dy7
MT2bwiIJzyzEPs3N4EUrRoaLbTl+YY+1caQC7vOpHLYMK+sOVcQ40BDIutdRMwskDhrnt/mpH5fh
ug5dc9MwQHnN7LBeI+V5A8FVLp+viLsakoulnZ/Pnq+KOqogXa/vo2AU4ri1vR7MQB0DVZ0ryDDJ
erIalGkp+yprcIjaJmVqRGhxsNSbBOK44TR/e/83hiT5M4kReRE6w7stantbqaHZx7pjXJErkTIR
SWtH5yZdB6nz4zDN/D0/8P73gasb2ltl1nctczdk4hhw20b3MHkkOD+fkqlgIYJVF6m5w7ZxZXH2
SJdalwTpvDJK5BiVZ/5PZIYYB8pxRVppebJR6a5IqfGOWHTKh+OUr65HyNsYEkxWjq290mzWaRuQ
7qcFcyaqPs3OFMCEcv7Ys9CCwec5Mb2Ai59HxHpoc0EYIdA2+nOrVd+kiNhbFYwNxp/eTM6TT5mR
ICqpGfpXYsekfS8n30LvIS38jL5xaFtPa/bg5wBTWgAzk7yxT1bWFBcpM2wwfZX9GOqoGsc7U7EV
yVpvcmtFxI26Vq5wVgCNKLXnp53QpsM8UGoMrd+GTkRgWVmOH2MV/HgdCCknojVrus1XEyXZT+KK
z3bWPA0hkYpXDuzRIew0oAIlKqm0fq/BUNxVh5S6JCzvkNVNdzX7xlxMBSAGgVMKzIwVe6iZbK4s
iO3ID7Nc2/lO2D2oArMjGSoZmWDhcDeNBwNpcSp4k1ciEuF357HG+Wb8Oeke+PWgGZdtgVvZlVYJ
PKk1dmba8Zcb+jbcIpKIx9l46qwGwruI7Kaac6tQbKgfxaU3W7FJOEz85xFeamPrJqw1luDtj8xC
fValvkc4Y/9pzPJOORzIMnm0oNNPDTrbZU+r58vqm7fWAklBPIF2CYMoWArHF+8IVzScZjzStPC/
n3t+1W3ksHeVZ67yKvxyo8D+o+XNTpWt9UmpzSDGaLetJwuW5bRJ12Wt6zsQfvGHcOFcVPr45eZM
ftEQH+1qDB5hRb5Mr/FjBub7CEL3ULjS5FdzP7rOir7nBxhiuqtO7zSfDVmt7BLwGPU6rOko90O1
ETB6XvSUfiXq11Ni8m2tuLCuNDvAK1FOLk2+urVEV984jPjkzKGrr+lQAcGP6K4NmbrFJjC45xdG
0ZmnxuKUOi9WTqjd60jTT89nyH26s6GFl/nTmTnsCwsjaapV0AhjncogiszdZNrlZTS1+D7CnTol
jZL2Ns7JqZqXxorZ2uX/LpIfdRymZ7uj9C11vbyaFTKkfFDDWcfDTqlFLyDr02YbSNwRR63O6fhQ
goX28GewQ3wXfqI/utLDImezDMV6+w8CC6SteZuAwdONX8DaDhrQ0rtKbH3njcjEoTNfVR8ylfHC
RzDIeuPYPZwvnfiIU+LW1LgBMLu+R9luqIxg1/lzTM6nVSVc/Y0I1v++pGBQdOoyOCllP9a3JPDr
k3J7Ou3YtPWEPQxTUIzImM3wsxjz5j4DHZdmWiUU45a6Gz6Fg+rGCkFyw+BMmNmqLTpkhUn1WUYm
Upao9biY5072bzfTuR1Mwfm9QkA6NcrbSjRydz9KkRwzxP+OvJ8htOe9Pz2YCoTjyqxks0VJc3Cd
9CceOvuPhcGkjmf3R6m1nAFaUh0j5e+E5bNMVyq9/fuowOj7/37u36/++2hmflCyAUlOffHVImRw
lR/9YeOhsdE13d0ehnEXipyyxmFgYKcZOL0uvj/3d7N28bvTOdhN81qcGWBRnKS/R4n1BpSNv1hQ
jx+G3carCdrvwSO/ZwHklxNFbtY3Iy2sYyi6B2C8+jbJWN04k44cRWNWegEQNEo5U7VMm64N9uo1
QlRjWZkerVMTw1vomfrBZQRJaoP+Pen6fx7I/30wf6mrm09ZqhNHy/heMvo8dzJgSE6jkTl/wAE6
s6xl5/rFqZ4s6+hLHeG27LYqm7+Nz1wu7fM/nPe2yu+I/Sob+zY/6yq7ZAYxWQqrcq62fu8GZzRm
ATAijHp4uwmYnZ+aLIl4Xgz0yXkBvnBNOZ4vnxVF0LP+NLq0D89btY/T8eqVaM3sgG9bj6Z9MPqk
/9VY57iNxg/OJ4hXI9qp7goTd3zu5+qsjbPkKCeXWkhH79Fi9wsz1COmOFUhcTdTat8HVt+TT6jr
OiLSjH5fTndERzzixNqjjcK5xwL0jMPS2nRa+6ieSbsxY7UdZEXjrfRNf37S13UPYHGw9omMwnPu
zJGvbtIfe8HuyEm6Yir5BoO+eWTDZ0HkbjSnFgdo7/6/j0zm2RKZyQVJTrotBZYLh6nDp0OI4mBZ
HT0DT+6riTZMWZWnoBybRTO/MxUI6f/zNEVCPE+BEAgK1awp9u3f0Q0ZRvhtBoSuN4DPDikjrioa
plVDtOiZhrhzhMi4qltmTnnOnE6qNwyqwUqQc78s9W3X5YQERuUXbS5EM73coQ9DRE8oITtcuO09
RNtTSEu1q7r+Hekwq2DnwnHgAG7WTC/wRnDjYLokG+vNQnxoGv2fZgRgbkXXJsm2vt2wIIwreAC7
POfIR3yl5eDTtoKvMbFxu6ptXalvTXOzZRwhVcrz4i8NSdfTfmMxbHemhlss5gJexxM+TkoS2jD+
QQ8FkL94KujNRSulR/dCYIizon8Khvki753DhFs7gRqyNd2Itq5cUdKWG61C41UHe3g0zVrUGEam
kvrbQ22WJViOZWxDTFp1sxRsYnxg443FYISx2aYHijbUYWoNaZS6BekRtritKoYLUJVPbZ70O64b
7VLgEwvbx5vXd9lnY83/N9DMheYAuKhNCUIvQNdF1VasJVpDrfCiozPIQ514EFM1pNZ4tzdl4L7q
LYgNodM21ekAgOqpf1uZbLcSJB96YWLvs94/O0H30aefcYUoElw82hjONF2kmmUd0ZpwffUBWMXe
FPOvmEkTbibIfOGhwzDyfJN0kh8u0iFhhUzv9Ii+ujDM9yiBdeZDwaD0T6sNbchgnl0XgNZXWrOp
DB9sexZxVNHs73LqsZ+WrVxzcF/2WZ5utGj65hbYFe63hWZ62UaqOOImuxGayP9lGAxvrQQfzjtF
rdjoFMVy+t2Lod8XXXaBGlNCUTTCnertW1EX2q6Q2HYm2KyI7hloJNK+EZT7ReCqtqpG+khaVHM5
J4CCrO7L5LygBW2InRjjmgEmKRXCXzHHSTd1zxCnsaM/uUv8jlNDqlF4nKKKV+p6uwsdb9gOszqf
BsTY0RH1234lQkUr0rDI+suZceDTCuUhKwMLhSa/Uux6P8XUEOp3C2rchuyM4bYc35QyvDUTXUDA
Tf2hzPy18S1aMBPystEut+g+1xLX9k5UWbgsg+peZKbatj6+QgEH3yn/TtyNS12pZG8TKb5gEn9x
jNnBZ/QvscBMYqUODBi14aDac/ka8ZGr5izsDiVTXqzriDOi5YsG8E59SXP7yIEbr5ch9cP4Vvee
czeijovbVvW+oQ5xgt65lS6woDKJd2TSRdfadqddFuB5ztuUyiTD3pKFVbvr3Js2gJvDvXKOOkRu
IxIWIlf/aedqxSHEtRYGIkAiDr7qpBpWft8j0smCcxC2mB9YobORiufhJMXfjG7wi4t0w6uT+ORY
l8gzjE0eVnKdI1d8sV2HhVrB+R1amt95+xvLRLx1UgKgEc3vuwZMkwbGASJoRvxm9/AGlkCN+JW9
w9irLmwQeFNc70XJwdjmsEYiMIwvZozaFFgHyITiNvjaNom4KHvsKaqVZ3ooxi22deOG+g77FNdI
VufnHGn9rTUz54zJYUOD4JdK45FlNd23SCZuSeYcc1pHyNTRlcIFdJmZIFfJgqrY59RC2P48MuPr
sXkIoaIlWcvRF5C6G5o5wDFIRdp5nIzP7OYWdf4lwR2ih/8DCKW5Pz9k6L9tMnmvz2d9m0KxAUmw
f9bXUSeMw6Tab7+FaReQ1Yoaj1qUytq6ELTCoiMslvMmDt+MKf7HBu7zJzTFmlRo+8vKos+m0I7Q
54w3lmfAzNpsjps3TeH0B9MqMlAIXkgK/VCcW0jYq5oZ8hu7BtG0cfYjunZpx2PNz+2eLCuLf6W1
+mkx/bxmJgLINDYuMLLUNYv89Erfnpi0L7B12Q+pqJ8xJ5XX/57CxPhOyHeHxC7OzV2qqfmkFuIf
c/w8WZCC0+7jFMeonwbd9nmEEPE4rmkdmYRt0OxJ2xg+Yoc+UbOp+uwufpuoMmcnx2+hdcYuRpqx
EkavlnDireOzo4IrMK8XSvCdsDxpjF3lAh1+jkK8aZBX+OKHrN940UxD9qsn0GgZu814M9mxN5Eq
yxMauHVpgPOAVlGfiE1Tp+ej5wc75+cPcU6BtrH3pBQMb9yjMJyMKljbmSaPcTIw0ep9OjFBw4CR
uM6QzG5yglnQqoUX5camRAZLQL1jPkxJIxnPEYZ+f7r06JI3eYZBncO5mzu0jiblNWC35s4SbGyG
478G2AjXRtbmS5ijYSJFHBQk6+nu+ZRRmflCXTmstcmEI/SsCKP6gIbG7ley119NJZpdbdkVdoMJ
vk1ZnNkgOAU9H8b+WJx1W/72TbPGG5VxiuB4tAiDUJ7i+YPwg5g/0Gy6Aa2wp8MwHp8fIm9AJPrv
8+cjX6ejjYkN9kFQna2k8i/PD64u/vvIKruzJkZ5eH5euR575POnHgz97phGAxDQa+i/YfJiKx8Y
Tc4fUFBkANnnCpY2CNSGIPkYBtt7zCzPvW07yQboZ/w14wrpLeKkqi31kmXWuwzK+C2G6gStZ6h3
fRZGr45sfvSBlhFjA32VozOiAjDFDtu4/vZ8OmSg1Lm9HiN7GlYHUVM/29YDmV21j4cwJkvaSnaV
wqIaSit7ccKp2DUN7l4Sl/MXaH39MqtH79BVxlaviuGjaIjXCQyrO3iuq72YsabDTyuJdJlN/v6I
IM4yze9Sy0FaBnV5t2jMbbGJO3u8McB+7aPWM3p8PsqL0diNY2Af0aoYO41m9LJzaghRc/8pGfPw
/HzEP54RjsuqNxAqGXqB1WFiSod8tjomRE2nG6SdJHwBnNw8u5Bu5Cf7ejJeba5HpVvxkZlniTIp
C+0Dno9tpqfpSlGO/Ko18w8jCvm3dj7yoqzROObaRVOa864lPc2bgvGBTpf8+Xf99+nzQGwlGTtO
MPGWte0OPoT8dI2TrbLpY6T9tbeAh64dbRJY1Or3hE7kvUavvShsEq9Hz/2bEtGFfC81tlWaGGsb
iPWvgLI4EjE5O1G3+bd5Kotsi2DMu1g2VVIVy+oYDP4/rp21L2EyyBfYOH+fB2UTPsRK2T3DNMOU
CFVFB93NY27i5cPJjRwOjpGnrb0OeB7iEIOs4bm1nr3GGQLJUrMGmndG9uqAiluZEZ6PPtCuRs8k
Tw/G7KfilMu82frMKk/BJDQhABRY4hOOD3iFePPi0vOAr5fZfxqK8/rY9TBhcJ+y3e9Gvax3NCGy
HX6e6CHnuvB5bHb6aONNhf/pRqO5cj1u4nq6+YM5Lb0kqz7GJPo9ZNL461T4jcOWXcsxvZl7VL8N
bnCoex/VHBbSNX6d7jUyB3lM2AfJOeKppmm8AT7paEobmSo2nwVd3hM1LrPhwvG/ptnYPvcNpWyb
ZdlG8fXfV4CU8r8GXmFIMhf+c8NLPeyWkEB+eWAurykttHfgIk7Xdu9Tb+ov7ujfOLBgW3A6NA4p
Da68349pZwLZ4zyauRZvkAWt9D/L08SC9Aluco6oHknxSGYNOYnoV0o9daUbblFbzUdbNXLeRsnL
2k7ec0dtM7nrOBsRLJRQuMm+o2HmaEO4ZUkPVk2Z+yc5dLzpVHwP0oKDpQIG8jXm1sm3TC77YETt
CW+L1SPxIPHOVz+WZf3N0To0uGO7fH6NfQGZb9z4ByLgYQZUhX607SRHUZS90sHNwQ/V2Q9w3CVY
GcyWMLAXM9Xg3ni43HNDv044MVd67cP9AqSBiRQwl6pDCyF03219fcBQX7QW40WUrwMmofXgtF86
fKxdH+J6UCL4x2oVXT++hTeO5g5giVUHTCRy8o/ttqBsV9XB12a/Xdr9DJ3xGMfS2aW46Lv0kjiJ
drO6Ee6pyDAMZPewQS2X9DTKzKnbYxQ393IEB2NzHSw68xGKpNtMBWuYTad3Xc2uhkEpvG4KNFRV
IW0dSazoNegqPu1gKylXmJpBBevRdcg4NYSp84uhtMLtj5IdPX++cF4HT8NTrbJTXPfxGsxlapo6
ICczwfKH05X7Ym1qRbAVQuChATy5yEZ/H7DHLfvJ4SyKFaUPo2hRZ/S6gj7aIr+vcHnJd93Va7xM
4cacdHEOKHbTSbhrGutfypzxuPwVFsKdwWSMg6wgdJdU6NNOd271hD8XJeduSKAuEQZ/8QAIX3oZ
3mquuL3ZmhZ4QYeLzZEfosekj8opWxkCcbFXcmDtNX1auZk4C01n2G+X04bjWolMclox/Vr70rkH
7Gd/EBel7hrrEtn2YW/dC1u3t3iq2nWVt2rlAsMJYxSuRIiA6nEMeM8Bfuo5egHAGhOpKl5DCQe7
XmkDR5b6mnQF4ns3N/YGnHncQRAfRpMzZ41PbYXCjCZPiYCoCeVRGv4rgLQzMv1mn7XvWYXQqQb4
RVI3zcLiJEV+HgprhJJZHWrfaNdhFvyx0VXR7xDJDj/8t2ZVRz9CGAdsGEzs8LczODQIR2z8gRlo
yqAqLeVPYAQbUg2u/TSKbQ7JP+EaWNWNC7U9NHdZgrpEdjePcyL+KexP5uyFtYTcFjALNl78ElRc
3TEvRwZ/9pjbzNiA94H8bnz5Aj+yLP21NtdidF8VOobzOLQ7C0RMFGJRKV0yKvz8y2wLh0aF2EGD
WgtzqDCWjwa9zmKr65Oz1geA3unZ8FAdaBoWmaBxZ5Ern/U1v9lWg7+DqvTaVyPda6vNV1Sc5aIA
8MRR0j8AsViw8OTbrAW4BHlM0ckJWSrk3zyPfg1B1SAoAzwQWrsoApMFUKJbOuEhGzUob7pdbRD5
At6qgm9PZss0E+lJ2QVa8Sa99J1dLUBrUIS31Q0h2ywvH60tTriOW2mKN63nGLuwiLdWVuobN2Wo
308u9Qiw+E07c8KGN1WRC1Eb4EcH0Yyb0Fw4/B3XwwRsKJ8EnHSEzoS5eQLwZcp8dVGi53GStyGU
6J/0XoDaF7TsRUhOzczVDqz+UkUFDnCSOhxd20sxfc2xC3Zpu/xxOYeQlOOvxChQ0HXCPlNdPSwZ
9TunVvHZkRXCfjCTutnRTuk4bxREsWAsCSEqNDl4WfHTmCuLdzOPgRfX9EIa5rq+sXcc5wWbgH9O
kUqfEc1+oH4qtgJFQm+z1YAix5vQx3uslH/T2j+7wwglynTPfeF8QLP7atzw6PojAIR05ZbWT+ug
RUGPdLInCAC4XIYtRWEACo4k+g+qqHFroOLhPnkEhn/vAXvuyhr8nR6QVVA4d/CGX02I29sri191
7m4dC9q2m6BYsUtSPax/kikDw5U52wpVK02k4tbno41gDIxYqTY5Xp5dHirjpPcuXKZ35ugGESzd
X9QDCdp6F2HzpNahH70WpvcNkgBobrRuad0sGpG4a4YINJtM2J4Rt6tgS9Od9JeRRH8DVLOh6fGb
R6zQZBuCUzXtlewk/EL3I6PwjKpTOl+bVpN9s41CdYKe0OltsUlyD3EM1dkiO5bF8FobfrIRlf3B
UIIQcbyOkps7KmK1sqh1mCsG5iKdgpc+qlYcYa80KQ9V65x96WI3zQGXRDlvhHtMzA2lyFuKtH9T
Wy1ZJE8iWZsw2y+PZerAPas7e2P6y0K3/7ouvvFWVHTKhfFoq58+hrTdK84cyCX3ee3Wd7JE8AoY
cUwtpceX4DvD47wrlH2HE7+YRJEsKXXYlHi7dZNenY4WZKlccVIoeVLGiJDCIWTxj0DnFEvuZccB
MNVOJkwVUgY6gMfLHrV7MaXOskPJtxjh3x3jumZOF4SbyWtbjsrdC+JYJts6M5zWE3sdi+gKgvOl
HmbYrlsPMAlL5AQdkJYGbha9koj/o0gSBEinIKaC5A/dEY0s/wC9Mej/IHEk9ZOoLRxENcz5UAEa
dRChzjZI0YATEYSlMIENMXgskYoqGh3AwlXv9MsgE7+McED7PePRarnvEnmIZ89MauQEVZKjUZTY
5UlGCbd5ZDyy0kd87+FekMiJ6d8Ct4L/0jCy7Yl32JIchtq8zDi6GX8iL3y1mqpmqNmsBs4GmYPt
AwEldsccNGxNUTTV5iHTk+9Bef7Fb/297hFsLmj5N4QIXce0vVmp2EeSPuqk0Q1oJQtuqJxyyUR3
O5ngw7qohgHWjuvcdh5mDdGNPM9m144NzWwgkbruBS/s/fMekwMxB/3IcaWjE6+Qclr5ytfpSsvK
Wtu96ewYtuPc6OjNVkb1S5PldJdjBVwU4OlimExeG48vcZjE2zjRw0touemCGTdIG9X8jfHnIkqc
ircq/Uh7zT7RoDCzfRVDSB0m7Mx1XWMUM8eDaF3whWMtVjR7yHUMuHCtdsQg3pDXEIenQucMjglD
Y59bZoqSCadJqhsRPVgkY0mi9rI1jy514LrTx3NTYZ0uPDTyWP73SMqqlaYs7BJ2vJk3PXruCIjx
JazkNPzpDdpRvuUT2aW7y2Ic8T4nH7ECD5e78jPoxLcbfnJpYgK3YQjp1Rwx4E7ZNscTo3vWixHY
bxNwY6SNbbirhUSgGdpHo0peseVRiUxksoZ1AzQbbU6f2NTl3k84Af8ca+RWSX5hbftCJYnYy/sT
wE30s5yeL43xhWk5/qLkUIgNUoPN5MCTK7r11Mh3s6TYmpQL7Y5lRTKYMVwI/FFMKwiD/xIcvJ7R
BxdDY7+gNHhTGNzCLoYZFcHZ7uLkHvXYeRko5oxlyBxlKDKqfGWhC0+REmnaa1zIDNUPehu30d5G
tHFLN+zTNSlWkd4sAtdpFrpNHTpYS+b/mDOHplj4bb7pATvRSUYdNpCQx/tYLj2SrlbS0Xr8mqpY
GrLWL2E4vDsBwxGrBqOCLB7PSoAaTDq4iO3k1istOQhvzNZYJKdFGgyf0FQFU854VVS0nRGJiU1b
Ra+Gqb79VMyHbHUVKvidjherRuI0db8bB8CbZKSz9FmoKKYg7eQIp0lckvT4kCVbC/hsINQd7bXE
99w3NoK44OzXyB/bycBkTbWHtaT5cTv8PFXtEtAm+6VTvyZZekv94oMDBGcP7CN2Zp+tMeQMjANK
0/EAVvCOanazJLC4GXnjVl7SPTREIslY2FzdXrTtwFmxyFmgHmP7UQ/aa6Ic3tceA7Ma9GzVS3zD
SIKSGq2VIzSWHdO1F60O1JesFakhTMbgCJEyW77H7gRSqwiyvZpXfSPZRLmjgYrAvNKjRmJouSDO
BWtDJ/fOfqirR0iY6GtsievA5eZ66ZmwuSWwOw7Q1CQxY9802zWjwkpWUXNqJ/wI28GR5zwxfqow
w7YS0QzOdf9NN6+p3+XYk0mwr4X2MLzh4ArCyE3TOA9W/IavaYfkYd9r3mvMNHxR5+kX8SS4tzsc
bZKmQmhsNJTwC2fvQFsm+6eZVYzdpUhsZNKFeXSku4xp2+NrrslbQm9eBns4dB54vmoPS/WCI08B
hEgfLSLLpefax8rUucJQ5FGeNJugqPaD+WnzV/WymXISpl8+isOFjIBDee7A37hBYxgpYKJ6DWF8
Qtnf2hpuWRBHUIi87q8a2x8Cnp7XWGOXjD/fLHklGYQX6dCWmsYgKoMiNNN449gbF3S9QZaKce1K
7dWgP7waCsQLES4vux+PNpBB14+Y0TD7MPr5io12sgHsn7Y6N/VJDwFPdl017oPJ35lu+WNRN3Wm
N1vose83TvWA64wA1LuxJw7bHjue2zs/rpQPw8eonQj1aN04RFQw3jDwnCzD+B0GxdavOLfamvpC
uLwWbv3HHHsQO5Yqt4X5j46TSI9aa5+n47sh3E9WYfSF3orwoaVidBpU1Ytexe03x+MQkwh0FdSV
YUKQg08f9n8YO5PlyLUsu/5K2hsLWQAuultWmQPvO9LpbJwenMDYor/o20/TVD+mhcinUmXKTNLk
mUUwgi/c6QDO3WfvtTkB7irIlRRNb0Kvfeg0dvaQBRUv03owI9LBRjOeqdZlxGzGhzyUKyZGPu6W
+h4BWK39ksIcX8cTE+s8QSeURA57Q5K+jU1/rTn8LFjV2UtUdj4W2NH0FodMy1pyfLUSVp16JV/t
0X0HUvHjuoA9+H7VkO61KvqCFeIsOtzKtMi9EnKlF04/O7o9LMEhGikZVUVXowsKn8zgcxnLd1/a
cp1Wrwm++hW9AO9xBJqSboq9FZifuGcBSciTHJtsSfPfhA2EpR+nkKEvbg06EwqF9+x1V8vt6Hnq
6lPDmkDzEcekxgI8FkwSosjJCDiYNSoJSqvjjErsgZUk5Ig22vFQNjiYs7yROjVoOdmtrn6yHfKN
eHPz2ZK0mQISfNwYVlAkmTwldmHX2GKQUfdu7b5GxaG3jEs+6IKMQn1kon4AD0ekPvAA+Th0I0p4
jx6DrhcwGVJAx3LaIsdTM7Pk79LT9s7AnsuAcra1I3KDNhy5TesEmzAYv2oEjMniYsq5BeGeOymy
rEVByjyQT6muXbJ6eGjdxliLgBqMtsbZYtfiO2jiUxV0Dwk8RM1OjnHmf1vlgbrDEg1bfbUhUzpw
qhyhghPeVx3QIJn3cGhq/9DHfbUiYroCWU4QXbcTyPzI20zAW+kOOC+09C4jVjc/U51W7RxS7NPE
nNBBbfDN6DgHd5Oep+KoseIljvmmgvo6WuocOvZdUqUfCdGCcHZ3saMMuInpQ03Icg7W9myAQC4Q
EGFKqKRPf1bPc8AKqXwhrIEpeFx6ppEuhfU1RoPFmbmWi7pZZDVbWIdWllzj8c5gcOek5a/qoo0W
m1uerPhMyy1k2MfCRN4ZTVWizdyzYKYDqKn7NeDlp94FqZOFP3SPZsQIYdyYxsIbmOgCUgLTxAIU
dwtB1qzE0Qg8JL4CwiQSziZj0QbxLx20eZthqaVeC0JlfC7Q3RadUB/NS2+u3ZCJY2ppGND9ZGf1
A88Rn2u8qBBnq/CJ8sphgfnmSgv7yUvaFz2TOd4U990WyQ0SCMe3yPhMC4BWZu48qIEbfEddoRPd
MINjrowJpYxG98SFf0lV/VJRaULAllPJ3Jw3toQRnI7uASedQ+YaxrLi16BpEGXjHOwR/TkmQzWm
IdhhMZ0nJJfe25blrN8+OHVOHgi4NVPyRsGoQlfFRe/QdptDTfTAbG31obzGbjS34BFeJ6y+r1QG
HEU1m9EzLlbHKDj0ao+QCrjGUt5i8vbwrd5A22tTxspJq2mrSJOPwjNXeeP6Kzth/W+bp4lxk8MS
6BBXgXJS5LHCEmu/F3MjG6JsnQavbdOdyKI8OWJ2Gfj226wUekjbC7zHOFBl0y2sDf7eWH3qhvbo
dxqMmqCXMFxWCfU9QPh7gvpYB+quOMg0fcugghCQJew8skVUQLIPWn7qq8bAvz8+jKW66ZBe17U+
rWePLfU0K/S2Y+DYn1larlrhX7yax1TdDh3aFzyMCdZkN1LphNsWL1/xU2LA6Tt4H5E0wo2jJXAq
ipudCVwagiN4RjVp4+a7Wov3iem9WuyAbBTbuE3OSdNe4zF4TAz9biLgMj8su6q6tbg7KQl7GEru
rG6cbUNUrNJ3HgwyN0fpaiWUqzs94VzDc2sTWE63HGjWqKYf1Ac0YH9gmQoToGxotc1au12TtnzJ
ZrtgadAe76r8RVXWpdG5uEYeutyds01EGpZt6t6fcCnn1rlunBjtnDS+B3tl5MwC4/N1lEwNZUUp
W6CF3Rod/YAp3iQZMr63xgeaUMnVDFQpMv3tFKU3mgsyFFLvLqcPo8aIdCra+K1g9HNS586lt25t
9jHDsSbAgVc9d/W4OwQOCPPcXzleIw5GonZwFeplTCidPkO4SbCYlKOBfYpu+LZufeFsvVHfV6b7
GTv+Pu7KC+/HCd/cOSvcaRmBXCPg+mpGavbFM0HF5J/8Ua5GrTkhC9Gl0I7HyLIlhBRBSZ/33Y9U
XxQOPI7mOHQ81hn5XtrM/CwsvBaFj4s/sHDZslkMtGddcKFUXKC5wVepKntGefZGaeG7sT0moAB+
vQ4xIMCBS/aA+z0onrHqnnyYNbDf7wSDkoxa/V5z+NhjeiN0wDYcHJRaqYr/fxhNT0nYYXu3D3wW
vvC7Ez8gVwoLAlmQ558yxp47+WOf4HGOBpbqoy/h71YAz/pZn56cK/4mNlNmy/0Rb0pnaA94X5D8
fPd+fh3DQLks8MY2gxJRTDxlCfkI4DVEsWj5S4ClkTvFCD9fFwEyXOi+BX70o42xtRY8gVRagNPq
soaPHt1VBRNBn0eku7g5WZxWNAdIrk37AO1KQaQYW0lhk8o4LV3KnaCPBPClk/I5TahZZ4b6jKbm
rs1ZeHOuWkBGhxpLVmAKRljzTBe+JVFN+GSwFsfDm+zC6scK+4570AxVklO1zr2BN25FMBdssyBI
NEomEag5IDCISDdedp6MhqIAi4iaQT6D4HgpKA+o8OYN2Zkhd84DU7kkLj13QwQleagtUMFSZ+wq
VPvJnDJROCcoDsdLUm2L2L5pxXj0snqTB9T/6GxLkcZjStNTK4BFnEWsqmT1MBWnsug+qefYlLPd
w1Nlt5X0S8ZTsiuICUOIw/DCc8UO9RuyxMkuyidp2XsYeiiZVEnhsJ4jvmunMABZ9CXcwMD6VUYj
VVf6g4wFPzOD4yhwmbZRL37ic6kh2i6c/CCd8Fya2ntTkhGH2mWW7kv6lZawxjOBrwYo+Y4gUr7y
UkXisuxfPXXtvPY2moa79Qbz0oZ2tsHpnRBbfNFicAeeuNQxlbVYG+nSI17eG6/BXMiaWu1RzwtY
+niQRToELJHKx6zxqGKLHq38pmT+HjV2tIm19EQjMFgrDLBL0SpO/sjcCDTeJ3nBpRlr5aLS9G+K
E3hjR/064L3zoUculVa/oPm/9XH4SDkOfXL5QzBSm0pXL01lPK/0iNLWzHj7/Zoz/TnvujuO6SSO
BuQl7d6dUJ+dmfkjnPRr4rN8kPRw46iyLynx8dFHUMlkZqPrN28yD9UaTkZG6dwDDucryR/ynVjz
6647lkD7iQarHTl7QBKyfHRkuyTBQy0Xj0ezBk/DaBTSYAD6KbqpihRxz2eOx2DL90xsh2N4ScK0
6k6VDF9hJtxUA50rKt2fESYTC1NpG3c1DWSdllAt75mnDs4ushfWR7XLtORDn1h+i2xnash/iZ1g
jiOLvCCM+1K24Zn1JNVt3BCM7yLL36qs+gp0kG4uR8cM6RPywx329mrR1s53r7Cw5BWTz9QAnnfG
M849CrBTHNc4zfQMINfQd4+oNMRqYB2OSbsBYvGYQKNLSL4z4F/IZvYbGxySSSLEwGVhPegxeRiY
hWqHtEyGSGcROKbXMb04jnYzzQEJxzLuQLsM6NZs49lRoJrc05mypE62XQVp+ChL78ShHCylb9xR
lfxkefqGgoEVBAZtN1tIE2Ijq7hBYwu85IHgtMdsOM0rkk3vD0vXGxYlXoCVbna3mt/3/OYDLerY
k0PY+672knn6fr5wM/slN/Bp05TFcY45x6EgWHKtL6iFx4feadeOHuOF57K6cuv8Qs37F0yAdW7B
w7JysOIceOZO6CLNz3hePm3VHpQOx6YqEJ+TONg4QbLyOg3ycI81sAuuUHGe3TT4KgwAg8E0D945
w77snsZy4mgSP6oBsyU+pEWgD3sec+4i582V3IeMzrwRfjqp7OQqGjn0NFw6meSy8bwtLjdzO5JU
rW2GqXy8m+DnLWzB+VKK6OIX0CcYLf1SPfmom4yp/gZ4yl0a2FsT0lftNQ8Qq65GGn3pxAwnc/pU
1CQthV2/sB+7apZxZUd17Gz67huOBpKML9PHymXKYyj2nkxLfQ2CjLTH8maYyzziqH3SGAhHy71W
Kbcks6/A7XZWsp1YGqOL7TpsZ1saSvRNQJkESt9S66fuDQrtgqz0StWGtZZ4cqlNHB9qu/hovCu8
q182rjJgSgh0WlofQm6G9HFfunEr9WR2LPJQEhgXsHxTYjLV+6jzCZpGBwPZYxU64PqpU1gXDb89
2rc0z890rvKbziUrwpdw5ITdO/V+LiCWOE8dGu4lne1k/5JOrDVkAh7+PCyGCT0sy2gzgDbvrLhP
nxNXW+sGJQZegGxJ7/VxABlU5J+0VFWxfcVjthFNWIEeD4920z75ZBi9ZLivY3CJrZxOqtDO1lZ4
lPRl6aihFdHTWne4FNPy3dOaK9VB+hmewTEpXPve9Tskn0xc0y/Whrzm8p5bEeXkhnmtg/IcT6BI
3QdCXVh03XxfdiEocIqhyMkAqdL6FSWsuPgoBnSKbC/yZu9gFPXHByGpVwlsftKqg4Bks671WtY3
sN2LuX56GodkBYQCgR6ke8+syycmmnDjECnr4vwlkr1DvDrfaS384oK7uE7Mh9guJrmuTl8NAHrJ
AOhoSHiepvZIMxZZ564cNuAuZvdF99Rw0tg2xpjuEm6oPCKgZ8fyYjLwbpKMcqL2tWTWrCY2wVnr
bESiacsxa+5wbVIWzXaHx/ZT5sKpcW1sWFO7n1udQYHs1MBUlUTOo2ug2+XOs5NwTyu5pxERmdv4
0lsQzWWNHllepuAV7lvs0uaJQ81JuEW1n/cDGoTEVS5Q+chYMACkHDWK1F9OMR1WXUDPRGGiVmXs
eUhjdiOXPiTjXQNXdNDiG7tvd9flyVNd5Maq8ypO8WvfmUKs3G8kexDoBoxELcUtwPTpxEzrrQYr
RreKQ5BtscRhbdd/qu6unNRb2WfFJu5zwDnCoDIs4QBleoA0+nIgidPfwUWB+UmWn0UpnQ+sZCqD
P52RnOj65E64U31v8bZUFRZ/2dGIUyA+tqLYZMXcraJ/twEMDbISt10lSi48hyvbDe/jLvjqsfnc
tXp96D6DBthrYqxJ6NLEYk+fwRA0W6T5W4BkFwbZry4lseXm+DHr0jxSGVhuQEc/6VlmAnNQ32kv
y9kvGq0qjkRjRYEuJv82n/uXi0/XDDmV8i9C09vlPTtBYETwgViccjiP4vJLr+x0H9WvRsvwGgJK
WjH5HzoTWBkjjvQDGA3aAUTVy1jG9TaxfzkaQxJSJmYIswGerH2PkvAH03a8RAi27XClpuksoaBy
7IbJ2DVPTaTI31MSv+YBsmqBq7HP+ZL0uywYCPHPklIcc/vgqdmRa15tPFJ8oFC76vyzrVsQLQ7T
+Nyy7RXiBHUScr89PWH9v1Ir/20Kse1T94pb/spzb/6Z2RTXYrVgRSOJQvYMGF0A91ftYbuF937B
HRPGhhEbzOyQfqrce9dfIBe99VRLYddjZ+AnuGNTykhJKC0kTqNFcrHbicWtm/3gLGsXxAK50/tf
uV8aKz+hlCgMvuIIvRhqA1V+Kfituamqbyoe0Wl2EOGPmXQYHjVYmhb7s6AwjWUGsznH4ViJolzq
Kichh1PfczHn4KCPG0/uAoE82ipsjMARe2iV6UcbCCLTIRdXZsVPoqq/Es3YuXieYVm3LFCdi0hw
w4H8MAY7Z+2+Z7nN5cjls0jr+AXP09iitEqKvnhAx/eYdtlOZRxEjMQXeDvalV/L12yon4am4mFo
IfrKuHlUglgy+k69SooGE5Ysn9G77s2s5LXQaRH037MkoGYAZ8x50yP5a0dMJhnNRcu0hvBY0rrW
K7pjkP+XvT09cyawFj/onY8TgYtFMwyIWQ6WdqdaJzWAnxGYRD6ZGGDoL4+b/gFfNBB0hpHGBzdY
Bj9lIo+sDo81rxK2QfqQBOUFeXKeU6aAQ3qVTs/hESg/zLzJvnReme2mnB46uamaHJfIiLIXExbj
YgLCYd8p34QhRlakaTd0rGmEJarvKH4NRnI3EIdWOByu1KuTr8e04E1PE6FIzFzPTslNlEZD8Fwz
SPw21vEV5iFUoHhERcmrveiYBVkhRohz0RcFKptKQ9/xwDaAXMTJ0qwsQOeY0VWEGmUwcC4LIkoM
Y7jqVF3S/pldFI2ZkccKzyhg7k/ZoK8l5HpT1Tcuol0SGSMzKD1tQr+2M86tVj9Ojz5eOtO9Nd2Z
3YQcUVKCEcazqk4862CoD10R2IjY9jdD9z3b0Zfk0tf0rfrcrHOqRifMhK2LLKtpww15Ml3UUP5W
WlOweYTwzYDpALCvqVwMEH36jpkYzZvjfwG+U6PmxHIKe62ZdP2M6MNoxBQoZeAlwumrMuTvVf8i
BGsukNDMkl1fafCNpMaR3dgGspVLJYpDWD8WtZ6xmHAuBU0rIZVTtGyys+fJTKV4UxMuwi/CvwqG
U/Y6eEjYrXujhBtXVVKsGWnwk6Xlw4BbjJfksosT9aYbxHkoSK8BS7l4DQo1oOBfepRou7Szn70o
e4PXBNhseijsDjJfhGPFHD57GMkhhsllK1ldF7QrsSXp9lFhg6CjrAX+NzQn3RxZ8rES9Jz337/h
FwqYMsjzjpOcG8AjgubMs1IPL8msfEzGSYZkwUH6sOav6Q5Wjr3LyCRAoGNw40Ul8pc/2hUsmqVU
/Gz7yToICLn+NF0cOLBreA4vwtmYaUeVqm+XLC0k63aFuuXto2Z4Q+sY2Zamb+YwHge09S4SNz5g
EtHKBrsQzHUaZOfB5714mUPttYwfqQAHK1R6dxhTB06/mLECtgm1E+/YaNycVltaCdqwnUKhTfsz
981Va0wXCoAWppXhRwaPxXgQl/S7Crlyx8tAHj0zMX4VyLh16V9KHZ0ONMCvgdmnDAGTmGK4n4ZS
gNVUCVl8/L6Gg9ffYi2n+ri4gr5xlkjA2tGQcH2Agh9L05W/HOkcshjZgGUKZC9t6m9eyvlWRG9h
0zRzA0y81anpeWvBJEeNenAGgxRTKQqeHNqwFkwgV259G7+d9lro5S8ehYOH0Gd3Wwxh/maY6fMo
6BzWLLs4juQpTkECp0o3mdnZ1d5kVnA6zjpzC4rTvJsKTr+mgnnAudsm2ppW9yos6j26FQPX4L/b
DDhvPc10Kwy44qh1WfnMXokwrZO+pbI46K5bLjueHvvU6SiqeIaXqh8co29WVYSzV3Y+6Ymfbs5d
Zy24WWKxpxqfzrKmjq8uSI1HZHmTtjiIyLZX1tiEZ3PiMZ2k7Hk9032slJvdFVUJGzDKNHaEGH04
oednnhRrb2RMw3WFuWR+I1HG+M6Vak+jyvWn+U2kwS94yIVNsXCjV/BGSPabbfRS2eWceyNlMOZ0
n0a4bdmmUKKKbO702CyjnnQ8ywNp+C/ZVKF0yOc+cMJD2ogPKTi/YVt5JDHGaWvC7AolxiWC2YK6
1mHO9M1b5/NQVfgb6DUGTOuEP3YEfwknA+1+hN0ygzCyfA5Kd5sUbP5jtddUVp7mPWXv9cC1veTN
IFO1hrTrL6AFEqt0QMvX8RwOSLbwx7+AXzTrBl3SLDeTr4cbt+QNyutohW2O2biL1tBc57Ml0oyQ
d7GXWSs3w/fuIcqFoX/VXP0XBA3gRCrt1qAObW9fsJlbRTatFdGUf4gJzzpGCmSbOdAj7K/IacCo
CvMh08SvUhd8Ivo7h0bsnYjafBGPMElZiQyj80z5p/HQM2D26lRYQXTpNMehJnMTUl++yF2si5hH
TDpNEb/ZJI87BVPbyXHqagPtP+qQFvlLZcRilx44uHrLQhPTZowNwo1JE256jMCeDTpZQizVR5N+
eqtaws9j590nJemODJgBFUnZmSyS2GKSqOgbnI6hsI2NH7GClAQTqCYqNnjCFUIvunxkT9DYQw11
IS3XQug7jmldRIVx1A1AcWzM0ppLddEvYyAe28saA3L307Sq42LhgEvPCOZAROkQrO7O8Spmfo1t
ixanN41u9EMAAL2ZuoAAS7BU2Ziu7BpfsUvZ5dqIv3IYVHvDj19KV0bLP/7yb3//j3/7HP49+M4f
aDsKclX//T/49WdejBCZ8Jn/8y///hphzPn+it5//7X//GP/+C7/+Uv+1p/fdfXevP/TL9aKlN54
ab+r8fG7btPm9/+A///8J/9/v/iX79/f5Xksvv/2x2feqmb+bkGUqz/+/NL+629/EMv//QL/8frm
7//nF+/fM/7ew3f1P/77//Hnv9/r5m9/cLz7q+O6JiQ2wxAmM7z9x1/6799f8oy/CsOzbF2arivg
EvAllVdNyF/T/6rDE/Dwv+uGYUtOY8L64y913v7+quH9VVgSkpgtXJblnuP+8b9e/T+9+//7p/EX
1WYPFPU09d/+sHg1xT9+SPOrc4TlWQRvXdO2bcOyTVPn65/vjxEbYF78f/NCinS6VpTrki3GikkC
f05QvGpsibalKl9BOugIslG6NXiWIJzio+OWsa64FBZ460BGWcMmadEm+DSn9acWeBOkwPZR18TB
nRr24Z9mlX0MYBiToH2iEfinC6NNRFu8DzE/yM3bJOjWCru0oZ6e2gJh472KfTrYm36ZK3ntStb+
sescG/OajUG17lpUm0TbGPKGo6NaKkAOi9V/+UH++Vb917fG/Ne3xvEwmfKTkLZt6YYrxD+/NRw5
Azax0cCNKWUdPGyoMD1GdnfsRL2nztIidFlYR1tfWNNARzDY5DxqvgPlAmTwp3EtaQhqDHBZCSqR
RYOKkbaflaW7h748BHUhsOh5mAkKwz9QcoGzsdpKYmb/jxdimP/yM3Y8PieeTfiSBYZtOf/yM7ZN
GVHwUejrYK4ENwr21AU+LB6TNLQrlIcM5JpAlzzUz1SjZjBgugDTjLH7v7+j0pT/+k9BSDEs9CV7
zshahmf883uKtobsEmXdOpHZIYMyZfevQU9KLAkBCdbuDkYVUXGExXkTZ26nGAM25zLihY68d2xv
2rQxGQk/ECfW1h5JD8GJjTAAh10cMW7a2FvPeG6tVDyi/Pa071VdSQOLta61wb5zVfUhcY3tiOfR
mcPZ8BpjbSrZwxB3QRIr5aatZopigkVb1hLmStHufX7KrH/5UdMOs7dzdMk0UBe8aUT/kvfAzNeD
wNDNCALExL/dKbOJ3l3OuTBrNMxAQfE8EIRcKe6zNLwaL5yTP8sC+x1mUfiOdWUsjYT+X4jHiH6h
hK/PRcGepVmh/ZeB2Ph8Sll2WNW+9Spzkzh5ssmINgXGxHipQ6CX1Pzcdz7+Kmeunh+psHanBB9j
E7/D7UzvavupMfT+GeeHr6XHLG3fCSNhiffGepkHymKg+FXZjdoJ25nrA/NjKzlMMObeSjratoFj
RJfaZ2Pg4NrG4nz22YlSDezKtcoYOjSj61a9njzbUSLQD8W0pegrP/LhvEkTfLfuqGNmte9VBr87
16mQG3mqO035yDDlbVXBT2J0svrEmt9HebLn/t/hjj4TuDo2VSFkVDCeDtVmcJN9bgEzAyxNk0AK
F6EcvaM3BvtSC4z3qnc9ZOreR9VOurXXWphxscOIkhWJVtL1lxToiapIjg20J538hw4bbZHr8bav
q9WA4+CqRQbkEAXXMbAdfxNUzZfWaw0QxSducPSggv5hhQoyiVMgtmyFRTQojgGfm96GjDXXdaaF
RZ19jpXe5obp6iUeMzq7cAN03V637ouWJzjPg61bdvKsTfXT2DvPXubfl2Vdv0bgmzTPIyztB5j2
cmXAru1IUZnG3Sh0ue8/m9EHUiziBUE14lp9HKPaOo81tMNNXtC9ImTzM0Cz0kfPP5HIPPoT7wV7
0CRTG5PzzkLPjB+unrcw5gV3J78ij6QtsNTXq7TG9VGaNJK4lJzizKMGOcZPqqtxznKjI/hhsDFm
3xF9swIf3ENAbcXs+8ZDltfpGTDlSiMTg0FcURBiRDdAa8EO+zHmrcFbi8nnWDvnLW3TgoUQGyeo
su+eE4z3xVeOeXwlWlz8wta+uhCXwiQTbPDWeVDmrZDNMezZipFCDtd6LWyCTBCJFOcOz0ifa9sR
C0Y1XLGF/MCKfRxqccjtEGZEaPRr2zH8ZawzyU9t/CxUfKO8AIRkSjTMmed7ixeU6Zzq6fr6lr58
nnJ4E8kwqYe6tOm5RsWyq/E5YTjigwWbWGvtC/0kI4uQeMvMTPPRYJ6xBJ7GkbazkpIot3MooZMu
oM9bUo7tKYtBa/SNzd0NJTzAV4SW4L6IQcTzHjxblHxXlGQ0g9z2jA1FEOAwcE9A9YK0PVUvUIC4
VMc622fmc0P5ljWJO730515CE7gBumQ8jLfBYQ0KC7tdR0KtTFYIZhJrCKHZe1276zQhANtO7asp
vM90QgVtoe0emsR/LYV3dtOY5DzJ9GSgyEiC/wdzjGyESVSzP5CBeBtRu7WE/QWS6sEb2Z8MaTpu
DcRmV2P8ZxwqYPUH0yXm881HMbt5cY9QGEFGkb5xiopergE1lpsi6wBVjiMCRLszhqY4Kb1/dWO3
XhVUMRPD/mpJLl0dP89xX3mPTogqDbiChLbucAgZhXto405fxpYJUixABdQITjVDRpQFtETYHLte
aYdUJyjJUH9EnJ8//RhEQ2T3d4g6+0oL1lrqpzuo3uZaL3isx/VTFnsJ4zRnb+8yZhRRWC76ZquN
mAAm2tV7pGPOMj5uC5JNBTugMT8TSWTAL4tiZcqzGj7tAlt+ElARpMtLGjmY1UHcjeKIUidL+xya
Xr/BWzzNdOzrlLK79uvxLe8a1gjpbNdpOXZqAOZNKGiHtgu2hpO7951jHpzcoR09oSiK5qdlSpRo
S0oQ0dQaFnpP3tqsh9dJUDwS68rZynsvzYJNl2fvWqnjsLdTQU8zhjuzdXk6eN5nHfbz6woFaWPz
12gl952n4GCPFrKj0bAD0xDNWCzTYr8NJcoy2Xbb5XuOI5fAuKqdoj97JE8fSYhOJ8hCj4alJY9i
/k+b3oei8ZGS/NkZk//5230z6oyERbr//Rd1HGIsB/gHkuNbVK5XPPz+s5OioNirh+tI4UHJYrEZ
6vRejpIDN2pqnOj9jUEbfInqHEwkPLHRGYjtGzYKmko4w+LHJDLsEYqM4E7LsF7ow2pu3r7YffTi
1rSx9nVNte3gUgpunMsAnMQYdg22kOk26FiIZ9T3EFLkNWoKpFTz6iPjcauIf5UtPXPgubBFVW+m
mzznLlsdkdDZrGgxcgKi/An2d82qHslksQayvgq/evUoI6IwjcCwCJ7iGkpMZXAmVtVh6rGXUfQD
XHkyeVIiQLbk7o8DpcaYbhXukPKhUYm+ziYX0FXePNGXcQ4hV0KZjr+7yJYroyZDM363boJ1PMaD
rhz9g2fpYnC9H8gF+UZ05NRMujKpp4FV55awbCkX4h76ozMS0OVFtxBwFtRWnOs+v5Ua7i5wIu5m
VUojdPXWtXnEOWD4kF2dPYRu9RMMmPv9rP5qKZeC8cveddxaUZzvZOVRLlj17YWQ3CVJAvw7laaf
LE0/V4pYsJARvKuJF2lmNZ872JiJmbSPnZe+BJWB5FrVP5xniSx+VECBaCWNcUbl2lNWDijK7mfX
oSjRQ2fdlUnyEVHoQKQj/WYbypZ5YBte6AH4izgH4m0nmNrjIlniln4QkUPVTJ1Rb9DdO7n22IfF
hww7jAdDShG3mX61mJHuzb54dSnCuxusZJ/2eFWcNP+K9ZTsOAdm5GT+ihuxo0y9ch8E2JXZ5iRr
loxbMnFnWKaSgJnxBFvbXHt9c2nMoTm2FXtjPqDTWgOXoCWxd8ABMVL1CY3rnIVZRRe3wJQ2zMDp
BDnOpD4jrmhPZ8XtreJIune9GIGHOelHPedrIJp3jsV1rvz5TDfhy+xDVjqUO6EdkT/yWv2dGmA8
Rej0oqYfzc6rQz/Za6y46tFs9G/NB1ZRs8BHjaRkhWatqqrRZZxpWmqFesVxsKB7zL3TBmtTWNKn
OpwC7N7Z2rPbwC8gJdjUntCZlFtU+0ETFiZm/RjP5dJLKtQgt7jEioB6QUPFLkhJOdFNQkQIan5c
xuXWcvJ1ilq4d+3wxPucPlawO5LZl+wN2aF1ShSYgQ2Lm0hvQz0P1cmBf0uD1jwkjglMeUhOcFNT
el/D09Sz5KBxZnZx+BiCk0f2/6yw2RNhNH6A07DzDbiLPWMh/gOhDjLGwC2pv2vy7szYeSZPFD1W
ZVgBqAiIRWmzY07b54L9E1U036E7NvewnwiYo5AlLOo/jKg58k+/FqoP1uZk2EsjVY8JmDig2WrH
8uclh8qzckApLEtjhFGDg4Ms495TufkwKf+K3IAg5WJD0xPoQ4YtWJdgQJI5+JfcJydolzD+QPXx
8YkbfVcGXrT0LBizqaQFwPKO0sROCgtq2gpBYuhFC2wcF4VZX1wG+0HMEbCoPUmebtyF1RtWyATK
pUNsXAHkYqcezhELlwAMu24qEAeXKhQvutFV4z76EIRGlV56DEZBhLcgaXhXw7r/ZCW+ZUDnsCf2
FefUle3gwfUVuMg2PARTgw3NFA9a3bylwboYDD4jOPOtVnDnY4vnmgzuJo0PKXbijO/DGpjaWorO
3ArAvEuSatg7RDuX8SC+a3pt6zg70vN9X3do+GPGsIZZBWW29398ceFD2S88QqoHjQtsQzsQ82wG
sbKO9jHfi/1tcB1mWYI55q7W7XcfEBOGjB3lGuMig8hl1E+p/8xOgSeoiSIIAWqiPxJYGbsC13iX
nLi5UZfUSE0jxm5kV6aHLRv1a6S0pQ341uKfFulsiMREtw8awRUPS3D2uLxUvkf0fEViWtv2/DOD
IL+2YB0SV4aOP4MAIsYwOIutNrceBCEeqPE+zbpfkUkeZ+JGvymxRMEKuoS9/SRr513Vwdko3SeR
JHcOmj5eeny1EjQmD0KySG1qPtpa3S5N41eaBFhApXNPyeUrPuJ9PYj/SdR5LMeNtEv0iRCBgse2
vWPTNP0GQYkkvCmg4Orp74Hmj7gbxWhGI4lsoMyXmSdvENj7VU+KvM9SDjrZfNRVzOXUwVdtVM/M
tDLirlSTl86zQaAJnzJfXepZd1za7TRZBPoeQAk1cV38yMR9FwUSq1LKTR+jyFx41zhqDlOdfqHm
3LBk0ozdyXv6uvHceOqx5MsA9Jqs7eUFU/lRFfKcBOCd3eKvlTL+wIxqGj9mjkRrZNnjFMHFp+WI
fB9xtghjJhXRT6V+cMC0qUKw0fUPRhBmgLARzVJ1MZP5mHmGx71UVRvJUXLVi4PeZ6zHdkZ/svL7
L3ASR/oHiUrXAcwTvgajstlV3f5gNpMPiR+YjH+B+GltoPPcjdzXY3gBMicGEuctBJu02spiKWI3
iTLGDjKCqD8jj4F+gxiMEEKWylYrEVDpaAXUQWn9kef1PVo8cY8RyXj06T9r+CqyR/B2AJzQaaO/
uXLwQ4Y+p1ZH71wcNHi2fYC7uSvWFnSfQLgpRj0s5ZntcY8BoTIzGE9qSo8UL2JhYNKXza5T6d+y
jy7jpH1KBprr8smagQN4GrsN1Fuu9cbeq8b92JNhGDG/eTRhm/RCbwaXZlxbnBLbqkjlN93aTXD8
k9rZWm4HxJarY5vH+7ZHX9TyPeLk5itIjUiCGFcyR67b6FjJ6mus0dJGMvNb28FrRHm7tMJvYxiP
xljRukoZ8GZsYA72wbxPmIfy/QgYrFAhlNfee5I0pHF966VT8gAb4dcc5BtoZqoskLlNX/zqbHqr
sU/F3MnIndI7niWPySQufWH+6fx43kxxjrrlMSOQlAmWOnirsZRKQYUezAzigP6XbKqQ429OKbuH
Q3Lx0s/Moy23IV+sp31MpbEvps/BK34ixSyndqyXaTBPUWA+KB+gvHb+FmVNsGaJ3HhgTGhG9XYt
hkNPfo9cLuhfobzXrtPDaHvk9/P5Lpb6Rsf64tX6iCIR3GfhIa/s6kmO/TpKKWlV9Uem8MDC9p03
VVycYqThuBYEm8ulVEWRoy2O2ex+zH5n70GqUzaJMNmBd5tqb6E249IyyWe2HqonOsMKVJMg9pDT
WcQDBa16g7f6N4UIdyfRQqLCzW5YgP2XyMf4jcnllvGcvYjuzes16h3W/b1L4PHF4c9m15yfAIm0
L6bjn3K/FQ86WRhMdYMeZocfZVsjLYV58sKHh8CsqaD+91MxA2fpXcCi/37a+TNhCLM+ppOPQb8M
aP/0XWdnd721SbCd+JY9ftXUqVsz/hHL6rc288a107rhEze2iw1udNHvAGPjhfkQLHQB6ew3krjN
OZshBNeOKj8m7OP0NrCyzZBubI2ZKvJC/4Wkz7lNLGYKYfruO1F3VRkT7r6oP3JKf/YSK/NuGO3q
o8k9CGmJ9zTV/j4TrTpDkcB7u/ypfoNZy05r45Snhn4LxZ9YN9UHRMSl56ax1kE/TuTOg/EjyNKb
pTzzSRsksx0p7ZXjiP7ZKbtThicFJ+ugLungBs+jtg/lBDsXYw3dnxZtpBo2LA6amxH0HDtm5z1K
Y9IJQ3AbPTM+p+l8GHu2dlTLa2p43U12XEvccU6Ie7pMYKw+vljk4lHuGN5Udb7cF6uDarnh9RzY
P0azexlmET6yuHMItoI/ac5u9O+XRh0IAj0EwExTfUqMZHqhXuso7br7zLpcEH82Ae9VS1B4Bg4D
ChIAQnaU0sBu41mvwtbeucKAwVYYpR8B8h8NiAY3PT+DNNtybZd+TAxgJNtE/CZn1sn6Woiz1ilI
7o7ijaT5O0oe+NmG36DD+hW6Fcb82v9yvARQiGc9ez1eW56QO52lwzab8pPfdNmlM3SwS8nHhxSf
qsSiFFYjnM52P22LQZ/SIb4FQ09YOJe/wDepefOHjc7wiyR+ebMCc4LoS1yrjX8rbTQ7KNg7N/ab
+xSe/VQ9Eg5z173F+QHukb+Ky8q+ZBwlGBFSBBehTe/numl2U5A4W0Yxz0x/27vJHPqbiKn7BRxx
xpF0navxj4HatO3e65p2ZV9pj3mtdwia/uQSkcgh3mHgDw4GeWMM3cPnkJUW3WtDejf1/Vq5dGpg
wZzXuA8ZCnfUuOKOI+sRpotttyyZj1T08DipInwaghwwzI2J4LOYf+3t3EPqiO2wOvgyeJsSme4d
yB45xNkXgctjmMtnx8Ze12qP5LsP5rr0RX8ElAnPXRAPtHP/qWu9V4S9q2GPxtrjLdxiirvvYzEt
g89oD1vnk3PwR9bp8XkoofCX0DLbMaCFixBPvaRwQhZQwYkMlwIOGhUA1iDTuZya4oY4UCzSHZMj
OlEKE86umFacQaP7uOK+VU1ICXEMENkaCzgaTVOfOzzGXmaFh6AIAGPgIVUnzSTObf3y6JKhP1FP
YbHzMT1vOGqmIztMXrj4L42yotk0LOJjh2nCZVDOZcV9R4udN6o12Khj7JhVlO1rHt2C35IaVzML
s50T9s+G/wtEoqLy5/Dvj6lzRbsE8+m4p0J94ii+hItEfVK4Fgu0CAc2n1D3FrwPJyMFCblvOGHj
gsND4fq6FDBZcQ1RrSGjk6npb2YCjF4Utsw5Y3nkJGSd0N/sk7H8QMHfLrV70oMCScte/m6dk9en
evkz//upgX5QeIWzoQIoOPQ8EIaSyd6DqOmTF4SCRYCnJbQxJFWNLMLrcgg4rU+4yFqzbq4cE3sk
oseyyr7L8avkGTiM0sq3fdtd60zsO6AbB9M0k1X2nVdcMUi5yGsUtXztFUDqOe7/DIV2N4NyX6Ny
vA2aADdhIaQk2wcOSKcTISCAQ3PffcAsLmqKBdB616TIYXa5mF4zg5hMzVqqGn9NAUOAq34+ou0o
4hTzW5wFwYo2ekwZU3+fdt8Q3V9cxpIxOZmEpc1ppxa0lfNC9O6nJMWxMvT8pUJbbTMhH3v6mlZY
2kjykK4SE66hsXYZZFeYh9vUp1kwcaCO9S1L7MSxdTTGS6jDc5t9YMSHqhZlbwoAx4p47u9glXcD
42Fi0cWPA05FBsQ+8rh2CfxxL46G4eAO5GqbQU6YrVQISz54JrHarirgu+Q7hu3UWkeUGXvdJXF2
CBNIhfUkYJgs/BKeDIwQScerN5eUqWTP2nSyi54hZ83BxCiUEFYZoAFIe/rphyE+sxsRZwj3MMDK
x8bPv+o5I15XYYiwLLwgxKp6O7u3Wwq9mIAqM9pRSEPJbRKFq8H10I/ihs76vLR3tqKKrQ+weVF7
sRW94UJgoyyshwi4utapjh4ndEYtFtKRInXbLqdjp/M4NueGvQ5E6zPtdKhLHHnCQxgaqI7HIAto
jGjqjSZet7PUbD957HMoAdzViR21gUOJUun9VMMCISn3hB6ArQ0rdH2582T7krC67EhcQPA6WTOl
Zs5wjmYibHAQTiNHrMYo5LNOk0ezI+bc4bANc4bdynfYU7GAyloDoJW4Df0CfG6xyPRWQnVWfstN
+eFm3lOYxx5gzOLRQap3P53obqDLbdPWzD/mGcsLQPc3nv2wLN+FhOW9sJTXS3XK1Q6u2NyqGttV
SlcLVk2n37vt+IuFEaZfMm5j3WOszhv3JBkr5YU0tiXt2NFI2igIyUiprikPSW98UoZMcX3FbMiF
zQiTWRbPbaU2GcmP20dWNRH9fwgqDppzkekd0PqDn1eXNh3ElvWr23g1PDtbEvAt0+wl4ua77uB2
ryPFD60FRYx7zC/czwsAfha9PKI6iqLTuZpYy/79O4VX80QghaCzdd/ocAmFLv8KSxJr3vJD2hVM
vsbogehT9d+/N+qhOv3/T9nUUFSZwawiUVanpqRH6b9//PcLpSCkZo7OuPFQBv/3X/77R3xMZy9I
031eF3zGSRaVGIlECfGPf2K5/nK67B6eibmvLX2XAKM7gLmk8axS5Z0qRobSuOaBavs7z3F5Hzk8
NKVcerOpCaTy5CychBLaaIz3VWv8gXHEmd+ZEYVU8Th4UBRNz33qDcCLTfRQBng/abRAJI01IbB+
L3uV8yolw8LAoxSron4Ld8B6NP35FqQPAfVPW8PGRoQbCFcUx0a2MYCHgldlsN3+3pNFeuyleC8w
N1ysyPxpOADCWfZIgYbixwIUtC1bsnQQbI4NZ0oewAd79LvL6PGSOoZaTXKYdgPcmVBL41hmWFAL
m0QCrysFQMDsMIzihaNiADgLgzwrRX/FNRzZP17VRwDq/HBjlQWQU9AbL1ZuHo1IfoW+c+CqF200
A6YwKMYzO/qD1SeSfYlMgYaeVWNQDxMbKVpGF27RAUcPWCo8tsxO3B6QVMqZhlMbqh5nx1XlRsQS
OliNkZt8h6bZ7poZTqkTnmc1/cVAtBwBqz9hxWOLIwYMmT+xXgCpa5u3HASXamx+1yHqt1B5wz0e
m+ewqzC7pJrkHIBHwB1hcUgEkZMxWdfj1umDaQs9g0HR8sQ21vS/Z5f/1zvSseAsj/9/j/ryEP//
E67DeNx5JiOL5ZG2OrBDq38P9r8fDHugdJ5BGkc1HWKCEPMjubeDyMxm2zXFgTkHFtVZRltLOBsk
kJQqAeio3cy7N0dckyxjlPge7WNCBctlKKqrSaCjM0zjRLEg6KyIHmDDMfUOOvxB+CxeXj3yVjDY
uQa5YoDFgIJ4gQ6ISszfVFMMd1PgIA4N8reT3yXZXhDNRH96TZAi5lY/E96xWVRz2+Bem5J6Dhr7
1dVYK+vKCnZFJf5SUGFuK19SmeMQJ8YkgF0jOoxL+GdMZ/qWAHG3ZfekiB0xAiAIYZXNsDPakQiF
DqHw8+2eR0qfc2EyM206JgVGDS1O6gcssv4aokC56eDHu8NDn/1h2FfsLKN3kLYOzigchIyhvwPG
cCxYjDeR3RBG/KSli7RKE/ogXIpLX8KgFd1IPu46+22yjZNiOk3OwS8Xo7wStzGYjFOEILYDuUu6
rEhefRvDejbizHFaAgN8Yw3K6O0Xo4I40yQRqjd9Hnjqs/qI/2qtjNLbxELAANGnf4YPhK926wI5
3slkvDSziF7L+FjuLa8F5R5OGKxHDtjogAvOdTAFNgvmkUQ+54RLMjNBrmgh0Rt2DyCO2Strc3Dq
atRef2JPhLHom1O2qxj37mwCtXRtDveIspAIamwSWk/G2kzqP5mF57TSKVEpCwJhbKGOAYfdCrbL
MvG943S0CKLHAU3sztBMSP7D0dAMJbIBUzxcLUbajU3zlhi2Mop5Pp1y5BZgHfw0olJlri6sqt9q
jFB24+wdiMtEodQn976Wj2ETjJBuOit6ZbSxFNkzC+pciJg1D8LOJuOXbYplSDC620Ll2c6m/vXQ
UEzG5RYUd/lOsvXZob98H9Xjxegb7xTWFeeyyOHDrAHewunjuSR8NFTQGvKlz1uAn5nT+RtSl/jx
kw+7F5hYzYBgSpX8au4GqchYmqL8tQn86jxz94yEVPuUpPwGIBIQzqlM9m2Ldo359wMto8BgXG+o
eSxPZmI3G7dR50Yl47FgjlEO0Y8blHyU4slprOcpIRqQMqlRngjXo9AIg3y+gcvckfft2feZxRbA
5DtOB2VUPJHr0HvcbwU9rmwQnSRAyeJp5KirRRqDG6engfm8oCeuJuSScmYjlhw90qeD+ZTMG0HC
G5siF6VsirdDEcL4L+5HKsgc5ipHURKHs2bcz0YYvgY4IiAyFgi6+rFrNRjKakOugHpqIN4bnuxd
7Kt8Y9Hbw8sLuQXTzIoDU85Fl5pY+M+OKHZdStTXnhn4Swhyg2X/cDA4G9yrVqNMrgYa7ipNNZYC
lYQo+RfNpgbnqd4MUSF2XQjUxbPGgzvj2IutyVwVoHIJKQKkMtX0pGl8GboJF4fj3CUmMRuhPV7I
jrw35+Xf2nzPMiN+5Ay8nSy4NzABPK7NvA8F/VVrQxGQSAyOrCSqePYA+RGCWrWy7ddA9oc1QSkS
EKmRM3wy55UB0flMC3cMrGP6oPbV5xFYjMFTnwPRIzrd6s5DKhj7ldO0Z6rGLi2GUuzJDU4UrEnK
kn8cbIvS/DILvZ3z5iWMPcb/Ad0dNZOUpJSMtZOA3FUy32Y3PjYtw0k39VqKYkx7lyU1ewPeJ5Wn
ck1TW70pWEsCt6OAPow28zwsuEw+0tAOiMom6dmMtDhMlD6vZ/DsOyNC2/PASE6Reg9GKquR7+nU
1KQgGeDjUHa/CQSin90FfvQX8le1LUysokH404F/2FLo/GxG7dntbJ5Qt+22CkBx7i5l6ljw5jYM
t8OQQ1600egWuIKasIulJhdZqK2wOMczSFbMSLBtfQc+rc7zJ4yvjGSEx2SFcYVuPxwcOVYPd3Vp
iqFljDI3g9iNV5BBWe4SUdqcx8AEozTcJg8XFJ+gREix3mM/W7yrC5I+avYdEB7eE3qvoB7yRllL
ox+hmJGdQY4EK5PR+2rzyTpbvCeGGzChYHW02dcZqV1Km3rwIUz2ndSCqRDIVmIe5BIwxXgtGWzC
t4TniP43BFkshZgnuC6vkjpkh2RCZHBmJFzjrxV6d4cRD9EjG45gmQnicR6Z3C3pOfZWcQ3KkbEO
cvLeWX49z+EJqs4Gz4MAVTJ8Cid9GCxj43vpi+Jtg+JLz1VeAwVxPFxmwMvIMSDNroV0KDqayVNh
tYjWriNujcW8jAdwZxf6kWw4I0eblsUBEtqet/W5nIazcEnzxjMdQnl1Ttr0126I/CD2div8UJCI
ZQQ6OB+yzYiNFeEv27KhPNsyNPYJPDF0AU4Dko3Km5KnuaVCVEfTVk8VC25tAsFKq52kJqtoXPGa
WOKNHD3IUTMLqCYTFzWPzM/i8r03U/JGgb6HvxyBfFH2uiiil3assKiURH51fGH0DjKyT7FNYKLs
PZTqsaO7zwd0h1yPKh3DRyna8uD2UKEb8hE6MO4YZp01nEbY++R2YoiKAzdeAgNQ3UiZLqIifmdV
kiqAaoJpf3wkTnIQMd4QbepjH/6z/VzkTI1m5rKBGMU2s8sXmj42vij+uA5TIUPWzLVALllERx2/
zzhpO6xNoC44zGRPQ66gwmYLoDuIyG0FcP3F4K8rPxRbWK5Ed+c3MuoAHjtIRGx0TfrcZtTU1UF5
FEn2PPYcaSsWiZfBCYotrTSESY2A7J4pgYTRC88W2lUO2yovXD5BIPI5KtHI90Ll6IYDWERLU7kr
elddBSCxDYdMLg51dbN99U7MuhuiP2UOW7a1jU1MUwM0mXvFuIrM28YiRzInYos4op3idWrN4Wxb
0XH2ly4E+B+TnMlFujiICo1kW+fYdV1il7Yaj1WX4ndzE9hmkuBYjTTHzOXbhKtWkIC+r0dSeWFJ
/CY0yAB5tfrO4eiyTjZnu7A8GKzq2lCOtpEMw2eUo3UmrYdyGM11GuAlIl9wR41fSGhRL+3fBguB
1brZDpMpr9oQkN5mMcTpVVzSScBi8jjGRIZ/4wa7Qz54bMogvsoJJdJEljLLn6iaohPOwWUnxBnR
5QGeBiMEsCdiGhky6a+TUJ1aGfHZpVxEq2fPAgnmh/DZ/dC4Nxg7Mw+PXb737UEk+jGC3ZtQxDQQ
B7SzkRGc04InBagQNHsSoJgcUydfMwvGbVvijAYt70+L+9U+5SPUIDH2YlPoZBfAeViJ2trmrOFg
4MgUF7EF1be+Af96KUCNMwt4HLL+Fvf+K7+jQz8eo4eJCcySYGP6VJbHicpsUoH6uS2NWxosIsOu
Jv65b5VCBF2GMfBMYbQYW9VS5ts1FHtJ0IazLB6NMVjHhvPu+NFpysLfMM4hdJPl8TBVeNOnH+b3
bsNGxRD4WfXxd557jFAwzZjx+C6TsNzWgJnwll2kUV7oG+LKx0oaKBRILDE7qrSuHA5ragsYy3j+
MSymOyuTB8KCuiA1YXrcbDieHpqhFHgMf812+ZAKdzhAiOFxx8OyS2TDYdHiqY2OyF2wjgGRSxvr
Tih/23Bk6xjlH5FMf4DT7HOTrnnfTD4m7Hm86R6N8vgNWuakKwNLyZbf7uD5xXPlzeKKOe6Mxjjs
RcKqmkYIOgu+gnNOHNpkNbNl/SajGo23pGu3GoeiE32pCSMkFzVr63XJ85D2xjms42A1hLjQnD67
o2Hwa2HroDn9gsUVx46ahe4ZVW/H5v6XOvBN0PbP3OQmdsmaWOp0srhtUjhG+myhvDpAY1ZZ05Y7
1vwt8bBvNK0r9IRuZw5MQhvi3dFXX2cJVfCU83qdZPuaa1zZ5Ky89o37Pj1pDbu25hi6pvaymAN8
6xLFAvqm3x5sK9zxRy294/gehkidJMyEtUs1XFrLQ06gkafFPFYN+bjQwNQREUHVuXVbHhQDWFwC
rHhtJ8zVLGZ4kyCJObyMsYPZDX1f6+jVK3GFRtHK7P2rHCXO2Lx4Nhu0jVZyfglrE4rE4llmpgox
42KDXyHESSQmoHm6hhjHg7qoI9lnggS87mDWc9LdTymHMOXz98Fw9hPpi62oxjRRzsjDH+OAoCZf
FxHycTl4cKZkO/4tBQM9FSD74NC74HE/mAFXA20XJwxvR+XoBjEM0GHbPM00Vs1dclz+YzoEu9Z4
SaeagShdKWbi/9LK9ZhLsG4MsSugMhTi5s4iIvdrR3bzvp3YGB0gBw6bYzhABwE5CLE031QGED1r
+DFDItV5IkHu1dyznQeKqf701K7xsQNUBK26i62MVgoHZE+FuulLqHjOuxszMo2mW1lEfysJPCtN
mECPMIsq3FG0zr1XDZnrNMn35aTXs9XmAAeGH93o91LRpCK7ONhzysPpyOgylujOJKu2gXWekWD3
1lB+BlN38hNQfV3UHKmRDzA4SU46GodD478GNrwM1vCfdIqu2Wz8WZYsXbYn3IR7CoO4yiT6ZhOI
kQ264DJNghrwk6kJH7X5qJC0aEu2DlEBKjauwiXIcx19L2CWnb9448ghvv4OOhM8xMggqSSbSY73
LznHrdVP97xwV2t44hbAh9sKh7G68zcOmodWBO22i8trL9q1Izh5lQlc+jEx/9rLQRgGFEwnFsaZ
+l/H3kq3p+aIREpKIWaYsSH7RBu9BkplEjKeKLhajzUtLUDHLBCtQ++u2zzkQrscLY3hoYqma8LF
PUu4tKIogKg1HNoo4uxpTMediDpq/B5U5Ny3FKqDnZnwCsQY5SAFJ1b9yRwHv2SzWC+acWd5BCDm
tn+NBAtFD+zaFcnJd74ruBmrumO3b4bCuWf8svGz9m9ozu95kvOMeNFteU6cHuWc282GBhgXmwds
rSTABi7s+xG5MakB9aueEilgh1ivYOrTM1tu+cJz7igUEvu2hxIOCo4XRBOwXtK+j3Na8lIy9l31
hGCt6FsTkEX6IiQAABZPa7yiPJcb9pW7wSVNYOxId4+nwF2b8A2iNiip0DA2PR6xdGk4yC8J/J0z
UCvU1sjZ5GqCSdMGWM5Yk5nQgr7zq0Pq27esD89GiQHZSJ4rnIYU/h0xJTDh5u8NfGKfmMYdkiYI
O1G/iJI5Tu0X+zjGNjfjFeXdZy5Y1t+JRZ9LAQ+BPT31/Js/ybtw9u9ZVbaMKFfuUgzmi7ZaGYU6
0j+1cwfUaWBcDzZQlrVquf4XGJldrs/2kD+VSNK1XiBJsM+iCTpDBQe0cS6+Ls94D6/pzAC6EwuI
SuhtmHOeyqpuvyyewirf/n0TYXjb67rWtM872ywaz83Iqbeq1c7PJyJI0SGI5TWX+rXy7ccoG29j
hbkon3aBkfAbl4JraMIf4+WfUOI++eYflOUhmIKMjGoXl3Ac/bWgowZOu9FBcfJISO18yGgxK50X
0jea+IfOcde6mj/x0S962sNC5MDYB0ULE1K9TePgSrrsr+HflYV9xdIJKa9sDkXRnhrNIpPOJkPp
2GRg3tA+bdwR08dUpthWF9EFpvq2wT22Cmm/iOti43XjazhX37x2R99ItoS8XsNy/skinlghvXVV
ANLQ3octaYCbh+KVDlic0RTvaaYK9mR8zJ69mErM+zoI76lc5KSY25feLmmknl5tl49aus4x9xHk
dBcZUDLCBxVUJMYqQYWkcwj78LWvf+cM3ZTrIHMR9hQuLrwnkJ4XLbwyh4u1bFYesdc1w9pVaDU3
JOE/VZFtaVoquF/SHynDrS7EC6k9gIPD+OSKMF97+PCxY+Q0VME4GW0Waa39L7vnWGhZnyLvxQpz
17sfQD5F1vpMsaqE0rtwFXwTlXjP5I9jGB5tajiBM6TqTSuvTt0caLogyAJsWNR5eD+raBUqHayT
2c8xURDbcFJZb0n4V5xrAVQJ7CG+fwzSkS/Cwoaq3mo9/5iT3C+ea95Rpr28FrmDz7CO3Md+aanv
jHivRutGtxza1nwmhnYsYm8jQ/u5CidIcCfXhD1jmZxu0Wp084uH5MVzBlgiDoz0YpqQcJXxMzjG
o6wUzU5gzAow505Tf7kWRo5/nNfkk8IUZyvXQQchQ0iJBepOzc19RXzoOJt0C4B1oFR21xicu7pu
PmeuICWxkFAjZcAOCl/bim/rBER09tNDGixFoO9TLNiai+QII3MVCushUfF36cfHGRtuaNPRCOTj
fh6Z68CvGQnYbLqo4prtmZxTkj9O5h6bifyhNqlyrYPqTHd8totmY6NoljNC+YlCfOoiwSnefFcZ
AqQz569MOzDO5iwL1kBGDIxgtx29q2XRuZMxWItGDvTAKkai5KbsViNurMM8QG7w5Usrh/Y4sHKg
Qhz7kXImgZl7zNEGXN96NQJ62koTBbfPBQGO3nsZEKvC2OQpnXErCrMHlm3tCo/JAKOgNy8h0Gga
2W6ssvsUUl8QMn6sJawY9etnvMqi0ox23LuhcR5KbxlGxPytqiJAqCie8SQ9VF7CETDC5QqD0u4/
kvhCFVB9LfRwD5d9WxDtbcL4z5B7z8oWrzovTxNlI2DYxN6D6Y9WobAvdvY1I5MVptZZzYG79mGM
9KD61yQH652Hb7OWzHsLOpBoeDMpq85PeX42pb+1+2uSYtptGUxKZhztzLgzqPx23XC/Cq1Wbbkp
PsU+3x9mmp+mUuTc3P6d284h8UAwwjfYJbCKaXQ6ZNywJ686KsSJXHyWKDlbN1Q34artPORbPXAX
HnyLaKD3ijvjaFHJuk30+Andrz7nal033XvMfZhNaRsP1pOdVY8+iVAsdA5S+PxiV+VHXzs3uzcV
4N9XzgM1omH/WvKwQNO6Qb2+V15xqlNq5DFjT3wjTce+VE737kJWQNZCn5XfhWe9LyeYNlV45qaB
8ix3eFuyHNHyPXZwLuEgdD5E5b56Y/IJvHGTD9QDuZpmzqk89hlcuWF8S+eSDzsQ/M6Ne8jd+Ctw
7xCWWFSI+PgwfOjueA8SY95JJkFpw5iK+9/ecPx7pn1cw0OJ8itutPQsZXCLE6c+j+IP7mrSe3cl
Zk2awO8JLi74HqPbD8rcY4rhhYVkj8NnbTfFza7He0p9cIUw4fTdkakoZazD6B/tidL7tvwsy62y
jLsWfdDPEF2Lz7aPsa2KJzcfxn1bIhrr4sAWQAtZr77NWr96vfcQeOqhLNrPYFAPPvBXUDrBFpMW
hl5rPkQ5uXxAxhk2jFi+VEVMnEUYd3y8nN+o1zSZE+4RiolNM26gf5Z3V5Clx4SDBCH/MHs82a75
yvgVAj5uFzKSPZEPsljrz3CEY+/k80ftG94uqrN7kqAMeELnjVkGdarskxhjKF2G4UE5AVlXBiWy
uOWcWyi6xs0DS2OpTTEyJjLuxImUUNYDZ1a2S/EOjmbeeKBHo4he8E5Wu8rFnEboDPbJna3rFxe4
JDOk9MVQC6ypnbGoMtsEOYU9Ve9oXQxxYxM9qhmVBUb+gCzw3THewWlFSCEJb5NF/BsrH5eUor9S
Rz03DZnDllAt/j74fS9pED15nWGdTQaTK2NINnyXoIxX50YqDFQGkTHOYlAdgJeyUzf5a+/6nw6R
lZWE1kDLTXkZEtfGMyGZdPBrGehBHCo4J6TgEVsNRi4F9p5EpyQlOBtL8F91RcKzBnw8IdEtO05G
s1ziVa+2rSloNDmOptDOoek2K+c1VCSwKWB6LrFEksxtPyU32GxW8ggwfV+M1ptvqnvPdq8UXIH0
70gMZoNNg2FeRIz184tj5ejq9SbTkPB69Zk3tH+6Hi9logAOzkGN4qCmrwCNNc7DZu0oefEEjLcU
Kv8o6Ne2oju7mUDfJtd8YC0iZvjZavzTdmccQ1Cog2auZnozdzaqtiBhtfP0jnZMbk7Pr6PYCyqD
V7bssKDL4UEHmuMBd0WmAti1VhakNdrILPM0N/JQ2cYHbzTLMs74prUuKaPUrBqoDJ6Jo9fTyTPS
Xde69HaKlxLuc5rTguAEAf6HjkRnlvFUemm6K73wBYfNnVm1ELMxt9L+wiV6CIy3QSFUust+hL2d
CaWV7zIvRmp27POYVztiAPecU9m73sLeng6pUR4rRlC8CJvCye+7BJimSLmI9fkKD9PZ79NjR8e4
ovLCNlKEXBiRvee/SstA5Zjny6Tx0/D0zkZPUSlaC/6zpc1yvFd+gTcylUeLavegIChfOSfHjzWL
DBG9thm/52r4TojJuKjRtMl6xqn2NNI8zuZgsPxVxVK3BmJ2Gsnf11iW24aRexVitSqSmWdqtj54
S390JhXJwuLkly4RQ53+hCX5/dhuDaZ/7sIT/tt2fIqauG3TG8PZUKiHhmUTeh3liyfHV5oP1ToM
SWFMPTJLR8SAA3r7IkKcZKlAWaFPscX+9VXI+MEGErDxMuMuyEuqwigIdE1Cr4DPk+ar8+T/kXRm
y40jWRb8IpgBgTVeuZMiJVKUlJJeYFoysW+BHV/fHtUvY1bTM9lZEglE3HuO+9kI1BOprqeswlWS
eSTIoojKM+C0lgyMfAt9iOBW/iom3tAhY4QKE6giBgIPdhtb2asPyU0lnBqKwUi2hUX2pKB2yFt6
XrA+mSSc2Ak9VTy7SKpzH07H1zrrHwxjviKF5A7SfeOQPRi1L7Z5bv/JUnVmrrZq/OV1YabHhY5F
jk8Ez2sChA1x8Bh6w/uwIKA03ce5Tn+lC0DHJxC9lm54GEYjPzRLcay7mx9UBzIGe9OvCZk6bBym
8E9Var+EsWf/vrKLHBlV2yF2p/CIDQEXULQ8EcGPIRESuQwY+htx8m9Q3Wfr4MkJaXtJZxoR2hqc
rW0CCSAYOeZ4917AyZLxJYIhvzaXcVf4/mPsZ09WPuw8EPBDIPje5vWppgwwWwaFIKS+VkbTRbeI
Dc6WauaCQqJHW2kuC+grJKrEzEbuvkMwMOVKDlyBzl7HN6tBFoEEbMNHTiIicdodblcifvnR7il0
TxSrKfq4oX/ViLaUo9wqpaU/E3+f8+VQGURq0A6vp9AE/tzWGzSJVzOrPsQC45l9LKMar2oPfrXQ
ZKQ8yTTD+obka2wqX88Jua7uAjN+dnKz3FtYh3YDw+mcxseBdNKuXvpT/ssX7bkw+YQozTESAI2Y
v+DpS38Dsk2MPl1+x5p+VPFb7DUPKQaMRJeDY22WvxM2kSuc6QO3h9Q6WACVLE1WYpEFmlzTlpbh
36TpS4KkG8m5j1hzmUoX2iScplETmyhOOwCcAkBOShOdUs12ol3BDFvznlxNfgpBQBmaBZXYUKEM
8FC55kTlmhhVPgHfxvAOR0poolSu2VIhaY61BW7KgQe+CbjfTkK/3SBSLaklmZVrSpXmVXG21/Sq
AoxVDc4qmk++pltVtHlyE96VoclXo2Zg1ZqGlWgulhFQOIeT1WhiVgw6a1p+4g6SFklCkFrcEDNd
1YW15WvqlhzRc/KJKcFxGbZ5TT34XDlIjyRih5crONQ+/KrZyL89h2hT3vj+hqq4Wz3IkmciF3+5
J1X8kQvqNiO+DpPbIg0upiqhfxEjXlCHG6IYcM6OWC8rpEJDMEIDJJi4C9ne7Ca4nAm9K5H8xsDJ
uFryJdG8shpwma0JZkKzzEygZlNA7IEu4iaq4J3lgM/yWr3EhFIG+SI1F23UhDR0c54mplmE2U0X
Oi+bn+3CIZ9sTfPJvuucW8z0Apf3stIMtoZ+53qwpmc8htyGAbVNmtg2yZdSE9xCUG5RC9ONi8HD
rClvhMSp4SvJnZrTl55ZD1BzACypbS+yVzNOIu4J/BPFe7gNZRpf8VBcm94076YcewAZylzXPYNl
x8bsaLK+v9By3ta2DbSa+/jKKMAHdgulcjvNy4vyk+A5aOIXDgk8bQsnflILeRrHETWJSbTYmfmU
2WITIH3n6JUN50JUe4XsYhNql3Eaf5ejQJotrW6zuL55Gt9cV/YfCrvaESe5Wsc9M1S7Kj7tsr/4
cm5eqHo4D9FIHBXkc/5pcC31I5LhqpxarOGjeox73kCFmoIP7kVA0ntHXAbWcXsiF7SUPPfdNOLx
c5QpjcLKKM+LnzQPnhjSlRuUL7kzACCEVLsJOss4LW5Vv4boOLul2aW9qN466gnULvgrznkMq4Gf
YkGUKNDYPh9N8p4dChV+/ZPMzE9HwLpBd5oeC7OY18kYnBqvDrEeiAcEhOMLaWPjocCOyuVvrN8i
aH7ARpsVma7lcfaw5TCXsDc2tMZGslolH0G40vhQGujYQXacNeJRatjjDPRxvsFTAAGZwMIlhseA
3mDd1RNtE8K6YdbYFOOTp0GSrkZK+j3pESd571tgk5PGTnIYbzBhrZbJu5Q61d358XM7Tw3Mx5GB
YqOVoxogx2pEEXRbQ/R6l4oboSQVodLPQSMwGW1/cpY6KiIFKV+PVMMybY3NXOK9E9uvs7QH3rLW
Lc1wgWvQZghxk9G8MQPgHHjMA+XZNXREOduwD3QOiu6QRghzPuUTv5qChS8NaVL4nrkGfQYRyM8R
9icaV/Aw0EAbzQmV3tcAJZTDGUJB/b+gFZ9TqnB112w4ggLzuceRoyFTQQgG9qg9/UwJKNLGBUpa
QSddWo6gMxsXkgK05BFsD+F76w7NKQjCq9UXpOlM6ylwRqCnRE9njUEt4aGWGoyaa0Qq34GVXpJ2
CaQn808a8qwG8+rGTP4FDRFHmpwiWHEyjMwtKnOwWKXnFTtpP6c05PlOSq6q+yk1tgkAXQCi5Otc
DXZNsn8uI6GWWBBI9vE3oR9fQQpeEbIECmszuNWYWF8DY+s621JG8XgNA22ZxMiAQYJR9Dp3pVrQ
mUsP5jVIZINUgfkkXNn3QSNqBw2rJeHtUYBnmdJAss000tatGVJqyK0F7VaU356G3xLNxBbA3Ibd
KPccp75gHn9k78e23P7beyH11vLNMrg15hqu60HZtaHthlB3TY3fFRrEm2okbwWbty5uBMacjdDQ
3obLJrFKynFEXTTW1wGhRiCY+rjf7UwBy2EMNQ252XUwgZm5ooTTmGAXXnD2HzhYI4SnNn1jWPIe
whama8Gim28wkFPbZVhnT3ej01kJrBiB8zaRYtxEU7n1rDffqP4uGmJsQzPm363ScONCuBehwB0z
miFomLKV0yBkuTPhIis6R4fa8m/kxO2jdUY18DJkPNRJA70Rv8uj5lbCe7hmQ3PkhUVeggk/JOYe
InOg0cwCRnMGqzmnphtxjt5CQuDCDKUrY5AmSA/F0CQYeejiBexn/laaAz0BhMa5hjdcM6JtYNEF
0OhS06M9zZFuE3oY3EArTZjmdY42fvwLYP9sM55lG/RYSvQ67H7ZVUGprjSvOky7Z8KL/AY0y5pH
7t0Abk1aCfDNf1Qk7CptioqhUwDCY5jYSw8dm1Nj8R8sO6Cpo/nZqj4KzdNmtuZovjYPm5uhidtB
3H7kILgdUNwlSG6XuLcO7TJ0qDHYpMN5WA6h/Tv6CMfL3pSE6dxbGDn+iokZr/b8Y6CivW41CxwU
SazZ4Dpp6WlauJ3BDXfifyMY8UnzxGNNFg9JcDuaNQ5mkgqfkj895Y9oyq1NEvi/tsTh2oYdvnqu
s5pdnt4CTTKHtUoRCLY5OUuuYODOB809TwGgL6+D5X61dvNQE4JYxTmpIqPeJpqbbsBP1xz1ShPV
2d9KeGqkZhtw60RqynUJgN3xnLeiF5T3o7+Mu948c7ozSaUBt1jYt2jmkDHm0d70q9amiM6cM2eY
vmqVyTLy3ywAUiUh1RbWWjVEO9Zk5W/HfMXV7PgOiHyrcfJ9dwfvoP0djFBSMT15VONc+0KeNCV7
pre1VcASggiJaxC9JUoE2vkjKQK1D9LwJURwNI3h+wznfhTWiwv3PmkB4AuNwk9B4ivQ+CmMfHay
XB81Nr/ejnPFBIbV0UEJ7ksIv4gE/gzw9kO4+wv8/RYOP48X/a4CzU/T7C8xP54IznJPZ5K9mTAf
bIgx5IEMSmzgcKqCgp0q3mMN/7ewADhDD7yYq3Xk+V/+Z5/yDO0r90LO/ieIHwstE+D3M674PDTv
g1YN1DMPJ7PBhCOpSErGDMPEUXqoSPSxeNXCgnHMLiUGA7ZYFI8asndLTyOXFRajZ8z142XS+gOU
kPZ60koEW6cnM61JUFqYoDAntMOF/v4/w5k+ImMHbOPEf3SKZbMXroKk5ZpinY7TLUnITs/Rp9SK
hnQLpI//DhhS4DGyu2Mhc7Dm+J132IXDziFNUQooHDDYg2ms219jBNjITGl3BVoSIbUuIoWkVWuB
RBoSu2TsjDdpVkd4bGd2i2ca3FvQHht6iTFYDkICDWYKwhDWhr8wYovlGJCqMvh7maH9XGmrBUGl
A8PavwznA9ee+c7hv8jsu6F9GG6X0mUtuouT4cooafG3CwH6uZKbsvqDZnNdYELYObF/szsWfzA0
GD+o/DCxx9uPbncv/ysqZXQQWndTaG/H/J/BQ7s8XClfoaX8aWulTvRfeXMSDY8GLucDKpBUO0Fw
xr1mSEJSZCFsV9Y28hBu2UgX1Hs5c7jqBC/TIFTkx+2/ENXowlWwISwoaYsBR1kZI4EE2ujqmATg
H4ZiH5jshFstOYGtv+Ezu4Z7Yx6JaR85jJBkuWYLV5QgrZ4avo8ZFCU2ho+9N2Hg+5p9821IWtoK
EP0e1dw+uIO/PFEYewuX8sv01XcmeMCHVm0cefUbm3GnlHwKETd0vBOpc02P/HQPHkqXBLUL2WOq
d9yZbQcPS05bI/+RaufSKYN1SzRXO2JSZDG+VT8hofI2ufbIjNooMymf62zLD6ZtGdu3xynMP33C
yiEymgjDzYScJtGWmpIo+4K2hiON7pDCFHqXaR1C2pzarQVwaQote9Ojvkm1AgcVjmL84mg3zlJz
wSXp0RHK2BfgzRJ35L7QnhoLr46nDTsNq80+eOsQ73AXu9YxpTtdedkCr97UTGPTKh8+QSkxUEYZ
Qdtk5+dlunctIMtjslUDyW145caGCin2S2qYquHFIRX9cnImaJ8z3rTZ2kIeZCERKiXzxZlyxswZ
ak2qCkEjoWrEQxG5zrpz3oj6vfp6HlO24sciJitQFrUcAbqgu9qojAhk7yuv4JBMwJPV8pn+0L2i
gtgH8dG1o5unrUim4FWfIEqCxPe4IE4qtUEpnP29Z3EElTPYQKqjWz94MJb0bCJf0jK4EhkT0T5/
VeXjccBCVZEz3VBbe57F+N043R0a+GpsmWdIbVyzAcZFU/gCtYzzCp+OlqDTzFmuNcKtYSyc1ReX
RZZoT0no/UDwecq0UypALqWZD7Uz8K6vtwvyqQAJlfSpR42Cs5Y+pgw249lQO6t85FVwf88gxaiK
WAFfePfVlOpadEi6ZvkalUZFZ7t+yJT65ni8yuruXaWYsgJqaRN5esQMpTZpNdqpxdbsOiDLY2RH
/y0uEvr9GLiWkS6zAM7q8CMNrQtRKbF2F+8cpcZt1BavMcyRu/iPdoTfa9amL7/fjUQ+bMFewUcF
tuQ3f87fGm0Ia6qJWSPOMEvbw3Aqu+ZJmP8ktT52qHzBaO/5nIjN0edMnj9je961LVkoDzsZ1Ndn
1t8AT2Luk+UQ59TRNkn1NPiQjsgUQAXQRmOxQAKaOYmFbXCB7latCxIflQWWbah+pQUjH3MaIlmt
UQOV85STgh6pjq0CRtioLZGu4TI9WESxSyP7jpgmkmkAS0sDgqTOqLVtHf62kLQCpAFYhHtvcP75
kWxBy6r3Bu/bZHXnKu/vrcNHV1WYv6Z/3sLcEmFcxzaLVqmxAYw4rytKBi1yuQzJnE9Ma0E6Fyvy
BhUaOi/n9M+m+WFI/XPN0Jk1DfMUg2QAf2Q8+AUBDvVZ2JG79UJIoXEeMfolEzcEVAVc2Z4IO/4m
A9t3IyIdZSDMC+hgCwR6juguAnpPRQk1tOZPAocvBec0ugDOrqLRvh7lkz2bkOpj45Yg6aNP+lr4
fM5hzcAjEG8i9kf+TPuvrQ1/C6o/mFc/dIyWldNzymi1DzBSEbFQIz+nHa7ACmmgW73HKARLVIJ1
0DDuwy04IRm0KlrUYGQfqpa/cJctfwxS1vt+5lht5h8e55tIk3Sa10AbDFnYcDObxG0Rlr8fg/49
8F5jo/tjCrBmA6mKTRdHB8EvY+/mPJCmLxG7r1XBLYR/Z4VIMUSo6FenIOJZaGjTYm/Vr1M6X4Yc
jWSY2lsRm1elLQusMukCVtQjRm46zlYItofOFH07CrNjCBmIPd2dfszZQ/3oLd259wFjNfQWMnJa
IRhcOmPDXrn8BVib7RQiScoq+mubaL9koU2TGcpJ/F4WYJ+abzrid6SxzfzQpO57iqrS0c7KXNsr
W5Z/448b8hbMmNMzqTBOg/ZdSsSXDokEd25YBuE1iPQOHwgJu+ve3FJvZCjtz1o/XT2NA1+7key8
B5Z05QWes41ywSG8IMBj3pXnqu0IpHXlNNawkd6/nnMBh8xD77Ng0DbPIGj4YSdMBOfBOymUn/nE
HGBgEJYu3cVAChpbU0PbrH2hPQtbkBvxdudW1jlVvJJitKLRNM6rzN1Efv+O0jhhXMd0nzR9MrIl
xb9E9pxdB/dgVjt9u1EOuaTKzv+5s/wkAkzdm7UyNxEOtnEzbodhnVo8lP3uJntyYIP2o/aIUuep
/KgQp1Je4ZnF/GK0jCsZjFMjdO5F21bDxXvTR6pW0Ugkbo6pc3Yo/mhLqyGeK21tpT3Fg8Zeldrn
mkf8eASK1xTVa66Vr6hf/6NPtP/ZYPV2RPthI7/ioaSdsTR+CIpdjJgGrld0dzkxViiYN7IIJrU0
MpN2UdBa2kXbws7dieaCHePFyXn8NSXt/3bWplLjxTPVUe/Cu04cZcmIhpvyj0J9O2sHrhu1D+S7
L05cnVzX/RvyyWioiq08b3wAIES6CqEuS3W9m6t0PIb9V5E/haP7h2LTPtc2Xgstb4qeNxmaW4Ku
d4jcnyBdjo7h7KcCI3aTEPLHca09vyn7pYxPxqwNwPzbH/wAJzAV8Vg7gln4nAJFBMzR/mBbm4QD
7RSeW+ci9bA9jD4zqp/nkQ6I33oXpX3EJqffRBuKKxpMlXYWD9Z3j8LY+c9lPDcaJTNslfo/QZg5
rW/8CX1HrEzrrddO5A7u/aZ22BdzLhTDMV368TyjUV4s2gy9ybq3Us6NS8Dr7CPPFWzuCS8lr33H
LHuGIsv6JdnOEZ+Dng48MhHxT8o9b1lmHC0k5sB1SDU/TgX1+VhAQWB1fgVIc7VVuZcVlFDDENew
qK++071HNYlMkwu5ZV4ywkY58QtjSvDastUapwez9v50SKj1OACeZAl6gtCrR+w4MdX7XBbU44J4
F3Vty5mN6zpya19brplyLNuAMAkPlDWDRZzPnFEpeIc3BmH8EtwfaJwPI/LsPoB3iUzb0lbtpSnf
fZLTk8K3DTGoivFvY//4mRxuTyXQbr0K/zRDmkmQeYFoyAHKpfEI/bWJuDsbui5gWai+UX6nm+jQ
qglMoLaB+wkfe0k9QI3BJxAvzoPZfKeycqbWMk8YxUveSKukKT9ybRsP0I6P2j9uahN5pVWdqMlH
tjCbHJtj7hbfHTzPTWSSt5jEuspSRveg+9NgFTONX1kJCRBtQF9QoUdkFoENcJdop2PoYEvPtDed
B9JbELZwaXLWnJ1co7UzN5W2rbto1wv2IbOVpNs46q6i7u4egvaMNbvUWk17gXum0/uutrnP2ute
z/XHjOjdJ9I4K76gcxvG64IR8mp2+YG1vfVRIIoPEMZ7Y3cHLatzMqwO6Ne/j8G2QsSzsivvWmjr
/IJ+XmLhW3l29u4mzDAilm00S9l14YIx/LfEINUVAyt1bA4+CbdkJ6c/ESzpAa1xygQn4hEqtv0r
8Klv2LZ6X5Y+BY2PCM1ydkHjAj6OPmJTP6tdF2lT+uYxwWff2myLlreKHUDft/urnCCIJIBBV2Vn
z5uC1kLB8MapObmXd69rx2075jivssdFlM2BRykZDMOAqQHDM9RZisWhP3dDfPKRk6CsDRsnLQrv
XdkWm65bMd1iv9WgB1D1L4MLgJ0LjJqFCVZDFhTZGW2KVoYPomWsx8abwqLeT3FEMakTc49mpmkL
omBIjr3slTnPd+Jx53XKpypq32Qaf84ZWTGz5qVgeGias/iBVlu2AZlxaFr4m2lxmDvWo+zmIRhe
QtYAZJjSvZGQR6AQlx3Hhu6DR7VoSjFnj6FxUpWOJ3J76iQOXkfeRKVdc9ZPH5a/rCwayJynrAj/
Rh5psXgmYtJdHTs+c6r5W2SsF/ywLqiUl3S1uuFaz/LmjPec/2ST9tEpk865po5qOmSnOxZYSTT/
cpbbeS7BLI8SNPnsct77E3XVMDCOc/Ulpjb7HpxLHxGClhELSCfo+dciIhd7ER9oSssM7NQ6tLxr
0zEamwDVTg4rgPoUtP4fk4HAIzTSvSfH53mMGmaOLdUaTcVMnF1XtBUhUt5//qD5YOkdsem2jHjL
eobNNJgaRziQ/Eix2+dDd+HWnKK/s9fEKyPON9BuQkDGVHxY+fVDChWiPbv+wK9vePNJs9dlBkdq
rN/TmEMZ0vAogmwZzh3NZnludW5qFM6PDGPeRTxZMcB8pSXe9Uz9wZSBVS2VX3EQvw5MLlQff4uc
VUPg7eace48yngqz5KBn139SxlWK2sQKxjqfu/zYZnyQBsJhzvBPGs6XhXzCzYpsvUCxo/Rscfeq
O/jqHiPKLKZmEjjcrz17fpszfT7mELQgcTABYriMRsOWP292bOiLTvm3JZPI+YQ1TDdfjYhQntuY
T73hByuHy1BZkORl58aPTbbXOGOUQAlatZD/pA8zJGbgK1DRsmpQu0oX8tP+O26aazfQV6AHbxRy
w1HtFfTNB5GPN8Rc7rFwTBibnKaDpd6T6eNZtPS/sUGyzmg/Da5Y6ySq9p5tf/FdOrvRfBtAIepN
8t0JtcTbsu5YC35Gt9qH9TDt+UTeVOFse7+5z9R6QUDKdkX7e+0G9Q/NgcM4NPPRjiNz3YPD9cSq
hmW6AWHojLWuavDrlJAddcHSI/GYdPEmF9hmVeB6m7aXL2Rstn7LBsXkpBRWvC2DKt33HU40t1WC
cH/BHgYP12uvfxO9Dvf4w2c39z++HP4a1NdTaOkGVCCFjUsR+01baCacfQO+KHyb4gZsJsgBKpNx
DjWMubPH18kqWC81Rxr9O9lRikBV4FL4cR+KjJigMPK7AcOQg2vxaEBOTYUhX5qIbTOQ7L5htSGB
bQdWQETdeQD5xzXTHh7ztIvQc/GED+AtCP4eQ2zvyAFveB9VNTi9tmSJGtH3jMroldnXEVHaYXbT
V9exL20PLcWR06k1jXtgVxFd/qEEjPlUifA1xqDNALFAi5rZP7NvXUpQTVMcnqehutSd2nVeBmmL
L1l6mYw6JbPqcA3PL7Qp0KCaTwnnkpdZNXcWhYMF+kuodScTwsipw5SfiW/JQwhKcLbrrK1XgYXM
AhraaNDaAiHZ+FTHPfchekYF/FQw04x8Mja3JkM9F5BG3k60lqmPidH00An5NHgm46VjIUgoBKEL
eUEmszKB6cY4LHLte5gN98yB3Yqyutq2GUvJVj7AlKOJWxhobkpK6R3HRnakdGvhF0/4BkCiDsZ9
IQq2xvkYwAIQOydTPxZ7dz53DAUEBHSAEeGZFPVeiukNlfdLU+csZwXVFJd2AablmpA+1d6KVJX+
wKaLvf7vM0ZV9Cv3Zihvj+DNvwKjfeKGmmwdp/0emuRlXgxzh2EvfaiY8NP2Nu9FNH3Q0CIVL+di
O0FuOfnZTfgBO9FoFmgDOOV4SuW7IHK6bRJPbw7D40c34TnLNZ2Z3cwbJspizgoEhsowbnUjm/dg
X5I8JJlZ10mw53Nqs9s70vnvWCJ0OAQgvSCLW2oWeGYmX+VoMZLth2LbOpKn7Naifj4MZblphb4r
TcWnNSfMmOWjipNnk3kYvVvD4q1Z7ThrU5BLOJ9A7FgzoPX8CiqfJFQR4v+bQSkpZsI03Nd5qPHf
6qOjGDyBiRW8jZrBOtlMXFagA65pw9bQcuSx6Of30uah3BTlPmAqEPGXGYb6p65BlQIWIdne8Wcx
m/F3+qUeM1KbeYhGZfjhTozeSn1cN9wlOFQW905WQfMQfuQcxyEGfpcuP5Aodc1V22WPluHH+yGl
8xIXe7vKTo7LacLLqtel6wdWieaPILNa1jYlqjIkisLHZRjiIwdYbrhiuKQtMRtb16nKKmcGQRpd
P1A5QoFUj8NHsw73U8jP1fsKB86cuA95/KcAuDI1fmu+hrOYxrodmzvKzH9DsTz3HAz7rtzn3gvV
mXM2l93eYZtrhdmyjVvO5rZeMXfQeE9ZGr567czipQ9fvKrk3OeYzxTq83UvSxwvBOad8tiaEO1E
ANukDdL50STEG1LPWS2pk7MAbJITxrA/o52YJFOH39wCGAWTQx/n+ueMbCsVhD16x/xYh6e6nwIc
IN2Ffsyjl/KFHmbnUrQRUwgPXYU5e++AndfNzBVnad+MMinOjvnjl+62Dh14xb1176PsyQWipdNO
9mbqh0PHJbI2TbUJKutjYEjEROYTbwq23LHrT1MOGmqpXpKKUZmT/QL79IvQ3AasOcxa3izmKKGp
1lEZ2wCjnJ+JCHivYz8DFQFqdx8T8wh9DlgYwIHhMq8O28GdAM4K9GzaTpBA7Ww/TETlGfNvoS0/
GcgINzopY9NmnTzwwC6e3USsOxsOxEL3Z4u58gxE4dxlwb+UH1Dks5bwGL7wZh/X+nYJYubM+fDq
ODnwH8vdZfkY0BJ8JV4TM25fJDojVjomALaVW8k/rQCVrK8sfrFsG9P/200VD/ve0Pqlv0pBZ6gs
/+ID046z8TA6awP/L11ag9wJcXo3i3jLsZBQSXMuF87h1gwmiFefKsP3SopvHOw8rWoOD3H7ttTx
56SMh3QC+uRkBIfjmL2zk+1co6AoyQo99nTsLdkM040HFNSAgEoioATGftzww0DT90cY/ibH8yri
9JQnOlmkk3oU2IXt/zAr4S4mMjQOLBC69lpLDhLD2BQnN2IT1D1MNV/KaZIXguJkPmT62Q/eHysp
T5NJ2H1K/7mZ2LQN35/O5CXTqnpvNHxOOlNeAIvy9hMX08WS0QflU+9KkDwaxHPLMQFt3Mr2j2FL
K7qqw4ORGu+za/MQNKizW2ybSvXmW45/8hMTviMMKJa2LNP9GmEFS1VYWsNT3tCtrMt3YkYOMyeH
K0JrP8eUolLZ3xd3PPddfc9YWpa1R24vP3A6vtekHsO5uKk+oNpfMwL117Y/PoJtf+LVCyFPqvdQ
h77kTCKDRykHbE6+UfaWmtGnm4OHMdn+Umndzo41szAcl11sfU/ueFmSuvwxJ0xo/sPgdTfHN3jH
osvSsI70HFBG2+b1hFOoWD7FJEjIWUEBvm2mlU7OA8efmB7nIt9MLtguvu6PDa/CB2ET1comFtWO
wsfLh9u/dmm/UP3gRaraQu6EVwJT+i1qn5NpMbZXwikMdeewOHrdNo7z5CpHZ766E+n0HM3y1uvZ
UgsK5yLhWNPEQXpt2HJDIaRKLy3PP49pfrT8frlCi16uFsfSEwC0d0L9ny5ptC4+/fffxBIQKwxY
Dr5f/oFiMJqC1zzWRIZU3SlIOKtZ5dsuz1+iJGWXKufTIlO55ee9ohKM0HAYj5HpXEbX4qMJyn2o
INAMIJEWuIWsQi2C9QUy7NR9c5V7W/z5ITDS9zqt5DXI8HQv+aTOXPbaS5n1VN7Vj5mP0WfHV9b+
l6ZsyALyLw/5EHF4j27lPE93KtreDiBmCfaL/nHWcjfk/DCDFKrTny6+gKwWzx6SKMrhAarXjHB5
kYXBNoMCLkbPOo44qvZobOuXjAoM46Jg+CVYuGWHHMLTOjVjYG/q7Mh0YMTfzT2MMbdBasmsL3HL
Tl4sovgMO7Gt9cceKYHazoEc167+i6Y0CNas98iX9sHJrPxyT6r70gsB72Mq+itX6xzqAWE7K5mu
xLe4eRBJcpxkwo0Qa6Y+8JrCEDQ2k6k46C/oJp2rX0oUBNYS1zsKz4cGHrHOAqbD2zJvvmXGeqmh
iFr0mfd47vsq3nnW+GsarrslMUwLTDpA9SJ1c/LC/CXWchVtPP+R3Cb5ucT0r7IOB1zVJw+OiXxE
gRHpsEddDVXxCm8erCZRv9Lrv2wQtK9Trr16vnwpzD7ZEUUantI62i1mDO+2J3uadZ68uYwhaQI7
jUxR9lTVoyyRby/IhJ6zWqQHjhvLYaFaeqnc5tGqadBV/N+PQ7B8h+oYeRCJiAkuGzUgQOfjmRMU
GwPq86a5XSL3y58Y7hnWcOGqrkdCsFeMg2/21k22xJ5cHmhly7K+BQcTeguRsJoztKJIjYE8tW72
gKWz5Pu6/+8fgQoyU5cWng5bd3I8CKIEMqHIovw9EirQcMLIZE0HlQtt0eW/f4orl+WvBH2dhn8Y
Q1db4aXzhuFi6xS3wFrYuyHJQ1LOmIOLNyOwYJyptwdyvrlRwz3adqFDSZQuhaqfeB6s2Z0tV4zG
8VMJLXqkdi6SLn2UHewYumpvQT9U/ClG+NTxGynp0GWtu2wKOYKVRc9EGd6wybGCFyLqopQYbsBC
xxs9hfaRf8EdtUrmRZM1s9FMaeaqFokHMPGLnKKTeCLrxbiN6sVCTvMGVqYlMW8c//snixc0xMHk
7M4+gOfWfVyAIfeIBjdcqsMt/bHkVkrHffQRRtREvM/uOK0Xzanzm+HWuXlH7BHWBmA1FOrRRpSD
eYhkxS8wlFyvanF2kzm9gTobjIURQskQXbLlS4rieYJ2gSygX9ZElV9Qk7WPpoywrdGEIi6B5q3J
rwrX9tqzWJdUBXPaun2wRx5dTtsOv3O+078Pu57Nx2xkQEZC5rXHCsUFKs3OMFORkhrDueeXPFKs
FY4IP4aKNvvcXEQ9qMsc07gCALT2eXrWjh4wL8Z8wQgKFGbiuM/MLF+I2jiWZ25a1Honl/Kf97sE
GU+WpaKPIqYr9cltCBElYfa3cUB2rwLp/YjlnmQgx6a9JIXzgEmdsX1C3dQE8lRojTY4d3g2PtFi
WUmAm8w6mpLwpJW4z1YNNCn0/L0VkShL5iQ4U3YlVyd4N/qsWyTkYfJAagLQHBzSKHnOVP8ZhuVn
2BePCnLSquDDvyl8ls3GkgG8o55FAmxJAXBPupQg3H0paEUjprMuhk+OCbIiaBYzmDdp2x/HAby+
34DT5dX9OA0pg1Sf3EdhJuE6opZW9uRd5z7cZ6EL1ImeIU1+SvGSW7gB/px8mjo4DLyD+MEgjbUa
vf5K1BHcK49Y07nT/WGR61KpMOaILI+RE7fp6W2Mxlekkm+XXNyKJy1gUv4/qEyPeMTnr8zOL8yo
yANWkX0QRULLqps2PX/nFnHHGjbGugnAF4wqj3ZtdXYgY21mwZ/clGIbpzzY6pKLMWNh4CzIoJTH
vl72POSz8WgWLFNSRoQVlES0Kcu6bQr+88htL//9jwbVnx/HOkKutsBT6WlzN55LslFu2wGmVcuV
rjxLt4DVDOTXC1WKkyVGjaa2rXUfw0MJFveMPINkNYdShp14QOrxmzhqsnaicd4M81eDWfeCCZVO
nt8dp8p+iwRkKIDRLH/J51Bocroh0Rjy78rNLRqU/3xg4S2RHC8wootAyGA0xbHSTSaeIvhyiEWt
poJ3ahtvW7NgX9hCwJ8XgFwcjW4R8Mbd1FGXSDrPhdzHTsJDU0gM8H+MndeS80aWdV9FoetBT8ID
E9N9UfSeRRbL3SDKCd4DCfP0/wKlmW7pj+gYXVDFqq8MSTDz5Dl7r02BqMDaWGRIzHGRxA5iH/ca
pkiQC1911wa9PU4Jkj9vNQTtO6hzEmrGnFN/V+g3L74FLsdCXTfHdRvSVJpyrEqbb+EEtmGGyoG/
obYDyT9LI2FvIkresHc2DHV4iVSHo0SnHUJ8ZdOWNbNIet3r1lVyRF9XQQy+v/3OyYidMbR68SL3
veB5NQu6awXoOpv2wsMgDGKUObGSzLokAIpH1FBQRRYO9umm6HiNqk6Bfc5QZ9a2HdTg6TIo7CW6
38kqTMYQ469TyR7Puwf/ggOVryEXVGQj5+LAWmHGwmQfKXORVxS52IxXIkEgQ8SGykGSYV2SGygc
/G9FWHNL5hCMHcFICFn1DCQ5GPyEoiWpiQmzHbg4XZV94G4EJzk6EPMG9JC5RhFCZ80GxZicgeoz
LDB4fYMiJTBlUgyBYGhpGGKMV7p5LPR6VQjv1bbZeeKAkMZM3jyOEL47os0BpjNrCvMHQki2sCFS
WJnMHid0I+jEpZszg83Hsx/w9vNveh3mW7vOV0ZTfYaC7kraQtbt8SoNLmc9FfqzFX64dXF2QDai
vaq1ZaAH3VHRolWKwyMdZEf+EU5MsxJ7FdEK20J6ylUWnGHotIdG9xCqQFIorRHTOzYRJ5f+stWZ
vXQKa0FO0Tt3a9HPrMnR4fe4NKJetWAs6ZCYWIeQrlFYryqJPswzKenh6M/cgm3YkR0aNW38VpJx
y9ktn+c8bPpySI37FH1dz5BIjbd4WQsWFFLvAxwF4LoXJkadNB73WtcTVpbSqW0ZCOdPNEHOMCbI
zLPgrtQ2TVYz4kpWPYaJiCGmnIWNVllctIWF14e4z1k8kPWtNcUrJsaprkS5oPMIx+42ysZYpqF4
FsTDQAJHAmqTaAf4Olgnur2wLKICR/epziMQRmp7VsGhOYHtbuLRRefcia9UmGCqUsbxTYrGWOLw
AzOA9RyZ0gq/F6c6ko87BMfCVc4i0tgHzeDkqh/E/yVLULvPOuVTpCFCyBzckrCdatscF7TLqY+Y
5eJJLomR8jCud86J4MtwjlNzlQTmA0vmcoL7s6h+qW07dZhyqvaoPupV+OhWRnlQppu61Q4E8CKC
TfIjtJhxrjB7mmG4b7cavZ7QVU0y8QgiaP0XeEralimZNvNzH5WXSnQhu52zSK2zBP0w63UTKltC
HoJrkx9liOp9UErUut6BhJpFUumP8MPwLYQ0CZ+ibowJG25O7Or0bUbltSqMt0aCHKK7W27iBFxK
58xhQSM9yNINXAGmaVlkTBm0a+izqi4/mxyHW+4i5YvQhcjIn5gT2sYkS8nUqznx11NSdI1ZCuEO
4UXQRSzxjXEanvkYyElBeTMVhuaeG914ymrOGbDn3vM6fk8Vcy4CjQyRguKLyGE89GAkdMxxLada
v+nm9Fl/I/Tms9Oaax2R1Mv5nvkCGxC5LRsDSEPrsXdaCfAFQ4X9kyhnEEA8V4gnAh8TgjL0+RyK
KauUtY9UqTJj9ZkC6jHHFu1bE903do5B7VCRqXTaA5tRmUm4RVGsdC47bON9ySw1iNe6wrQ97tFI
m42Fd8QqV92Y0qGkeovH/IfxM3BoFWtGRRj7zPWU8WFQqrccfk8RduPLSPJFaKqk6I3TNMXpGDzO
oZIZC7fB90YVhTsUtj7BigzOPU5wzM5cebaUHtOghguiC+UMODi2dD/a5p7yQmKz0qPnoxxUO8Jd
MQNjs2h/TD+Yd6CF9qQ0YjIBvcRBGJl1w9/NVLDGY8fYjai/6qdpPgp9Y303oowe3Bqzh2sSRS3a
EugrdVgQBjcK8c9GdlcrFRq1Mcs9VfTDGEZradYbgq+rD4VXF+XcTuBQmwaGj0B3MbgnHPghFW+a
Rn8SaL0wgUYUlQUEogFcmVmWVHB4OLlchtc09y8tY8/xUVR0JYJ+ricR+qBHFeZI5mnPTLojEJq4
IcIb9cu7p2a7nMHZPXbA3EyjnsDw1uzCZ03029ZgDR3tyFtXYwLcN+W6yZ/01Ntg3FpEGN3xZdtP
YWJrD6GC7D4ijS9mU4pZMB5GDeIJGV2LqdoBdPXs5PhdVTJkLUWSE4AqPqWPxyvOCIRkBWzFuzEc
oVGEG78Vz0Uuu8Vo4QiZ1Am1QsfMCdNvPeGVlSN+a3NM0XuPvwkRieXQNFelp65E3YbEhGZ53qIN
2Ptp9hXTEJ4XYJyKJt52Ke85MujmemX/lGa6duz0WeT+oQ3ixwZ9DW7MZVUSfazXZzR4kHIob/Yj
sXLEDiVIK7ddTS06dsHNsCP8f8oXzQ8UxclVVShNukaIBw0jCOi1dZpGeHP9sN5ZLbAmVa1RFuJf
tfxHvx8/c2ax9sAulNjZb41wjAdGQ7odKBeXozb0BGWHOv65VuHAM9ReuCI/GY3VzlJgqeM6YadC
xQkd0WKqMzhyFY/Aq225ysqeRM62XzU98TsEXs8K3GQ9+H9O7Q+5xDErZzhhX330S+R6f5aOBXqu
x4ykP7h28TzoPN9xzpQ/8KLnr4GT8ammzHbwUcAkSjTSK+iSq6gDeIkEE3HxNmAYbcw03KuMm/Ry
FTPU8yL/QoAkjYJy2Ffe9C7uAbEnEWUv1poJOt8bIVBr3V/EERB4dgw2czSkSt6/WBGW9S7DYuHj
ikLUz0iMJVpgfgFjBxRoQS8p2oT8ViRt7t5J1Fepswc00OssBvGEehYPYupB081iBDaSOKk4PyMF
B0SRfRBItP8mDy1jMFEIKHxMs3og9iF1AHyYcK4kJzLjAYrZ9W9Q4VfuqbLVTwuC90yrAnVmoKZn
N3Tw/6w8A4tVGkEITW0130Po+TaH4FTiOVNa+8Wv0o5uuY/TLfcQVDWcwPtmrvTVFsTNBEGkPSAj
+dilmr7wL4WCTCztONxrTkXKvI5HtIdMygzPepB1sHM0ec1STLnoseBBlnlKy7zZW0MAmTHV12M0
/oa8iwG2BL7equ5JGTjIwGAPg8NAT6rOi882A32TEe/hyu4jLDFS+yaljBMWAcMLjc5CxlrgZ+FR
GxjOui4oNBFvk7bEljCpq9Ha+i4fMM/mD02rmVmrHP3QqYyCjJlqNCiwST9KGeqXwpmbtfvkeSaK
6ODS2PTm+om7JktKCI/LAK6lf4TU+Vop0UXXQDrF2jt4uJRJuJXx/qX6q7xnESDW16rmMfLQa3q+
pHFU8I72p4nNuEdgrG+M9IvjPjpztoYgHVdWnsMii4xnyAkMr6McDEeT2zRJoqNSnGCgQbU1R3te
ZJzPI8oIp+zEzExOttM2c+Lt3+kBPU4VIQs9QFFgEYEN4K8v1XqtNAbiQk3QmeolYp1+3UU9Azux
yAVMT/KMFl6ZfddNTVo10DvEEgbXTkukn+V9ctS6eaWuPISjck6Z9A2TKUKlTdsXKXAhdlhfYDTi
KAPDkpQUfkiYhXNC/BAYJeKZfol/aErWm0Ez7BXm1nRhspQfkL9uMkb/j0k6+Fsinxj8BxUVqGiH
rY8saduh8OwVX6PRHQeXMOvEGRLk/U5gpfuRofeVRlest+/wGdsVgE6uD5Ybn67hzq+qZyJ7rINX
b3NtKBbwh3DI6HlwDUDzMTEt3AUqg5cMi8dRK22FwGLmm35WOY+mxiiT089c6kZ3kKpt7hK94OpX
u2if8kfjcjKo2MAFkFqFEc5T3snm9LYqstBL6QLAcdDSpzhAllxc2q1wXhlcYPfkzP2SwIEFewzF
/H5X1gWCLU1xGOcXmyqmeS0BA820gRbpEMPGb0oUl1QjM6lr3ZGe1wrHZnSx9L7FLqZGS9Gu/CCn
H8sHXahgSBJt9eiG+McV2oOt4xk7D4hHSibswoJWtifuYIA5TSeqjsN21/poUjO1KndKNuCSG3yq
+yo5UhKoSANyFM8KfQIZtMh56W8rXTHMx8orDtUI16cDfDizNBMqqgITv67aembHc8NUODAVBhLl
mtlBGqeSCUyg0+dvvzyCErCIZ+bVir2ti4GFtnQlCxqGkYc8eAjec1c0+yGKT5YnlYMS57hU6/rR
RyXO2Lkv3hqYCiixerilKJosCuJZUHYrIKn9WjRovJ3QrhBKFp95nQcn0gajQ+k0wKNHVdyiwJsr
CrMofxgZg6tGtAHtR4K0W5eHwaivHNER65ME+CEF+c5xFuaMaIaJ1kMZ3I51val1ITZubbC+Vbq/
knXnIVDz7LnDAGouhcc1xD5+qoEdPYgGR3gESmjJSQdafNRsAk5y9COB1kE0xDuh2d8OwfA/lf3q
oKpcqa3DSCluapVo3FGVayfINEav9UIhZmoXFcIhrcbl4AzwgIuxcs4KHt1FZmGbzRwC0BwN8FXL
hfMB5n3ZU8r+xL52JoaH5oBAwTByCjqQCYVqD13MM0xkhzV6oHVUyYVP0/zEmaLeoWrgbFCEwzuO
uLNC++2pJB9h1owxFj9SZGcjRKfXUR2QXWZNvTHkSH5ZMUWxo2fag5pTdxRG9zuVVqqLunZs5Pj4
Uh7aoj00vtOc7+8Wi2PW/Z6Wogr3A6+aZRwqN0oB/bxrVOU5FY1AxZ2/E2P3W5V1O1kr5pMwB/Op
xxSujNkTnTpl62MieehdA8+VEZBE0NUbUWlXvzOiL7szrkHHgMP3bXmYPu2o/UF1TQGwWhk2skW6
bQCCoLIN7WUXDRzjh7Z7TsJ63LaEuhytQltXqek93m805S1sUZN2aWs8TbndCBut4hFVNomYOEkH
FGRvXSOdGTU/4gbNTHfJqDG8mQo1nXSx6e9nRnUWqFLpraO+j0sa87p8A1Pm/8RJzYU/GulS+PAB
sUOQP1HEAMzGHswkA7QGkieksnB4tVLE03KojBMTQWNDYw+XevCtN8yfpq8TF+GuWj8gKSeyFrbM
WdIj00QUHr7GtVNe759Slfw3rUJSXZHqsqgY4T15vV0vkevB2chU/2ksY+NQ2Pug1K+xrVqvDQLp
pVFKfVUF5PYyc9mKPrauSmH2R08L+VnT55mtEr5QyzkORlL6wjy+OWavEcowYQRrGwhMCb+qKnHf
379aaaBxaoYbMAYqJFye5byKlvN00mTOvuL0d9PycX7/PCEiLzSFALOxga8qI9MgnyWPahOon0GK
jqONUvloIWl6qMx+nA80EWHgRsV7EhG/WnTqZ2Rl1qwfA+ugjSUlBHAUpEaNh2XeSjceaYWIZnnl
GZ0VC2l0UOtLA+aAE+irpOyDq1qL9wRK1KJS0R7roVm+4VzFZNdLbIZZeRpKnvxOuOX1NyiP0Uwy
rn5LfURCFWSYvZoDJQlrf33/PGYrSv0xoZnWDe9drV7VpmqvniA/VUnpHkdIWSsbkhIiaW0P1U9l
C8zwdg33uAsq5BhTs6dkxi1ESySKTr7iwyzXyRbeUH1yZS13pm1veesOJn3WCrlFNsbLcNCrvR2T
LpPhgvF4bz5I1H8rl/X42IICmWEfVtclXyEOKAF9Yhn2zk2h2bdB2y/B5VorhRb+oE/IB56am8p4
JJSVfDFkpO8Ju5o5DdLAhMHHc+kr+oppSb1wK1U9sLHE7KVFvTL8qD/4vXLqPLd6QrT35CsOMWOc
Ikp1OgsTgfyQKlV6GBsVyzf84iU1Ihw8Nv7b/S6p3cTY1PG5NXPjVgSUUuSqVR85tiXHLo03Dsl7
Sw/QF+ryxZ6wCG7iwEcLmv5lFPbSdCrzIyNXbtYmwY0duVhXpqYeTQMV2/3qsjxvjhM/fAsYtqAy
iA9qJ+2d3pS02Qo1+Kyt4oB6X7kZaQFbXRJlWdMU7XKAd7FBk8BrRvGpReZ8KMb6N3rt6ElJevAr
qW9xyTQrvx8wHlVj95Kq7TICxa/1jncqS0KkI8W90DzWDvl0z7FJ7/OC1ER3USA5SixrE3DYv++6
HuLBQRHjbgScOMc9W97wCNgcYP3iTY+zr9Qfh692VCfyDudMjuvIfuSFbnr+Edeo7IvaiV+skZdP
89v62vWkWTWPvZ91+3G6uX8kGlfuC0uGE+ExWdRZHTw3WNSLnJ51J6CXgOFGSw7C/LXGEWCYNk8x
+D1yZ5Rq3xiBxrHfmAWN936/9llimbe2nntUmRCfmgI8YuNU3pPhlzsnRblUAVbeD23FwdATzkm0
xBDppXFW5bANzWwAxCk1PFg9xSou+aXCQJcJYmhiavC09yapz4kbci4A6ww+Wr4w1mecWamPuGzC
lRqWEI44X0SSVz2jLwSeEbWSURJaoEpLQ5dXObRLAoWzfRBD3HF1AhlyGG52gV3Ytp/u25zRFBmz
bjJlIPc6C0m3hP6W46AeULcmqOrHHgkiihzTXOUGdpU+SDEcSsLBSj3ccDIalvaI0xlsMKeDsR9e
m144yzH2lYUY8nWdatrNMPC3AycWuxhDnpHItHpITbvYBsLpz64BsQJ4irIiOY66hsVl6KqTzg+C
Vl0WiyYLNVqQpEEx3nqGJVGuYK1ewgAwLqX/8AojFUKZahtbmjjD69gdShfqZ58YKhA9Quz2auE1
yzbMu4gseJ9wnByuRW8OFaOAlCT6RNN3pDK1U7l0vM9HTN4ueyk52EVRw8KWDJW68Em8WXv11IVD
U3shsemzTnVGPnXqYJ++weyFwsgHHb2A+wcKgIu3QK9v6GUv0rX6Y5NK+WRIGiKaCAVJb+1jOkrG
Fnb+GWBmfghdd3iVLiEwaXzVnJow4vtf4HrOJgyZ3Oiq/tohQMIxk8wLXWZnxqDhzhfqz9AaG8SX
xtVx2ovfV/FS6cJiE0ZKsrt/pEjMkCFjaWQE/mEwoZ1Bfg7WQdaIQ5i6vymjH6zbkvljwkXYkHzt
PwTtiTeH2LZWIVaqo73UOnZQc8zbUwIZGsxIxc4S+mD8FPI5eR9BqGmjaD2O7CIuPQ0F1xgCuwds
TRMpDOMRg7Ny29aEw8CZLlb3FVJmn2rSeyBs6y8m9lyGQ2zVu8rSXjL8Q7lufUuMD33WgMwCGoB8
NT/cb1LFgbfggqRTERo9FoWyGl2ZHb2us8ku0KKzg/lRbZDbEyW0bMniqhAmed7696sR8EO3dkSB
rL2y+oXZMG9uSaguye++qm429Yr6cGlCtsa+ONpna7jk0VPCwPOKwFBe5chwzPDjeh327S0Y7fYi
3OSRGO/hychHb5Nk7MNx4UbHngPKg2zE0nOy7Ameh3Vy6hjruu4/i6LCUmhKUM5cyDA4yPAQfrhp
Wq+eGxMrjr3Jwk+jV9v7hQQwUNJTaHidLfgVTqOuMm/w50pOSazkioBoK23yXjq9WyPr2xKpaV6r
WEXm3cd4pvXbaOJ74aiJzrPRkuX9rg2AOrdAL5Jmf3/tOtegIeP7yjqLFVJ8APBlcX3sjAaWcVch
pWgrg300MPb3j1D5l/Pe78KXsYqik6mYAG76GOQ/EXyt1rhrG2EEHYyHRoW8Ztn00KbTWNVWP7mC
DRuiHkwMFEHHiukcxFNIVUyIZd90K1UrQAYx0zvmCk2jHm8onsvavCb5rBDqsM69sZx7PTFTWR0/
0kf2Z7xAyywsPnDlksiKGdLyi+Ci2SQkNEPmf5mtdVQlPo8xtE8x4tQzEIa3FtfvK9LZcSGYPOvI
VFlVpePvAKvyN3rmium/fU0MZole1X2YY6WeC0O9UfLgP3dR/9+vbCPRrSXVtrWYxpQv1lBAudJh
czhRQsfNtMJtoOGZz+O+XQexqj4J3P1LIn4ZltJbBUYENcAeXXfZkQgFbU1rt4gz8RqZxu5eB5FR
nR/pP2MBVxgwKeBNzTJEGpEU7nefEtk1LTz3G/J6dx2muVXh9lBnhwScad2WF49uzizHm3GGiHbl
cMJsvnf9c21k+S5o4naBvQdYenT0yP45hnrkzgyJ3QonjrcbnbNwnHjXJyUKRJ2zp4ZonTOqG19b
u33zM9Zr2Otgs0p3pkmmLT58bwBhy8oPim05TRDy1ERT5ot85dQOzwz7/q71xieJK3IZdJ2+Udqc
TrNQza1vHRqc7peMB3ffZ4p0eCELRFspkwpY6Qvx7gfBQs2s6jvAiMkwoCoubvDt9XC7mrwtbpk1
AScrn9j6hJw/dRKCBwRyX9uQ4o2Dt77lnRvvmt6KZiGbaFfYOS6vpkRqzzt10apMv3tAYbuB7utO
w7O7u98FIo32baifxmDU97m4dvjZDlGLl6IsBDiV+/3yOys7xI4waWZtiLXgIS0tsQlF9kJ2Rb72
M1QC91ZLKxChmS2aa50C6maROT7rFcNYD5EWbMXUxejD7q2zNWejDKPYBw164toDXlFqtLWDYW0b
qaDJUUTL2kaCrKdyE06i4IoVaR9bkG97OxUocVVrHpA63Gsz2h7A1qXq4jQ2vzGDSOZszquDyIRG
NZqW+rkOfbj0IaKtlJXn4rjl3kRz+YKOf5PlNVgy3srzEZdPTWVphERwTBtqbqTqssmbfGqWxUtV
ZsO877t2less3rYXPmdBRslTi31Zx9Y+1yjUOt8Wbz0CMOAZT00o4+uY8ih6Be2QT+OVcaG5q6Zq
O1SxR1iZ7yylZjAqrvtHT2uoBxCiP/lc98uQ09KbY75HjVZ90MjqFi0D6KWiBCdF6Ye9ksPNywyv
//0jrBPDvsN3nZXwse7/YtCHaM1p6Y9/G/IAnaIzdwGKQ4h4HGnuNygF6pNIHLTOHghR6F7bho7m
iw6nZQEJ3Zy5Obw0nbSBtypY10OTLzzfFLuu449SvcRZTgbK25SaVzbxwu1re+UXunhWUswGnSAH
/X7XIYsqi7xjO+b1UXV9/VbW/fv9Hh421KCq6PdktReJHN7zptWWLcOdNViO5M1xGMZbZPywj+ww
KpKVkaQgMfldb2VgzpMCEwl94qtmeg7s4RAiTFUnCCRihKqxlCt45fHeLw2Xso5mUJa1zzYSkAdW
AXpZ091RtY4RR7vz/Z6DMTJkV8YIpL8Ln1zLOhDgujx94Za+fum0cl+BVHkVXRZsMPna4KC8W4Ep
92aYh1DxnE+ngMbUmtGIFKX0zk1IYRo67ksXBydmhOWJNAB/o5vMMiPb2dz374wK5xhoPkaFNF79
XiSWtm7TcoFumnl2uiXXJt1mItnYmZ7Py74yr5kHQsWLg5td5M28mp7BMRCbHoOPK/TiIHSlvuhh
kDO+zMQ8M2lJ1/3YPRZOv25qy0D+hgPu/qq0CGLWQ2lvNJYMKKVD9agUzUcgvPBYgZK3UEx/YnGD
AaqN9hEDMQNDn0xfdK3D7H69JppxIrXHxuBhGpu21C9a1vOnVHX26vYWNhH+I0yl9J9t0omV6fMm
9hG0paO9amDQJ0N/akfbP99vyLnXl51jpLMm1q88fWJ/f7J4XqiExsTfUu8HVw+u/gRHfwOuTv40
LgQ1lK/0r433lgFZmdMBTPvcgtwjlXXYaNGC2RolueEfO8dTsUr29tavVBqIbdQ+qm73ZtMhZfwa
ODuVSLAdsP03GyEEBhg6umPjnEYgVPMuQpM3DLn6pIaketcRpZYSsVHWdURGQfJzL0I1QQiZn1cn
nzM7VigUuQFkFC9WIRThRzkmsssP6EaZnk4Ehkc1NZdDtjGbJHhTRmFtbDvXwdbq/lvUcaxKlPHd
UA0OE7WdP4fuWx8V+ktrtpwpshjYYtj9DMT/PMOk03J1Ioy44oSMUrlppP2MZOocBPaXCJSnQyNX
kWvsGjn1WJ6ma8uC/kwICx1RvHymksGWVMJoy/v004OHdO7KmEhO07VWlc90pAaBu/NZSl/KPNik
yahcYr9WjwRJsLJpzWjWSw77/sEXQXZOX5DgbXWnhvLhqPRCdrSQ/XVBCMDFGhPOIzzNRlP+WFYR
bmGSaDdqxytFcnXSzEa/idLdmWM090BObxLMMsf7DfZKewlxCjKw3QKUs+TRD1p5TZmdLr06KRgS
eLR02vpLkZuiNKvvTMXPH9YBzWu89ps07l+rGCVskKoPqacFtyHEdGNnvX7CLTcypIlvpQRgjCkz
OET64POicWDJ++GxF+EANpc4rn/+STkYb1wjxf6fnzfLzF1VHYgmTaqEcoWNxA/9P99ldOVLaDP2
NYmVvj90O2c3KXvj97doktXovvLhO5GhtVTY49a9UTdvvXm8n1DrkhXeDe2FMQ4ESE4HIDfvUUDG
exv/yhGNb8ll8JW7lQ8IuECQHUGuaEIfrOFQqueqAWZhdXX5WQMhiWqHbCTVHEDc0qYhVEU9plOb
LqAPRUbPti/tBs0/lwSiY+0g70fZjJkRo0rrMbVi66ttwnerxvssED6s6OQBa/L0c+3UyS4BVz3P
iIJ+FQ6NT1MJIUyhqZQM7HtFfXMhx7uhT7DhdHFoxLBjx+r3sWmeCxFre+i43mMddPF66B14TKYz
QkB9v19mRpLmO2lOyk0tPSdqnZ3vn7cyJGHI6sjZMUsA3nYtnzoOORtTcFZCh9Wv4Q+7qxBGi2Mm
1pcSoCmptNp69EF6b/Axl8t6+L7v+Y2PY843qcXDYUMiBKhDXCVdXMB6Tv33kVP+MdEdqgAK6tVA
W47OEjdiukG3fDYA4E/T641XBm9dG2vQ/8L4gm61x51kwlfVdX99v47hI1f7uhKfYcKBksVH2aO6
GjdRkgOfJdqX8gcTDOqyFEnDKdNpiUQjx5VYujRGm6x7mBvAvY6jEoFdm6JM3AmC7Sat+9lAX4sK
RkFEMbzHLclXaqkOqwD79nHo9OGIk4sCDvV75+BbNs3+MzHyi6mx4QjelOSX4kLvDcZ3BTT4+2jI
pbZTNc961s3OR/31BhrfuozJsBWW4zxiW4f+2KALhSo5vx9pYJcMs8R0CdJ1wy30SX9PXHa5CJvG
Pd8/ylDQ7IVpvXYpvFwjbTqYy5NdVPr2fsji6ilpjK2aKvItSECo+T1xbIpnMD7OYvcJ/hq5XsLu
F/e7XQ/uN82nNivzqIe6FCF5lGxHsaKKgyvV+By5PKGySrIPL2eTSXyMq2OqhatABrCRBi1+F6Wy
pwV//PWX//zHf//nV/9f/k9+zpPBz7P6H//N/a8cYXfoB81f7v5jvbgs7t/xv//i9x/wv3f5hj9+
4Pyj+fjTnUXWhM3w2P5Uw+UH7F5z/1X86ulf/l+/+AsjVH7K01D8/P3Xr7zNAAxcfnyytn7940ub
77//qhnu/bH9/tCmn//HF48fKd/3/JP9jO1P8vH/fc/PR938/VfYXH/DH23briU0jGy2o/76S/dz
/5Kt/023DR2RimYK17ZM69dfMmILgr//qpp/s/Fr2i4pn1RZuqX/+kudt9OXxN8sS7M0IYQNoNp2
hW3/+j8P/0/P/D9fiV+yNj3nIT18Hg+/BNTd9AJND880LbQnDkww+NGWYVr69PWvDybrPv9a/Q8R
xi2OLwImKeadPU38XMMVnzb5kQjI+NRSiZwIXbxk4rMRln7wEmRxQTylj0VmdzZhZvtgnPfVAJ5v
GnWGg7VkuJs8MWGciGRSX3N9fONUz0+6NPsLOxijmtm/PO1/PK5/fRz2Xx4GNgXTVA19+p+mu7b2
54fhlT6rjOOPcx3H20oqHszT3DLhxSDriVBGIJwEKvPvf6lm/OW3usIwTKGDvWERN9371//lyXNU
ykxhEZ0zdkZ47D2LpC0On3AyyK+pilQ7xUMICxszrce5b4HRC/Em/cc6GrYuJiC018FPWSFaT3gS
b4GG8JtaieW5l4+5MTgLIjbmI38GG1aXXRDWr/79Y1Cna+lPVwAPwlJV07CFgzfEVP9yBZR+nVVg
W9EwsvqNwcFwNEKbphsA2BWeB7KZhtDQtkaOi9y1qvYIEmqfW256UNyR0Qu4mr1ffFnEvR791AWH
LtXqx/eQYg+pTLcqDLB1NzB1HTOihUzq0t39JiqVgF6aW26lLfujG/kemL2Btmz/0ylp9E19hsFV
MjynvW4tsqKK9/ebJtX3nSC6IwyADUGtpE0d4QLG6srRp4nxvUA8HAewKvdRGvaGBboIB9+NKI3u
Yid05/Ftj7n8knHGiI3L/ZTZLfYPbyBdsNU/1L74ABoF+QDG3FMIHLAM1PEkeqwKYYvztWs671jG
CioqiH1Ly6repAcH2wG7MFeLDg+fROaAt4a5aTg4R592zdHLmMr6HomZjkO/3pc0m4RGtUBshb6D
S4GiQx+HXZy4/bWVDt0WlLytGe/NooTcsqjVtNpn7AgvXVCs6azNgzHYSamg8bT1pt7db5K8R14/
SBACKWak+w2A8XqnRBMDLcCeSFpoqXNkYcBs9wmzJzve6S34PLut4t39JqR79vtH97uKol8IyBxW
nhKl+6y3kj07awXt2jlkaYhBc7Q2MrVULt5EY/aK74ixQr4xrGy8lgZUuVD+NO0+FHX8lLS8JKlW
czGMkD2iApG51T2XSYAClWCzjeEl9akevHxPr26dkp90jZOyOTD/ejEZ0Crg1Pe+WkdHRrX+Ua6N
6fDsMXMwQHy+xAGNK18SilPeAForl0RXoOmDSfrJZnbnxD/D7t+/m3SW87++mVwL26tGec/QSjh/
XoeGnJVPERWcn4LBS6QgzfEy/a0mo0U3Em/b5MlbTN2HO8te6hoI0/j/EXZey21jW7d+IlQhh1sF
UhIVKStQNyiSkJBzxtOfb8K7u3r7P7X7wpYtUSSwsNaMY44xzajvRsz8diVk+F3q3+gRkdZSoSo3
6U63hazKu890DUVy3O6lNiJRrTcFnMtRO97VM5Fl3o/LC9EcQ1pklHtmveEtTxoYaskj8jme/sVq
/F/Lp6mqZ9imYRiuDjziD6MBaZOZ1goS9wzSeRKS23frXzV0UB512Usj7cLnPPUyCu9xt8+pmO+n
9LJxD+rkmtDxW+WDE3eg4aCevjQKUJLMoigXqcHUD5XI5irSjZvGQXppzipYgRsa7f/7YWl/Og3q
qoATNE3VXHjHbesPp4EGZVRHppdeTQNSocsCzZcHlPcGdB2orTH7NqIEhugm+0TaG6C4MV1HAyoy
Y9GCMmn9chMO4bQB2MkIARVp0KZTff2/L/L/uBiuUWeQmrDRtAgE/lhom+w99TUbwApEUZejg3o8
Yln/5j5lW/4zCpCVMDA+UAiTWpvOH5/SojBhcoRSkn7rs3b6+FqNsssYo2Ry07qf09wpCYKIAv8r
CPynyzb/WH4iIs6JquN0XMuzcEL/fVbssh+rApTeFYi47K4Io/Ap6YHkO+qjPz3FJnuq7xCxGLNI
AahhnHRzBufrLON7CM1ruGTvXjv0+2YAvGjk47sGteadF3HgG+bCdy3sMtupga6kj8qtOkXG3gTh
S/fY2xYMvqNzBklU4ZjhAx7qMwlr4wK8AlpJUave0AtG+LsF0byk2Q/n6G5EfObRUqPXvPcYOZT/
2Y5C323MnxTNNx+HEv50gAovA6QX/3uxtD8MC4vlUPXQXd3l4Lmurv73YrGDQ2VpamanjFy/KqKY
QXjm70grTCqQoLQWw7AA6CeiL0URoLE07KfX/0vI8/+7DuIsTotrmCbOz/rv6yicRYtxmoBYXJV2
IriVyqP4Y8I7xxwl3SLVelF176NbzCdzcSDJHuHT+JfFkO34j+1qq4ZKtd1lSaB1IMIiRv9n0Dp0
yVSYVHAZyq1hwZ206m6EvuJS95A9iZaivW/dXL0yKhj+2rHZMz2UXqMLRrCh50C4KVFthjL9ZQ1D
s9UYj7n5lws0/wiqfl+hY1iWu8b99h+Py3OaqZ4M6FcLuPIzcU4zg1XqRcxlUxX+5Q5G9JQ2cbHB
NcAYUri00OUvhD2nB2exdSRY3QpGnrh7GN9RcDe3Yx5HW0BsMB+AwbvIvVm5UwAq3gCwVu7SUHvu
ow6YYdrOd2XGvBmdnvKy7f0vy7eKZyyuydxHcePacH3qORDRnnzfGbNs00ydCVK/jq67sa42Ve/R
0hMw26BW7pvXkpCixhM9QR9nbBqXUVTXKeu9Ysb0IGKnv5tlegehU+XZoSk2l0u3ncZGdA/KZasX
xWVaTxx0msM3OXo0l+FYMMcB9uOCWXnouR4NTeOvSDM2scF0b2ksQE3K+s7UtBokqafflKb+7VcL
ZHlDBPuObTyHZozIvJ/SQZqbUbuj+343Nkq5D0v/K3bd5JtRk0tGzx5HJtFvYI5lgqJgLEt2a5g7
wyb0iVnGzIRyWT0wPeLs1r9M297kWeLd2cj5PI4FTA5AmhlFM+dfYR/32xii+y1UD88uTB+FqzJ4
GirPVAxBMCF6dYEwGYVQhuto59XDZjUKpNbGllo+8iEK0nMNyyR/MZ1q34ZV92iUcf/gQfR+o87j
61Do/UNRNNadHfZ7hoLhvjTn/jwzImmnMIPN1gPXmz7GTqi9ueHM0KwbQAzWPjsMZ96lggBJIfSo
a9PaRkXiPVEF+gp9BKNAUX9MeVb9y7HU5ez/cSw9S7dNciFX001XfNk/0iHQ5L2JvmHGVIVmHDNw
jcNMGwuyoztA+Ig6UzS68hgCv4W9ItzC8zgKVzGsQkmj3qSN8pNob5Fp3DpNsUB+nlApZvIw9BhY
SYahfg/blAC4Lk7hBNbUmYog59j/m4n7v7ehabbHwdUlM1L/9Es1WAs6gYLTg/cHmdxf4Bqq66TS
I6iLCw/9maXZLUCHg3BGfySZ4bhJw6XckVjQzWk3XmFZOx7Y/zYqLqn5nwvsEq1oho3dgwLA1v+I
LvMeuo7a0IdLsy1PDIicfMPa2LMHFW7+PUMwmo0i59m/VsAIk/FVXgJd2Mmry3vdZmqbQTm1T06x
w6Rj673AZXxSovz3H2/+Kd1uk+c/7JjLvFkCa9CPRp2f7KX6bgYGOJQRZu3sMav0AB7CK1WzYT/m
5+2IAkf3Ndj73LY+c788yR9TsTaxZ98C1GdoFs6hPD0tURR0LuN6TXlttAW1avvU1wu0Gnowz9Ta
vGi/zMtPZ+anKjSOrr6NjSXQej2Qt2Tg7gfxViTCb40uv8kK5VYuMOVi5T4dVT+CGQ6UPNoxWhJW
CGo5w5u8xMv0QL7CnXhMu+pZSekLGskpye6HNP3U+BGCokTN/LzNX9ty+ehJQKOC7xcUH+vqNQyh
PKENE6D/fiLR29kLPQSXn7ZTeip9/0xMsk98KCBiCNyRjT+atRqgSvDayKRNNP00AEIuYsc5JDa6
6rnyBGV/IAmvnyUnDMdtFQ8bJZqOcje57p1MHboqutly6Yxs4m4O8IlkF3lsBa6OohrYMjevTp4Z
BvKYFjcMNpXT/Sxq+70o8ccMlL8x3gF5xB2Iv0dQX4+2sgSukQQjKnyhWj3LgsuDcSva/syu4zwC
PFCgm+OPU3yNuvMmL/Gb6hTN2aslQkP8SFv0QJ6b5zhPBg1ieTgw6L6GyqvJjpBdsm4wH5aRun6S
lZXNp2ID4uLYhfw2GyxxEB80IKaeiyv6eEFURoFpzYHjs1Q16wc1RFA71h3l7K2TFqdG63+Gsjj1
enqCIo0+/EFWdH16+ZAEjaEH9QJ1gLq8yCrI7mRCbfGaD2V277MIldkUrYD5qfC0ACDXm5vcmHES
9GN5khOiZfkJlHMwaOYeRc7B+pHVBSD8VRbjT83TGgo2gYY+WdPfAHA82eNylCM51RUjOu4TSgB7
KPm+G46i4j7Y2vwhn+XMyBMZ9l5WRvYjUo73Jum2/H9go6nNua6Mg78o3/K8ZU+OCyIVkHsW5kRh
Bn1muzzJy+U6Y807J7O7T4sf0NGnqJiOkWWfZI3q0LmqFwAjdnrKgF/I11iffojnTtH4Amj5IVo+
rZptOnXFSf4Ubv8D18eDDwQ6GqeAlukPUlAnc4iFVOTWWKYAaPtJdqwx1bspVq7/sh3M/x/l38wC
9lZ752bdlRxDuUj5thykdVGRHC9iboLuIvUIANKyq+3/nDq9199ypB3m+hCpcMB5TElNnAxOApwD
GwDVIOrLU5FNR1nMXuwa4qMwk7xkDP+2znCjQgkoH1gmSTA0C52HcaPY7respFKzaibUO80BYA1T
gGyVbslPhvjn0HqQf5tqi2TAyFwYW8izntyQMRfMj/wuXBKBs4RB6FEMdZHi5HuRl19ZNeQY7At5
gPLZ8iim3Lo1zObGfCF0+JTVAT91ypowoA1BlAZ7Jv+OfB4WJ0Drx0Bn2fLuPhOCBc4Ic0tBMXZf
DLOFsA3Vjy0VktWSy7bhznXKmpC8vsonTrF62cTM6vF9K2HPyMq4Gaau2dZQqmjnIUsYEYxvvNTa
VsAs4XPhqbDd41C/U4zuerVLKaevGvsfoy4uFuCV+MfAz5WziYDRqM23VHgBOOhT9j2Pw7nM7NPs
WY8aRVcLgzKGU+BzTnTFOgDpR18hQEs1sNgHNKW3sDbdJLZ37obkYNm7fmGzzkuA8GCgYno8iK20
pEPCxzl4fnFaWm2XLtFto6sbI1qOdpGdWkUNCmTxFqit1cGjxdZcMjr0LLt3vQFxd4oRPnUhbJIs
TDGGwcPEdYmFDMfxBz3vwEKm3u6QEuda/2MgAfdyDoriwVqmjcczXvcLKy1v4lk8AnJmCNX8y3gy
rsUPxdyJIo+iSYLUKk+95e/lkQzwM87j2Uud9cPlEMhSu5l5TtjR02s9HOWq5BEtvX8Qx4WENuBD
7+Wv06Ip0Tv83tDJjgZuDnbzsFs+gIitHyw+Si49YtSNBqXYAjlFYk6Yib+IK+slbqrv0luOsDLd
AEjbyknR/PolXRTG0jkd/GywG2zMdJyW7lVvT3LQem960/ujnG+5NLrFFF2BoLJN5LfcZQnk04qa
AWVTvxJTW8PqUoyfaf3bUY5Geuz0K7kWMbpmP36lZXdTgOrxxDcg9RnGI/OanCROmNxGb7gHzaf7
PP7IQ7ILvCmUkF9wuYjLgeMEMGzS7EqABVmBnOCoPXdFfcBrEEbH+951PrLsaYJVFFGuU905B9Wz
oYO9gxQihIaKJ+vX6rFQRwCh6k3u6W9++Jk65uoyxQggjDDP2pfaqxD58HGzph5HSEKISqw+OxVD
diKXoGpXnLJOC+SyDHcfT9mHGmOM+ZYfR3duH21rNq/4VVPuQtd7hkqyl1CemDP1kOwD25mjT716
lDils9z7RUaiU9xkWJ3EhvSFeyClAnE3beXp+Gy7iuH6LFp+dPzPzIlWquU2r8aNq+V3Ymtk0xOO
B2YXb4quv0nN8oK2KS6YCMx36J9rPKf+tquijdhN8ZXis4xCeWKEBYaf6UdCxvUEderPMPnPug+b
pAQ1w2w8WzXEjQVFRsfwvp0Rl+kCQvSbnTgb8Xzyjpb/Ber7DaDwl7x5MpSkuMwR47s7ceSj5p/h
ItrOKjNiOPXaK79ni3OtuFvVNLYVd5HmSyBBguL4zxlCxe4830xUuGXnySGTg6ORXAECgYPrSQ6X
jqydU5YgZy6t3Dkx0/f7HdiBsmaybwFhwctaNm+xOBo5C/IZA9GH4do75r1QrVpW7zXCRh0p4ZPs
+Kzp7xJn2chBzTkvssJyn21CO6CsEZvHpQHiUt1L8Wxi/Fu7/3bObqYe11Akya23OGdUovqWgyuP
s5nnryiTye6TLNKo/v7cokAQ0nSQNQP4w/vKWshXuXoY9C+YrXmWzwaGzpygfy6FQd/5aob/rG3j
6+BwIQNylp+2iPZUZ4SYNFh3g56SwyxrbNPwvlBgcVwv6w6+EGMAjr4cdTMO5Ln5WgMf8/wgjydt
1QCOqmPHNA0PpirXi82cAcUsOK+4F7m41W6WUE1RtiKpXH4YYQqKsPuCDhoRlOVpPb5VFgVarv0y
K2hhySLE0YoJEKuRQXKkRg9dfIQ3+ELXHsTb9lF1YiAa2KVrHSBSvxswIH3IxsDlmvHyy2Hmogxx
BjkT8injIKZyhovtYEBsotbPSNnQ716Oy5idmCI7WdAIgza6l39LrjEpy3uc7/pEReuFwyyGYq6h
n0DmisMt0a/qJ3cpE9DySWK6ppZARdyVqR9dTbtJy+F2BKPFtDcnbCFqVYuNp4f3OQTxcdKeR6I/
O29vtAHtttk/FyomoUeASXWziy5MTrXdnIs4OQ2gPbspfGGi4qiEhFzWuJOeEyTIewBYMXJnUTAn
ICvN9hdNII5hwmhn6T5lnnsHsdsm1aaAN2LA4gMeZRhFxktnUINOji8xnD2EryWN/oo4WT4AkEfg
WEzDTe0eixi08p5LO9wy2nXz14s8c35L4KyVK5QrXV9kO++FWb3bI/tO7EHEfXu8CLDcL/mmSYTY
ZfSJ+03nzUHdWIc+JiCI2qdhRKKM/8c6dppUB2YXSgIWDdHxqKXmSe6e4QlKKeaLXEOdQeRJPGvN
N6qfwxkJa1hK9KTWZ6O36OyH7+CWD13lggyurmEUwxAzkFEn16KkNC4FE+wAI0pv33C/pjkFTTf9
jOXG9dJPuXBZnpwxaKiW++tF03eyZr4+Me8w/cR5wX5W70MIlCaad8z2oczChutnuJHyjbwBhBQx
03nDsRrrb999z6ToyZvK69yh/6mLfUJNDOqA+zJkpyy2fx6wtVV9ynz3pYuXIIxJ9EglFCY0gA+D
Ub7QaAY6PULT2rA3oxB1jPAqwS4ayFHPpXJFH+XHI/EhAEFAq37tOu3Yvo1+dC6JjEozPsWNsvVd
dWvjjLScyKpGWN2+Xn2SaS+B+O1pat5L86Dk7gUVtJdsJIBglyMDFkxZHsQG2EP/c+mckyJR0qgy
SQmPH/8WxsCp+ZLzKzm5BFWjkz8t8I71mRUgTfdCJwOFBdJ5z3lf3LMiuhFJve/Ft4q3LDX/K72e
+/CrRX4xC8Q+9F12A1T4Nrose2t1seJH64tIb4KZENGekyBJXSoSolv6I6d7SDVIf9r3LLzvCAzj
NGFWWoh8WGtT39m2/ybfFw876J8SIEhwYKvqV4OEFtktg+E/SkdCAysY/bcHWUAd+mFD8ORpskHq
62z49ucCs66eweNDcEk0LF/lpcmTAgu2V+WP8xCfUpKsv36CbPO7pu4zp/3KHE709KsftD2gZcLF
ad/CsdT5LcRJy7Eihq6BvpuMLjUlHsEqTm1H7stnmHO2Zf6PrueFphVfLfrL0CCcwp77k89n2L0t
j3JF2fA8h/OHyyuQx17voYYsxnDqfZbXp6QbApTvRATP5iVMt57GN6q3L+O3TfEsVEilnfjk2t5n
fZeURAusk3xXrmROd3Sn3heG9Fx/ABJenPL69wV69bKNGEVY8vHYLkaQl92T5jGYmcxBkyhng/Qh
0cabqQLzGynnluqqHrlX4aj+yHXKgrQQyrd9fy23oc4FGoc9p/Ne7n9hbkkseS8hoPgNR8dlQ2ji
LmgWNfdSnJB4XioQmdtdGmaCejiPlWxiwoxj0f0iO64RoFh+U1Gu0xH1oHH4EhPvT9mPdi+bDw6i
wJ6sAEzhVRLDv8GmkBiTRtTZutF74Nj4tQpOkj4nwBv660S/BKp6R3cwkKgzynHo7bAX5sdkGo/y
ctmmgOFvoUfdSC1FnBGzL19mt5H6lzXMEQPJVDest8hf3gfeYmGPqpVzSBUIbIlKKfaQOfDEuBun
ULcOxUY5vXLHUq4xofqOFWUrPlO+v9awcFIeAVH6aA3MCBAxDcRCEp5IEi5lwrxJ7tF/K/CJ93N2
URn6cc2H/w5cQzVHGdR71Rf1KB9dFfbBzu/ClCCmIoIol2M7VPf0zq6cNApUMjXYzbBI7BhoSprh
C7jTYel2CUKB9PeV8zCz3QecodlCYpuSUuGCCrxY2j7DehWMVkQhd8afexemGwK/7n9KRCYt1X4K
rfk4mZxv2fcJZQyE+IZWO0497H1FDhQFxCjfnuSk4YyNvLrW5/ZedqmPrFunFk+yO+U0y2lopm8c
5y8xDbIJ0dS9YuRt3XH2rL2l1VFeaaX1eo6YECJOQXCkOKWU82ClFVoi4zmFl972vY3v6LepFPsq
qn9i/Us7eRkBuBbD9ONWxWle+h/5fjXPFyGTbeIFlHmvddVBfiX2/V8QinDCrZP8P+pJwfnKyNIV
zLuPtlRoNDxLWt4jwbbeaal4V7Db3sv5AWwTxLVxanT/Oiu6HcDGI+2IACiX61efcgQrjmI5YdqG
B+SFP8laP8Gp2u586ajdo5gVpJFOBhICRZVtZivawRP2oScnpVODUY0opipnMRparZw919lH84/P
BE6DyrjsTtUxVnulxPXG9mJozItTFWmBHAo5x7npbCrUZHBqsuDO/Ps5JVSj5Ln6in7Ot2V4V43p
QT5ujOZA47plzdFGYVt+yB6R18JnAz/MpzzyNJkOMcz/7KyEJy9roafXpta+yxtbfG4Rhq/Qp8UH
bVDOU7cz03NR9s+D5R3kTsCxfSNWcwzjnyLyfol/GOJ5fSMt6m/GNt141fys1cWlWM3JaL/WPQMg
cqYBK3fmz0Ygtl/r8ucKrHg8FJCTbB0sgoSZqxnROlYd6kLLPUddfVo/Zq7f55qqMwVB3kXelWD2
uWmjS/gqsAwsCnQphuG9upTyltG/UN3mpaXsKXGHxDHQeHz0yVb+C1QkoC0QgBi6RdtvW2X5gx7a
V2KBcx47BOJnWZ3QcLdTrm/FFMqVseuogbXPSt8cTG/8kTQXlsstXCu3q8mdHZJ6s/hwnNUDS1mj
rgjO0+YL8knJLiV/IcI6+zYct/A7rlnjmtwRcoF2iyslQBsb3GAUlARJokQC+8OrzmaHBPcHsdnA
VRE/Z0qNaSaiNjYul50RQ0s1nYHMO5WfS31nLVVKFXOZwIOoH8wGH8F2wU+CP+JO2fMLptMpN51C
E4Mh0i1tquouvbKM9pziihueotSuWnvZDXBidni3ktG3EnZYmJwDcm203WiyqVSWuTD2Sc8josT4
UEfG5eC46ydJEarCIkzxV2tUB984/l1FdYj6kLq4Mk1oNyWDZlb8O52VXQ81QUtEPCT6UZI/wP8b
g3FpWcBE1dZ+QgKNXGXgQ4iEDWDGDiWgppo2TaG+W/WtJGiz/TtRS6IGYHoHzaC/ZvIJQXVr9LDR
Gju78tbnsibhtJorj0Fusn6/hh+Or/TUoK9xrnu3/pLKAG8tn7D0xe1Sm9dT5X5LAR7JgCOE51Pa
nuSBSh3YHpStU04bZLfgGFEcZLGjAIIfb1avQR9dJ6QhPiajoILoXEmzw2g1gn2usdO3SelvpdKw
VhkSdX6FLfFCKtWub38TH3+rhbP3kWqZKRSghRQy9GUE4LtejRwtSuJvj9hc0lIlhsqBsVZbfeti
8xM6jvOIbSC3OrvDez+77wbRvjuG62+ERkyvud6PRf2dsn0Gy7/zVf9adwgNEdsy2+lRnj6ow2Dw
vL0XvhLsSbuKqIgtAC0zog2gPuBM4yRlDAj4sI1qWI5S9w7Ea5HZvjnsJdX9/Wr217U9jbtoIkzC
GU41EZyBooECk26eWUju+h4aifl1k0KX0PuPbBVIe4neiQZleyFuc4R9BvTY/JASj8k1ZHJsRwRV
20+UAo8Fgb7d19TLPo0heYcLBLiA/eyX2fcU+t/Map4U1ou0bgus+A5evreSvUeSJlUdwy5BUWbb
9dH23qvsTRMNzELTaCdTHpJUy9F/NRqRFwoYabY8SJMKLsKjFBOk4JjrzcawbQa3wqAwjd0EvWI7
m2y+7ixlQoY0DktzK7UWiUKW1t/aurKdSHd6tn1zJW8oVRWptkjrQlHKG4ZNbirK3tJfkXLoxDyi
MXAIkL620HWXyshMMQLsRnxBfxQwkPYgpsKuotsKeoQUD7PgLfze3II3vW3xNmI15DVigmjJXylM
zJYVrGApKSb7aRjf9BZRFxifZJ8nhr2rBuNKMZBwQL1PCiDw/x7HzjtZpKiN5j9LJUau2Yic00Qv
ZOnNazlxof67tpZbnM4QdlVfOcuCynvE0cbyqEmTJEuh3eqdjWdYt33TM7eEsZB+i96gNmZ+yn7+
2+hNlf8YM7brdO4WGo4bkA6/TY6N8/BwQfm4kATdSrU+FyRp+6XhIMUiylfbHD7C6kaaQLWXnhBt
iROdOgcJhNn/aBwylLC/3UdvdjZdbt/IebJxQb8rfua0s9NlU1mnrKTmyXXLregqaCrjIyYvlZqS
mDG3868cZjkXA3o56nUSk0oqKRnn1Fm3SD1sJJFLK+t3eXSGMbv2Zyw1FfAlvrGpuEgIavfMXrbT
Tv4t8fFaY7J1EAzN7xaf3jIIP1GTz6dsP8HSL+ZPrqyTQobNpFeYT/cLebLchviZNL/1puYgvcS1
vYFRaQQYxEnICdMsrJBaU8+wjZsuAcKkZ0+r+4lQw5IX6VAnszuv1iUx63Ttpq1WP/KsbW6SIgxw
OU6BY89H4EABUOugauNTpJT3Y5hsmPB8WvLpUhxciYOTn2djeZxvxMNA8nSE7YynuRoiTMna8JjC
3QDBUEgYJT8D5xBAnXWRevZTD9lz7Yzb9fs8WHnOsl9k30AzrAzpL8X8SJLhC6v6/fdOksPh0YmZ
+4Oe2zsv9FEbUVbr6RbaUe5gKDdaZBDLpydGCGQ50Tz0rLv1bv3Hzqu+fLP+jkdaQvLpDPg+ugx8
dyRGSofdtNX9AO2P/GwetSPaHCpiIfXC8lqyOhrT1DYcbQ6EPPKhfqFBydg9yJJYeOiqM9ZfdBj0
R6UHnYo3uUYvpFzMvYCRXO8ybu0NAxTrpnerayexvhRzPmYE/dIhkpBgCG8nz9lp0Diu54ArkjMh
VyXGvnCoLrTji1FrOzc2rwc+jFxuZ5tcqj56B6gL7pRk3v4VrUzwuzEv+OgQ1ceMvFxIWCNruyjR
BZDJfSbVpBHlsvT3w+Bhe1e1Xp3lsTOPte5HVYsvp77dy95c3RxEgJ+e9iH1cbEeYh+BLOwRHkPv
iq4zFfx1t0u9dR77j0R9lI4SJICUer/EtIq1lQRPvvo9goSAIhB+ulMp/Uptd62/ewXafbp6oy2f
4h7/Kj1PG8Oxz/PgXDpaCrqrPAkmosgpsYRWkIYzUoLI+ck74+qBqj3+3Wanv/0s/VHpizY9BSQc
AXgsFs9qNubk3nnF+Ea0Lgdc0ki9LDbCFLomm/KNFfaRv/l++r7WiVsKVknvUXYvNhInG0l9yHB/
jLlCTedtOouQ78rE+62RdRZdK/LqwsYK4pkJ8VRzfnB8COtwyzXbwJFnWeCmM40GjTFfIzPxALqS
Nh61GKkrwIjBaG52CwGYo4Mj6Q2iFHsrJYqWc1Bm+atnfUn8XJDSSAlA0h0Ep73dTAyZ6hzWngih
IpguyabrZX5rvfStcH5bOUnLOyO9hDDh2evoEygYLikkr3l8exv71qfXtN+DGd0POnz2pPaEAZuG
lheyvAdJEqBsvqAY8ksdh8eGyT2EFsZvdJDf42naQ+MZXhj0WcGxuJEGOZqxsXI4Q/CeBT3mUDUD
paeMjnxCXS4P0sHP6vrQaPZJb/aLw8gqtlPCtKZDJiGDaS3aT6H1LhG+dGSMjB4vSjOVT/kF5+VL
Ddm4GjoK3eIP+FYEb1A/sTHHaUVrRFN8myFtuAo/ECmupkTgGinmFnB+G9svA2mehIsZhtr0zQsd
yWXZzdIVkAWSWMLNr6IwP0tjcDb7D988rBspujVL/T0etV2FfumgmIeoJnlBZILVCq3lQ3bNqIcf
+fi7oShv0PXuw2Q119LMCaPxy5qGA4S54sMENSDoAfHg8mf26wsYpl5bZ7y2ohJyfZqKGXUVekat
0e3d8l1CcXmpnEp5vmHuPaOFshaKDDV+n2aoVMJyb+YWDIwXso4SrUu2tPQhVYA3ada46Fmufh+M
Jm6seZmpDqzYITEPzAqi65Q+l3Wy02dyZGKYEFMSJ8zveZp2IeZ+UdX1B4vrv2v+t/yenG81pdBc
QcCUaMjUQi7F9yT6W03ONFHJgHeHeEjeU95Gcfidwmc6vAAvqb329YdkYXrF2xDPq2g7ZcXnakmM
DDMv2KZFS67UZHoUF/vX5zo+kz3I6brhtXxrvRe5KU1XnnVm5CWQX78p22aO88fSq64cbKNEP5Ie
2T4j9bHyJGsuO1AWeUm+NMN8k8a0YCKkNYb631vrQ3JyFcXOyc/dw+/uHjUuaRpVLpTRWgYf6dmu
rZ3jZuueWjv2AGik1VqGzXZs6ps1apDtL0Gw9YSWZqzp79LhEoCSBKFZ1X0ycU/yRAbwRVq2PvQm
o+SMtIDRPOsWZ1BWspKlYRgPTDRqsayfZLPreplJeo62XWFB3eahvsNzlzRrNtVjnt/KzctZGuiW
lEZ7N+fIxlXJaQSHD1fcozgBcQZt+a6r3R5umNOakdnmiw9F6RphcnR0sb4ScANDu8trbWsRdDeE
zxKuykIKEMXOxq8RzCrdUakX1mNI4fhFKYidiLIPUtBfTfzszr+ceK9t/nIvf7ka+Sod/ilFbKG5
ndr5fibmR/b7JJ8Dh/MxuUdH8iz/k0trW7SMqZ/y6EItpmRF7Z6ljQsoxt3oyjAedbpMskOlWzzN
0a6fu5tQ52Ykiovr6sOwbwQmlknLRVyubLkmznZ+Zl9LrgNXEpVXKdCl3bvRQMX9+7SuMBfZE8Tp
plFedFH2KsmmHAUJ1JQsOZL5SpAnca10Q6VBbGB4Bg/QDTtN2soVwi5mf1wcRs65c6dFYNIXrgfC
1XQ4ghGTLu/fDjBXkyD222sdwuK16yHlaOl0eIyIxauNkEaNFRe/huxJnJdOdieGC9qMO30Bm15L
nwWrJV2ZRdHuF8iLu2q4HPvoGR7IrTL6K9DJMrJAMjLPql9qeMIFx4G6ya6OBkg06HejC3WYMpis
4NCR1ZctJg8Fmr4LU/YSZ0xuvZjSLwp1cmjFIv8GA0BTmFTWw5ptib2a/PYpU7RLrf0dzGSZQUBv
bhtFu5L9JXZVoFcFRLQXeh5+6JG+W4tGLKrdtA9aOF6Zlf1VvksZ5J9ZFNQht6iPb6TIv3QoIA3Z
Tkrm0o+IEgqeULgsUwGrs7qVMqJUNqXwKdU+rVM/SvPCOkFtvZT1W2u+SsUQCO1htkdW3lkBYaOE
VLny4lXwYubtw7o/CblgbbnwlOKZSdG3EUp68UwS2xWqByd1uSZ2smRdwu7LOTuJMa7xm8RssmCe
uhsoc8k/5c9qBVKYs5DEeGmIIpDP/JUUymoiLIVKJhUi5jWQagWQg+zZ79WWXy2S8Ox+SRwoF7eC
hBbjaUZVBDJG+FOhp//V0R1tu7cV6SdQOSSKsiyGIIwsiKtEkiuQonFolm95ip0Rj1/n1WFE45GP
yMVYiT/qCPw+JfmWJxeRQzG29+pFX4v2O4+NJZdlfCuOdFQU2ru1MMU5AgdNqgXrezY+6S4EDGZx
IwAHgWNI0LiiNfz2Eu7qF70EMQtN8uB774KrkteJczeyLwhZPtY6At/K2M1pVu2kfdMa7WUNv0Xe
ItkhsRVahU9GqF55MBwSW/5uf5hoT8eZ9zp1y4/ggxdPP/pJ8hpDaKwRvfaeeluF+UYuSABgSV8c
kYQV6yYf8vdRrcsKDVWAMWb51GSqkEIHtkcHg8RdHgP0YWSsa4YrJ0VOjNsjJ0shRBxCpFoHw3vy
TaiFqhy7Xt+IqZFWizgJWeZ4UO6mpboW2KIA/tzKZU4h2sjDVY3wLjegNuK1umEC6PXO8hUylFu/
Sa/LdAnEJlGkW+iCV1QeRmO4kLMjzkneQnCEulc+1tF4+RfabHSZNFZ0EJ6/0dAD/WXTdhkTar+R
Qz8izBiMy9NQFx9yv2LhbPcSosVP8QqCHjMQZkyKnokUYFkAWlpLf9MBaEjUamnjr3R6W0P9v57n
6jF8XpjOABXG9LoqEKfhgQtiQxyILPgAQ1CT5Zfri1eHQ6fpWrfinRhS2QtFd62Y40mekGCJ5d1j
LtCEDzOiixyn9b0AxSRIlvYaDajYMz+lVSlG1GzGlzT+oaDf1c0v6ctJaT3RtSNDqe9JfSf9TOmw
mtTazDk+9aV1renObTbFVN+7y7wcvjCcP9LBYJh+M1ZAWangSX9Qgjtj7FDRTR+kiY3650Her1Pi
K6exd+HkfJT+uzQ+Qp9ElKxEW6brMZ53aDUdwnr4MafsM6lpKcAAKfmNXHeoY8LoqWhdQ9nk/xF1
XsuNI2mjfCJEFEzB3NJ7Ul7qG8R0jxreFXw9/Ulo/hN7sVyS0sxIIsxnM8UuH+Mjwx4/jWGXfJkB
vN/1sFsaXCwpEzRgJmBt4LEMGSx9ouX/K88/zDE6qdL+GXRIC3LsSDET6vV327VfTQQ+R9GWq6kq
1KGoIOfZDrvnFS2Gz7kUT8ikx7+xiy4eYvifoIPjNZWD/wLBLN1JeywvE0tf56D0ph0jF/GL44NB
KYNw+A3QYPvzj7d6vvZMDHxNvaHXAQZU2FBw1Z2yM46lZUc3VmajLQuXxXtGdXblBbr5qw9dPw9/
E+F8p1Y0vGNlRJqAH/pmDZl7zEoNozSwrYcucOJkjTN9cVlnMZ0f2KcNI5tKUo4ifxjMHIDeQMzb
+Jk8YwOJLxJj5q4gy3gRo8VsJBDnPy6H+s8/Tgf80ZRd8dWambfuJ0wzBWTSA2uQM6aacby5uWFv
qum1kSAP3JHiC0MLyGyKdJP35bM02WeFaoy/u/G37A1C3cXWnlNC7mqEdCij8dmMFkZtcG/vSgdQ
a9BJN918sRhx7I0hXZldJ/aKMWJGW/6qfso2XguZFLUMtLisWGsrg1M6J1QXyqPbwKzzFDwmUk6j
eEui1sNr0/crJHhNGfwuFZ44Rwd/YoijG1q8Kh03VWvZm9LmDyBNxA5m/jYY47llCjjt4q9CzO9h
bXw7EglgEnWnYZof02K5VYgEGfDd9ZLf3ACrwA+EVaIXchtUErI5PU5QYsnejWu5UiJoN6n/T5TJ
/pjUM+FkOj6b5EGhJk5ukEuscrthnGppwrbFY8L4nDXmZzdg5o2dauNZ7H3ZTK4ULEHjgUQzp6rs
jhrmDUoVnWoOjaz0D6O1aFdQJ4Fxiflz9Y+GE5qdhn717VaQw8MQvHpTRE+dMMXRHZ96q7YhvjUr
7Zj2KhoD/4ghKl5Nvd+uZsfrl0Vy9jJQD24Qwb5Dp9Pa8VCDInwaewZRxGiu2Ik7wW24k1KT9yDj
YGn5pYv9y9Sog/KdG6R+G7C6k7F6sHIGwzgUsdYb7e/KosBIh98lGs70RcejlaATa8a1GBtkA4jP
0JN5/PlwxNv2VKIwLL9H1Zdrf5juNHTfwYAh3AgOLCm/25Qm9kEFGSH0zHfTzRkwLGzuYX8bs+Qo
97O3nonhPHK/7IE41G/Unj/9LjIjpH7hbK7z5tBg4KDBHqf7mk+16PXv2GaanoFY2H7R746WPt8z
UA1ADKoXalQwYY9IbfAaVvmwp8/C2VsOVZhOQ6R3rXjvhyymj/NYMlNKKNRgmdIJjvDoTxSNLVLJ
WxoZ7mEAdUrSLrfcSTnIG3gHLItbWyeYHgCs8X+E9B10f1XYx9ZdYOHRZh+AGtOhlY65BSpwtwbj
2yoDVumUtdXyuSkF068JkiiVGH+duPvtN7Aoalbrfx5knh7aDEMq1yYVeO1GrM3FPJiBGDY7TrGi
EZxCNVvnALuYCJhqDvno12h36BnGk+jABqlOg6oukTiY6bzLzIC/I8y5Oca9Ezt/Nn3G1WGctLse
4W6tJ9nh0xg6foUWX70nqAWzLV44+rUWXsHtGJVdO1jNARPstQrmZVgCWLXdv0fSfJiO8ZGF1rOQ
CVw1/dn6munxGDEkGyNGUrU4kapynVgojCH7uitXRjkKpthGfFwOtJt0vepF4W+GCnuhUWEJqgbJ
RQAWnTfkNF5KWHEaHWoiPHmvUwuQRgPQFbfyClvJ+yhhJkndOocGFCfLx9m+bqiD5+W9K/wDGLV5
jWRSbwHYnJ1StVvlJNWuYquFTdBo00B7uXNYD7rcBnUb7BRzRjtAoC/zGN9Sy/6VZxiBcLTtSgOg
bcdGjWfV4dFIvXUJuL5sDANDmIOrNAvFKu2TvfAxA5T6la1H99IaMUoBOs+JKc+Bjzpucl298pqm
obHnMw3ajisPI+MgnHbt+PmvrsamMflFurAr70P8T2l1nAFV6WwmCz96OdDZFztfjFshmcBJWSS4
a9fJ9iaE4CVabNrgMTF8A+yC7djKuvg1VoccJyJlaom7tfYoNmV5uoJPTN0O+52AehFjbtBcJuvB
PMaFO65a/pwrOOf/4nw/AtTfxJxaK3u4TZH/i83GaT3bNp+s260cb073cl7u2CHdldQmPSkPSWCx
3xfTJoQDmqJ73CQO12gmeFeVCN+141cbf3Zvnjfh1QOJLjlgs2Fwd7Dif1OH/xz710EPXHhDyzwU
pgAA34+sN0A5MP0XD+4RtQvUVoU014HHnzMrxueuKOSBTLPwUG11GHpXcwHYJ0DQx1Y2g1pVwzLK
YkqEtLYWjr+OY84YZLQMNlqTt4MNa6yDlMgCQsjVA5u/gVi6y1kGXlsumGE1PIw0GTdTuPwXY/9g
V+q1cTNslWxEswlVIhl0gm2AXntlTDnHcJGsdWIQZMvR2UuTY4VYg1t3lZ70uFzoYUrWOJxcL4rX
hslV3a74vQOsLoIbITeL4tS17d+4xxXgNKO772ARbzoDAmbdOpeWYgQqVedI1TNf8RuUHKwaKWIp
77Bnxk3rxcy3xX+cwlhpJX63bSvWiNP2LshlvKQLj4wJStdM/Q029KtN7CYZLP2REJqTZp7MFru2
S14EZuuNIp/nlxyXGw1RGWNWa7OH5FWH29QdXw2ZYRMfOfGpupAIJfoPbPpt2tuPZVCSabitaabX
Ye5/QXwC12QyXZHl5Vokeb7KJUF6kCd/CzScpay7VQqFO8zQgXbhmK2LeYl0HNBkTZLviOSNdcfg
bNtyn3RYatADY6AGOq18ztawTrLVwj2wMtZKE65xFKHzQn1Q850OKWCJVf1QOh8OurADtqif+Vke
TTQ0a3smRllkspXV3YmfgQV5PiuU3XNDNzM/gVb1sFA0PX77qg4gJsNyG0D3lYAQN6W1aZXxjS8D
nqeuvgbYzkwuMevaZ5LdETSagYeFBoh63X9mCZARryZXAqEACb3ZStnWl6A5eEZtbY0SmKQ7yYdf
OCiIWZFPMVO3g/+3adXfkCSAhlV6BWKHsQ4KN+MByT8kSDSN23GT9sTWrMhRUjVaRQ0VMuJBghHe
McVL1B1n026yxLtfSyq6cfepK67ebd0EK8+8zIag+eyneGjVPWR5ZZ1BdrR68Z2Tfc4zLsc+4YEa
96mesPbV0uEsYJMRrTRhjZ/1KxOdYpR2Cwi+h6Cp2o+wxgkW1U/tQCwlCzlszNb/d34eU/FS0HGA
/zPslFtXGyuyznon+1btZRdE2xCPdVUNI2sKE5+Ah36w4xSKrVnePXfK12w6M8MwepplHq57ch4/
6hlocxFcgp5zHoAr8SZJAcqQ2l/VTvMoRkZmsr7AugTMfq9881Z54tj6RXGN+iDY+tapGwjC+/Ze
OM5GmrTJ4kgzOTyodY+IqBjqR20mwRU18o6J1nVkpcd06JG5AyMySxKTSJMllv6+d+1unf/LJjXA
nC4ivZbGLtSVs0+t6t4XtGmmDAQoBqADPxeVd9O4Dry9TSqFC6iZdrm5kAAGJ9mnvqLAatqczfi5
NmWQHVm75DLbJ6cU4vahYusrrym2phQNG1OorbRoUlnWqYi52UUNVMnke8aysZ06IAsewm+TU+HX
EKT2ZuwNgUSqH/fxEhtPsWw3MUCRL28CZdAZ8XcWVq9d3uQfaasUg+5quhTLw8/L1kPGsXxHXEga
u2lhn5BOkrprQZFnHvbCqIFupbbYO0HjIrR1xboEd7CPJ8t9+nlPlM436AFat24GihMENJPeOCvO
fqt52jgzt690HSqXTkibWM52LLx7CXh13U0MaIaidu+2ALiq0mNpjNNLvTxUObhuEpbzPGeXioUl
+s3R/z3AZsrOLqPNpm185Kxfhsr6NB0OAhkh7/x5GTcZsm5Eglj9qpaGWG+/lfzF+noOP9k0SHZg
W8t1iNIKExmL3kxZDmekHQPkcJ55jeHXKEOieoszA9vPjMwh6/EKFMF4JL8BJzt3FlOUPMt6jcyA
8G2DPvYdVTtWYImXloImdkdbvwezGx8wOXR7Bjjtj2iyd4XfmBufWV0SHDk9rN5Od6rWO0cUIRTa
MH7vM6awRThO3wkjZoY3r2avrO6houloF/smndznKQDd3pu9eYAVfE96P93yt0qPtSG7Kw6nbDf2
UbiqlfwKFM12ZYrgqKGQtRiB0QNo86YdpLjN2BQHynRrZSUZARlHWlJ19sVLC+5c/izZ103ENp68
6qMtIHN7Gy9SB7/pB26nktv0MBVn359A1g3iZTKm22KneVJJ+RgBtL3UuE8MwxevTl//o3BUPgkz
bdlMK1d3FzudidzB+ptOnCmQxcICdScWCj6EeUPC3G8gYPsnawBW5qgpv84tV0+negZDgYxd4hKC
/Ra8dX5ziTzECQxRin2bFBiyI0xehttWH+y9uHMl7lZNVhZMwaMN7nmXyxdV/eu3sX9sRSlYEw/1
fw+hcq5KRl+JA7MnBaSmU1Vdo+VVUeTV0Y81PUOT5pZpSbnljBBXMr1i5UbKfE98FkUhhz/yKFfv
Yf/sZ+P8kRa/xojKQWo1NXaUiJEr2V8pTDyJPBqvLa1i8i2zfE10ZC7DhN1vixyLcsLSGjLGXZu3
X66dB+eJP/a9SmFCg2I9iRa3c9PI+SRVk7B+gVaiiK32KYV0QWglkgPdkWGj+1ZfnVb7iLgIJ6PR
0tdmGJ1zm5CW80M9xwk7CnGU/dP41Jy9WNk3xnXTQ6ga4zg3JY3mZHRXTqqNm+KwOctZWFsvcX0c
p/Wp8hFnu8V3mLqXCs/nv4Pl3pljE3+yqnhRU+yzE+K/K5cdJu65v7yxUv9w0fmmJqx/uZCz8ezZ
/tc0fudeR0mAitqWJK9J1s5kQWNJ0n9CKmNW6NVvtbJpY9TmF548VhFjVmGv0Qyl2tLk9+B/7V+Q
CbN13CkA4pkcH1OTkdV0GHtS+I6rEbYlASN0BcOZ4ks3dEAuirHbzVPobC1bDqdaaPEk6hhjqUtB
Pg1SoFBaPowyzd5xc7h7ZiZDWskGtdqj7M34UEapwuLQIu0lY0GSMycPqc62qaxzydjaKLPpJSW6
fPZLookFtw2ro9vRIld7Xc4jv6XfHiaH+JJ0wLvZ1L9OuZe3e9baxHOYomPp6jZ6mZzgJU3Rx6WN
NE9zoKs3GVQewfMQHH5etiPCCMLSZm9DU9q2lhdtYMMgObXTujujL+vOFkLDs5XFPqeF2AeFI65u
lZjXPGLxR1FIbnWnrtKz+2kVD8140HP9ymgcsms5fFUUETfxZFgL+hNfbe9TGPCgvCMRhAEcDP49
alEf2tnTbCXue6im6OE36RtFmfc5Tppb4znhU5YX26kM47coALIYjoekD66ukyZ/lsFbEyBkn6hl
e015VDD6dmPz79hHtcsWTVJJZ4tprL3qSft75Kd8+sbUPg15DCA8JAMcA09+SD3KdWT34uRRYvso
FSl9RtuCyw9BZbZhffgrnyb9F4Y32Vr0F2kfhrSqy97ZjtmOs/+rA0wPtjG78PfKbmarcKvn4oy+
2oDAhyC1K4tL3trlRkJGOlOZxHBmmAZO9Jq1wcR+rUzjLUxLkrvAdVeWJl8RQgxX/FW7qUeTmDX+
8Bin6GS0s77ktSR6TJAydl7L5Skyn6skdu8O1/Q7HWl5l1ncbPuou8b0BaqKgQRV2m/wiE2G3p9l
qwfiI8/dWlPdb9lt1+yfwVUUQWGemyL3tnwq/rbG6/ss2UtIfB0/VaCQEm1ZsK5MvQ2TSb/mkSSy
i+ob6kh9Nbl3XHKNZdEVY/6c0exQc1yc7ZHO29wkyTGsMGVWOd6tmdlQ4YDaqHV5/t9DrfzybKUK
oQnKRlS4TXUNUL0RIo/Zvq1ERVjVcYKYDAB75PFQ8TnoPI1Mtqzyt2wyxMZo4nu7xH2SRVKIHGo7
tjm5c1k+JLDEVSSieiejYOeVBHsdOfGtysSKON29z1ErnoY5PTHQVZ3mQctLMG2H5T/sJVVN45Jn
Ig8rdH5pcGzzcA/jODqziWScTMYF/3v2814VzeiNMoNgevmCXh4EXAOGIusvy7PLHRYshgP7MkWE
IGR/ApttrqeRa1xfT2Rby1e04axGPxCnyvNa81jCn2KMC4sXfcn0EhquyTS7oiaqdHoLKCz5iQJj
1dyCNlKfQqX5IfOl2Aobdi0fzHwIBpsKYFRPGwtYNbNyyXxHnFuiJJLwzByrO2eO8dJPExtObt7t
rZqZbcOsqGpU3YXyc4toZOIZeOH1EMViM7ief/558GyHyUUry9eWbPwngLSEzKg5dzI3vCexvNeJ
4cWlEIHoViNnCvy7cnMc9GE+HO3Kkw9skauG0uE9EEjrh+kSqOBuZ4m5m2bCsigT2VMRN8nFBZCv
nCp76nBZ52Tp9yEt9mXqn1yly0sq43GL7GzmIGEZksXZadd0BilAGRAjDwOZu53m21JU6lpYYcPN
lksRrVuDfK9A3ZAHzT/54hFoSoryXhS550Ta3jttz1VO6sshybaqrlzvFELbPVlO+11UBnNKKBFp
D+ApuU7zeiplc5OGRb6QdMmqX4xILDMn29Kqj6PI5L+ypi6QBlX3cEBUGSbUlNaNhyP+RbggJTvz
0E2Tc+Lpp54tYpaaI3RNFgQMh5LzOfKt6DomMXAiiqvbYVTBaYbvvs8F7CzZ+vOqt+lHSTEGMIx8
G0aAGYIGw30TS4aBzGE+6IkKQ2J3h5Zi+t6MSsV8dZ5dTOnudWXHt9BGNZi1CTVk0ztqTKdO78zP
vk3PwG2hkzF79m5ID88ujHnlDHBms/HZFualD1AoZ8Bu1wOo0r3b2X97azpCds73Juf1ikGT/J5L
73PkCCgP7LhOJ4/Yb2XPsY0VknyNIAi/24Jv7R5RGEM+zXx9zmIbMY2FWMgB7PXjJC1ybjUowvwj
x8SKIUD55grvEPrWvGm1bHZKhL1FDhsaGxy748rqivAcZFF5b9ymvHMbn3d5xtxQ2j4Hfgs6nlFx
Khxl94YBoAVrV0/n/z0QxTHU7BvRVpVU9ZPU6S9FpYbLzzNnZLEidsFood/iy0Oi1c1gb2VULp8K
/F2Pyv69sl1mlJLhEKN7BhBJJ2SwwfGN+HJRdMXriHnKD+KclzB2mEY2uPNVTWjtzFDnXGJoiq1d
4oGNWcXG7eeBU/7sOw466eWtgYLXaUqs5z6ZigeXmwsmlOAsWhv3U2J2+8Sd/gm8ZDzAdcFFSJdu
j/slv8RhsjeMQO2pHAjQ05n/Dtf0Y0iBD4o6H7c/vgEZ0XcI+lRRk/PYi3RZCWkKeoW9mKGM9vH8
ovvuIqf627JH847M1B3xaTsUYx7KyzdWnstLsQgqDFKGOI24E7KE2YxmzPGd4NBaTtPOdKgBgg3Y
VUUHyiJNjYMxpd+9EDV1Ev8RRb4LmOGPMurgLPN6oB4Xn7GKZndRGRxKyfytov69jb3+bQr4TSM+
v/eSbt1qcHPKR2Z2y7Fx3UZyZOLZYbhieRFm9A1MEagwfHW2gU0+H3i/6kpeVjOdFvf7El7GuQtt
c+XHLGdkLngh/A96kUDoW1sxkhDPW7drLJwHsftJoREF9OCEe8lEd1+X4yH2qKj6dpKvMSXpQ22F
f3GLnBybLgCB8sfyJBJGtevRnZNZVtnMtjl4x2IGTmlOuOmngjAzjm7JHNPDz63qv2fmMpNQ2chJ
uBiA004jOWzlhFSjWQ48rpTUJAJ1+3n189AmGIqYAp4pKeXR439fqIlsVuaQdIfG75Jttkh1Zmla
L7GaNu5kB4+fV3bVdRtRd9n+52UwYfaoZ/Ev/NbwSST4ccserhWIwSxM6s/cjSzOhMXptLysY5aW
jLF5mK1bXdmMuI1F+p4G5vhHjf2X7O3wta3ktDfSxj5QSIlfuK0zjtPU0X6OKFvQVqidWZMjZf0j
1qP1a/DIb9zA2vo2IsqhHqob+kkOMSMrLoEunR3Yx3T2SBNr6d0KJmvXUdJGt3QSxnHKuHQ7YMA2
Vc6IObgSVkkLgi3lcl+ZERyQ+bEU49KypBYqV5YdT+eojHd954iLQc2dSmfLnVHO1XvmdkyExVME
Oso8hIfZMOY90/nfeVZpCuSxv/7J76F9Z68R40dV0J/MZCZa5d5WHPTIps+ow4eklUHxCUDkqM1z
PM7BFkZYzGWP0GuanPzsLPHXz7Of9/RQn8KIGbvUztxd3NBcclPw1mZUcU3X54QmjrUK+ciDgRjI
mFV0j7k3cMj4056uW5qreTzk2g5uYVbZLxg4d7qI1YM2mPUywvfejFHpgUo3pkfUJFa0Tjt4nShG
9GV2Jxi4npdsi2U3Nx48YsblC47tBLvBtL5C4Q2nQGXjCaXYyGoVL3+e5aheNwGJ31ppad8mrjAX
Puk1AfLRK7R7AkHCMP2CjP95Fs2U3OreoQ3MW0lEhZt2qtjJGREltWP7WJDlVePZ9G+Zjto7Qx7t
/efZHA/iMPQOHa0GbUXqnksnNa9FkDF6K+G/Us/LkRNh9HuuajihKaWuFaTq4XlKi5sb+u69kSnE
GxpoFcuxtE28bZ5W+t4Ec3ceGwFFfIqvtE8H3eDvJhXeDzH7Edai/PJNSqm6T5+jhBEzwwe0aJt1
8ogLZHw+FXKYPvO0CbKm3AxqRMCY0wMcoIdyByBkcaxp7fftcO2yxLr5i15SsDphFc1LujwQO0Ia
Y56BfCwDuC2CjdmwAT/ZM7sLvXVPoYpdGkb1ICBwYXQ7tZG+1f9S+AaY/FMAypKJ9n86xFdWmYw9
dAcU9U7jv/HZdnuzyvMtdFKf6QDlMXxv6O3PVzMTQGxJVXfjzs0+Mi31mVLIwepgJDevM+e3cAA6
bFTqExQ9kkCP0T02DDNo2A9PmeopID4m9KHokxMLun2yc3rB7rRTeVe/GkqqVG8zTtrNqHR9YTY/
u2fmUkQulfNVRdjaQPxlWc7dtuya5yy143PtqL8qz/5QZlQ4P4EYVtNU32vTxugjelaTuePf04I5
G6oYKbCgINjXi/Nr7jHYuPja6KYH255dmndukODHozZlKqvx3nOFED4/2rMq/lgpm3t1n1E8mrM/
LKmz/DUp+RIUKHX6ucStyCe5Rr2ktogQjA4b12ss6MRNGeRXnU3kAeF0arPo/wKQfAlF2qaaITxh
yTCeIxAgLHjP3S0Uw/yLARI63vMlGxyq5AsOOOfyv5GW563hLs83PeKrqS35yBO64ky/XRNbxvtB
8w0i7919xWrOyq3r+dMky2PgNUER63hyPVijeE8jc6eKPHiWE/S+zEaRkDKd8WqTWlldM+0La6Bx
HRW4FrM2CqhtVO4G/ior/qoJD56Z/o5KB6qx9rMvHbJSDnn+XuN8Ilr11atRxh+FZ86E/UNziEZ/
3pHs2rf/njkDgWFo3fj5OOJbaXyoPJk2uo7GI14J4yOoWehwkWLPEdMoTCOVp04zPOk5UDrdJn5u
mtp9+OZnNlrx8887pf+LyVnzompW9sKifqAEqNjP96rH4Ac0sxPD3v18Ie4cGElhlx9dnUZP4Ske
ogykvuAIaXGnNqY656EBg6hzpqdUS7WSjPEePZqVT+wCcGINOqRSFvTrjnGnP7N1RvUbMKgb44sV
PUm/G6Fq8DR7ID6MTqGcOzx79TSo5BdFjXLlGZS9m4mEpFWTcxRR2bwVxlEm/Xyu3eTQluygUXwO
e/fW4Zc+KybEthkf0vs0vjF19ZT4pf4e6fYhIoeo0DJ6q+MW93dmWdfQcfA09m6yS10YHiFeFiOQ
+8Gu6fSpKthoLETvThK+VqPw7q1lTe+VC9Y2NatX4A5MxRvOsemTv5WMs19mUS6HFT3woaDbbVGJ
K9hiORSuiLmmfdHuvrptI58YACJwiqxvJLrdoQ/zeRcLCG2CKRwaNARZzCN6q9ZshLMqKJPb82f9
brvrFHo4t6rax/OYfQahjJ4sxjDb3mxfugqWeRMb3tHy9OvkmvYN7AwCppQVd/QD1oYJfweYs0sN
XHF7krGtdqHNy5/3fh56SEU7Q3uIMMNhXePACjalHPr95Kl8h7cv3jC6U55/asS56TMHkKbNbunj
0NTRT/RDslOvD0MqP5FaBaueEQcmdoL0ME0uRZjqKGonfMOBaD+loDBUbb2G2hrxukd/FebmpPBR
UlTudvlf45jeFZpQ/MJJkux8pzc2Py/VZCHYKsZoR5xl3kumstKKBkYfQjH9efBfJluhs0hj5BiZ
dF5owXTbRgokO1oyQzNr1ow0DX9sWk91Rs8EQOJK5pQucoeQqKKSvrKTcSUGtsNQA7KtyQjJbYwg
/9gp45ETS6ajcQ2QtgA501BI/MI+z6nxgjs7dNryHigCtoyEYqc5FeCa0FXNgDBZ4RRumejn74Mp
/iVpe2/bBoSaA9DYFzhDPkXrIHsZpFPdgr77aK3fQrgjGowuuAj6VUdyKHSxRc5kdBBLTIMhAPMF
cw/U6gwAtCVV+f/BgkcsdWWgLS9JvY38e6jaiOpe3B2HzGa+j2Tt1zw7z0639ANtyViuwqzTOz71
YAqi9yprtz0jYA8X9jiQYg9By0z33cDCKETHDEDZPFvLg5+CB2LROd9zk1l2WzvnUvZpeGBR1Vgb
E8nnGMcei1ehfWj9Q59OzBAGyfhEpOWTgJje8zxbj6AJglNNCQfEQFWEVPj7CVRO3a1/vvLz3jiq
VSIBoxdzHN5+HhKHZjgXDABM1Ip6efvfw5imXCQmQtRGbXLXxN82zqz3aWuThEX3xp6zeeWqTu68
vJ829KuKtDb/+7YmQ4bnNPE77vD8Wlup/3/f1kXdxpRWcsoNOR0i4WMorZmoyG1vPPZM0zz3A6aG
vmGhf3k1hZ31nMGV2zS1FWzbn+9YHqoYUlwEiFezCbVthJhOs//3v/D3v8ciZReP4dyIysxXVucO
v7P7xUS0uJayMq8ypY4rGFlgBTXec33y3wt3IFsX/GI5duEQrgbeOEPubSgbq865N6Hrf5ZlEh7t
utWbanmJjZton9z3ZsSN9WLo4uw5bCaaoh72vmA/tHDCQ8Qc7r42fPmI+bzWcU0XtpjrO4Mu81/t
JxvR+PmfybfftCzvRjf2ZyhL9tukmSls67Inmxzst8KnDCJmycvCgjXZyP/7qmmahOtT9R2K0rpE
QVVeanv782JqJutijKXTo2ZkFlDmVryzR7F0uBwQgAkKgaTCaI4mb0twz30Eo9URn9X/6jZYIFcZ
IvvHbNXVVvVcycq+N+9aB+8196VTVEvz7kGbvP880+1JlG14+3mnCWkSAtS+WBCprrX0m93MtXIl
u8G9TqaXH4n1H1h3sitndXZtfh4cPzjHJvtcvK1CcEPV2FvXsdwyG47XyK39Lcuw/jlsLUmPE2IZ
C4FsZw6Zvuee2R9c9t+2iFrPBEioTYem39dc3V+MPGk4LqxnhT2+9uyMKUTf2EbhvR7QJkZRySCx
V90Um7XbkIR9hfqStahObISdsXXGOj6DbOGjWh4+lPwEW0203drGOh3qZifYMLrM1nSoBAu/0wty
KXudd3AYiJjn+xTp8Ty0xcXDyXGuElInk7TUFuUmD0mwHHNJqQrNlCp1j9jMkiedTv1J0S6r07a/
j4RIc2Zx3UVfYkjT2CB9ltscX+fayFWwHz1S+MCPzV3fLolV5xIz1tZlHszizpSJeRGdhODcGJA+
GMLxX9zFRCCvdt61D47ZF0licaSnzD5G/jeFk2eM+c3C1HNNInWbW5onUQzaYA5+C4wLu8UYsmNS
PXnoPl8bMy1mIdWHR9p1xIy3KgeGUwZaie+B3+XbWPATpYbajQpUn4M+Zq3DSjF71/SnavDkM43P
Y+Iw7jB6dK+q4tnzvPEtKF760lyiwYQZY/Ohaj9nCzmMCYf7ZwFIFXKWA00qGr9sk9hmVGLm3mLm
u76AFy+KoNpBQQ4hCXjyidl2EmcS3iyPWMqcCpo4MlFbfzaTjZX+P5LOY8dSZIuiX4QEBBAwBa5P
bytzgsriIbABfP1b9Bu01K1OVd7iQnDM2nvvAy6KncrWZMEXn7W9PZUbPb8i/DAEzw0bQkhhn00R
4eFCnLjj5JFW5FosDUXsyk+lBR2w4wxdiIngGHdFjXuhg9Oxeuu2qr+rFyvuAkNfAwyOwore/aiK
YIfM8OgbgCECaBw5OKhwCuOhm+QYKWnShqb6zXWMU1+Pz8NY3nzt3GF8oY8rxl/mOA9gq+mPRnKD
rA3NaknQo9waSpx5bx2Kx2Z5mRkuAd4oC2LJ2wBD0nen0u8s5vMLBsnf9FWp11bHeuAL7lNm2CTX
5GilGh2VOQghIWGYWG84jPwsulp/OSCpwZyTAOvwrfUrTF8mmEGZZFTFvVHjbAZp5ExE+SrPCSV5
q4fEga6zDPUy1ILzyOsPlVv+ZOLDjmN8VbglRJpqMl6zVMVB7SkM2qx7pNg+6dJjF8pEI9TuX/Fj
suPWBDOChuckWFA8OJU4bXYKiZ7toz1/y1nWFQA3+Hk3nExRxbMOxONHfj42cYkLnGi6TzewXIac
ULvY3R9ZkN+PZHtQrYCikTNx7NZgBE8v3iyXpwjx0cUqRcmkZWOK07s3pX8y7+N3Ofny6BLkVgBH
cOLXJxvaIiKl0IY+s39qWNyDTH3mjZ2zX6Q3mx0FQSDMhbVY9kRSwMOELdY4Wd/E5eiIBdxFQNZG
hpLyyHLwMDbjOTd+Jtl8B7BcXF3nOmWMh7rjwp8UykCrczFlBLuIv3JLKiCyNmPnHPYTBfsohYjJ
DJHR3NcFoJqicZ8puyCUHmZjfF+XxjsMrBrCVY1tVDg5cswEjXWC1R4L8A9lV8PFDtxXWal3WNFn
coJoArMpnnxMjwJ1dvZf4dH1tivIcEXQBt/3UID0fQ22p28Faxyadn6on+1TnoSyBlFkWEjnGuXS
+hw0D22DFGcFGYyloHu0EvudWKfhZPjSp3L7otyxTupBEgF/GjyqrSI7wkkAvxDEfSALc4yJODs3
te4ja+Ml2FRw/WT7sTbhbE7zNKrLenfhDrjc2AtrBoQxJ8Uc/kstgtWDqq9IrVAnV+e/uqS7sPW6
rso4E5qO9jHpHtSA1EGaHHPIEoGchzuo46NYUvu0rN1jgWAyNB03u6uK8UpOLpBgPrJQAyCGlthr
gPS5sB3nBPNjeYM6OVbuhUM9FhcpuO3nwjm1omdhhRYbrHpUyXrroLtCy5SwraY+Js6CnHwU92Uu
wF19893pf4x1h3VZ6bIGmbsHgDM2iguLyGJLY1Omj4KNOQmd4tpwY8xiXpFJlLzJ5CxZhIGw9kiz
GlCTY99H5v5xmzYIOIIg63WSE8Sg7lMRHJcttyLCjn+U84D2zoGDy7v5knIXTtDMRFtUuP9v9Uu/
Gt/K8e7NcvXu/QH6r2X5FGpXv6F3GMmH/UUHMpyHemvDrGry54pdJ57gDEF543QOJo1D0h0Da76R
x3NpKBYBIfjgwnZMuAhOUvoyViws+pw/fcP2OJjRAK/IRjbb4/LaZXeelXowoFUjOPc0Bv79aTnr
wdrKF1u27ynpidfO9+76ob9nz3fvsNm6WIv15fWCaAZq6bFhObDWzd3AaV8kKW477FHnERy3GgkO
V0ToHmeI5TgodBqT70LS3s8+eEm7xI/pBwhZqj3juAbGW+IqmMPgTM5XybOYDpcqx3e81ni2Ukon
cmO2IabPWcN2SlbBSlTNzfFgXiudRx2vKGMr2baP7UnislWtwyN17Gm0W7CNXc6+dnwEcKxQt9im
eH7PBGGjrQHFNMcBccA4/O2c3Yy9vzbBcgOtYoeFr4Oi+5Nb8Jat8rUrvQH7kvIyI+cz6u01m3yX
7NP+MqVFrDh5Ny/M++1JLuidthdj22z0ScH95nn/CjuBWbIRxYyG20c9nLA8MZ2AwShWlt9Z5eDD
ZM6USV16bsugjYlkDxUI7c39u25MLpXsGItZ7lmY3gt5fn+1lO0VmOsJgVR9mBISCvnh3LgVgc5e
+eLLbcI0ZZy+FkcAlmG6kgZN6Iri3eoXttGchAD96pAIlkqF+7YuGP0Fco6x5GEYwDNS+LyeFyfL
45HUTF/foVg6QVdvMIHUhsEYvKX1/Eezhgn98Y8xiPVqEHOS2mV+bj2smoqNYCTc86vqKw+Gq10w
Q7OnDxsSM1zW4n0YIKQn5XyU+GpH6T/fzg4rvjPUNXcZ88O5me9LezyLoPfjyUY3UpfMPDo6A/ws
fxl9fxy1epyqbc/kOm+DGZeL/wNQewkXqmsW6dGATyoDp8a5r6iI2yywsRlhnmwiOCFBnnOuKbvx
oXXPQZ/kj/017YyvmY6WLHs5hflG7oiavksjk6zAlPHgZlV/0Sr57JZUkiLdV4fK7mkZRcq6ZDEo
c/oMxms650KIW/P/uN9xi4tiVLGTGQ2qmECEyWLcbWbbRvM2VEdCfcnTLAJ5Gs1kBNlO78x6Z4TX
JVKL+Ui2hNPx2npfJ+ufSJg4yPLFdYPv3MXxbajqh4qATI4psgtMeWVb3l7q0exvQYExQmGMJyfX
wWnF9uuBu51IN8GgGHZ+1oyFSdRi07omZIhs8KGtnzkfMy+6oNTPQVAh4iIDpGmvS2ORONvaz32f
/pj9hfCDXuUxKDYaX7PwDvmEsWNq6bNa+l+TszsY2ym3YVaFXrn82vo2i/yRJOGC/s1C27eW/Svt
qDimuSRdDRmK0VnrIWMrPTKUPKgpeDL3ADWjpBn3maeWgxtOK0JlrsB94LEMbGzu6K1lLE0EOrxv
F2KOPJ8WRwdHvjqUIkaobayVEL+p0EmbU2+CatcFapLGwPuB/+WAyN71/DkALqxsix+z571IEg07
QeqmShg55B7QyrjdDNnxKZR+AoL8nJ2r6XM7i2374QsfPN7Nrw0OeL3fvmi/vLqNgyOHYHLnOtPR
XcivSkp21TCrvJ9958KN+hJgBE4eA/mjWXUiAsm7mgTwzc5mHX06H07U7maYtOmj2YWLi0BovALg
eDHJUgXjnPKB82HiKHOMaK5zkG+cAnzTPauqP+WsBVm5hWa91QAp3m9XFuxTMutiNvMH9vrHYEl+
dBSOTYAfWss54lvvXsKtKBYZQRwje8/Mw9q2P9bKv4eTPtSuj81EamfX1KHZSv1okeZZy+KR5M+3
0a0XNIXup1Dzee2sh0yMnzmtC+9U87wW47GqTrVRfVgW2eigWRZZ6+DeQK66EVtkqdShJfTbsPAV
HQL0FYPJ/kiK09/Zr69rxtDWWNbDigtm3f9TQXrx8rk8iL54XILxy6zNCq74F0txZAwUfAd4GTT3
Jop+TCMKf2e4m+pxsjGlLkKVGf25SIwDIj7GWSkZV1WQvJsiCy6YmadRay0HsTpkhNojteUQRKYv
9E7r721Q8RWYyU9CcR6XIfBPzZK9pR467RZx37hVsWP/rvqOBeCKqwiXozkA6oW8jBb0uVVlzged
pPpcXJtlNW+NaCa+0hlkiGIlQI07+MaPVSJXAxc8jYmTH6xFztGCFBI3luazsZ33IU3wPmcolPmo
dxzrbZO4JsueaJC+xG+lfjWSlPK1bi5pkt5Z5sZ8a2F36Kgjz2zDrHrDuYsMX07m7IAWoxunTxqg
T1/bS5wq5+JJ63mxxNNYuv6uIjoFBqqMtnkDvPHRULU3c25ZdayntOqYkK40f7LxX9YtOEHanvOM
pKGea5f645NfGXeGzB5zHHa9NPmkm0ApPu6cPtaNnuLAKlFO53bHJqhSd5PI2gOYVR+1qDX1uusM
/AHCMX2wOiL3hOrVgT44ChYLfsFj/DSqY8Uk6Twmu05IcA4RhRz6dpG95SkOItv0KCvUq0MyjheL
QeZhwC89hnQKrrZZ48bU1I8y+2u5hjjkljmcbXdZLuRzezEGGNeO2eBrEvgf8NFXe+30PeZHzg5I
aWA561bMOPOkKmFUIdbIX8xLzaHPbALFzx+pHT+ko/jddOPFbsUdMdZqq7Kw7s0RFOXMaBS+uWTY
amkEukSfR/nQlDfudQbT7yO/5bps6b1pYWfiU83W6w/BiA+nGl4UNr5a/LL5mwdul6cFj41RvfJ6
+WGr9YX+5SAwIMPW5Snl5hob8RwgdKHkqGmQ2K9Zlg28IczfVeLe4yP4YLr3lX/Oycwi96XGBj/j
VTT8s4YVA5Xyk1cv59BY3uUQAMNkHLPZwfkdewNr7GL+xC+V/kRh/6Zy9UZC5Jth23gZ+QW400Tc
EMU173TbYhtq0vguwSXI8Z8H2VLJgsjKb8awea+zLDjZvs8xIkjJNsywpJmF5bA4tqw3PxCsRUYM
NFGHUQz2IdID0Ae3WOiEvqt8l820mNHKTpNvmVAurwayFVGQEJLaK7+4HI/2IBRVgz4Z5jygRPIH
2F26Wm4uCvpM/fWZB0ZG659s2CnOe5IxKtlxjA2sWxsEcJbtOQ9m+5FWxddo+r8VdCHw7XqwNxB7
WJmnptQ+ioYx5SA1n+r1EHTxMrpTnCR+gSQG2zM32C644G+MQxB7r+tvNe9s0bj9mCqUULl7TVka
3PBJUHMxA43YOpyWb3uGQ1OTnR+6nm0qgePxKIosDmysTKlYEZyHa2B7d+yX6qhjChbWXiri0Syj
QsycaSO5qYsJD1b3C3qx6sXqe3nGGzyEh80OnSg/4bTf+JObcJfYQZtszMjr8Yi2+bWbgs+sQ8Hm
TuZMT4C8sDSd9Fjqv7lk7QM0Qv9EATpq51C0SPv+4zaQireyxHcAxdWMHWfMFHrde42yyj7V1rtR
UThpVIp3Ki87DDL57GZ1FgUug/4BAJfQovUMZwq1ZGOuJKmQ9CqOSOuteKmSD7+idUNOVMv0GZjx
B+mZzP8kcxvJMZXZjheWyTcatLsVdXw4y3xFDW/ek/j9Lt3ioDN53hNI4aKdaxr0c2yzge9lk0el
Ceq17ZOrDYK27xmXGMKjV59fm5z1Js5KXXg+aqHQtOnuKHI08NlGStXKkrry3IuBKOdYdAnKnHzs
D1nvz3RS6tvU9nyodf3iJOKQtfbyHGz2g0MBGiYPacnKEPEXj5LxlchBHvPB/rCZvh0kyHpiUL3S
VRNjLGSPIsqLB17vzryt8ZgZt8Bc2LSyYB7yZTyljUuVCMkKjqajqsXpRLX5wUvsqzNamL/AsKN8
Qr4t2u3VHuY3ih3OGlLZmeswAlq8yHAq+uS+H0gORqddeET9jMW/bgMwCVZ1Von6tuxRxlUJtmf7
3afZFreSSxKZU3pRo7yx2npsJvRbPsOrCv+y/06HafGYs8oWMjx4qYfqY/lqx3+yqjzg6OYDV5We
i0ywl+fVCjCJT5lwXVJAEdaT1hJ5uFkEmqlmsOt6Bz0jk3jCtABPjKD7rlx1goK4c8hFGq0yuBoZ
73ZdN7RRhJ7wQjsaVIHHoUG8l+efE5uveG8QvBaxDQjMQ2vs2SXJZ9qKA45EOPv6CpOHTXyaRrWG
WwfO4LxM6NTDCX4nYuF97/cZsyX36NdaY5rdmyDfQ4gfyCVZVuZcluBT5TXjS32fw1ndlw6tbW+h
WvL3RHvbfe6cvjiY7dlS4lcaFI+KKO6Hwd5u6YbAaew3iJcAIdHI6VIaC8vgLH/mNiN/BrMmTou1
xIxDM4V4zuqaDD8IsnvOxgZ2FnuxmW6/3h4cOL3XzV9++0wDf1oJkcte/oBzIs4xU2YfdZDSheng
DFh4P5dzE5urWT93Gt11kGInwVv9mgxCx/0wNMcu2LaLPWX5TS/cWObkvDUQ6bHgFrzLcvq8DU0M
QvoIXQZrUKN9g+SigqiNj6wj5dCw1ynOsE64E65x6Ol/PrHEOZWGmxzG8mDPvn30ffd30TruY/bd
CQSVQ04dJGcnFpJ3ctEUPIAZ5LEfeMetSf5ObmA8CIIiqLmt4cU0CAjCle7ObnLr3UHCH9Mkfluq
EMfeLSjo+vSjr+yoSbyBOHddP5QMbmKWL9VdqXBKq9ApxYaJPgsH6tDcW3qd2v3dlvtPW1PpSLS1
vHhmQbnIlCCB1YmF5dkfWb9eAZDyX4ayuqgq4WxG2T+4VXfYkO8LkJCwtRo3tIDHm1a/pbl6R4hR
X9isXVtzqy+GqHEEWw+LmN8rX1mUzTADTfuFTQNu8DKn5dXNvxa+u8qcl2QtnxfsuxIRJwa2CgVX
aaRPoqbF/Avv3GMweP/cnhnFUtYHEEqqY+NjQav7APtx29LgPOpqOfP1RmnhviZ22kaOuZuaON92
D+HN04BBSTNHQFbp2SCh6ORKdUp097h29feSjxaRSwzlZT4hvst/ylzl51TiY7EwUT0s+faEBLWm
Sy72c33AB8TgO5/yJolcm2GwHvEcyrObpbEYyBFcekNpg3b6JjnaPHF8q8BSTUYEJ8a1ZkL8a1rl
yN9TPNqnVx3wF/dHdT8WMFTLS95696m2jjz2dEpavhYZnoHjzgRVCbFQZpEchTERBsKccKvagMrp
spqqOE0bblmiaU5mtjzN5RRbVFRarR4bC0TgPcJetbwFWHPtAAfJhoX3AQ7GI8lUF8itOUkDEW2y
rnksvIXHX5k367fHaiOSPbFs0Ev0oiTbHMxEHM0F7UrqcK3ZZDyhLoilhgS0LH5SJf+MPlMXAluf
BjxxpoAuuWgNQF08Qk2cNu1iiY1NfHs6+A2ybrC3815U0vwrO/eqK1dHTq94zFc0wE67vvmumI+i
RvPU4EoD3c9SJLn2Mk/em2E5zcGK6GIkl8LZHl1qkFuhGZ/xOofDW+yomvOLvVpDhPeXFVqy4401
6juClvfVQ3+Fr35o8sY+Du30lVt4ac6+Yx4Qt7DndHozVDuIqBa8QVDUx2TKnQGze+k8ejza/+kq
92kPoelPK3xJ6E2YjyhiJo6Ynt1py1rvqChqXJZunaa0N8a4MLxnjOn/DP78zTs0x5g6zZhncPII
iyqsyBhKt60B0E1JNMhxvqABvm9x50OJwjqbl2ZkpijNcOHGKsVoGe81WPoUAcsYKqvQb7mCwQJA
5DFbgxWOsg6RMsAlxuymWzMEr6bHsvysAVDvp8S6bgmRgxBs6aEpTBjo7lD7rfFtu+tt8X4TEG1h
9YwWe8My9lDPLLuDnsZPq+0Q6IQd43AOdv7Ua4yfZoL9ibQMO8IMPYgy/9HuNGFPatFhbdj/Mp39
ZnwxnV2z/i1kBw5Q4XUEk7sPPDpurfGpG3AEGQlzjGQApMg4lNcYQvIe+WPc5ILyXSMpX9jcxhJg
e2lIKwpanjP0RWeRiPKM3WwWp7P7m+XLCDMoj05gnWUwMcWxk/noH6juEJ+vXGheolvsFPWnYSxz
7LTtelxhinBGKg2OJtcLoryuORElMvrJfbEcnZ7RRs+nWl2dIT1ju4T1hKxPjBE/A7tC8SElqgQM
o6pVPXja4nh03aPrZd8sf3DDy+5Buph0f8Lv8fdu6LWKefxUTfrdusZPZC8CK1qYItfESwU3KwzD
+iejw7dmNHp9wHlowlgqb7v01Nl1GU1jCc5o9XEnjWfO47sCVTHc2He9JdjuZxNertNp7CeeDCNR
V7G7ERTiqa7nIFLaKR7kaVqKF8nehCfe3k6aK+BhgTpYDAXGTd8ZBrdvixervZrOvTMWb3XDHLzs
+g/BOPXSNdWr9poLoB/L809G79YVeAzDg6m34wUpEwdCjnreWaHBbJx0LAf9fbhs61eeFOljg6q0
sERNe5Szo0IIP3rjiTQcNpyY4ISYKjHE2GflS/CcIB2N0s4dosPotOZB+Qof1PlS1/hY5G35vZa7
E9TmX4wkyGJdEV5dM6CwVLOyphsOHnlO02Cb6DcV/enC59z1GchLcXx3zyM0yYgxqbQuhtMhOTIQ
tfdzDynAQMYZqMWJd2/wNcAzqC4ea68sD4bvexhwv22DcRUowUKBU2CEBGE4kApzchjVnSWnD5VQ
cBSsO3tQhafeAa6bdfW2Mpe9+DOcUj+WImx6to61IumJYN9O6+VZM20bhs6+jFlB/5ZLjp4RI9va
uAamfFMWyA/vou0K9vS5YfmV114VJeA5SDGwevRGzryc/py+VnBaobz0h4C/W/3XUtXnEFCGltBq
MRXU5+a4L4XR2sfaajgYiyA/W93wPBdLgAHdumJHRJ06Jn85ssUFzp6CoOePLujpCJPVkIAyNhN8
ACzlMBYfpjuKlOoRahaU3O5iDAuQbTM8XV1uwt7pToFloXHIr8HKRLosm5d0xa8Kj71PcNaEpzL5
mJL+TnCjU2yQ/Y6AjtcboIdjTTFiaZuoFhfQe7qKcjCwitF2BCJUnPqt/RtM+asUzHqTKmDoMqd3
bZvFpTT6+4Z9iWc039aKeK8rkgjVmn2HCQfFAzRZq2bywIuURgZXrOOMlWJoafcqNtOLZvSbcTWP
AY4TxStDUvdMNVfShR6dvMribckV5+BMbWW7oeBoZeLMKMXT45VB0ncwtt0l7xGqlqvv02BdUYri
tO+jxHedKvKW6clTjAkHP79XM4VSnTPTahdCa/zgqSi1uJQdPYxCBu1MEk8Tb7e6wJjHLrovU/gP
zrJORxtewarW82ySUCKz51x/FNv0o5WIcpOR+18NgAaDhXRnj7Od79sJfLC1KP25ZW8uO6g2a16S
JTfjbZguzLCDhG5zHMmjt/T0aOPoRGD9KhxcpNbZw+rGw3N+KES0mSsOyD0SXoeWdqDxjAPgSOqW
sDL4M3AgRKzlE+yUWncynV+LxE8uTMZtquKhxx1MP2cGmVLL7EeQe2Gukue0Uqc+QFi4tAT1iMXE
+4Dzve/xE5f4L6xrVcbYMzF2zPoHkp0PlRC7SQJlZul/19IlT5N0s5W7M/d6Is/zDIpJstdsuttc
MdHIQFvbyr3He3AfWwCGZ909xyUcF0bpnXeGAH72iyZ5XDyCdNU0vrW02Ka93MH4uechTQmpJvpg
y+cYOoxDfYPeGTyqcMlmwnHEP5VKJrWG87t7DAIDUURy7EzMlEbBs2ewiiPYaDoRTosjl6pZN+RY
XGfzrR1GES7W8ouJjyYbh0NEDtndUtrbpUw5fBBMVPsK8X0ykm+wrlNmoXP2PSM5Luj0yQN5D7zs
pgvnIxCLd/aUd81so4+H3bGpaUzaeVZlNtkDxyFIqqPnSVQjYKr0cIcuGa/bZHsQArwvMZjCGixw
seIrl5eoamhVaIJY1W8Pge8a90hoCABvWB/6e5WPLpvAodw85aW4ZiykL303PBEd9mRwNePCw2+l
F0VsBHtpyF9jGVXE0fbWL5qI7/y3yXSZ9ntAQjOVv2eDsPvA6fiOHHVuRGqETjB8s3jW4L20LpUN
m8WkS/sD3njIZAzJWHPZRPE4a6IWnMY9DN1sHvV4YMsNcLiNE7W7DHHWpSBzm7di4cU+qTyIPW7o
omagXxPmFrCtaaiRD+NcvHptQiddU13Ljw23mwk5yKVLl7+bHke+fF6z76VEhSbxk0/bgIhp2pJw
Q+BEUQetQwfanDdmIPLsuc0/QfQc68caDyBPA5/VB8MNflMYPM+dgRVQxvkHi/KXsRcDq7Sxn91y
Yy7me+Ku5R3ACzwJyxoUviZooyfixPFArW0KgdCT/UufEw7Fzm27eUn1h3S5GzIFcG+cUT9Jnf+N
RGi+jLYnTkKtod+4H7VfeRGOBxeJXbDMjYeiUZfVZlxZkl6/gt/pevR+sWz656TiiSyfFjuC+sPy
2jo2W396qpQeThbUdujavNXxwap5rNjljKzAuU0fJQguoz2PyA9Ph4VBX5Vi4Bb7fOBNevelpiGR
pgv3D5eV95Y6FaSJrwDuWJt+5oZ19bLxK1shXpm0Vwe/9QyKrIQBJsemnR5NLQYe7hLhGkTpXlvP
tg2J2DyteOVAKOQvpUsAJiG40aCxD2FV2lgF08yEzkCN+k0gkRrWSyWKf0B5kdTGzbZ5lv3s99oT
LMvhajnLr+yUzBOzMN/7C3CVn83W+OOSXnIQIzJUBDxDOn16ZfZNpDsNCnqNkLQjIotqNBD6tjXN
S1APf8CemYKhxQDJbGrGnTZrdHNDwu8QC8Dyj1s6bKSFF2HnXQy+lAKl/5b4AIzNt9uY3+byMTeq
iLKGrtqezd0BbDunXXfLPHriaZ+ckclRQh7VemF5ac6XjByd2fRR4bBsxRCC8xHXxbRAXL3MVMy0
ueFGGHn7T4jyrsTwD2lsWbChPniE0spgxuWDcYW3px9bJpoMCjwyvECCBIGn3YCrd8LCIscJo847
+lVcL7OaX1YiB99qzFob1b16ZktduCUYKRjJAdH6I4XDfLSKB/x3rsFAtk7nUVN49UoxMPBlIZDA
oQ3yY6jLS6rRwRrCPPSr9VLBZXKt1urYDwykCpbxecNwnVaUCLGsQBGBUVHuoqGcm33eQQQOwOWt
bliU+KhYqH+dcGok7fPSnfI19/CNwxE1K9M3POHYgfbOGAc+yZ/TYLCYLjHxwxBK5y6ZpB0Ih2tR
BEzY0LmeqgBGwDwY28OJbM6XsuW1TnRB6prN21UhgUo86Cw0JrsC9QWeFo0LA36ncT7g+Xz8RZ7g
6yGTs5YIhDK4uPvx6nkm78zMxdq0HZ8hNwOoqpqz32GRh2+azqCERA93nBeMnZnxPyTbduKgwiey
q9zIxESDxOLtSPQfrAWcNJazv6lundg3th4fm+98sv8W+HvExmB/FdS1SMJhYrcUo6OkDZW1znep
PtK8oY7duNCpPe+JLr53KDL9NOXBV95eN1FdxbAC0u7GjkwnmbhCTzSc1zwNd7mucfJpmdPnjC6q
ecLatvPck2PEHbepbw20ltV4tcCNgfCrk6w45CcUl2GO4i70Eaa5VOzsBSTcQzZ91MJjKbZfuqlI
UVKL5hFLuvTRWMSfqRpvCo70JAtRnWv5vZjsTx3tiour2geJM+WF37TnfH+t86ReAbiDcsxOXS5w
2sMTlVDa8R4fVgrCsswPgzA/i8mXULjD76xnn8A5AzPnDh/FQvNQ127Aa5cHK2keNyNg3qzq55Rw
w7xaI03BeSVCHLmWs0rWoxCmWqJ3sLtfBmQMpAOq4xznhzz/VbcCy9kgGeLVQEjIl9zgPYkvFGE0
wJXjQTekM5q1/FHyqgas1JBx68l0jPKlQB20QkafLA/Xn7lso4Ez+sio/ysflc9EQz6UeAn2ruZN
jKOLoAUYpbtcOrOwMBGGkkgm/s0CQ9hkpvjCyRtOcHT13JcN96PLlPFY2XV23GzJsDxzH2reSKd1
4J3n0F5UZYVarnoUqu1uRZU+DysGjXZGqqGqqX6m5o9cu9NAYZVNNtvXZHFuoOiPSaNktPTsgBkV
ICJyhyA0JPtX1U/6KWcRYVJfWlplz6TGzmR7YkvaD8ahQy7Bt8kh000PppXjyb+gA7stQ+0fAxOj
ScxloF68rL00mbpi0i4PrVOpyFGWcUmF9XcxDf2W2Zirkdok8Ia4MqJRR0Nzpq2RleunSiykRjUp
WQVQGElvhEaNKVivITqM/UNnGp1ZadYniKMi9nyvQNqBP5zHAGKTOO9zUs7sVllA7XNZnV1nNtyH
xVhCAkbmGAO64CErzItrwc1mbvPE+OYvBL4TrS2nNVv66VgKkD4rMZ6SFBFWsm63vhHlde+/majP
bxYVwJ0pBN4WBmhVuZbq4NkUvEb5qyOhYyLxJw3eTJYwcUGyqe/v0QPu9MfNwZX3FL5t/pnh5BBS
K//Aq8vygNuWn6yoMOxvf7D3IWan3lZWTggE/f8HdDjMzg1MKnIpvwQpCXsuwca3x2V/8sz1cySZ
hZP8BfOSsJ5I3t1DWfbQkCIg/bCz+LsZsQeRsP/3nlP2XzjZ/gP7P6a3PAUps6/9Y4keB7B2fEht
kkXBTurhpWqXa0qm0m7t34kdxqt/uereLssPado/97yYPfBimzO+T83CzP6jnCiwl5+7yf3+n1mr
H60k+c9Lnyb81x7sAgoS2sn4+F+25kIiaDsVj36OFSSpMFKTo5Iu35hT78lNjbX+WyrrEwLLSYf7
msBRa+6+uM/++zDL8upUKfoq4zQFmC1zi+3/a48kKM3i1x6IIJyMRsY9ArbEThD83lzJhcBMvh7+
+rWJh84uMP5/oJiH2XBVNvf7J59S86dWznnQ+XnPQWlIgnGU/ubIwYlTexhj8ZuY/Z5Kez3v2QH4
h70ay+v+g/sHqYgX2H8MU7nQlONLZovHCnjSmJOv/ULu2SFDrv7Oc/HgwLLaZCHs+QezDZnDVB4T
uP8xdmbLjVvZtv0VRz5f1NkANrobx/VAgr1EUV2qeUFIShkbfd9+/R2QfU45XRGu+yKbSTUkgd2t
NeeYUKptugHmrUac0v8EpPVBe617JJ6QQWNHfMz8riWHoZ2MXSGbr0JjaHz9c0fEwvLUcrGGPvAZ
MLSJ2o+m2S6vcknP6UFVwfuD1NT5y821JGu4afHuRrdqwLVASE0NHWiVowpL+3i/RCAuYZZLjkat
e0enKzezTgbwEui4JDumWHFwYy85SEsMaZDS8guH1ZIGsUQ5LPfLEg6FIwiBj3m/fJ9BvMlyOxat
dW+GLN5LpEdLKInKilOJwmT5hgDiMJvcZE6/R8SgqMoEzTa9GQhrsMTfLUF4Hdy2++V/ICR9/UKK
gFQzn5eHS/bgcv8vWaZqE7TaVovhihC40hB+vsSXFvZhoDQ5kcMSuPqbjOQpnfRNURL5teQw8KGw
P19p0XAPCsoXYPsDgh5wzX6UFWUnnKV243wojTOmdK0Xl0SI2iufaG1XBpRspW7Aob1hnX+3zeFH
TYJIwH01S3L/KBjq/Ldy9XeDeLM06X4Acno3Sz7QOaMTqadnJw8+sh4S04SYnhQQQphvbTTiRmu8
90u8WzoL0hzkVUXO7/LGRIBMgVRnPEdf4b7TPuhxdrvWu0tcBOfe9yVGtrc1KtrewbZSjizFZQnL
XL5niXj6msNaCJL9qNGc5cV8++W//vnf//Ux/t/ws8BwBPc2b/753zz+KMqJoCfV/uXhP/ebu83X
T/zvd/z8/f98ihJGwY/o7W+/6/p++/DXb1hex//+Vv7uH6/Lf2vffnqwyduonW67z3q6+yT4pv16
BbyD5Tv/f5/85fPrtzxM5eev3z6KLsdHdPcZRkX+7Y+nDj9+/WbbX5/Q7x/Q8uv/eO78lvFjm4/u
7UdR//UHPt+a9tdvmmP9A0uu5VqWoxtgtWzj2y/D59dTnvEPYTuuYZm6Y6Lr0nmKMIpW/fpN/wf/
4jpkpHnCMnRDfvuFRs3yjCb/4XmuC3kG6b1pSumY3/7nnf907f51LX8hz+tS0HZvfv3m6N9+KX+/
xMs7s3T+iC5IlMCfSA3Sk4LnP97uwCPx3fr/CULBPkhrvI1UzX2d5faJd2H9/mUMXOKO//X4X0+X
nPkIapSQ06Ko+E5RxF4DlOrupgAU3FjQAg4UyFiq4gGBz3i7DY/dBmVm4ypOJ4C3cYe52yRuYw67
5j6sVb82VV8+pW5VriJbY5LQnMtQJ8VvNbxuKgvQej3xPqX5S6as0a9rlNktSNtLv3zxDHbYNmLk
Zh6fVTHZe9Eb9Zm9O5nGuP52AaoHVHVf/9bU5340Oh3ZJSa+Vv3xyEl4IkMWfmoxKP7+o8jB9wEK
G1aDGjufu7Bu0knYFLixZS+Pvp5QCx3Hs0FGZCRDLd/aU/H80231x7X787Uy3L9eK5eEZkvSliEh
znLk8vyfrhXdWdXN5mQSHvalY0seHal1a7tS3TYPnJ6KDhq9AQeCQ29hAzxgxKM2xfswnKarsGwf
MiHNVZaww7QDNW6SjKpiIuZop7TmTBSS3Gg6p7hQZ4sapCmuE6tK9nMZd5sCFsUKGbG1Dbzu5u/f
mcmA+vkudHWTW9F2Pd0yLFimP78zZY86G1Zb31AwC1nx0A9aucWd4xU7txcTMgFHbTFzeNu8KVPs
d7RAGB8a1ChnZxdLctiYPMx69dnQF/SrJkVJkZASQ7jttEM6VRBlnnk7F4EWoMb4eXD19oFBuKMH
HF5PHYdf+q4IMUV05YJQDWEPoeNlbaPo5Xtlg9YwNH+rbfRE/+HN/2UIWo5l2lhLYXxQbrJsi2ng
z5cVEXVvUWYRVCfJ1ZQKNmytSOhT6ZVhO8PersgzEY16bSsR7YZX7+sV0/xr7KQ6dK2THiUsKOHY
8r5ssuIwGgMehtq6dYtsvNe7UdKAXAtdE/dLWzjsS5ppdHfmOmkOI6IcpCHYL3o53XddZG/+/v0t
s+WfL65nIUbkAA2HSYDO5uvP789phrlzW2S8Y5xfbBfYTZbq5rVhFpTYgM1FakYK15SbVCiPXkf+
VKOcPw+924J/bF+TIrBOTuDeWWU07zTPk37QTegGxcz0RPrwegS9TA3P5oOQUfmUcNVqMjlmPBHk
DkST75jA0ukXkDD5w1XCODolmRYLtyxzCmyudrCOh9TckgoywsUENRYlVuqTpmFtKtm3vkv47gYn
vsXhca5cPy/vtEmMNzLtM2pUsxxA96ZMU9l4mePIuVIZwqzOCyryFOL2gfvxxgR0u8ra8kMmFXFZ
RfesKlIhsMpOqFRvMiJbfTmU1UsXD5+tVhz//jo4zr9dBwddsc0yhIeJAfeX+6ydkdo5bDg3qN0h
5JmtHnHCjZNNG4ujKT+xNVqQQvrhw8ZWE0dvo6KVOVqL8tLeMiBpjC3lptAOm1t3EJpveBBNA0o/
WZd//7K79yj+TvE4ytusm65d/HKUF/EzokKRe6vK6hs5QySfF+S/VZjbSHGslBYLRIvwXe9LKnBt
cizTcTrMmcbwnDJ741qQsqi9HOwxg0ZBcCSyK7JYiiT0dvMyGX4N7pl4jS/eAgK2J7ccrFM6oDlw
4vOoqxYsk6rhdIY6khD3bCJa8VG41mvopUjrDQMYajecaDPplHaZ3AXXuk7Esens51DO9ZXXog4l
5g/g44QtLEBztHbM8cmcAPxMWqdvOs0IER9p6eHvr92yFfjLGHIcNvyGxTbB8v5t6h+iMNXAk+k0
Ym++yKO4PiY/VKnY9tI0aE546qaYhUtL3UZ1CDb15JRIKxsnK/7jhMX246+vhrnKYGPjmY7LmP55
RBfJMDZzAPsfINp4ibUqOjTI0W/kRCMIDA8evtn5zco0EwoQJ2nlGOJdjdjI075O7qYOpdxC8KGv
WnKgiGv09pjxlCNeUHXVoG5LedY1DpdOBm8MENtmiNP0UGnpqfIkOtCOxq/DznuVeQjRl5CWa6SX
s+kWp849NzkVW60IxHuC/9v3PEf3a+abNSkJhgX88+uLaXeoXpfbRLFvXsmZgnpuuPFuGGxE0x4K
GQk4BYrp0BLEKrAqWWIfll29DUczvFJszGOXDJOvR+F4aweS6FUQ5H5nLg0gA1VRbTJiFhhzYSXt
DlVog15SQIU42bq6B9MVbQptONiUb8W6jUJzH0/WwaEA5M+mF5ZoYOSBov68mTRPuw8XLrNTOTmd
DsCY/fwRYt7wGysDzd6YCMZk+93sOYE6tORRxWcjWluLQAcMY1qOhFuaVfAITP+VEh5egio7BMrc
Fu7s3c8VP0JAQfFaTEezpH4LZgihZAl2pasQjVZmn19Sh/qmHc2d74XIDuKJBAydCsBGq4MnnNjb
r/WJNvoxUm5ySz3O3RNJv20qalOx4WBxZP7oY5TtLLJiM0B0AsjdjShPTAwJZr2rrDrYdkFlPuX3
ORGvbup6x8kqyBucjO4AJfi5QA6Z5zlEYoILFmuAeCfySMN8mxvkWKPPUngaNfTx+y8Cm03asTu5
N5kV0mqAeElNFuqn7m10kHXXDRF2nTlb/oTKYmdz29wOI4fkCe/eDOwyU/ZTZkLhMSEObUBF4p1r
A4+Mnr49ESrHnBIUCcWUHqoMpZVTHjI1ahjGBknacNDomCdALNTljY0plOamdZ+X+P1jLFgh4skN
ni8Ms9pELyxuUUPhA9sESf8A9bc/B6UVbl05R35NRTMXI1vZJr7FQiSujMjK/GIZiFOR3doL0iyQ
hnXE58As34gM6sOcv8hl9Ylx5lxlZb3XKMysoxpRC70/otuE2ts1fnrGrDrMZWXsQlqxG+DY89oV
1WdY07dDnT4c00e6ROa298z4XuU6Fq5cnYptpRXo9r9eRd9uLKi9B5A/FREZeL1kbFd3eYg22g0Q
ASIKfsyNiYiQgWZ2UBby5PeTU75UyP6pQ0Qbjdgi7LDc2Wk3gf4eZnlFl0qsK3u0/1gYqO/RCDa0
lSgj7gBkRxuATu0uT4+km3gyuqf7UG2zCcsCEMb8JvBdOaTf0V0bipudyZzxEcv1PNMIg+MY1beO
Ds0x1RvvugoAHZftVWYm+sXyqEcX+GxWIMCK66CpWTqKG8oZ8Y3wPAB0lb4RGlaFoSeeuiVTFPEs
Xp0yyfBhsY4eusImf0hrP5JEoTgy1GtB/+O6MfK3JGtpODrkOsep4BRDaWpXVcb4+9w06hTX3R7B
Qkq3qJ4tFtOhT+7rWfsNESraPSOe1jEz5YOa5Q0VbQcqdO+gw3Zt1wcxPNKq4HRCeWsC04snZAbe
sPv7Bco1/21JcA3DxRttcYaUhveXzQX7jXQ2gCBu2nRYGvuwYV03viK3mFNDyP09RzCOOknXd2KF
uKheC5iODXqSog42eTQZOK7NnIgQqz7EdRzd962WElMz1JW3I8boVihMu6gu5fb32bJv3UPUNM2m
ryxkL55OEctMQ7CI1aNlWfLgpoihS46p65kt/3l0u3WDV+cqAltPLkZhXblpsoH98hIQdb1zkVmC
vJ0uvYzT7zRYkGsuG7SvL3T0gTs4p/7r1diS/ucCfcZbzYbCuw6Lhhp5RV8n7865QUoBV8o8O25C
KxL3Z9YIg6U5b6ntQniGos0nsuxvxqAfgm05T+poRMgrI9XS/U5aMpCCepfbcjopMrkDWsSHpI10
nzhGftSuZoA7ICKlre4D/a3VvTv4ftH94j37D5sPuZy+/lQjYANPBQP+gskF9mzP/svprJhkm9IU
hA6zbH1dmEonBlr/OwLdJhsHyhq82W540E1u/6QmUpfsumbXk+e8somxPEauXCmRgh4Nw9dYH469
x4j0yjraIil7D7A5HKtQ3XCQsG6CkOXY1RQddExqMTFWJxjFqDSokByrxbtfk329EiJ0oeLGAJxF
p63GYAI8Xb6QdNafZEzTJsx0P9DdB4M0KkATVXiCZ77qhBE9x/hC/L8fArr4eZNmm5KzseG40jB0
6Qjnr6dYPFPD4AiPHbL06q0WdvW1QaoFh4uvLRsFeQ8RdjOiw7AwyugDMLBmeIcsA3JRf0l0R53z
2iY+p51eyNj43hixfdRjZo65QEg2L9sGfdo62ZDfFjM+j2W+LYSaLlhVDiPq6bVMsvEk+3i6UP9e
hA3RvgfnsLasyjnV6WTghiEKc0ApGaoxPdOSw0zQuj5IqYfCBN3exc0mArsOr+88i6baBdE8AyxB
cZ11Cmy29RjY3TWtZiR1dID3wDATLAFetWtlwBnBIv5sbBjOxURaQVPRZ5Ve+oGeeNiS8/fAztG6
zeNhF+Bt/X377s5bTi7lqZ3kuxN229FCmJFE9nkiRXedBUGznVMs6Qrr9CUfr3QCBBa5dXiNcnVm
n3uuBtQqZjpkm7bBfR862E0siqkH9oI4ZFLUdm1JsAFJbc8t7O14xAKWM1nihk7rDf5E+AttRQMx
QkUEWFxce57lsxbkF+EVw/rvbxbj58PY173CrWBw8DdNwxNftZ4/1XIyXPQubTljUxvzeJxzsaYX
7V0PHiKgGvJ3YmbDAwKxeKvDGtCMgbUcXh/wmeyVxk+3RmwCb22ZskLhAuNOXH8GYc+6rp9rj5Zp
62X4RPpZ7A27QdMptGprA5g65oZuHk3lpv/hXOD+fNDnPVnCFgxxkzKVpKCzPP+n9xQVvaGZUPF8
tCQAR21hxCSLK7wFVXeYIBQfihn3p0xfvvbmRkJnzxpIU3bDeV9D3yDTNyk2bTa/6nU7XSYzNg7Y
Be6Lwt2KemrvogYNtkiyk55VpC+E8ESwJm1TeO7kqUAT1VBS4duxgZMB+l9HLkEAtfx0SX25H1LC
xUR6/ZXl0JBrAdFEGZu4rPUzytRmes6Wq03rBvCMGVhHqYiJ7grt/LVfHz0V/F5wBBx+/XXgBIuk
P0QYO2BmEMMJr+RFT8LpEmA+ocW46xKJAcgrTnmtxEl9d63WuSrnuPSbw+zk1r09ZXsblrk/eJG3
a+PUOTrRU8k04osWseFQLpqBpCcLhDbYnrySPtkHnnMz68GVMWR8B75vTKwy3wG7eEDWddQ9gL9B
5j7+hzuWCvNP68ByfSk+ehh+hSdt6X5V8f50fTWDgWPNXUiGm8SZymIFHBSz2THXiSjQgaLUlLRX
UNjR7CQ6dg5THBVR2W4scBwIsCOTRw4wlICzqUc4hdE1DLVjnbFOhob0+6UfiNigW09JYvujt2zT
GQ30AHG0dIsmTMx6uOWt4gGQsNSQrm+4Vp/zBLS41EtjTe8K3zqngzYyrijH5xAOrOHaQF5AbuFO
x7N2tuSEsWki42es60s1vpUZyWE4rzB14xUggJ64AdOi/dO9awIRVlgXRzOPHmWGv/xike241o1Q
bDt888LOb/sOPkBBiaiM3E/KH9ZaNqQFZTGxOS5QVFC26I0kCmD1klhBs0M3LshZ2UxmhVPVdfj4
BDGHCtwlwegIynTu7zYgQ4X9W3fpjBgnQRQXZEXH8Mm88s3E3sqUj5a/6eFMMVOHh4biIsuv7Am/
aPp1LRwfHcMP3LHSt6NwrxKXDURquCvXjPOdXtTlSo81AIZttS6UvdPzmSry1G7phQXbwkCswp2L
iDbiqElOg56NgGmiXVEjT+xMFLXg0tN1HmUNygIyXDk1VOT78qWeGVMWxYe5Y4NseQNpoRYrH3v1
wiAP2kxRWqULokx7TezyCSk5WdXF+MMcoTRjvUPQd+84c3LFgRO/v9Zti8G4jqnirOY8M9dY3YEg
F0eD2OsD+kv8ltRHpMZHEOrxIYpMFCN1jbW4Qs01osMD10oTe3xkhTAf20UTaVEMXVXT8DqTuE5x
2Gh8jDCaS7JRMS+8Le2+gO11VQv4Rc7MbtFNLTS6GN3WjDOSRWfqmrqBB3qwunjLhHBbWT0NR2nb
/L66gd2w4VgPQKeJCJfRub5y8VEgMjwEZoUaoVR4KJAl5+Jsyt8GDcFf3dISD8zoWKtdHaEJzMLq
SXImOqazBQA67g4mfhgwIM51rN6Z8ie/nsxonWrveLsaDh/IVyskMCeAvFc9JsydZ5j6uoTftqJM
e5wqVNCuEezIs6JIXukXu2kNPth6JsN0VnzgZNGVqNG1MTpiy7svtKi9/vrSTHXnJyYRgwPDvgf2
KnTYZknXDIciG6BCaJ3fIK4hHgnrJCbxlJA79tLmhqYLNpVpKa8VV31Nkb50cX5U1EXqasIdjvra
RZiB1Ss65a009hmUuH2jxddm27+BO0GeS9GhK9MKDfkAp6OK3o1Be0s1fnNkAqZrwaRPgq1W2BOT
2Vs2ynVmyEVuSjoXoyagEqBOJieLVK+52lFLsVz5ssHJb8LPEE5ADwIBJhk8GCIitQZ5FKDGNedV
amQMmaw+u9Vkg41gwkl4zYYgRK5SaPs56lTryAx1LPsEKpoWKRfpvBcxjtQIzZ3rINYUyQNB9TN2
Yv5uw9ZqpVGf1oL81XWG1zyiRMZsj8wGYI2JdjSMDZJZUyZYKqubqGpcVpGmJ3CDIyaV7rU9ddYd
2VVbr9Aw5ifcnWz6fKgSzppwwITZtSKcxk3HlTHVa0qs1SnbR1j+MSreU/v5oEdJ7Qfomu/Nak9n
Dtr6eBEdFniTkXmQ5WfbHdGvUmOPoMwDPq22VeHtlDKiRd/vS2KXrnUX5ZjZEb1MIZRjGuDE3GIb
XOEI6T2OMYn2Ys1h4QeodNgQXkEBWTdak1xlAy8TB/tjUyz9CumKM/ljftRsC+n0P5weVJjjtifT
HYNbG81ubrHd5RIjReoRaMSc4YUV3aRFBKrcLB+4WcArBXnlW9aY3Sn0UgWE3Zo9wcGjidd58a1H
ANVVKbXromnw6ytT7N3UB/mMsmZGYaVSJuWiNvrbvAEUU03oZAhL6T2OlC1s26ByotsiZ3rv6Cz6
fZntZe6cU5JmDuQRR1eWzd5cAVgMp/AYeFpz/fVoAip+42bTyrhVEaRjy4gXiDAop6hWB8qP06EP
mdpLGz1nxBuabTncarYabr2C3G9DW3dJKTleYGqCZ9FsGhlgGcPFulHeW4KG+ga7arGJM+v7mLHy
dNQqzlInmZTyaZcZVIvzSFzI8wGYrZc3lbS4k7XAR4Cf+l1bzrduKdMNER/xBuikhgubDFMk9EL4
RBHkt8PaSMulBq3KjVk/B2m8GKzDeUf0gbhVapqvi4kkyOXRXGPd7JuuOkgTVEROq88HJaJAUtiJ
n+CZ2dqi02+dkUbWPOHe/3rYJ2QshBOZK0YCta4NSsefPdANg7y2PAvOUmbrt6Wqtb1Roqge1pQR
r3ODexDe/Fse22Izpq57ATrKKqVSdomyROCLyQj2+aGoa/Eeoj9G+thQAG7O4C7qa70OxV7YALS1
rpJ31uI71dupOMsKCXPF93tyI1QW3DolQB8zYVhpjdriN+hvMs68WxGFj7o3EkBi2hUFs/FN6WP9
IyubU6zqD2IOnIvOUdAnnGgbc+w6qWBchJuUi8pEbzeG3U1PZtRfhkkXP2TY3nZu0G1qT8ldkrHm
2M38w7A6tX02FhL7pBVn3Dhsdp25YkEgg72K+IMD4uuxp/40E+q14vDzI65zUuh0me35i8BnbIjI
SEsAEFjNeD2V0Phjy4ZUPl8ELObvIWaxdaKzCclqD84bRH32M8VOC4OjRl9lq6mZMNuWhJoJ/sE6
ygGT63RjfWMwN5jH8B6ZyewPKiiv05SDeoY3YzkWDn7bHCZNSd/ALXQsMwxH+cYKG3p0Kf5RO8uq
h8Jq0x0Rh8aB7u/GaBJebYzofU5ZUyPMUej8cvOuJDgnkPGHnsBqTeIGWgGCRRbPMudV4hCIZTDe
j/Xt2CxROmQQnMxCl1SlVhYeO3w74WvntB+xM/yQI/4107DrKxE4y3ly9i4gBp/NXpza1rmdaBl8
l135SZSAcYW8eDEwLemyEIg4rWyKXn4UrX0dBSPIcOjSDs7zHFAZkFFxHJA6Y/zKHypgcxR96TsX
7f1oOKRfeI8xxvae6dPp4R3LNIC7UzrNZWrBQ9HDSMrXcKifVex2x2hB1pUKr3IxZgeL8CoSyYgL
QJGIblflycVA0b4Kiv4NES7cTxV11DZrSmJGPF/acIgu9rwRFLQPSRIuGcH8pQ5YJJlHK4ywrO1F
623TRueHLUGmH6zyy8DNu0oAg645kxJ/003BibrwuU277hxhZoDEMZ0hrK3jyMO6NTcAWr1GoEY1
9deRejTn2CJmmkquQBOLKDuYQEo6u6X66pzmcTdx0ciyGAgzQfQ0zHhY9GnNxh95Mct0Kpj7k/gV
uff3AR3VqiDjfW17GKs9RawCU1EZI0KfkxvDGc6lX5dLSDC4abpSxW1bVijg2RRM6X4mW5N4pOdg
rO+1Hpmu1wGGB2rTmHdJRzNnTie5JcT6Gf4lZtz+Zs7cRQhcDrwe5L70Ntb0RF0ovso91vI7ESN+
grmNxHPccMQVvvRFGexZ4EBcmM4hw9XlaynclB+9RYG9d/MbYibIpQvPjtnmm05QTKyjZN3CCe1E
k7HqIB21yRIgdvS3SVS7ci6OgeM+VW322sTUPzn5MnCBxKLytsPiccBXc6w8gDeibS5pypbBSC4T
izS6M1LdMZFnJXp4PdPXoGIcNDMeg8LB4s0WYb2k+QL2HHggYaVMRkMJ+zaLcdErm4j7wL4mbf2o
g03WHTZbgYSwCEAf1DcZlFb8qqvm+0jzfTWTn4OD+R2dz8tAGQzJPPYjDhW5rK/ikUVYS7AoRDUM
Uj6XUAUZTCqgPSOhkPK6JIkAg0AC8sT5LDy6O2NJQ0w4n3nJxD7kh8Zycr/VtSe3NTpowVqIzWIm
scjTOQBqj0Lh8nCBPW7xG0JLG6Dpd1dM8r4DgoSbBltA6HaXxEwPVhD8lir9arbhBeYpSXYmhvQm
MvDVoXOyx6d5hFyCLwXZREMvgY7+PG+o7nsruYRSVb5KSuBmseMPlIm3A54wSuXhqoq9t2kBr2Xy
BX4quWBxfpg4FQWD/jFIxwBvgZS06ndu7mC6y/YE+2LWj16AE/yIi+g5d+89LBnrbmATRmq8WgFV
fnUsiE3SfKmEqBnUzsfU9XtzIK3UzsmsZjK4STv9HjLRwBRvbSzxERZRdhWK5ns9EdmMB1Of7Gfs
f8HawFCPDt64jmzSL8OOenkOtViwkQcpAZEyPUgv2IED8mfZ3RXgEPxMp/eviv7HSL/zbBvG0xKq
fmRSS9EWg09drCqY06az6SbmuqVmurbyA6nY84pGyWtecXisHOPOJoMKgUr4aGN12zZNyECy56ND
IAPEyzBjVajnDYGxn43ZgTPT4ysre+yIkARr/NJBCWU39ls9VPcYVzWaTlQPtekdgi/7h5Lx4/VZ
R9aH/eYlW04cO4f0AqHbue+MOIMdUFwZcZ9z7RBv0MCBiHvWQhhOSBJ6GmLdqoervMpKsgEpAl8b
rfgACEr5KikeTWuM10aRHK0S5ETKnRlE0Q6j81mLGJSZNQUHO/+AaoN0XQtfkxHXEJ0zWmruflaC
Id4iZwrN8HUEv8N+ZJ+g8zSJUgRRCI9jO6viBIoy3HZ9+aFl+Gnz+rnqIMThFgDsKp7HQjsAe2Kx
9/KL0XkcAnr9SJ4HQ3XcKUZ8INuXMg1ZEkmIaqKD3ae0yE1jJ11cKIabb0gXByHdkLJQIpgXrf7d
K/rN1Dq42PRKW1egsJGlcWSPBlivGfmyoYOjyvvhQe7aerZ4JUSjqlxqj7yJVTXbH2PCBBv2+6hu
oYDNJt0fk5+hH/wwK/vUCN0CZtAptlswW2VoP5qexYJGmrs74x2oakR+NlNpw4qz89SL6sV74VIs
b0o8N0byPBCWFnRsnsJYD9ZcTZDW4w80Rw30dRZej1MVnJ5tHCpiIFNmfwo5B+pqMz1tCDuDMV17
FrZ5jqanIUERVU/Tiqgp4hR01GZ4qOCvo+w2yExmz1Eu80NCLmJRcBxgjacxD44WfzUNIimNVZaT
p1TXDudgcD51TMqblR3GbstmDBRw+vwVmpzoprZqmvZzIP9vHVlUY5PEUGcif+NdTPkeVi2puKHX
c2KrgL0b5XxXm9UT/SJ4Ee5ixGTq2Mc6fRnNAMxD1cofhuZRhdRwwpCZW+WweWw+QSrQ4SVB09dP
bbHRwF3trbrrN4Xt3GstRawhqrdCtuKomWoXNU657vWJcz07nFUMJuFgp+JALORtR5XnRi8qLtOi
iu+Cw4SBlo5X8i5qeZxqzBVTnLP+SUyFGYp3j1w/YhyWaaDexp56gCv9A2dJtkIXR9NmMHdRG5MT
McqAGgIfOgWBWPeQNLJwFpEJ/SFUu6JF5o8zNFllNAkRXJXbIdGPZq0f7IZPUKrxoDLx1A4Oa3M3
euvJLWhxL8XZGohGrQmHlCLRngJ2M067J4gvQ/xJISkrNWxub5NFkPAAa2lN+NuP2KCIUTQGEML2
KkrYV1ERM1dlWYe+yu1iXSFmInI2ZcJ3AgztKj9n2AH9rpsPWj72qzKlJlVO7WXyum7XA0PZRnX9
OWLOOnUd9Yt8TmGmw2vtVFzjoy/1dTuzHSxLEDF0u1wD8lfa7um6cGJgcXZjedfS8aeUn6xN6QLA
wY+lwISteu5cdn7AVwt5l5dDt1fvidHE50LiSMeriia+duu7fOoPI9YkKKSELnfOO/gB8z6bAT56
5MGWhv1pBeuu7u1tBYmPCkV5SrpkD3UeBpHVRX7GSXabjcEj407O9olQy+tARbmv6e627pzrIo+P
djPeQO6Gfh9eqpxpxXa7loNODOpGOYtvmlJG6m71yn5uTEZnVYwP+Qn57swplOoqqqViiyrUN3Fw
MgPQSCClCN7LVZqr69EjL8OePqBE276hiPcdMZdyz3nPlLqOMok+TSd90mOgkkv7p1Wk3trU38Ym
cIgL8H6DN6w2gEBk7LynMnyQ3swMANMpczE2zlr/WcfoJYL7oAamXagG17EsO7oUDffdzNo4AYGL
itu6tdxFZrJLaeeui876LTXscsN09eRa9bEh3QeBwxOww2hNAOQrbL67TptuU8GvD1nuEMOhbAwA
OAC3CQCn7dQknuNwZrTijCOREuQ+OzDy8wwrypCiWh/hkPpeQKuOOtY4ja9j4TwTwn6daJyHMH6w
GTc+ixY/lhh7gg1B+oAr59SRFTuoPM9ZKQbOS8H1nes4F808KKJZREEQNjwvfW2rS0cxPhUfVZPn
WyZWtQsDIH6cx1knmxEZV2ltsd3dakMU0yize/Ibh/twQBitTwIwBkQLX3EKWTslyd/jQlkT86tr
aIdoCpgWKQFqoUUfYK4yv15oeiNFVDNq2cXOjJ5cPpBG+GBxt5GhU8SoPVM4rSs0bjU4OKqq7miq
Ddd0Eu20bUy2iW1VECr72C+eQ7TkEzh5V1t5KSs3NDtjG4HLoO9s7tNmJgg9Y56crMna9XooqMBV
t8rOinUhqV53rpmeoVeCqfHSq0DP1l4VvssFY10bNoIPJn3fxbOW9T0HHW5NWKgWjkfMklV7hPf9
3Us/C4xu4A4LnDsdVtlwUvmuhWZUiOBYtrKhao/avbK6HIQC8y2smId65LigBe0uDngOa7+9CcOC
fFAPThSQhJF/JRXP2YRGzlEJNTh27Go1O4xwKfZWVzjcGwvwY7qaIpgGHOQuldfvResqHObMEbRC
UgxNmwTp8NYrU5bqzMV129OjB8sKHm+lFilYEF+Q1uBstIS+k5I0wSpLtoGDwZvWHWuBvR2EsTeX
APpGNbk/g+0uqlrseHCjTIIv5ulj7mO16Wztipl9GyPaW82i+7SQ2LPKIujIypOoM3xJTYLUmdHq
9d5Hro3dRv9/zJ3JctxMmmWfCGmO2bGNeWRwJsUNjKQkzJNjcABPXwf8s6uqu60XtetF0pSRSYmM
ABzu37333KY5TZU7MV4tr17CyLgLkvyCirCUFJb9Kw6Tjghjh5c4fO5j6pxrG9mjMZepqtmwURXI
UQX6gRO5+MVkaR9zxug44dSN5hpaeVqMpuXcpNteF2D043AnogQeth0eBsgGGzSXAFO4PqmypwvZ
Z29Ye5a3T7T7GDSags1CbmV0iqkP/W2Y/mPjFVAnKVgsSgCKXj3vTMNiG1KI68hzehPWZbLH0piu
q8JD54FlydDGfDccChLd3nEhkOMAZLLyEMb5cCey4Y6jm7+yjOJAhr/f2P7DGPjzwYtiLLOVuTZl
0nMkJrrdOVG46UsXOJKQW579HIMtccXUtSOBorBZm6+9S/h64PS/56i/Zy/KpCXB3DfO/jWO8RmV
7FfTGu+8KThqu0YVQU8kl++XLeN6J9sUbHMgzOCOpeRPWNmF9gGxks9+NoLFH9kxWTMEtiT333Jm
W6Arolsj2cp7Gf0rIRYwWxvtupoEd1WDaCZbRP6xRRZDJ8DpHYNihF2W8LvvtEMRXY9uM/EEqsPK
ObqQG3LtWYekg7duWMVjmIuC/nXcYn5mPNAyVEBVmafaP0yD/cRZ6NswYKVRZUr0rUIHK7m6PRWN
9C/g5Z2cA7UBMf6S9tKJ6O8YQ1O0vbk9TD6hOLCD3MRAmjOW9xcDq8o2NGFkdSp2X3Se0sOQu9Y+
l+Y+Wty24eQw2mA0vJ909hSHU8WJvsmPRd3cwcLqtkVRMhRie4ZzPHHvPKcc90CISx4f9fTR5emT
in41HDbWpWe/Dg6lC6Fqz7OrdnTc+ndWpN3tZHJpcXvVfdt82T3cnCYlQ68ivkPbzT7tbFBXS+ah
YBND6tfa+n5vMbf0nU1CldymNHNjWySspybTBDN/S/Os+VX4NYkKd+kiaJn4ROZbZooToCv2/S3N
G72ZXuc4qW8xkguuGgNWFy2EqTCrHQJ2tWnLxLrSX4IrPmpvcEP2P+7MkELdnqovJs2BvHEDfP1j
auDkBxyDRz0H79hgJer0S9528OqS4a3kMr2WTFxXFgTGMkndB9WgmCYxhEbDkfk7z+KCX/DUkCvv
N5FfIlLgg4DaND5NtSn3otDWhp3+vMdBQLkvzUmXMgOREvMTravaMA8sWdUpk4OkYaBu9pXAlTar
vuGhOwaPmEFPWRNx7opYaAJRPJdcOE43AnMkHpiOVfFMlfAuFy03qjPf1wK9MQyDk50bM1PQwWZ6
UC2GiFaMjwWXXlaVDefsYt4NrPqkjhZG5f2oIIP0ULrPSG54yeIrkx+fnvbFPL18KdBVH6YRW67n
OOuc/TqFyepzzNJm24zZUzO2+sShACUESuRjbw3q6KbUQekkdJn0lvxai+sAADpjQZAxP6aD+Mko
v6x6HO+7IPMfmjn2rz4LpY+KgURU8s+Ffnn5+cK2vLpEtp64tKcnuzX6c6EgoK5kuNLe7N4G36La
ze5+YVn+VGPf3rrli2E55a24t3m4rW0TpFocDC4WZSNYqtg9zrxNfgGYzRxcstGNFuwZ3P1kpRGK
ip5BgoeBuHWN37bIXoDVhsyb3xPBlHnocvM2itw9qCAHpg1cRAwCgVH4/ZWJJjKpwkAVNGz4Uj1L
Tj7I64SN++0UhWDlTLjPoQYomenGfxw8nomFR9Yksq/KR05x8BoUvlHeaV3NeJflJ00A2cmOMiTO
sbeudkVmUyZUivl2Yd+lBYMqYjBA5j1Unjnt31JUNFF07d1Mp+E/0YU5ZCDxkz0q6UOi9QseMhTA
rU/T8aG0XEZ11DQ+e3F2Y0M1cGiL8Qhj6dlP7BndgYZBANxmupEBffFMZJJnL6g+zNlcFHeD6ZGX
BYdhMj9077S0wKT9HZaYT3BxJ7OV8R0o9PbRzQkZdVX+JgVj8dLAomO6+OPxIgQ7jKUYnJ2Ks29X
mlvPz8I7Fzv6eqJQECZSn9wSn6tjSA5hYshfIkeodjNWYW7ngy7LqwJ4u++x2gHYxLpmBzz/ApN8
8OACC23n6zZ2a+cfv2XmWe456JtD6/vj95K485wE8c0fisNI6cHZb/F8ABh8sjp6i3hCsFnRKB4i
QgVW7YRpQA573VtP0ajNZzE9OU2VckbRzV2UxDffAwiH48fmOHBMYpAWOAPOjmvoqx/V7NOcjtOn
AdLe1Mmv3LaocBV29JxMf9pEU6LnmubNy7G0eA7ErQyWZCaMR3rcuLqy3HkDS5Cs5EjEsWhmf5Pl
mKuLOn+qO4/dsdXdA7JA9UqnB+x1KMmBiTwkuUhLGhogeT1lgO9U/ZD2GDh+4iuDvQTCfPM7ASC6
ty1h42nlwZn36bY1ycHxlrOa8fCNF4YrbDr2UmMabrGKz4zZcanPYNSJQtJSlZbmuGs9G7+fP0D2
CXrO33Ych4efF+mhCy8G9JoqL/72QbGKRnNaackQBJExNpFBi4fKapsjM3f/qt0y3pb5NiwjKgeX
nx45wPi36TxOLfcYmY5JpizRp3SYvCcJXmq22JSOA1uKNbZ0d+sLRAZhRdEFZzy2oLB6qIl4GNQN
eFE3PTqNM94nJUl2SJD2G6WKnMW0tR84WDx7LcDEVLiQfI3wLg4mff8TNXIxuTyWcNJ//LWijjbz
nFJFFE4fIPnu+ia9xj6rcUZHzTrE3eOYwxtrqXycIjIJPQOZU70I+LDVqGKw1D73/JFChP5SMi1/
4BcGcV8fer+sb7MIpife6JOVU51Oy3x9ZRQNtRJo2dX0Lx61Ptj0vd8h85JPFDbQ/OYgj4xhCaJn
072gwe3c5uomwWw5XEBWrVbVSPDQMrGf5dgiqRLsTiTo5s+a2tk1w8qJPRouYCP1aS+LKiRPHH7/
/pN1zty03yU59e6eoF9B1yJ5Hn0vW1t9Rz5ocOIdxJZ4Te5XP4ctnvsAo9r95OseEFrAc2GWfJuM
knMwiBYeobca+kLufavPV73t3VDZAEQ1+Zc1MoQwK9AwmMMhB5qLezEfpg9l4v2f6BeeR5KTWs/V
mxiddb04svOSH9bMxuEST1z62Qy/x14+adVC3lP1WL/LpPwee0Fer8fWpf3sdyPH45SoD8njn2Km
qLhpGnTl5D/zyB2eW8Krm0aFvxEDzYMenODObCiIrLAf5lUnHsYZw3KNCPuVDOlxsF9VbM2fOrPA
4DgCJamemfQUxmWQ+nvgCoTBbD4bCnpnSFLnZNXdoaUqeFWhND03eRzeGjc6/vw3Q0zvP09pKwyo
Alt8/Yw6oyvnOlDUGbBYz1qFEFseRhG1Wy3x8hKhUscG/foaSlEcsRTTyVHhn9rwsO4oY5DVW4N/
dh8azZ0OF12NWfzT4IeM1Sp2mX4B0GdlGnrpW/WDq6c7gFQ/z4XG64N9ZOn2NtXggLP81Orafml0
QhHVBA4UsfooaHC5JBbPxwHUNVs3XR6auj6WU3D5yWD8E20sAwInViMVsZGoXgse1K8e7hDXZDYN
La894RrkRJsXcGEYCfpWGbzysNn17XdUONNFMXy8ySlxOB3W7qbrqnEfNQCz5byF8c1eBQ9Csf5Z
h3++tFF6J3lUHX720WZjY5Vmodg3KbbYVIK8aFQXHGSoGdQUyXRfYf++Vq67MVyPazQ3Ds2SY4dM
KDAlBjXQQWlhwnP3NRcPtVuKIZCKUIjUz9siOawxgPhJDvaT85IxFr1K0l07h5v3ZyHOcprR/1ls
TQWheqJ21KiS8Cqd9FABw0Q91/YdiwB7maL8jOrA/y2xrwC4SeMVUaCsUOELhWLXsKPg04wJV6nK
GDeupjzITieYcZEqwPnwVA5M+KJxR+chD8utKnT1FIT31HQNu8Qz5cXR9oepR/czk1NDIVdDekUl
9lvRNBwBMQZfbTKuL74rd5LnLvusbrw3ej5qokX3AoTOY0chw6pW04uHILYpZGFvRmsSr1R/bvES
vUbwGDu/gJ5tkFlouF4mJDmDuLzG9lXDk64X1bqLmYGiOMSzcR80TLTnon2pvPALgke56QVtgy2d
2RQZLiXS5W90NqYUmDPtEuUsG+5rF8Uq6X4JqzUOvDULE9Bs4ZUzOTIagwIVAngRZV/aEw/whj6W
QSIa8E3aik93aRupSu+7cXng9q3rMee9K434bpxiH5AaXplSwyFGkXp1K+BpUCr3pdMs8MPsyS6+
+76zj4GeL3VEVqb2/wTRwCnLZAQUNuphjk3eGOo1nUWsLKbylEUJ2LDyw7KCcKkEeJR2+44Z7w7o
e4SiIK01k/0BLZ8QRAPOkMb4a5f7zx5mzLAQQFnwjAU+jkwqa0jJcvx32uUMX+DLYg5ssAEmH1Ie
0pg/ZH3zIkR2kgGe58mkG6iL7nKtxlOdTeGaWC22LidATm8cRUxIfxZlvKFVEAa7KL5AdSK70w6E
NxyOrGX7NwInyQGODr6VWv/14Lcf4P5fs0FdtMRLTRgqZzTBRZpN3ZPvGqciTz2ydotfw545iHOg
IEOBxWx2nH10D3LNxkfRPcxyDjfljJScxs3JHsE0U8tyomHhFogIcytX8jYa/DdVeTjW4huuYTpU
zerC0DFezrjlFq6Ltw8C+9UxdtDFCXyl8IrLcv6K7+LK21O7/NeaAgnp9gYAlXE73Apk5C3dwxjz
uh3xC7WyAnbNXVkeGMFehsLEDO790UaXbrOsP4PG7NZhWq9cG4IbG/0XPwGPTynEe2kHl7hziy2h
4vQYy60K68OcFyczGTgFGDztwqiGojaUB5e8dxr0b6xVCBys8JKB3Sa0jY3GM8hMgIelbliVBO1D
UwVOIJzfRCRAvwH4DNLoMW3U0Wr2og3OrVtwCrCN5z63f00IGQxu0g+2PjZ+oI+MjOOWz1XRWKZo
UspWZlm8isqCGUOR+0r69atts6BgjQSA9s2q9OW0IQPq4j1gIlbS0oHBSef6XNXl0YA5sh5HJkU9
kwd6seFyCqCf/Ro5ZaCPaAMtvz/ROKo3Uh3wBDoMltcjHXQZ45OtBIFpiu41ycOzG9SA6qQZPqIn
uj6TQEr9/hqTSYw2sr6jQH9N5v3sQ6q2cXgi84BHlo46o7pg4JHWwSKdgtsDYp3R0VdWpk9DBdFa
G9/MvL8mHb8MwGahcsX5SRj1buJKstmrIrak7KL7e7Jyh5oq25bNRxdnD9yiV5HXr8j2B0vhHCir
zVDgv6Tb4VTVzgWhkGxmXn4P8kKJ3Hvm0+ARU+rrd/GGNsenWaQCr6L5lyHlxR+XHt4xnUnZVr9l
sLzfHM9KG+8A0zfNwQG7v07YnnCe97tzTmwax0RzgxnYr5qWRs1Aw/Pi6BdUcPha55VFDpzZ4jdF
LIWEaq1chd0v6IZXYMDYDn14z2PwPOAjXs9euqUf6air5pmOslWpyqvtqfAQmljji2I+uWFPW0B4
aCTsa/dYLN3mSK1FjXij84/Gyl7KrM5AtKz8yn0Vuvww9AOUBQioG0EQbmU/9cK75FX0CNLkvazR
Ch2qAlmj4seqruKV5aX+SsJVWo3Cfe40IlfFbryZBPaRJHiYC3gAflKdQzDnnTOoz97F3ZWkhzbE
Hmdjr/YoVlq3g35CYvniRPYCHoAVLmnP0h3qrWxH59TCqF65vyskCfmZqf6P439Ar9IXZ+bes2MY
5sNRU76y6iqQiUOx/E/UDDj9H68gaCugOKAEZ5fZGMe1BO5pvMVRevLthTQXMt1sY//VNUbCZ1A8
kYWGnk82qYj94wbauIvC64p4l+YxhokUuUXy2WG52XP+W01MW/GOzW98BqvRUL9kaDA9X5Z0QwDc
MyisxjsDkZutJh7EYpHImr3TeXycUJEtY+7X2oqZdFsM7S0zpFKg3UfYCJaCH856oKZHk2fsQCe5
mn8nnvM79JZzI8/ewfdMnuMSUGDAlHFkKz0ki0UB7HpFPTQdkpFYNgMmhXg940aiGBH7f68/6nzZ
SEuo0TL8w5n6yU+TLyIDf41Wb3ASEAsTKN6NgrhfpcFukRvBG2IoB5rfZh8atwYNTZjpV0GQvjgG
P3jYlS/QEHCD5XwulAf/9hfsde30Z39qF7Q+95xjq42zDBuldYRLuRSt0ItXBu5ruxyXhT0we9q4
o3NgOEkjW7Xq//omHhG6RFaDa8oNgREsJs2xHRqxbWqwWLPxrqSpVnXT3fgwsrsnI45bMrCs0W5t
PnRjRNwC/102bSssc5JGZdZj1d5p21Wrvs/ide7do5LIrWe2xMSXiZ6XN1yeJTT8LnpLvErtYmg1
rLTdHjBEfwoLvi3B7bhhyknZD9YxxfQnVE5zlcsXSyUPxEvuVFdNW9H35CaU13/zls2Zu8ti6olT
c9+aaUp3lbylYUDRBjhDMCTZGj44fjE6H7Yhvvw1bqrEogvTMjMmPPZrMEXFDsBZ6sZMlCC2zIEB
VDpG9CXeaqT9utY8SfAtrSAO4OEv0P5VMekNkWI23Fp8p3PQQVfxg6NAEs6Evs9ENW8YbT1DmXkY
keka0tq05cH+7Bq9Yio/r63WejUq4eyw3r9knGp29A1z5kOd6er3dOqwARMP4DHqsXgrj86FKTsW
nod7cKYsrSusbWtA0/M8tKiIQcu6VPo+0NUzhtYbbsCChRCA38wtPq/jlL3MT3Dpf8Qr+3/iyP4/
pI1ZDrk5gGzfPzy2/ws39oIG0n9O/x039vMd/+aNufa/hM8gTUrAEsKXC0nk37wxV/7LCVxBdIfN
KVNLM/hP3phhi39xCALJJ3zfNR1vYUv9L+KY7f6LEx3OHl520XJF8D8hjlm4mP73HJkDiEi6tmva
gM3oC7GXLPl/y5GpWlu9XdS4b5VjUyXQdBSxwYSsIYj855e6F92dbz7+vDITEHYZavNS1Pzz0s/r
WoTtTS0vQ83/r+/9eZky+f6uLv95ueraaTkI/beXfv5PP9/jjXN/F/r3//VX/vwpCAJmpvr/fLmz
ADIwBGkJESTeedZR84I4W5ztqXh1/PpCabN+Dxc5szR8XFxBvhl9Rz8Lh4ZFVWrzjP7b8+wPxp1J
bh+2OHQIph1PJWbRndLjNUwExadB9eJ0MxuLFCMeCs+dcMFlUmx0Sv1pHbfLbEZ2YpeYkbp5Bst9
kLRwU7C66yQ/RUayQxvwjsNSiu2TJtkaZlzs24oWe2h1Xxa0Syah2NxTtz/oTCbrllYe3UUXL+aR
1lAWBbSU7J5W1Of6qaIMmVK9H/xY4KZw0An255UaLkqyPrUS33mZ5vM5DX1sOWxvaxtKQ2S04FVy
cOF4KF5azNIMjSd77XCgAkI1REcPYxC5Txy1Iz8YgrN/tg3EdMDTrxIhN2D0dyOOc1QzlVkgK1Z+
E9L/kRFcNhREjyQJ2UqMcLpd6xywxK6NmXU34pwQoDEE3nsXi3s3WTTCYvLwdo5HeyAUMJQuVE6z
8+6Sv0OVemf2st55kp4+zp676RGUTwpNn0JTxtvo6MPBUcCi3fSczvnRdy0828WlNukFCLOUTpbK
OtbhR99pgXgd8tHP7s5RomLJ5iyuHCO9Z/L6kueJv+EvlrSNEHgJ27jcFhxkDMIYxFA3rkIsGpT7
7JS9vxtqMRzqOozXtNMRBJ2nZ1Ok83PjDSeAoUjOACtWZBL2ndTGjiw/ncekCQ9hgReeI5HBhmQP
wzPfdlNUvurWJDidkl4oAEBj03eCp1YYCRy1+Opb2X4kFn2f9yB77NqhcaJU2IugLXU+vStOAAJA
1Zm6a8UknnxjNyzemQnX92mYm+lZ0EC3BVJLIMkVxJh7Or09oh2p2VOTpUPzQAkDD41Geg/tfMzd
In3oqTQgOYyuPOm+OxnaIPPUmc4jtacw0CNOKIkzUzQxcGbqONQH8OnvE1C8N720lgf5Rzqp+IQZ
EHJuRMsgJUwMehyCYWqgjYxChvowZsiqfKr9nUvvU9e/Fm3/1NnF87C45WzF56EKAyBpUhxikrTY
aUh8BYP6ymY9XGPDPUTVHn7oc1PwnO3wuGMPtXibHH8ftIiXPl1HGPca3DulA/TYKexfXUd6KUht
NNiOTkMwGtZzwA/CGbJ90x0RiKElIemLqVoxZM1eRz3U56T2gGdAn4nJ/93HsI9PpSjrdWVE9C0r
7zHhnyfsHR8tW5tUTHtsM+ey20Dps9nyNZe5ddq9bSznZd94aRgWrhIyByvwkn+B0i/3FsOIoUOh
vMYeEdqelpc1ZWknn5MN8tE5bfrrRG7laUlmCTytApl2zQ36W2PzflkkOsUYQNAVfmYzfDaJXXzP
Fqc+TXFDnRjTtSgI9rhucpfMqt2633U853+wAI8MIqf6yegzDBGgIE5Q+8qjnYd/s5TdqtEUw7Xt
uXwDTM/zOO6ki8BHKxP9mK1/32XoFAQu9jEiQieB2nh9wuflaQy9ZGjPVL9ep1Dy6bWk8eBw3uM8
Ii3EYhQnQ3VMpwF0U4Z30PGmAzVwCdW3neLvohxjoIfN8eNfblL7K3gNRDpp6sC8lJHrJJOz8Aie
lbCLE5YJfRJRJI7sr5Empv44MlfeWWHq3+NQIyGAd6KfKSqa5r25bHFnp9uYtYRQYZJ3tphOF9mM
4NpCV9ftM9gkWjGZcsCT21FIvLccMwBoL8Kd1fhwUZa/ogDU59Rjt5oHaa6DGK/cLKhqJvp8YVQK
8L/COOPIk6DTeh+H8sWO+2ZvoOP7TdIevRF6GSYHcu9Ft7Y6I6CA06TPybHp2TTCtKc/pevPP38i
8fkdkcfZwRrC/7Z0gljynVvUOzEaTLMCdXTKzPNcBBvg6y4XXkpsOqXdK/dvkkvk5IuLbJv01IT0
vPfSa040ABLSSfZeutQnsoLipnbpnBowE6a2ePX70XoShr133OYvb3V2ixpBapnqgYNj7qs0qTBi
O995hv0+HjFuDiR9Dn41ttsuKPHGD0Z2aabZ3Xax527r8EaW7mR4wxaxUWFEHVnnuG2z0bI3vmEm
vxyjeskssUlE0Ry5gB/MviFYbM9qL22x8enaXGnbK7cBQYmDrrFrE66dN0j+jIAFs832qgtRH4iw
PNEeNGyU1r/DTPxpM69/hlnuLqsl0O9tSlPhA65o0qRiOk/ctdHActFSQufZ7w6BRPBYiDmdqTcY
GfSG9+yR5sI0oaSFsCQd0XgQsT4329ptcMIWlF+bPT8tPsIZ2PwmYYOxyqdUEkzL2I0Patu7qmME
A6cZ0DtxXQzm/ikO8PR4GFocoUiVGOwcgPR926VNTU5P2ZMIFtHV81dJ6Vbrzjk05P53ZZB+K/Y3
iegDkCS0jPqp12wqV+wjbx5ug4kqRne3CONzkAlzU2v55t2k47wY0nhx6N1YZxHeTYwsmwHY06Fs
8uQADQyxTYzFrgdLahPizoT1JgOfyUNeFlSeiJkjOrzm2WKigu2jWVuQ0egw+GvqAqNawYm99rpL
WTrHMHulRqp+awQT6EqquxSe9cGEy7AKkhHkl8mQAo7XWHObt3J+594g0oCpxecQ6XX1tLKj+Jhz
huZIPguQIfU5jTJyq7LYzOb8FNU0QDQcwEh4YfHjVqCuN9i7S8mh89tX8ZuyM2cTuMZwMCs6eBAU
RYPdPkfVWEfhQC8Jrb/deEHZlSGH4d7l31cetAQqdbdK2o9V1XPMj+t9HEHG9xPMAhFbhCyT9x6c
gk1cMP2zZnYlqvhMZ9Nfg6DH1RCf/Ni0tjKxjyVe7t1In7NMsl8AD1+VO7w4/MStRm2eouGs8+Fd
3YxlGA2GzN/1GGqHAaJaxyhijhh+eJjWKCN9zpv5Q8TuF5iNYDV0ZrTCd36pkF4Ovud+u8wFWa0o
h6lytsiN/GLiifnL6V7mYMJGrK1T69H2XKcPzUD1QfInaHr6JOuH2fBKesIQ5WbLIRVSO7wb4RkM
Ei3eriTZMVF1bY4nVPaVhnTV1Xo6eznzQdAgKzFroBNJ9WHMwatTY84bdhU7vUGG/rqyJY04hrPN
ZfanKAvr4g/e58CsTHsMuEdmuKsxar4GCvCMOPvd+wxEDIMKmpGHB+ZBDvAjc01yEO2903WUPejx
2+p/0UD0K/bTgF4oBtjYqeUQPYu++sO8I19TKXjqMqSzps8eYuAsqcIyqmBR9f5wMQ33PrbrV8rs
g01sOwd0p4NNYfGqzynGCIbwXnHFUdXGm2wocUzM/kox0Xe0NLBGUYC6XVuPfVtBD5PlU5phYgBP
dDYThn21gcdEgeXoEfd0cnL6geR/hbtgY/aKYuy6dreJyiKMXvV34VBzks2PIYICWZnx2PZZv6Ug
DKfFFF1kHLwLMeA1HzRSamKxHNRPLN4UZOMKpIBnevEBhzLcfZ5H/r3axHcWm8VKCZwNMCGH6tNL
qcfyPTQl3GzGyoQgDawPDB4lrnnFKAbjB60wbo/BoPhuGPqu4tbwuBJRzqlF6TX2bYZaoHWyk0pA
/yUjJp6ynX9NKQXpVEbLzWRZCqNfAqLVCJ7ymIBD47vExw2bQdTMo0VW/hZw1L0XkzxIBi84dUEn
t3XGJRP3RrGxByt/rqcSuaR/VAl5Gtuw2NgHQlwagbbNcH0urZeisMHbgLPHL7mf3YLPzOJkM1c8
v8kXTF3yx8mTXyEJ8DEMmXG7FE9aZX6nrK5/xiQXOQbj7xAnaBf3D9SV3ynQNPQ8Yg/yO9yUJnc2
QMo9VtAYD3cF8IauL+CAHXTZtT1eWl//8jPK2+2FJjDEWMZUxrlaw4i32Eit00r355JRzXZmGVkG
o5QzwU3CF4vJP3vsCjgKI1G5TR5R7oP7bQ127E9awMFpquxZgQejoQkZoGzdgU+zoaMoodTJMrfD
FIAoYRTE+W7p5iNT5/mCqwuFkGqyj3KmIsKsIzamXDkEpfXGGqcKhkF26CnVNSxAHkYtFvAgM/Op
QDCMN6Hf6DX5RZPpVvFZI09uIlncxX8Tyw42iWGTxpjoUSRWGGd4Q9XEWDVy76VEI4n4sKRv++t+
ATBwgjiZYjUn5H3S0coBEMdPHfWpbuF9Fo7BVVVnMb0Z/rTRZbcbEy7JEi4I+yre+kQ5n5aF9zJx
ToUXvLtTnq4cD1Fobk5oNV/lhCuEmXNsF3/dMry3J4yzXf5sLbzyJrurKYLhSRZ0OxBzL5FyHlhj
yk3Ivoac2C9KnvEl5/M+s8fNfbyk6Ii/+PlwZH6yAA9wIeZCg1b0UA8YLoiSQ1WKH4DMPfqSWghS
QdXjqa5f+8in4Ln3DyX+jlXvTgSe3up4RJVq2lfh4BUPU9y2RnawW3p2ZXqWHc5iqOGrKA2CnVkM
ElYlRyvpcPGWPIRzDq6WOGMtZKDbQ5goAjwQnF1obeKZ0KW011YjG/LIosNH4wRovBcLT2zVTadU
WKyK7BJX0mRNKdunwNeExb3iTPPbLugpyeq1ed9VH3AJ3wEk/wHFiB3UoP9DD8F2UtG9Cfx0nfCh
n62uvnWe+cdyzddCoUeMKSibIWkviWnczWCS1rOZsarMxf1Uh+BbsQGnnqkXseaiikju8C5i/kuH
a5LkH95YfcYho8wWdX7tNfXtGC5874zY7Xbw6i+AHlzGmHfpRjW+kXQntgYlj7T5Lp80yE/xV5bw
CBrXfexUdCMPxYKbLjslVzQs8Bc1Y8geI+8MjQpGqAouXWdHGwYuCOdTWG4g4fsb10LaxOkwbvQU
bL0cIGoWja+N8Yi5LX6PIE7eHDnPB5lKYvZDTpRuplEZM8DK9GeMvcEvr6si2o14XJFJeveUuhrR
rzHqCIgsO/uGm0mSKnN4x/wuOmKtytYcu3+38ivwGEBI/Hhw0iAnDNZfDBRc+1p96vCB5FLGp0lg
if88on+90NgGaC4AndnMO7dzKS3qYy5BwC7rfjwrf6TgSB1DHEwAO6NqlQOwyJN7PHAHwC1/aFl6
pXR+P8KybStyv7YdHsN+GDbEJA5Ij8823p46GCwaed1xE076q1IwBEYd3GwFZ8JkDkCA3F91tZKA
G2aKV19R9ci7tdlrCdRm69oJATWQX8MijSTz3aA4Zuuov+YZ0QOLBk9oVLhbs4HgiaFyyobmaUXu
hoZ6jw1FXX3b1sSOx0zYg2YULXdZ96QVlmv6qffasndx0SanPpPnuKZMSg/TG+8ZUCJrXoMhSrey
hysuJroNza8xkK+Fzc7GsimudoEa1EtdZE5T0VAV9whUlzCU363BJJQOWBL/oJecV1WM807ihQ9T
Z+sthBlE9LCzxJrIp+Sg4i/G1YXgwP5BV3RCQmeKMtI1Q3M/5VN7gQX4yRJCt5w5sxNg6i9dit7i
q8tRlUoklG9v2jIwdrboYx9eVTT0OS783f7kZ9lvUrCnpJlGItNQugsFpcdlxcRtvlYR4cYQoBsY
tvs6suJt0bJe2sFj1vqfMV1EEDuOUa7O/CrsS6b227XmsxtzR8VURIaqg+iVB3edZf3SfvzbTAtr
N7UEvQNqSbMs+E39plpxFmYznE5fqCoMZJorLzAoNfQ+E46xHUd2EM5Ia/VgCO46m5Qx+CvTX8g4
PeFF5OWd5RKNrOcbhbHpVhfsiC1uRPrIUZOZf+AJIkoni2Pk0FWuIIOs3Eaz487avzz1kOMv5qi/
ZNAfHekBQqou/8HdeTTHjaRp+BdhImETuJavojei0QUhysB7j1+/D9gzOyRYWxXdxz20Qk2VlJWJ
ROZnXgPb49KL/WyXIuVD1+YqLVHWTwF3+SO2d1jJPKZ5EKxAVKzMunhCUgHEUoqXnxCGvvBxh4fO
lP7KYQZSHEV4iEurj2oX6G+6w2Kp7u1bp6SSlgxRv6DSRj8YZoks2l9aTsd/1B4qH/c4t7MeNZy0
Ew3WRR0rPw3LuTQMnwg1dK56HKeK+HuL4ZFht8+ZArvVdx+DosXu3gNU2+btGg7+o83zQaSL8KV1
9RtHC69jWzsoQ4xYI75sQG4r+LS0yR6TDkRA/1pqysooXcSbySME6riG6J9tbCgX4JuiNapW29Kj
3Z5ilS2jByy0AG630X3GXWJXFVpM+Qvdht/ofsVgTdF2PJQtULq+2BFELCLqfC0kB8snpyJDMDe1
8tp02mVpjT9CAt6WY6ju0AtwQjK0ierLcY94ABmugklm/KT5/WsLQRXuZgyvRhrx1uH8Rnk2h06M
qhbV47D9NYzAqFDDecDU5k+h9Q/GtFcGIAlDy3k6BPadlzg7B90o9VIUhrpGzwjDgSrD+DtTkA4s
I+iONOPRlX7Khx1isQjawEBfJG31s5H1k225m3H0v/V5cI3e78ZJchd4TByQNv5S0vgq4mZalGr+
Zo7uDoQoBmLGvWx1HG9tRNKzO3p9qIYNkOrp09BktmibB9y8o9/cBkO5RzH83us0kmFKHfAjfoG9
6YEK++n+MbLQskB6Zam45q+hQuECO5bX1OdoDvJcrFq7/Zb9qNv+h66lLxq3GlRF4GHIHCneiLBD
djVo5S3p9QAswLgJraxZ2p2JLrVzD2Tut0iwAsxGeG8Sf3GyqTbUbm2h7Dvgq7qvv0oyM2qTdHCN
Gq/LvOPdo3NyGSgpKv5avmlC+ax5U/EtenN6aL6tjbXJOFS/c0FoQZjHdVV4yeo+rpNVGje8fpD1
ujjLFk4zbJVuROC8NK6B/4LD8rz1ELcqHqvWi0iNgYalxcvHBbyQvR2sSdFB9GaAxyVxYVuAi6f+
bmeOzxOV5iKDe7b0kIi0MmzZDG/dEf1HLHNemchyoLWZAJcZTZJ8aYvviRnrl10CXj3KMhUbyOC2
1DvnQgmQ5iQMs61x1wcNmFa3wUBxeIX/anmpu4fS5iIUOAz1xfgmFSw6fdFsamvAX8qLv3v+pLOi
OZdSiW4jW7sDIYKznYA54sjsjXtWKN0bMtw3LWDlwlHuq058i1MD0r1znUdmDyYnerNC7SGzaICp
BcLCTfe9trJ7SR2bPAHfnTI5dEOCUwX8dEmtLNBWAYVhAgBlVVrI/8g8b4AFjAilYSzwUGT2S2Ta
4TZVcZfKa/weK915xfKuX4TC5mFraImR96pGd2naRbXA2kIltxS/U42KschHc6FMgs8gA9ItNvY7
O/VvjJ9BR4Yz1ABrer8uVrmZ486VjCs0DHzwbO6zlqoHRyGe1xo2t4b9mG47VyWtL+GApCFpfaBR
Am02vfXU7tmdKNuJI66s0v9p/PKicjzoz1ZdGPAt0dCflNEaj9HLGAn7vF9pGv0JhILxsQuCDvMc
b1MDtKnsCAhQADmt0uRFEbmvWmw9S187AHhYU2B6gHrcLTFBKddur+3TCpCQJPPpmmDv68BidapK
ruzBnfW3SEx+L/wO4BB3fdsF92FV3qCi1a2C8kULQgwpeE1090kzumSfU4ojkfkW9A6UCFSlqQpQ
V4R2UFJJqRXKAsbGQMRGaakze5F6T6IBVL439koKKUQUWNwLqgKxo/xAM0y9rO7phQE+cerfcePW
6yBbTgUaXsEntEkVnDi4mERdBbu4IAVMVJuEbkwuoMQSA1oU5UcAr9JvidHrnRGgkw3i4Sc2AwqG
nGsr9y7S3ET7SIkxADSSiyxzJShrcmuZDeBfALYKn7vQcUBD+8XvrOdyodWHbnxRyJu8I58xp6Kw
sEMaRZyrrqJOOu/5uK5s2ECKQQewUgZzJer+YJFlrAdpXIXRkC2hQe5dNPHo0VCqH7voW0+PbyGo
ttBFy8plUJXKgYIK3ZfYaLaA8AAKUbnXh9q8Ly20/0i+A3Js7PwgrMc3oVMd3AIuReNAYPWbBtYW
UWdn3fcNf9dJNWRUUpWuXnjrNHF7iTlvceHCyTSqNN7qvQHumnxMR8C4BST5w7O+1471Sg8CihmK
n8tEB/5IK3fpiAbVHMgeCzJTCAgQISQNtf2oon6RjmqxtMHCq55OtqMJphh327zOLwsFFAyJLzIC
yBLg0PJD9Ub9cvRIQjScNSi/Qv/GcV0g27XmmimXufXot+pI77OhLlzARRwRs1smcEGRZKn/uDJU
NnXtE8piKa0O61qA9KPmDJywgNG90Pxh8seu3nK8OPBGcNZQvbvFWKO0GLCYhP5ITaF7hk4cVTdM
W19jQu2dQRG1g1AdjE8KHRH0omQPdk8dLzSZXzWIKDWjEz009iIL+2ZROQo6IO3kkTjiOGJDYSyx
5PuGbTfA0UkrNoITS6WR8HWkTYNCJkXNxO431pDBH3IKwSYcXrqxV288tJowD7K6lVncakTtEbgZ
tODGkF6e04vfMHNQQDRpbxLYqAdT0eBuIppdl6mOx9ZAXzQTG8fNfjaluDEbOtZtR7pm5mXHuYxt
adS8yACrXkuAbwjbZGmWJfVIVPfwsEJjT+vb2zKtLvzouZ7onbZ7CBK9QljH2WlFoW57c0BQSKeL
5Ubda6FRXhVBhwZbOt5HlFfpcu803Xyr6ZnvIhhwndIDwrFDFXUnHE+s/NqOCxTW0QjeBsBcm1BX
X7OygxMAnzqQBTXVb5hVPsROhU5OGt51XQj7JUmRbAytBrudJ9R7uoPt5S8I+iKumnyP4WXuNeA5
4HRDneNJXylovuq9my3zAiFYRPyMjUn3YAX8Az0Uv0cvykMpdFSNn+jd1WvqT6C3d0WDImjTue56
klOhYwFgr/ZpePO0+V00aYaKaNNnIam0jFZoL2yaNM3X6IXGEBCSV15qa0Xu2iPCdREptDt0DMWz
4aJE0lWmXnDXt/YbGTKCuzZqKaNhVQdsW33Akg6O0o74aYfUqIswbHY0F6k1VVaziwqSZQfRiwGO
/ko30czVeS36dtKPBcsEro4eewuLf6fKOgL/RmdYb0ZxSPrpIengY3XLHa+UgNtdOIhcxl657koV
GXG+VDpAvK5DcdvANrovxvZZ98NtMda4q1SQfPOeHgW6TFRMWpjBnv9DDd304NN1UBLEQYRmTLYF
vbom1fpeCut37enQoSWAh5JVq0Gcu26rLvUB4lDN2ZaBoN0MUKAWhSHCVeZSMRKEek4FsN+MlEs0
Pi40HmWEHvk6iLHK84s2JNt1uSGzIbjSqLD2QwDflSSb0mtAD1XuuiF2N8iq4anV4NJq5FQzFD+7
UkyR/xSmnlHs39dZe2UZ/m/Uwb571jfyZRbPwSR0sN/tUihLcV/Ha2qqGL6E12qofwsj4OZyfCK9
WUtLq/eEH4+2xy0XNcEPKG9I5+l0hbL+wnUcJImAxRDLX+E9TEAaJD8UNEbobnHENP1NptkZchSP
lSLeUCRCyoZC3KbP+3tk5b85WvAGu39Pk78g1QwE9WxBMqlEj6Y+AN7TMoAB3j3WshhWPEnHuAn0
4JHclY9jsd6QHCzGvkPkpckvgXPgHWN8S1oHPKHRsdcMdZOVQU1vu9vUGvvQ1oPrJtNXJo4eg5rs
6tF/7IYOgx2+m0ECb2cGgjkmZZECx6KIqoaWN7AHWmOTWu0Cq5V2g277hSFA4VhJ+GgO/bDRVAtp
R4FTTRQoi1TVy0d4qUjRhikCOJHVI1lRvynNFOgnxqTa9cf1Ew7JAhXOAeMWgFWDs0HVfcKM+FwU
mcBXtjBvehBACzG47RpJ1Amq49DPUJDWaVIcoJFuc/IJMoJ4th7Ib32t/Famdx/nxxQRewzAsQKf
hLhMlB331ii7p1wrbtr2vjGAXkT5Uqo1+MYGjJAfAxTMlZyLcPQuDG18qm31CVX/Gw/iYJMGHRsS
CLww3rG2FYaP3L1hqN1wKI07yLhbdKz6TaCjUWIF6V1q6s7PLMk7ZLTCSZy31w+OZSCb1Jp0RuK8
J4IgDGZRkdOKL2M8yFrHYwNgb3bdNn0AoFQ59D3AnneTCYpPEXcheabn3gB3BFQ7AqzQa6qz8QQh
j0Zy0iSczKJFdiPr8mXMiheqrWQoU5wM/+QCaeQLN0zdG90rKs4Xaa5gcz37GMn+LILgbgSgVHS9
c5EqLlIpyfCdUjwA68I9DEhSLQGO0Sh20xZUAxU4PB6RUrN8Q7/0MTW6DGpthwgMwQYgAWJxVjgI
wDxbbUB8Y+UPDlJ69Dnld5rO7sbFDem1jNorZbqQo5Remp3BAMosX7s2uGf8PKLd2TTFVaS6Gdjd
rNgow8GQrvUwtaT0Ca7XFxg58+7lPWF/hqLSVTciyGyFMKVLmk1q3ImLLIRQVMvwGwew5wtxk4TJ
s6KHbOYenoWs8C5qvfQ1tEF7oZD23GmquOrCHncvvQyeS3PiRSmEfVjFfK+oVYeWti1ISS9MtbxO
RGQ9YGoSwtwYnpWo1/eD6f2odV472MvOg49QA117bLISnEy2gWNFFwoyYza6b0vEbdMLCM3pBS3L
9OL9f+HwlosQIu/aRL3/Ks4ngdwkTFdYIuF80TVFt2lb3DPy1miQcfM524fEv7WLEaBYmWbcHD7s
ifcfdn3vU+LT/CvLJKRD1s7+69MOju4rYn1k8qa//P65ZvqwXnZo9jTD1fvP33+JVaWieu9v1DHq
eKPk8PD+S1LTVhqzB8NKx4dCqblPzegdxzs+mH6q0Qvkwbz/KYydfptiUYbWcfUnN4neZBndSq8V
vy2M9gwYmAE9qZ2KcQhFGxp9Zh0M0FXifh+PXvqrb6unsDb8H9imohki8+DFoBOw9Ngb34KQlpRU
TXFP8hOsTd/AYDG2q42iwVAcoLBvE4MrpyqHYY9Uvks9EUUuLSUXgx9xrTQpFi64mF68/+79Fyje
SLFgzAGj7OPPj33WimJKonoQw3TCd4hQXV4EVmQ/BV16o2RacIcFYP2Enqk3/VRV2/y2asyH9890
LXtpIOXi/tTlk92KaBur1C/e/zRUcbEvq7SjvMufKv5UiA/a5Pr9TwsBKS2j2YjDT/UA1uOvv9Sp
jXHVIw0GSmSwnwrkHPfGEAPNmIaPaL5wpVbN9v1/VQMCGRZOw19fOZXKbQou7zYKpfEErGYaFvQQ
sryxdff+77WR0VyA4wn++sYkZOUW0CdduWk0iV3ZCk5E9tc3zkA7LqwOhb5a79u/vG/+32KsT0Os
l34Q//4IsJ4+/m98tWX9C2sTU0wGUqrzF4j63/hqVTj/QtpVOqatSxB8OraJvObvrs2qBHtt21jS
2pZuatw9/8VXm9a/TI0fSU1XDcPUgWz/B/19+5cN01/22/+Ho/NncLVQGUTw3WwyLt3S5+DqQpMC
KX+IvJCuwTPukAUOtB2aAB5t7Q/A838P/dGQWJ18Hv9rDGV9GYsJfwRym7bq2WZf+AczdFRYKRX3
uAJryELUcmKjeUsdWuSycfSfdh29ZA6v5RnTmWmIU19h5k1VS3rnlpn1e8trkzdTS8HYZp0L6OH0
XGd+Pf+eKgQbrE8osDpzzPqgummhp/0+CetLxUm2rW1S3vMO9Pk3qZefMWudWem8D2dxKOLJrRk6
MP7PKzu6rRt4qNbtzRZLItjBSmOtpoJyHz6dnpg6X0FNGKpULZDKJiez1CbXlw9ofE12YSL82D4Y
43fFIY9xn20NWT1qy1TM14H3J25+2D6byafppKsL2wfSOMozCzz7GnyHyT4Ofz2de5BMePYg/VEq
0qBPjmAPBFLxVhqPZyY6TeTDVnkfQeftMsFZa4JBPk+U8oGR+YFdb020iLG4Ap052gioDAatg0j7
RkeETnR+MzXNVC+sF6FrbJXGSS9Of5FpJl+/h63qAgYBb+PsexDSWHEM3mSLptFBx+hlSfXzTaur
l9PjTHyOLwOZOIVrKpq0uLjNbFr7NvHpR5b11knjVYvD3qqMkzcj0qkAyGGn1Va1TfXxstOwtByq
XVuSWoa4uk4icb7odkQDGNpla8TUQLercl+26pntd+yxf/yOs42eayXGDvQBt732J5D2soCMeHoZ
Zq/S+2PnteVYtE1DpzLy+bFTq0lcwsR6G0N5T2mtoskHI35RtWemcuy5Wtr0IiGKMj3ZzwNpXuY1
Cf/yVq8e++Ea/QxUW50zs5mvl4Y5lzAFLBwVCCFvzOdBEosEXzQamjjlXRk+jtbz6dUigJntmvkI
s/VqygI2kMIIdRhdmKmChwX8Ws/dAtaHl0v1ekFi9CBrQJJJfotG3c8SvU/EVTGlrSbaSEQJIgSL
DnsB974eGURnq/XN1rXRB89JWDSUmzD6JDMNtereNUvyInTWG/GtUFW0MAB3BkP76Kt02bpu2FNG
ukKq/Smv42uk2/Zxk90UyG4ZWo1fZAhXLvUf7dg5uF2hrLC2p0Tcxw3FDm1YoVUabuJQvdIGlWLJ
ABoHSRunufIM/5KO5kFiDrPQB7D+pYMEZhq524ztomKjslCc6jvBAF5jMVEltdhxlSKWBr+KHoWZ
AXhrnposvvAxN1Es88nHzPISY0aUW3UCOxo1xhb5MjoviXlrRP0POMS3kmRlgTvNgRtgYZQ2EiD6
hkzrUbh40tb4uvjY9Jia8j3wyl92BbVCmDFK2CpcwqbGABPFMlSQ7StA5K+Cyo7R2DgCjddhrm+l
0V40U/Fp1J8gie6yXH1LJkdFNwIdpbu3GM09VnEE4RTMINBpzZFbSU/y9EbSju4j3BAJiJAupFrz
eafGZBkFlJ5k56FhqxRIubbGReyZT6rZACFqcgBNwj90MfobXiMuWyP5E9TdY6Jq1zquLX6RbaVW
fzNgYtiTigbMtbU9ajvcLfZDn5CmdUjLtcgIpOgnpO769ASOvWmq6ljSIYqy1XcW24d7UaEthoJR
muxAcU4qZGhWPJweYRZTTD6RaDaBxoSpx6X0Hl59GKHLPalVfQPRBGlG1bugoLhszJ9Z8RqXzZlz
Y344vY818e1ARkpDVSdO3oexEBNpnE6UyQ7R5EC8mPVllO1OT+f4ECZdLuYCs2B2NPFq9YVqYIGT
U+ccoosaNRLZ350eZB5zGpAdjYnCqBKLcZWb06J+mAimtoMEJhntK69dJ0W1gxm+KsBAViLdVCFK
2VgPw1Jbepp15kL9MkGc1/G/43in1CogQ34eOsEhzRSVYu+7oeoevQKi76IouDAL02jXp+f55e2B
aSk0ATuSkAj64GyaNiRwH+US74AUVAF4Eq1auwzCLZKDcoGDnDgTcE7P/2NQAtvQEVInC2HLfw2O
vCxGqqaTDaIClvoMOIyCliFLLKcqK3YAsPjes0QNyV9XNFPPWUfOV9YgHuOitnVterCaPUUyHx6q
BB/rNro57ByMSfdN4QS/Ufn0N9DxlZvTCzuf6GwoZ3ZLY6DeylBt3S08uKKBlm+DOpDuUFR7Yavi
zsAaG5KH4nl/WrPrmr/5XHnpSQOn7IxQYUr6Ps8UCZGhjHHK3PcGwr4A+AdvqsiVVYaSqX8m0pwf
YcaUapL+2IaNfa+hzZbVh2qp04fxD3VbUVdsMArHpmm4Pr2iXx7e51H02YpK4NG0Z11ri1cm/I13
1R3kdv1fIVLnf3es98xWlxZEAtJsYxYuxkAGDYUu9d6jHi5DKL0gdRFJ/5unJWk8j0iyKy0cj6U6
y/bMtoiSqojD/aADFqENXe/pcloLPDq6/enVm18C86Fmp2Y5FrCCWkzLsTHrroIO2DwS6ChiA0y0
xCqP8Eb1Cuv19KhfdobJrIhSOVxM1bLmE5RuI6i1g6HPZeKjY9TAC0VS4Mzcpv318VCB3a2xglg2
YLBlc9N93uxeidyt4unKXqg5TbRc83yYhnkWyVuvoLvkDMgDr8pgQmB24PI8tBAlXM7Tc/26wpLa
i7DIbTEnJ5v+/C1gmvg+fT8eJqRV+2AiWUDt248e0rpbnR5qfmozYYaShDwc3aoqZ/vGcfLclH0b
7EeNHgvSo+JPIX6V7Zmb9uvTk6bgveY/uml0CT7PiIujxlNAkfsa5PG6kWryAKWiPHMlHBtF8tAs
rlqTEsFsFEslQMzUStmDJRA/2igRdG3qCFbH6UU78nxMJDhMjXsdm0Fj2kUfDn+slboMbFO360Ta
edsOB92fEJWD2w5FVghTosyydZoRL54e98u5RRsfIgDXHY9N8LQ+j5uPdB1RoPUhXg6XTeV/F4Fs
IWJbZ478Y+PwmplCTDHDl6elqr0QzpCHB7q4EASEJ+4aaQYroHfmmaV8f29nb5z5YSxjFnSP6PgW
OOt2O9gnANjKtA/hQveI2qRka8YvEWpPrZ80awPXvwSUjU73X+ccdfDqAN9Ip/T0Ih/bRI5BVoxo
F1VROVvkWAU15XmduzMd6xCFJipTyplJHxmCd01QKqO6yis+GyKvWz/SDehNug23ZaEBtQ8xLXCC
ZPu35yJVw6SCSjpDbjYbCC5NX9bY8OxLVJmciswxCy5PD3Fkr0h243RMEdry3n3ek7wBRqNZsbsX
qNzgPoVbGVjZJGnh9v1HGeUv4ZDbv7bFx/rtl9MKO2Bp2xSqpaPDEZjNx6PR5KkpgjBeDJYrVi0c
CEvpgC3DRAOHg3Om58fGm0oj0rZsR9Ws2YtO1ygESxuIXZEXprMskfD7EcVq7i4SKD6/PMwBHv7m
cjLDDyPOSzJlWXjtaATjLm9rgXSqbY+wo/IueCnCofjzDwZTie+4TwWvuf752cXu6KRt5QM/o2mY
ouQTKvVN27RnduGk4PL5Vp0mRfWHnsGUXc9jIFmP6ShkFh8KXe+/6xq3GC4Gcp/Ri1g3fTMeDKs2
Eb/AAN2yomRd2A2OsIkSouYBl3dzetpfXr/p60ydBhsAk/ElISstI8yV0h12Mun2dZDum/JcHPHl
rZgNMcX0H26I0Oy8mhwhhn+HAR2GDshVsb8WTh7I9enZTHv+0wE6G2q2RwMEXZ2yM8f9oJabEYc5
kH5h9rvtbtIh/7sX0PtYjpSGIVRdn4dHRZ+gW11q0b7sEdP0ErD4NXysdWgW8Zlj+PgK/neoaU99
XME8wyU2KLW9AyKo0wNonc0tGldnVu/oMFhbG5jFQ4U0Z6+AaaR2EVYeepUeHsVVFAGPHDQwY63l
v/6DB0WmSrDDYUme83lGXqsPAK5hd8QptN76O+w8sC9bHaRuzW9PD3b05LIkGRsBs9CsWSCbcXnh
99v5+zK6zAfogjbqbnDhlODMAk7b68v2o5A1xSMk4/Pz3+6aaFQTJyLd8F8x+Ng7qXGlD+l9Imug
6VAqwWppPxUZ7P/BDCnUUWqwNRKf2XKC2LFiA0H+feImOGhJNUydZSWyYUJITp7q+ki96vn0oMe2
i6NTUiEFsakQzpbVTior74rU2eldvW9y65ry0UoBfn56mGOLCmqKQJZ8m/7dbG6uUhVNigD3XolC
0JuB6VvyGlqitvJzYaRrQ3ZOdYNPTYMEZCDq/NGogXyfebRfCg+87R+/xbTHPryCkFVQ16hR3hit
4E5Wj2GC8QbyxyFcM070ZRScOZiPrK7ONjIljSbi6nl8O4DhjzytDve6C55ZdwqUoDKHUC9MhzNz
U6cnNdu34MMAWlNvmApJs1AirHQ1l3Zu7yZbeLWN32KUln0zu1Pr4bo38l9jp0OGrG8qHdtAXfHP
nG9fyoI8VWqpOsmXxY1PHenz6pr4kzhub9q7prAMBF3J0JboAMITNL08+OE0eXMPMyW441bNv0nP
UQ7YatVnQtFjS07lk9qEZkuHmPTzt+ixy+AmJNrNDQ1jm1D0HtZyoU5htxr9M4HA0cEo7sAE5rwA
7vV5MC1QNHssfdTMVXXZS9zKPHc5eZycfnuO3O86nKH/DGPOyjt4lGEX0EBgicO2wZclb4Chx50c
/i3U93+Go0euXl2fIkNSdM7ZeRHQSuoq6Vo1Pgy97+N6NuBfMUIDbMyoRZow8fASj87kuEcOdp0k
2mFAks8vIamhAx8OTSKLphObNk6XJdBFB+w5Wldn7pBjj2u6QUyTbFr7cofoQR8MSo+6Sp0O9gFW
tgGsSVGRCBf+380iLIp9lqNOhZcpuJi9DKVvVkOUsmCIA6NyDittoYEjEHF9dXpvqEcm9Wmk2R6E
aKc3ZaiJXYuvDWosdLKaCZ8N36EGVDZsnWjAqDMGv+kChxdau4yTVjibUeDItrQVrcWOqZD6m472
Fmx6rXsryqI+lxgf2VtEpxoZv0HmQVX987tili7gZ6TXDkbZvDl1pAH+ttQ1wiHqqogV5JCA3p1Z
nCMvDjB4vLB0CvnU12dnIhoqNrJQWCWEqJ7D0NjaZX/mZju2/NR2UbG3uVro8XyeVhl0mRWAnoeo
MNwBNjZ2Qd7bOAyMwZmS07EF/DjSLICsa8/GzS4VOGohQtSGQmAOgs1XNIGqLxMPWCyCYMgHnN5g
Ry5NEFE6x5spOFLnuU7i9LUqo9Tcxbq6rEK6wBe19tirP3ElRZzhXPx6bJYfh5vNUssNjC6wxNrF
beneOkwZLQ/Iwu4C6Iz5aitBcFmkav54epZHApT3yuHUl+P8m/e0pJM7+lBWNQDk2FtKDac/r+jc
5WCPMFjA0OJ5P9oXJWoU9NuN5swiH9uoU+HyP8PP0isXJnrmkiDvut4zoDlhIE9hOIEEfqYfcWS7
ctBSvXd4nuZXVJNJZhyJRNubw1DgZ27icpqgGdI5znhmvx4fagpkBSaaqEvM3ozSbyIgfHLvm42v
rRsWMF0hYo1AseEO8IROP8Ej+5RSt0EO7Og2Ae1suBh3wAhOr7L3MSt+gT0eXCRBW1/Q17FWPZpv
3zE4QIHBxGbpn4wsbY0CGFCx+d7BdxqSByx5pDljcZWiEnGrjqH64o2+d5epZvI7aVBbWvRJkOz/
wdAE7ujj8UiteT1Hw0HRS3HG21uyRN9oyDq46V4Idl2FpO0E6aEqh2rdtCL5m7A/RqT+wV6irG8S
d84r4BVmC0ouq3A/+t1Nb2RLLy9vT8/uyFnAm0b3go4z5b55i8RTDEVpHbXdUbSuvrlwB5ayd+Um
yWv9BVJ59AMYaXfmJDi2bdmVYoJEUReYx9FF05khcAF/X/f9wauQWUESAeqmLM9sm2OzYwSSPa4N
gIbTn3/IRtjMI6oZSXzwg1I3F0Zv+RbiSwZW936PgdaiRRLwpqo6EDR/f10/jjw7bfoQqSwQIMme
HNpDL6pJcf0Lti1vZtb/PD3WkYOVXPq/s5y9lk5sIVld2sG+lv2q0K1rAua7QVefON83iYYBqCyb
B5QntqfHPbq6dF3fwzCHvO/z6va00oPR6pS9BbV4E+TIjwS2oh+stMBmciyTlaSideZ0PRLL0tD4
30HnfVhjgBgdjX6MlAq6Ldj0ia0yvKENcKaDfnSPYtE8pe1Mbb51sgBFE1Tf8n1bcIgn+Kc62dPE
hDi9hsemA3V3AgbohLJfThc4k40x+O2+sVGU0NCzQ4QIYvLGQcnkzFgGz2OWvsoPY83rxDYSgH3T
hsmhMCY3Sgo0u4lfeKZ5feySAIlIqiEEycY8O4TuiKUelOA9mA4MA28UlJoL7M+Ff2HZbxZivP9g
Bf873hxflHk+nR+a8vsEPmptvFloACnFn7E5E+ge2xD0eOjxmgZCjPMN4fmVFUzCsftGk2O1rAgB
oMuneXip5S1c9tOzOjKaTZ1K0ooB4E6X/vO7VWPF5InGpgtT91tDEbuqQpwfi/XTw1Ag+bopPg40
76WVFSzPSo8x7yNJeUrbEK01Lctx3tI9FFV8ZS+HQMu3lWzwGaw1xde2I/Ws8jIsAK4tRVTI8Art
FNy6S63FGszAGN5dDXGidOuBjz71CkpXGyUq0IHI8+bbYA5o82eeS9qbDpll32a1MjwEGMwWyMiO
5sNY+c7U2BMD5VsjurBcbkkc7nQZX+SQT/oNjY6JaI435gsaczYCWRjAIfk5RsVNVGnmb0XWmDHg
y9mHW4HB25OeuBIuVyAqge9FHfn7ZMiVYemUdjPCkNIxtOygPYJDcvNq2Ai8bYw1tQ2jX0WqidoE
YGENhQsrHB5CNEsavJIQSnaCOu5w0OgUFFd9BFwXiI3g+5nlwoq3uMHIF2TAMOPpVAx0b+2WLs0a
J860AWbqjBaKTnGJmzUXrrf2UflBl6/xRm3dq1WDHUaHjeEiT2hdIiTqdS8K5SEXJdO+hB0XtTY+
RnaE0B3oqdLCGRvbv12eZwBQFZoJd00DzHWlJV3eLcxBR5EEYqn4VqYIvBMuZYWytnu/x1wDp66b
pjMQQ0AxqsRxKTSV39jCUalQ1Y3AEmgV0ovIX1Ts41H+SVJIlRFcvWzpahIGhA/GA00s1ZcP5Sjc
F5NImE+USnspIjd7Nsd8fMhLBdW8tLG0buOUPju8EqGfregJpsFd7WLiikyeHm7xkUSY3cVKMkBn
U+mShZFj9A7bo0X8xs/rFCULA5+7xWgNMJOdMLGgfWKkmq11hNqCRT6Y1V0CVv5FgbHUXWb61HdQ
xhBLOb0atHJlV7ZSb2IUQCW2zQEVEb0rJ/PtoK26LZQ3E8dMZLh6YMF+1V/nqtYGK7PXumQtoVha
G29w2gbNOuzRloGZJy9mN6h4xuEhyTsTK566VuMSvjiytzmydGaAeb2RCbveS0R73/K2BM2X6pCo
sWlWdLCRqQvo2GZPm0uOgfIHqmTGsPEREekRwQJKcwezeYi2o4hqCdVMEag7DV3BIwlt/wnnxVpC
EBSedSaDOnLfU7YyaGxyVXEzzs4kz2/7XA/Dbu/az1jMpgnGmzhgDMOTTO7PnEtHjiVSRK5em5rC
lKx+Pv+ARIZpGpnW3oplu8vQK4MrjuSWNybmDsgEXBHbc68yWJebZkgqBNw9c115MMxPf5Ojk/7w
RWaBXGDFiK91Db3qeFC3AXZhizDocJ7Rx3adxREEfx7+mZzjSFTgGBz7hgFlhWrvbPbo35SWisXi
3u469wGFTvUSAdHkoRKRslY5BE/P8UhgQA1tyquAVVDC0T8vdkuHNWhgL+4V3bdusyIfrhCT0M5s
nyNXGunDBBwyDRP47GwUD/Gugb7MuO/E0AzXSA/oaMdUSSkRw3KCMzXPY3Oa2i1gewBlfamp+Flo
N4PHKa9GyWtilM+Yxp/Jnd5ZZp8DqglVg/iORvnLsuehjhPKWsfHHgNYKJlvbgs+a2XhhxktOqdQ
c2riqGJBRFbkSx7rKWKiVWQbKxT2xJ8Inmu/DDinipWKrASKAVGFGrNqNSUqNUqFQd2olhluiaM2
/qpRKjMWWQYBbNnW0P5r+oU4DIZ2/EsYRv3WmIVxO2Ft+3WS6Wq8qCoowYu6pRyIPZANJyFMHpXR
xZqs623crE/voa9P99NazMMwD0qzjeKOu1NcKNKLWm0GZYkdRnynZpn8/fcHg3c3sQ8pNBOUfd6w
RYfIgNLFw/+Qdma7cTNZl30iojkFh9tkTkxJ1ixZviEkyx/nITiTT9+LbvTfUjqhhN0XZRTgKkeS
DAYjztl7L5/AQK8URGgvra7uzKt/6pKoZFNipr+EmWr5+w+nxzGl+ZtlNiudwCOR3ImW0NPo+19f
Cp1kHdWtwQGfNtbnQXK1GEN85YlvdeGaL8UhXVgo5BefeT5/LilLJq1tQKVBUEd1/vM4pNYQ12QU
qT8aE55ewhnNJR/yAsTO5usr+nMkaiWYPBex9aJ2ProiayRcro11e1+DqyqFcYku8nsd9q+2nP/6
5n0ealkEPjwhLa+l05d67yN1pgpVvSM6vo2Uc+rVPycCw5h0GZDOIJNVj6YbGkTRjVNq+Fo830Tg
rWycn7F5To/755KF4FFnLWHPz0b9uLuX1W4xkPADKWSy16MIriJX/etTLeAjjrMOJTz+2/GKNXeJ
61Rs2P1Gbsum3aLS9gqqoV/PgD+/mTbeXyqSOjuFxev4+bEUYTtSU7ZSYhXnrTFU1UFRi5wcjXCJ
jrPMVQztfvf1mCeekTAX8St4IObecQ0dOkPvdMjWDkEzV3sN79L3vK2JKxui6fbroU49J3pPFu4I
xGt/nM1iwBYFeUqSTH2r2OrE/6+Huqj/ur1lo2pnD/RbQf/HwtAt1cEsJV+k78RLUWv3sTveR4Xx
11sNLCZUxZfKKobc4yKONhKOlwBHAKvQG/dOYcBEG0QY/2xIpmTP3ddOfWZdPbFAkNnLiQ15oW78
sbtBwGjlKchg304wpQ4TkHui825lPH1rhX5mNTrxsBY7s8p22UaaelzgZAMlJWwhmy6rcl2r/YPa
zz++ng9/VjwolfA5Qs5CwYMp+Hm6KxQvFVigoc+7MNBYSL/14A9C1Tl0qMK7zn6r7bI4846dEMh9
HnW5yx/WvnkmOAPQduznfSAWygyIHAK/GD3Tp1iSbVcn8kF1yGkjs7qM8PwRc32rprlFRlUwGNdE
M07npJ3n7sXRq2+Q3D1NvJ57PdTU9aDVvmYnTyMC7j6Kr+cxviarLDpzL068+58ewPKjPtwKTUT6
UEU8Yy1OiV43wCaNdhQeEuOsnHqpaX7e8n2+60c1T8UtNa0VCJPchkqWsNJ7W1XuhiQ7cO4j8xZx
QlhZb3VpP389yU7MY+qetJQM9Et/ugwGCyuNO6Whz5HdJGg2znZstpMzu+YTEheuz0XpxViU6I8b
LVlIEm45cSq3sjFfWaRQk/xzqEyY5yOsqZzIpKGFdlzu9Khbj4Y9/sOzpEjJquosm4jjQ6biCsKa
K0PZD1HlE2K50RT3HcnRmb37qdv5cZijKVPMkVmTgJP4Q2fsTJmTUKue+UycmpUWxncbXyWt6+PS
riVBWrP3xZeUZt0+rJx7/GbGs9RjcaY0efpi/mek48KuUSIJcJLJ9UnlQdw/zoaCQ5AcrXN+veXt
PZ79Hy7pdzHxw4uW9Oow5mqp7C2KHtr0K88VImxJB6THoJjrv5/xFptiduCL7PZ4F5FioBmoRvR+
VhY3PVm6K/esd+zkM0I7Yi3tC4236/PKESg1BFOsAYcSeu1GcGrZTJzJ9uT/n3Pa/j6U/HHzeKVI
VVERSxynXdTa6GiZqYPT62p5S1CcUxArTsUP93cadQQriirbw14I3MuS4LuenEAgPKteU4iDSyfl
RndV68ntyCYzKyd/7ck8JFXOxsTlyZh87PUYkFu4AcGFLCuM6LXv5KDnr18/l5NrBFnK/3Mh+ueb
NhVlMEWQYg5uO7y7qXhwKozmEQUSL8gofqWTLb2YHYAn8EIBIoBk0cLp+PpnnPrS0BZd2t5swv7w
qVqW0fRNW3S+6IIXN+9vHW24pRlAaQ8GI9uYH+Q052dWpxNbF+wKzEWKGCrf+6OzTeomiY1rLT5U
ltldzgFFt4j4iY0R/467dt7+4RpZCFEckrjwR8UNYapCWWue/SCyCtvrTdZkstO76wBHAbS7xLmk
IjgdytCstl8PffJV/zD00QIZtz0Gm8JUfVgU0HsdqhfV5EaeZhH024cLvDwzIu/rQU8uZB8GPXod
K62qjVAdpK/CJahb/R3V53xmWTn5CPGm0tVbem7HKucgmdVG4vH1MVi/V4V1MfI998b+R5kr719f
zskp+mGooxelSUOCXqXe+MTeRpSTyet1kIiRrDvAX8mZX7RJG81rSWc8cydPLmxLGsrSVOT0uvz9
h5W6CsuG/mzl7hsjXlgfBNQNleUBDTqzYzg30NE2tNZIKq9do/BbJdsKN97UKsrionv5+laeG+Zo
X4mMLZblILPfFZ86j/wxhdVZW//yfn+4bUezntzYIB6tOTzEgxPeB1qcbbqETWSSdsaDqhLu+f93
WUcTnkhToyyyFEWx7m4tOizuqO21Otv9/TCoMhHPLaEFrF2fZ8PU1wa5lT35URYlmW4E6pLe14F7
Zs34HS50/In7OM7RZFBUNxxF22eHkawSFVZXqd6O9dD9qp1xXLJky+nSyUMru7Tr0PILVP4/GrpN
clVLI6KcaczEqjYGpCcQD31uraUVhfO27xx5U1MqXSk9JAaTPryX2GICMcBf5fRJpvbcWmQZp15f
uM0mMGk6vn/IVCgMurKp8uiQCg2Jmm6OS1Rp3u+o2clpZVeyfxIDHWDYv1kde5NrdBdZOYzf7FBp
X5PKVNZE0cUbyJphscsbkdylwdiQup1AWSc+nIowVbtVlajhXreaZkMPb7qRrSTTf1C7F9Ox21uY
nXJPp8raRmro3KhVUVJgJpv3QCxYepEYYPb0IieFRidutWxy9bEC3n5dCoUGq3TmJQZ9JPA2cwkk
Xqm5rT0TVq7dh5N0Vwq8tU1eGzPB+vUbVqNwU1uJfWVWrdgOdAu2I8Eej3S+ljBYXAxOYcevICCn
Q9jL2Te7cd44ekDOPfwV5cY0lNxvswoTfiFafa1mjftkW0371KVNpXpzBaSVFNuguIR9e+8kODiR
kzvEg8eOD+7ShnBsZ5uypfrhDTZ7Bz0kvXzV5kmGJcVR7i13Jg3GzljUdKpLe2Oyqxe7giC/pHDC
QdKN9rJHHI+/ZLZ2uHmXIJqJ7m8ohvKFpovDhIvKHhKqm5urqrWix0WzvZlUo90YJGQpIcipJqav
PGLle1Lq0V2bepc/aHVLGppFvz8Pm36HEJ0dcNuQrkhHcTUqANJch62qFhfas9nU8BN0tSNrbKo9
s+vhxAzBsNeUatw3ghBLE3ME6LBOfVfskscOV/4tHMzhPutLY9U5EKF5AU2Ch10i4at5JmXdMZkP
zNsNdf/gLgtj/RBl9AyJLwJGq+aDlyOI8kaCdqAjuixfjU1UP3ff3IWFHTzAcVDxy5nJJT2BRxHC
pxmSCIORCQRJECFGdmOUwjOJ7Cw+EFefX/bpEG9SHaSlqtbmxahaxM3rqVvB49a6esvHzd0Vkk56
VEpUgUpAflwT3Vm0djaGUjyDQnqIIBe/jbJrXhJeDr9StfCuTStgY1Auyh0qf157yreeFc1yF2kK
CUdTU8N2Az8y5fN7GGYEYStJQGLnYFS7NCLbHbWj9Z2eCKCLCKcNIbuNs+0LcD8ma5Fvi0Hd1Is4
pLII8R/wi6wclylsdy/KQLueV3oEEVbO15lbPEyyGq6sPDOfjbwsfraTHuo7g60QUC6ZQMZIuqvc
BsOw6M0eixZ+d6OFJlY9Nfd6tQODMXWk44KZgYvkIBXpPKvTGniSFVH7BQZwbUhxjRX6Xo/m6Lbs
STAPhardBHorntrJKHelgKldmRwUaYHeWYPFjigZyFeaRv2Js/t8oMkLO3QmoFtzlc6fyXxd2QqR
l42s6o3uFOUTiGgCNd2pfTKNostI5+zVtRO7NT3qyqjXMJ8HezNWjUjXvN4qImdzIJjM7LL6RsYa
KVEsOPyZ2OrwAi6buzcSuv5Y8Du/JUSXi1XSttBuogSYpAlojRCVTHjMAgMaVgtl0JotokozcaNV
YtryeoRcGyRVMmbhXPKDQzJeMVnA1kjycR91JTlBIzE+hO4m5gu3vYa/IQXEviKJrhp7rO4HSv4e
KCp54fR6dxWo2XgZx2YTsCewG33dZGV+HUDFuUijRPeW6v1KsWr9hucc7Cd2hLfhXMZveMCUaztu
tM00duYrebf44jViqFobaGPgLGDNZmq/GWVm+qli0VgrTGQFE7E568YK20tQ19mV3inKt7gPGz8I
cv3ZcvrsgmT6Ftqjpr0r0YDWGALsrjTFsFvCM5/yYEAqQpg/+Gc1+QngtfZmIvDXbWLGHfQCEqtN
wuR9SNAgec2xQEJITy1R8O9TL52adTvODkRC7T3VU/WhVpL21VLltO6yHGZtz1IGdo7/R2jo+VVU
uIVLKnauIy5T4NHq4Rjsem7z2lSV2oM1m11axDz6OczWZpMUQkB1nxxQxQ7wFcd1Hky1bA5Iu4Id
WofkpQugprROy2o5woGl35gCZTZVWJ9Z0D8XvR1cSvgut6gRMl8kybwpiWHngFqlcMTi1ueAqT0o
JUBQ1ED55IEJECDMofyRqh3kcGGVaC4fjLlFlCEDsevT2rgTZibWjjv3931mynLTu0b9LJu4fmqL
xPg5JnRTnbIn01jN0nRdsD688NsE2vKgkvsgdLqXlMizlu2FpV3PsgNPJvXMNFeuFWrfVJQAFXTf
wtqmGX6yuWvyncjjGCIZEdLv8WDqm8SdQjBQTntwAagQ/4RG4UGkKJ1CBapTk+Ukn1tpAhp9si7Z
oA8EGuX1DiKbcyVax/EDM6m/wZIaNqGTodNw+XzvI1RCr1qRtYCieHeGKiDTMBONB8sz3+imzT6n
ctn14rLdEttVr/IqIUBlsOwZXEo00XRVkrWSKdm70rox7KDwFcVAjg020741ZkD8yjBMW0uFy6qI
jmD/pjWJ09fJXbJkLx+B86XfghKAqk36/m3rZPo3N4fx2Dl1eC/ClP/dHES3WixSvHbzsAZlYN5O
vfFdV4r+UsAmIxM1rEJCvE3SftLCMHjNU1pmepr7M1+fnJdMDbcOooptEI2IcOam8Vh1G88M4Gzl
BOfvhdXIO6Mz52+i6ViZZF9MB8OMNeDDbDUu6s76wb84gwgM+yvDKsXWbSbjCU0JqpQmHvWrurSS
fdzO+h120+5gDTibR0I2Vui6+vtKEDY+VL26N7qpvkXoZu46u5q2dZdlbCNIKo/yyr4U1TD7uRY5
vs6S9Qigr99SJaqve0IFSLNpuDK6Cqy95uzNcddvCgDnUPTY0O5EPVeeGMzCy4rI2eZ2BIWjrHCx
1y7tfTMs4FrkLM1K6f5XtxImX9JE+4zO/qXoq5x2c1e7Bzn1+jZP1OEyigaWW6ukxqOCpu2mWV9X
LWilnqI3Hihezfu2VLIXReSvVtvDX44rUgztvttivnhB+BkAMZNQ72XUU0sQIBjS7s42w23fqiQE
Jm5GfEUdVQ2VKHxKHho/c8FgjwC5LXXgT71o59AXLo02IJEukX2EggCKFGKsPIwf5aZqZoWMZtED
kLbDfdG2CjEBoXtTC+stHInKAJKaNoiii5ovRVxCxNWSxM8pCnsdulL2q1CmtKopmKxte9AGPdx2
6L8UT4Ad2lSRq+zqFnYLZsR8r7MJJ5s7y7ZSCnBRaHYgknSTCsAvirLnaDR/WqCvPN5cAFvw21fO
NGXrbK7jO0soxQ40TLF3ZxT8yqj2HkeCYMMHrSW+xLT5wIEcjZeUdiAQ2Zr1paQoOSavGLFwPhp2
eEV4vbYupTTWhVHrK2MUj91ESDB3uLxx6j49LDZjEkkBk7Tl0HxXJ3vYovbrYDLZxjrvrXcg0vk6
IW/7ELT6bd7pia+1HdEmeQBGojaraFrjPKdLVnTlNs9hqlWu8ubOWboVZpvsa43k7toupO21Ndoz
r4nP6qFOHooo/SEa1dAsHPtt3Wwa4UmQIxbXN9nMDj2IbwAHsnR77OnOCJNO1Wow0GB+MEnjJaXq
87k1rAraAawKPt/KfaTkj/niiCLv5amwos0/nJEpAwv61aRpHDf5U9FEDrpyhBjK6Jv88wRaruES
njkjn7wkugHoKoTm0LP5fEmGTv1JHbXZb92SGUdQvVNeGGq7U/RzmbCnqmlLpwhhFzV0Oiqfh+L4
NUoc3s4+ImffoIZnN802HuQ/eHRRRlDWpqHicgePhTJBOepGbjnCZzsIb0yfNPhdEo4WkHrD+YeS
CSm3LqYVDuf4Hj5f1azoYYqwNT0Uut2sbFGVezvu520j3enh6ylx6ll9HOqoGhSkSm73apCzMKk4
PS/C5MaMf/TnPDinalvO76fER5xe9VF1psmJnkqSLPSDCudxrV2mIr2Usv977Qfv0jIZ/s8wy9V+
KAmGxGY6cauZez5A18IpLmbXzdYWiclnao8nb5uGxM/Bq0mr42iKs/UiySjTXT+OwD2sKnMevuWt
eqtHToSiEQ7p14/p9P1zDSK+XWzpxzOisKxpaCrU3hX1j1qf7uLRvuJ4uP16mJOXxamOGBOEheqx
2S6aZsSfqoETRJW3Y8a3LogzL5y7b/VcPn891slL+n9jHdvRcyWj1kgvx4+G9DpOxzunbKCSRtaZ
HuWp1ZyVdYkZNXXiAI/7GYrZZHFepAuPyH4ZS9N4l11Ygc3LYT7iOlzqx8HWyYJzk+TkFRo8M2ST
rFHHV5ixXYyrwAp96GuXLRRJd9YPQ65///pGOssVHJckCe6hhEcuGfFrR5NxmCDap32yBC5TnsqI
CDPB+ZaIveEAVbIRHk3G5HnMOwhVtWVUP9i36CRr2W3psVTr38JeVTk6pIQb7y2AjiD9usR6bJII
KTdh2KXk8FrkN4lStG8AWeHIC5DM93oYlpwI4lh4FBY4MfRmZLueNhjkNZDnr1yNetNcmaOOyS7o
JpDr9qi+Wm4Z/DfnSvpUKd183+B7rHZw+oJwrwaq6gWx29eHGUuSsbdQPkfrOeX4DsYkNivPhEWb
kp6i9hlcF0sPNsEQT0+c+pN8NbuRjomwMXCeO8ZsPgcNxcO9Apo+x08VDvt4goOz6i0deJWYQ+06
jnQXE0JvEDSdJbXzg5xgwLiFacd3LjiYkVjYBH6YWxXKL1UmAOjzyOy/h6bM+nU5FT2A8lbrv42T
QZq006ppQ+lOT9/qWI13ZMR3F2ZezxrqFDeu93OROC/jwI+hDIyAcKVDgHK3QdtY73bABmeFWDI4
F16nL/EOX8ySY1dZGpfQFMsu85VQBZVU8fWyvKyHjsJxC1DQqq1aqWzNoXB+YgwjRa7NtDo8aLND
48iEu+N1qQqjXZRObVypnVB3RinyBw6I7XMNzS5cjZo9FttZjG1zKdN4HDdfT/Xlw/fVNWif13dq
dUbZlhaqCSfScP4PtxXyuyFr/6Ni9F0Lpvuvx1venK/G0z+P12YqTx70ng89ajM3F2r3U5nrrV3e
WXKp4x1QI5xZ6U8uwQhL2WloGkKro29/LrC1FLLk25+A2w6lSK8sNbi1M2yrshnVMx+yk3f0w3BH
3/84lUZjUJ7yTfVKlNm6i+7D4hKa9W7qf319M08uhw46Yy7L4FN29PCGOO7KZghHHxsu4CW3GeAY
C01uZ/DjZx7cqbvoLiE2gu0TjfNlyfywEZBVo2eFZFctu0cl9WpFP7TJuEb7eub+ndqAoldCv0Et
VPtDc0z2ZIYLq0w5LMXDbQYf7NmY5nM9tJNKuI/DLNf74XoaxKatSgscgGi1EywlQdvhhf+vsi9s
nT3pfR7/CGS1mqx2ncTT7usnd2qSfBz9aE7qxVQoeimFbxVFWWwlccTt3qgNAB+o8YZpHVMUWUjA
dlyd0f38FtUfv4JEPZkkg+nsto7FUiLMXAxIZX4ooxA8sCxr69usOA3n26LPpv2QS1XfU9bnnJ/X
g/o2xWl1nYzg/8486lOLwcdfcvSqaAn5yE0QZYeSI+cKgierJ0SoPBtuJ/Q1YO0sqqtQZB/i2TqX
cXpyQlsGYtnfyIhjxflgqtSR2CCRI/aQVxeALXGJbafxnNX05EV+GOfoUc9ZF9tzUjh7PgwE2i2V
qtkfAR3+CKm4vwhHLw6qW1vWig5hPHuVmJX271d5h4YbXUm6uUvM5OfJbo8Zl2uUzt5R6cwc5rL1
BKqQon9OmjO61hNr0m8DL+8vWz0G/DxU0y7hylbV+XFpR9tOdYjwMlKx70IcZ3/9ErFJI+kAc4IG
8ONo+bNHxxrdJJVIaLFFJrFnN/IwhggK0u9Bf0aWcfK6sEBQpyfATzuOsVBokzZOFjn7ilKX3gvP
BJm3aszs+euLOjFduCg0WWTiOsh3jh4VXaJIC8Ix85NpYtfV0C0K8OvNu35+kdYjTxFw5cLo+l9H
pKyPcacn1lxO+niG+Q8ZfsfyllrGnWWm/ezLjESi1rqjr3ymKnPi0LDsppfwBlTjhDN/nhd6Y0xg
TIXhJ6Et8h3MazpmYzlVu7LQBHs/qCBkLxplZa5tLQ7OTMtTwwtq3MTlwBb6Q4NF5zjAw8v71+Fg
IcdmbdOpsZKfpmTfVa0gWJ1Z204sL6AYSGDU0ZAvETKfrzdzpE3Rkta3GvsienPG74EFMfQftgDI
2Ihy4RSLPOn4pKJG7NTzUI9805h2swBMlDfPTvH36W0YOC0sTdRsTKpQR7Myywvc3lYt/cHo8eEG
e/IdH8MqlWde6VN3jYgPm3gIVJq825/vGk38aNAFIfZD365mWhRZ9TOqLzM9WX89408OxCdw2T2d
CGixTSCGvH3xoVEyiSZiMneGXdvAVwCygzYx/r6OwjK1YPHw6BA8cDT9az0bmwkepq8p2nYgQS3X
74uxP/OSnVqkqD0xIywyKP58j5u5S3uZm3jByhhhea2av6Sj5sDP435Sz9zD5aEfbSQwSPDOQudz
0QcdTYpczG4rOy32S/E9KKD+9P/FhuOZwIus+e3r53Xq/f041tFWAZKP0xqCbmOEdMcPx7a8LQJl
yfPF7k6pXGLjdamS9zhRvh751Nr4ceSjF7lwQicRRg6lVzRo2KsdaY9/L4f7eCOPaWSynfs5yAih
bF3rviwEFkWtq7wxDc4Fgp+cIMuEZ9+3TP6jR8Y5XBmnppG+1oiXMkp/lZX+igTkzNM69XY5H4Y5
elpWU2VtkDu1P8fmanI32qyxt76y+nMB+Sevh/TZZalgH3e8iZMz5RJKoSaoGy2MvLzPxnQjLREN
aAsoN/hfz4WT1/VhuGWufDg0uCLHLGYFk5+o77TgLmNll6IyAuO8+3qgk5Puw0BHywWWDsxQKBp8
W23CnUwUZQ8Mo9x+Pcq5y1n+/sPlYLMKp5h0kn1ad6Ov20lHe9EhYc2mgRTZzc//v+GOJl+bycAI
pJYciHOOrstWf2kaRffQK8gbmBv1mS/wySUD9yrrLdFxzPfPV8euQiq11aWHUMj0akBdt9IVdHfZ
oDT3ei0orixIeNGKc0eLk7Pyw8hH06QXtrTsEU+mYoJ6o0AVCLhv6bn199wwR5NkjMfZQpmMe7Gw
q7swEfItM9DrNt3Y/MPni12TRSIxjHUKKZ/vZWiNQ8hM7/20EheDoFNTNTv6lWce2akr+jiM/nkY
rZ4QFPRaeOicyr6eE/JBhlRBSIM0af31ZKTvyD92/PlyIR+qNkOyNTyaHz044CEeO8dvaDncjRr5
MgiQOjqUgLRATGfMlTostV2pO+VwMYoCv4WRmOFGNHW9VnobveCkkFeVj5eGgM28CoRyYyjKryik
YDmFZLOvSLsSfhGNKpAqFQ9WjnBqHvTHNpXOOjM5SChuED4lk3BXM6S9FydP7op6rKllNnm/1mDR
byodnVqqKhMSJRJcOn7m4vBIVwjCulXKtnebpgBkOjUH7acjKkNxKL3SMgA2zZNaU9y12pULe2jV
9IjyBN3vVTfQ608l9qw+FhYNvyleUZMJ1n1djesqtuSWCHa51mneb6ywTDjulCpmXPYTxsTXNsL2
skqrLljV2ozwqavINrXTmzJEU8YZiWJGV/AchVC2TWgp+84ZVO5IqrHETNVGzfu7KI66XTq04bqL
jeEW5+dIEouTbypSCa7MQWPTPGAIKWZNuZlmQ1uPTWo/stdC3aNS8R0ztbuFfvTKCc3elvNUrR10
3lwoVWg/7YW61hK4i44bEo+j209zPSqbiHiM/Ui842pG/uRLfO5PID8EtZ4g/jVmyo+qg9GYqkm5
QVdgvEI4i39WfeX6fPfkTsev7tXSdKmYW1b2g41fe+jNmRyasqlfKmmSCeSUmNkTdZLrhtr3m8Kp
6keFjssjxKNeY04iBa2pzUMllWKlRYrJv0XKnNonKJXBD+FOIUtU4iv5RnW7fqGQIDeGqZU7/hj3
mpUUPpDybFupYXFvzFJcYhBvL4hxc+COx3Ozm5xKYR64kM87R9twWrnJsuihtWM0aQQno99M8+Ih
bZsU/p31nVSsn1Jr30VjKTsnHPQdwjJ7I6nDZdDpo2qrZI5YFaolNyOVmbvQjB+MLNIPtsXrUbNQ
oL/UKJrRAg1/dEEs17XbPXftjKR56l7JRXlRqjzZiRb/gpPm7ubrF/vURw3CKLEkpAESvHX0lYmi
NpdWN+Q+hqODWs7fHLNct5FY0Yc+s91e/qmjFYSlA/s97Ur1z7gQRGvsSu3A3hP2+FzNw0rmT3na
+c6cbFWtPLNLPDkaDTdKHWSTcJL+vDj2uKQyNzHILBPprRIYV2HfXZt48vW6vjH14oyV/PRwZHYC
HyZT5vgoFpuRKeDDEsrc99Mqzcf0okJsej3rg+UBdO89bUL4/NcPj63NUmYhO5s/jr4zeluGGOUd
fR/0RC+CVcrv5yF2CQ2f7ZumAW35D+NxL2ENQ/z6AypgtG0rrD5XfDeo+0ODNe5ZV2uFvDAacIPm
ZC9fj3diX8cnh8B5Dri0Fo+FHEQAOOEoW5Uw1CktWSyXVpc7ii47s7U78SXleshaBxpoLkWyz5Ml
BBuV9U5Q+DSYUK/VbI51iUh6tOFIfX1NJ144d3HlA+o02Ggd1wYMO5mT0tJyP0rFTnORZbmBn2De
Rl37D9Pj41BH5wr6+J1cYrP2QRd7WvSi9baXBPs2PWP0PXn3OCWhDcD58ocYYRw7NOxOXfiR+a5X
/6l9tQn7c8yfM4Mch9/0SWpok5U7+3Yet4arX4S5dlVp5d3Xj2c5nx4vUliJ/++1/DZmftjkyywk
V2hSdT93221h5s9o8y7i3PhVaaMvp2EFJPY1Adf+9bAnZwW3bok/4X0+nulBvrC9aG4QHTMsRtM1
3+m3mHwzJ1TPdDQoYZ+6RhQBCHuoL3IQ/DzbrSwWCpnJyaGe7OLNVU37lkr45I1DjSmmLhS/Vhp7
O/XlS4VZayPbIbgIrHy8wmOTrdPYmFd5ggu2bXX0wSMhr07nym2v9e664C37zzWbdC1D19ijiH02
irndza6RbyZLr7SVmhvPMQYJvC/Kr6RszHXOB4N9SI+ZhpBVbdfXyr3U63FDUBMR+nk5YSyR4S0C
dXmFuix+CPU0RSzEr1ZlVW30LkEgCjCI739uYZMJSq92gwJAN9YE4j4rr9KnfK22+bTqJYe4pCLb
KU+al0IxNX9oXbXhE9/FGzhj1saJRL4pbEwGxZx2XtRPwa6KYj7BRvuYhHO8QOzDbRkOv2hYSI8N
XeobLQpIxLPYVkWRkpqkddJzJsI5SbCrtqPGU96IvvyBOLpdUxCKfur1kGyjsoivrTxqD7OZG17Q
z8k3SkMxHd9Ew5ShGevIDN90Nhgr2U67FE/bOtZySAplom+boFl8K61arJuunTZ1nV3KBMuRFfXh
JgBTkazirE72QZ0W20gMDXrwlm2sauTbIJiSby6h7CsojqWnzoV+MUgHn4faocjWY7d6iFCweHVR
WZsEtMJaGOlDpmfDrtTIn8qN/Fc3YZfqJxnspZog23bxbnTUHzArxNmjqK2i9saRoAOLHSWi/XLe
hW6wifVWX82keyEGtjSvQzi/ZqeFyr3nlw3ZkG5SdYC2VcTOdqT1n2ONLZ/hYlQr3unOBypjeFNZ
PPJWvRh6wLHfGMvFT/RqRMGrqmQGEvck2MZoGp8ac7C9iNiIHVmXhmcUACtbqNErFCnVTUCtYp1H
c3OPwtPynTjBq0B1UGxkPzvRKpm0X2mMxYWw4xfXqtv7rLSz//qWEspkTz+CwmhuurZPPH12sy12
eDA7uSau0z6a97NevmJ6ErweA36STE23lJBVrr4Od7S41JU0tHQNuH54rUTyREC8edW46uiXqsob
o8Rv+FAVT4vZD1elvU9b3GDNHKN77oT7rki3u9BJ5uRYEUc+Pz5fF+DJNmBoeIsK92dnFBekJGue
RVjaCmtbAUBT3MTsKtCQxNqqDZInYzCGq95O0xt4kPYumOfOC0WSepHWvgSpmTw1ca6+h+h2mSA1
4t/c6efdkDjo+Evk8Zyo3ZUBQOze6lsMZLHy7I4maucqe2mMxr5uhszaSSez1ujxnyxVBj5WRG0D
bfo9dM1sk/J0rypXS9ZJkkiCB4OruGBbHJml4zWTFW3xxHWoAxD/xwZK6ESiqS6yEZNBpvolOdzr
UIN3lI/NxupYUcrFH9JOUnkMY2PcFnUd7R2LWkabYKppYk5EKyLl3sqBQ4c0pjvx22rnNPZb1BnX
rpOhwMkV65VouCpGs1pYayey9W0rs8umEmDpExI8myCmDVwUjwiVun1MeOGKBJgfodnPF4aeXjW1
emMleK3VkNN6LHPmfpZ979S5fbRmJeQI1oTRFYpyeOZufDHNQeBRFnmTY8XKaXfpiz1oyoUbDIXX
plQYVpE7mOuaXDUvG53xpUyyfqPG/5u089qNG2va9RURYA6n7EhlS5Yt+4TwJ9vMOfPq90Njz0w3
m2jC+oE580DVa3GFWlVvUJ9kmBqbsSxCe0gayAC5+cXN4vEmANa59f2Ml1Nd9psiya1N3qbtky50
1b3e8dcGo11jxi7ebXTLyHUQEbnQIpLJq1I/S6gseXF2TDwh27ecbDeulJVbUezWfGaWrnCZXioF
mEl+ay4CkXR1p0VyZxzN0LV976kLH5AOtVX/l4Ixmld+Q9PgA/kjun+IFtDxpFQ8K450EpYWUcb5
Y+Jts4kyP+NV0xuPFPG0H9czhT94wXmGchprVi7r9cLtkIJtHdFrt0D/4Le6dkd/bhB0UAEPVoth
ERX+2Is2IceR770N/bBS5l+cY/yRpvKWMVkwnKcQeVgLUJw6z1GbygPFWB9VCzuzQnK3sht9xy7g
QfF0duigrPHHFwqVNIRAvZJIqMDjZ3MNlNItBwkktKmBPqj73N1kgUufkqJb4Bh14u16uMo2VLQ1
JXF5+tsXc6/xVqYwQJ42L+whzQzJVSpAK1dWIaLDWPS36TiCQWva4EHQTfhQAejFNBiHXTwqzZ0Z
mGK4Q+4fWyXME9PfIgj4r2opIkPe5UWOgIfkZlCKpyXqdtV403FFDVsrq3TfiQqxHKFraLeq1EL/
ur6UllJqGOvm1KBns8ybzH4NWbONIPxrTWlX3Cdy62/iYqWXvPQypg7Gc2dqEZLhni+VvnZz0VdF
7yYPRG/SLrYM10klc9IQlyqXpmVbWwdP1as12NDS+MBxyCDZWQ90ls8jZ6mSSVgVDk6jtzeNLH9V
u/CohdQKr8/j0maACwz+n9TdBOl3HgfZ9TTOc6jVCVDtTa8P/n6q+tm+m+d2boBSKcO02zat2e2l
jJf69fBL5yvPYwOtDY4gjtnz8HGmJEOHVa2TC/ei+tL5CBx3e+SpV+IsTSchWCh/lDTnwwSnoGFI
n8WOb1a22IckbEhwU8C6Ppyl2TwNMw335AWG0YTUJIge3+RhU/Hc6gubK7ew8Unlns/6HJRs3OeP
epYkOzQPvZX30dJ0Ut6AV4QDgnLxOhqMWlNCKdTJ2X6a+YMX95u6ejfML9eHuTSbhoQKmGRomOfO
YeEeFB+h1cqIdoSPF1AErahQaqy8KBzsrodaUhPCmAzBLwAdItLA05SfTCnRDTHkfnJ6kFNHo9br
310nIk4wyNskrunjt552V0yUwkJJzEfP6MytEgf1Sl/ksp7DOYMMooyE5IRZmP2OCGw1/HwaFm0T
N0jL93EUH2oEM/6+0XkWaI58L1uQEVEvIs0i6o4rRoemLexc/np9XheHQ9lN+WNph5HM+bSaVjMp
8AGKLEtJvoVk1N3E5dDur0e5XI/T4fxflFkVJ6ozMjwzA3lnPubNLnX1bZz9Nqpu+/dxJjIJxp0c
Jhc6XbrOsynRgWy1ahbf+0bpb4NwiDdVigewjuPhB+IhPQbMaPKOvlCPjlAxSX1fs46C9KsaPg8I
9IPqRH5/5Ty53GimqEgUZiUZTB9b+vwrYdjkQpOexpW6NCzqrH70sZG7GVCVOlyfwrVQ04I52Wfk
Q1mOT8voSK5OnXnYd6K+043mAyvidETTzzgJEyiqF+bIXjhVFH9GuQM5BqDM5H3PeCisQX+Xlh9f
CGQx57txQUb0oeNCmB7oRiUUQ+rPiXiLUTRdpl/X5+4yreMzKagaQ/sBeTm/XQq3KUo3LFWnVX9V
MuYYtL18aaLr/nQLNLGkD2ze03jTuE8mEWkSTwtymHtIi34ylRTd/2KlqDft//Ns8XxIs/MhLdWw
c3t4Mb6BM0tWWhBboxZ2INpAniDB1NCHbKN4aaofr0/m4kI8mczZmQEg0qXj1vnOSH/0f3oheb9k
QfkN83hc2V0L+OhpkIZJ8RJc/UXjQx4rCItW3QCpC1TzNm/aiTbQ50Wyaxqrey+qFgJ6GJuSxfrR
I7QHMHpsHgPdcld6MMu/ZXIuoogKMHNeW8+MQpY7AIbHMaLK4uqRWB2pIKbdvjCN7h1jNZ8nCZey
tg3MVn+Xg7SVbIOK3cqsLM7/yQ+ZzX8ogo/uAl6BbvDVE0pb83r6lGuarJeZElN/EmV2nXq5HOlD
A34tkhCIVKw6tPPAM7dJNtIdb0ritoVrp6kg7gyqLyuDXNyxZEr41NJAxaT7fAfpcJpyLOQtHqJN
HqJGqBXfVEko/V3fpsmdIpAb7pS2r74a4BT0lUNw6fIFjv5v9Nn+NSyyTwOv4GMiq7eeUe0NQVtZ
T4v79yTEbP/WUTgUkdxI2Kd801xHLV7H/llEoao2vlzfr8uDwaYbC7oJWDybSndI8VnlQnLUSn2X
sZCyy2RYuW8XY5AFToc5+t3zz+UK6dhWmRg6slbkmp1rmvQ4FNwlK8tieReeBJp9GZZs2KZSxrPL
dY2dPgTjTgrHcYcNC31szTW+ClmA8EmhBvu0F6QfvZZZK0fv8mBppJjUnICuzT5dxZvSNcXKOtKv
/y6ZyUsXqysLUJrGcXG8czH+E2O2ySkhykAdESzSmqJqgGF3eYAogBWNzwISDeKDIfl5bCvg4B8N
oXQ3gZyo9SdRGTv1CXMiYXwe9Wwo9ooP2z5u40nZSRvKbq/Rb1iTyl37tbPDoqqRMo46QT/K4rdU
u0tDFNWpAZd1vlJVWNw1JkzXSbodNNks30r8LkM0qA1uxrCPb2HlYQc6yghwjDm6EVlgvFQ6thzX
N9DCE4ez8CTqtCBOrvNI71IvKXFE0EtAPHHQH+Qs2ELTO5ZDdmgo0Gp5+mL56jbOydXHcsWSbfHE
P4k/28G6MRhZWWeW0xf4w4epi+KWPNbZbQl74fP1wS7PMFKltP7/JGXnY40tV+nSwAWDaH4VrZcE
rQ/J++br+lGw+sP1WIsbCWW+SSJfxfN+tmwaJTcod4aD0wlS+3nI2FcUn+V83F2Pszx//8aZv9g8
1F09lGSiG4yYrBTJPHawjcNT/K3NzPDvbZam1fJftFm/f5QJ1hpa6DQphWGJHfxbDOk4aCIaRWtI
lKWhaRBFJn4K76s56aDEz8lKwLkdSxBXZVm9lar6Io7yyuN6oTA81WMpsgNk0BCCmg0qEPyyFjFQ
oQ4EO8+xMmPYiVEcwJ3Pq2cZ/6vPUTBp3XRl+2hGYvFYSHnwZYC6/TxYg/Q+kLT8+vvPevqb5POl
OiCDg7V06d+IdTPeJF3ZHwTVrw6JW48rR8DSrtCUqaTCC9agnnoeSjUL0IlKF6LQjbExdbI3KUXi
pdK2UWH+wDetP14f21L+cxpwduQMXYKksBhMZksZkmHfc+E1Dh9LrUEyceLnrTFz1+JN6+zkiCsN
IRjLQhccTYQHFCVFfm8U6BvKXWBgtBclGwEbq12iymvu4Et3B+c5ebGKu400z6tloUrlRKyNowU6
AVeJozDeW9KjgHrS9SldCzS7UhMPtzqWU+BI1mMP6b82vxkpntnwJD4SCHKaRHKA7cxssaAqh3GJ
b+C82GLiZueRBCGuDXTMMvDixcKu67J2JSdZHtx/MWfrxRjoH7YikEg5QRiOlmW3i5A++V2mHlKZ
ab/WKJr2+zw/ocj27xhn6yXrrRh8Z6kd0WnbBhQG/MrcGM2LBimuzN77Xns0unITAUiNlLXFunjo
nQSfJuNksXZCE7QJIAFHxWIOhYtOPAxap+DRB1Ts+rdcDMVFyDPUwsplvjqR/2tbqYCG3KvpM4Ie
t00DKB8Q7vUwi58PlCTU8anIP8+fLaMaKjE1kUfOvlQDdjHPY/5keL+uR1kYjIRGiKJMOMLLnoyB
H1loDLLpGEUMfjmi8iwH4UNZD/lKX2YxkkbXguU/1WRn1wUIjhBEr28dNSu8dTNvL6sl+pRjuPKK
WsggJJXSEWJC9GKo75yvBM1MUKXFT9iZgCdAoLeyUayEWBoKQinULsk3KdxP/36y2Ey00ag1NMFN
iiiOvws1N0pojYbR/Yin1JpA/dKATqPNlnYtiSNqE+xjQNmNnVbtUTf7T3+/DKbcji423VWwiecj
atoKpbx28JxRrR6VLDpIUXDfFGtGwgt35kQE+jfM7Ehy26pvJMDcTt5/1aN3zeo3AmpSdCXxu165
LhenTbKozlAooo00G1KXgu7Ia6i6WDDspFJ7SaNyf33Wlp5kWG+xd/DEAl80b/37wKl0mh2WYyrt
WKKKCH3fdpVURQA4iox6MoAA2W82pUs7ti2LX4HRQe0WzaH8zMkiS4cxiUv5Riy8Bn+PtAcZLkh+
eKuqo772Ul44USQSCHGqf+u0J2czotBXqFOo7Qg2xfhhBLEJeriKD0KaeptOiNb8AxfjqeS9yCOj
yj/H/dWK2AbIF+hHpEPtoXrFXXmbZk+qsCbjtJCpSJyU/wT6UyE42Y9x4Y9u3mkI1kfh1hu/DwMC
f65lS8NwJM04toiXXf/yiwv5JOLsMDMHMFQKLsFOk1jVJvaQOg7jWLWlDPRXpFfKPurNwrkedGU+
/4hmnAyzHgbP4xWMPkGPMWrZI17oKxidmP34FHWDu3LPLW6gkzHOlkvjNY1p5KZ/I1s5/JF0DPEv
Mf0cPeHr41qbzNmp4HdJpcdR7zsK/kOadytZ1PtHYGKZI+hfrsda0LNHfHCCBYDyhjE1p/rWXpWP
/UQUKU3f3+ou7pbhiLisKj406HaLqn47tN0NsqubQG0+aa37ZgnFXq2qBzNUeN3XGyP3gW6ig150
t34R71wzsSO3OCit8uP6r138BPxMzmRV59fO7rKgrIC9DoJ7LJtWsdG05cIMDWtl/pfW1eQqwS4l
1YB3en74T3UMSxit4Zj6txHyykIZ2H3/EJRfr49m6drUedhLliKBR5y/7Qdfdd2mFFOnjzPEoHWo
oM+ht9bnW47CX58wMxMK7Hw0reK3KPzL5jFUwgfsBW8UsXzx6cJdH8zSmcNI/g0zW7SVZVVqGZaN
M6UAm8yLPqGkv/F4CyljcDTU7EsjmPvrMZc2ymnMWd5RCG7ad3GKUmvlguWXnEhB+b2N78GJPApW
ursebnEmUaCZPD/x+J2LatS5XKS50mFXGGR7pUyBlfjPRboGEF9cfpD9IQQBTbhglaigAlpB9CMn
CpvnXHc3FsL6TWFslSpZmcCpejR7ogDSI22bTDm5Lmb7SU1FUGKZKDh1VftU5ow38LByaQfQB/cB
3dTXAGD6vZ5L0SHtwzUrtsUJBeqPERu2jBdV4iTuAxWLzsLRR/9NnHR7izz8nOcf6QdBxPgv0Oxd
OyZAW5EU8Jy+4UJs6Qnn2ASsyU4sLseTKLNaXTGKXV56vYQnQwsUL9+ONRLfyS/fUO0xf/3AYtQN
qi2whRGPnR1SbYV+bWGNqaO3kbktm9rcFW7R7HoNOP71UMvj+i+UfH6ChM1ktihV6jH09OSn3+Fa
APy9NuFyApyo7T73dRJxroS1OuHiViBZRaQAiYgL1dVIgfjYtSJ9GSsWUetrH7siG+ygrr9X/gec
arhaTIAKIjVVHjPTcj3JJ7rWKzU51SgfK9675buZ7cXqjaIU3sqETn/oYttZJuK4E9eE19l5INNX
Dalwewg7fbbVIHhYP5P2A7iLya6TxwUOc+qFKqRfR62ERkqIirHw6sbJdojSWzlwV6oqS4vjJMxc
VhAReJluSdQ7bnqw1AnvjwCv7oSuv63GeCUF+5OSz2fuNNps1ddNZAlEMZw2FMLcRqciewgsq/sf
mIhAsAH96u6tXMbVp6zJgL5qcHqybVYW4zFQaqA7vpjzACk6v1G3TaJb+Q6Fn87aZQ0ajG+lAvdn
Exhh1N63itp1r4URyNpW6QrsBmEthZCEUwuLmUyJlO7OKBoL1oIHgGCI0JxDx75Hp091DVm8E/ta
6vEawTdnD7omf1DiQvzRlb74RAKJTqdUihLEMF48OOPxTCwdHygCEt7lEDqiVQDqF8wGsq1YBGFk
Y5PWHMJS8LWD26lW7mR+IBQbA1JIj2p3nnypkiz/hfqs/ooGX6ZshFD21g6Dpfbi6bpSZqdBjhJd
IIFkuNHAdtpN3Sf70Qj9lyS2rB9qbAkPhpF0jmzF1daUmwHychh+uX4iLZ0LBsRS0LOT3u8F8kuu
PRT3O+GIJJ9lbU1JzTF7CNTveRk/pa3WySsp4dKOPQ04u0BSesNpqPZTBTaqnqzYDA7Z4Nd3o7b6
Tl8MJXHvI14oUbSZLfGMDe3VRRFgZKC+dnUmP6Ojjo+i6RqstevzuJRPU1GenMyng2/esmgKwRyK
BqEky9XfMV8GGROYHzqIToLMFozQRZoYh2E0HeISrPzO7G47HdcRwIHxSha6NHnUN+jNTbTVC92z
Uixr3TXz0FEG76estnsKk78Nsf98fd6WDj2ajbRsmTYEJqefcXJTSIGkuD6+mo6aFY9m496b6rCJ
cwnnAl6Gvdq9Xo+39J2AiXPyIUsPPGu2JkZEaPVSQLg9MoX+WbIi/yGCm7t2ui5cS5M6Heh+fL8u
9JgGvITz2KChHmkc5274KcwlxzX8NYSxtJR2ngaarQiEs6NWoLGAmKGsfq117RBJMsVPt8TFCWRE
hpBv4CvBrR8F3S9D6r3Rrlq5v4Ob0+s7Px8xmRhlJb/TI0W4BWoV9faQRpF+0w8iDYu6CMNso+MD
dP07LPX4/gj4/TNFs8eUSLwkSChwSf44HDM3tB4VSlg3yLVXQIezZKvhSnOECRZvXJi6thsH+l0n
w4oTgfvbKVTIlQt4cW2YSLZRHTPAws6SidbvY8k0gFo0Mfy0oboRq+D5+rCX3nZ0a3k88lpQOG/P
l3tcBEaP+1XgxGL9YqXpro3Nb7WgY5RsbIboBxS1lYry0gEP8RUEA5kfTl6zeRakBAlpBUx91SiY
pd0ndbyDFZhla17Ma4Gm2T3ZyfRE3KGs/cTROJrkot6Ti8n6PZzJFYDC0hxapHoouIhTYWE2og7Q
j1sY4KXwNb2PEHxIlFHGmMvfdTXWt5nyPXHlD4BHKS7gQo+LnsGdPws6JggMq4zQUTpjm1TRvTTm
N/34iozpB05EJGJF7hE0Hy7Qy7D7KjNThtbB0ssutE+Zx3fDpLwQ79JireO0dPxaKg9GeC3wqOfo
og5XniTNarjohuf/lpPOu0+90qRAFbbHUR3rW3+QlP31TbC4UiCXTQ1LnZN4NpeZZ6a91jYI0UpW
dRglGLwVV9Chd+v+LsUUKFvJORYDolQHvM/kiT7npAdCUmo9XGTHGoXN6B1c3d+ayk9JOF4f2NKd
ydP/nzjGRFc/2QKFwOO/k1OQfIG01+r8ABTuAUzmSpilxFEGfCbTlaQxfwFMCgLXLbSCgyqsIliR
XVW8dWHq7aIAf0QBNyGn1vxoayWmbld93N9nCli162Nd2IUyih2SbnBt06qYnWRRU2i1ZZTBDabl
+a5q9PoLjMnQJtnOtq00BHshcN86KN0r23/hYxKYoj9NBTiR8ypcnoku+D8xvIGMEjgt+c9G8uLc
CXlA73xXW5NrWIo36V9OjCT10skhq8WwTuTSPJptgUVngDdmiJz7LT4mwlPQaGuCqSvx5vihyPVa
CSue3mmT5rYZokcLM4ex3rbmB+A8qOcxmbyhqJDNPyE2m2YCsts4isN04QlGcvR0o9qR5xq7v18t
gKrxleEqutTrA0PpD27ZZ46aJ3fIANCLksdbbFz3aLS/VH50J4bFr+sxFycSrwrOUPQ3AXWf70al
qOuyHCi2mMJTpo72mChbM08PI25R1yMtZGFozYEOR+DWYGFOp+zJvu+brhvRu64drZV/BHrxRHP4
DiKkAzb+DjntwyBEGKqWK/nKwuGNDwVLkrabShV/do72Q5xjL57AQcRp7k6tMBsdYBggXoLyEUmO
8TjZjq6MdTEoVtgSABpOnnnFxSsSKQnDdHBapM4EE5qXLz8EnnTLIcHLOg4+8BXRGcW6HfU59Ktm
SZkAs7SKhjxzgl6hH259rYP8U+Gnd4WWba5/xunImpVEcLsxMW1hn1PHnYWq0x4L8wYsHQXUUd3I
6A94jqc0mmvHVRw2n66HW5Cix/OGXIICGWwR5aJmHCrYBPYyMSp8NNTyt9pge+mKn3v80+VOeofm
84Bd3WurqS+GO7zj2bC//hsWhwycgQ4N9NkLGjDFcbQpAs5Ro+lsmRrISP4/Cmv4/qXLQrboMiFc
BrFi3geK3dxiFlifYKY9RyiFYpcP+HVQrdY24Oqrx3pIR7vXw35ljyzelQoX1cSjQIJ6Tp2lY4qs
cCHGNwpWxtQ6E+vgK+DMEKxom2M48jvw3w211KYLqWVbjK6Bhsk4w60xzZfmWgF5yl3y5z6Z/v3k
lMCVXG2anKKoqKZb1NosrDprnDmvf9El/LB8GmY6Fk/CRK3euqoxJjeBgsodpKrc1ky/tDO00zZ4
kvxPS+Cg1ijX29h2FoZdFohEeWBBnq//ksXxAkiDDIAmLFf2+Q9pEEuBSEMnO1RNYBIR9EXdVhJl
dz3M0oEEd4SdpE9YozmaqSxAmDcDnGU1jJVnzPCqhh5BqzypaTGMKNMV4XMmd+juXI+7PNEkQPyH
2OjFk6DQOPTFUrWOpWZV3laUE1gjmIgiFtlgAN9npm+xjTWr47JT0CmsexjAmC+b/6vSKl+p1yw8
XuVpovE7Adt48WyI486SkMy0jgkSWQMXax/K2+sjXpxpEB4qZz+V8LmIsJdZDRSoWj+CQsAY88mQ
H3MxtYNgZ7m/rodaurs5Lf4NNR0oJ4tY0C2Y03WtOwA2n9So43hEN4Dlayr7XpeKlZEthdPliduP
vK4BbO08nN+ESKlpIG5d7Q3tzE0MwzhMjvGHvhJi7fi0065A03Ka4pNxNZ5XhVYoAD+IcaKXIzXd
Dabfrgxn6UPpQGMm4zGKDPM7GgsiFYwCouOe+WBK5R6ZKjvHUJOzLyx+XP9SK7Hm6Wrjl16XmD4u
OyrKnn0S1DuPLbdpu8zYtFHe20pdrilnLB0tJwPUZt+rGN0oH9NYdhDV2TahiDGduDHM6nB9bIs3
9Gkc+fxzRaJayJ6GSgZVVzV9IluWfTvLeAJCN0EhahMjufMblOZzG+mFupOCCJfjMRJwNY5IXO5U
YFzlysGztNPJT8AgkHAaAMTPf1TvBbkf9mF8YykBTDwFpVw0q/j/q5WTdS3QbBPyjsRNW89RvbZa
mmup02jxR0KAmkEnDrzrhaRGZmWlmciy7BjYlLfIBI2yvyL1uLRWSFWnUgPdC27f8+nyOsMMoqrG
qrPvN8H4SQ/BuOu/VlbKpRIdeSNQNI4PeartzaIoouYrkobZlIsS+aHuagRgR57fWLCGGy9qNCeI
BNYoeARwZJmxG3HXWUsop4R/nsCe/ojZBws7HBRhcmGmFWvx1yarx7cUqetuY+lpdNsldR0d084b
H3kSDt+tsLW+8+T1X+smsH4lsvar9qL4I3uVmiqFCvARPI9maYDPP0WZ1KMoVPpP4OYcwU/etKJ4
uf4FllLMkzDz2ksaVRYyPZXlUHfqdyq04R8Njir0DvXXLI7LOz2WkK7KctX5vwWenUV1LKtNNNKn
Cxtk4sTye8O+FwNs75r2xS/kb2H69yJN0yPl3yk1ZsfSECiZmos5jnIt1uBF7/Z2Yere0afFsPJA
mNbtxZLSUFEwMZbgtTd7Y7pehfJMDxipqOP7btCPqt4+pdX4E9fzVxM5n+uTuXQRQ3ih6cR2neg2
55tVkjxSDJUec10hkIwHlOi9JiqvSxyhtaec5GoNuLMWcbZn/NoNclHORRp3/XbsTXeHzHS10XpF
ustQyvv78ZmAFXit8wXBeJ+Pz0z0FBP0Jj5WtVv+KLpGho9bhPIdDyQBQH7j0vm6HnLpFD8NOVss
RknjxDBx2OvDtP2cT3bCtlb16E1fj7NwzlLcmWDRKnWeC8xHhTCMWqpNgdHPczr5zTfKFiHhlSgL
6/EsyvQ5TxKoviStCM0xcQZMEugOBFvoL1Qd++hVEuKUrqG/5iewFnK2JjlKwiyPfeEIvJz8XZS/
q7F534KW99p+b+L4+4GJBK5m8YwzaSjP14heoEQmhIUjxsHGbFCk74tDvoZ6WlgWPIstKv80u2im
zKOYqZgacVE4iCiqdtsWX/0yXTmTF2PgCjahY5A4m1+KvMqgS1iDecSooHiQPXRE4sRco+muRZnt
4CamHVQUfeV4WW8cyiHVAepoyvb6V1mMYk1150k06sJxJMtHv6Mf3jth2N41lr7xMnX3fwsx/YST
tT22YGkKBVR72XjBTs5Z3Dwi1qTfFvfpyUCmfz+Jgiy94rY9UE9KWnZrpDbjKc21F9VSFNIgLg7M
dC0QkedRGkmpSiWXeydytX0uaJ8q39qnYFj+fspOwlizjgtVH19V4jFwrK6xEIloX7KsWZHRWhwK
tAYcMHgh0h0+H0poeq1XCEnhCKYU2bo2vgmZ+Tnux5XGxlqc2ToWBhWZ3Z50W3LFdN963U/gQfKx
astyZdaWIkFhEhGXhmLCWjgfUerBpgPFaRzRebfLIdqGpmlrzVqpeDkMtSjamMbEBDsPgx5614hy
1jqtASYmj6NJF3QjVuNK0rB0QFO4BWeOViZ0jdlwwrbhUhrT0fGrwu4C3bbizz2IOcy5t8bwdn3F
LZV9JlP0f6LNH7yymxmcz2XPcmjuQuyoJmHVn2b8g27DFi6cPclWatmhS5OVI2hxPk8iz45sTc/p
sFuVfzOIublXPUG8N4U03BYClqEro1x4zyg8yEBNTfjsi8bw2Gpg/Ei/nLQEJLORrGIMNrGMkPc+
NFKyJLNrQmfE8+K3bvhQFwbVSIqj5tV1s7n+W/6gRWc5qEJdHm4frcbJy/d8HUW53upqjqCSkBly
ltlSF6OM3WNDZtlCpFu//dEXEYFoVCHDdldpsO5I6/q9qrSgJg3P8DFIFTcdNuoQx9nWD9vknTdp
Fe3CsaBc1popQMTeyhXhgJ649CMvSz1Dtrcof7aWhRCwWuIv/YracvEAVF1N6Y172F4g+5XV4BiN
VLe9NhO9g6J1arCtiv43WorBHv6O6QICVxvyrQQ38eQR7UwL51m0c3XbbwM5fFaqSDFReHBrbz+i
KvzWp63xgtBMBp2xLsaR3j9amyvH2tKFxrmsQBoGH0+ufT6rfmeGZo58idP6MWLplavdovLhvl7/
eItrlvMflRYQwZev7yxRI7EdKJKa6Z1SFptK6x98sVpbI/zYiyVyEmZ2dvq9FvgVquaOnucZhsiS
bOv1mmf22ljm5wyKwoNct91R4J1r2dHQyC+jojef0Yj5fX3aFj/Of+P5I3x/ckmXPY3YuOsUR6mH
O151WyGX9tdDyNOcXJmz+VsEtJUwtIkISBtJK9XOElkgkZZapcGWe5C/DWBeUQERM7ne+Dpu6nvg
1tyyUpb0T6VcgkvR3FAALT+0afiiqHGRbszUyHz4VXrptGRi0aErekC1LYnu+BhXmnGj0UxHDrrN
82aTSiCGUURra+pYmRB9kjF3/an4iirYKI+01coJuoQ6my48mVY+tTPAeeeL3gMEq5Samt4YQQXt
P+yLR9FPvmV99CwKWmvHcrLZHf2gFh/qQajsYkwwAqiHaOV8XbyyQAbC1YC1fEG/Uhu9TEbqtDct
CuK7zMBaJW1kcZObXnmbD5p5QAY7PV7/4kvrl0PdUDhIOUzn5yj2OLkSdyW2y23f7LoRJVd+mrpl
qbkr3YiFVzXNmP9CzfZjkQeyXDf4DSap8QU2g77pci3exH71UxpwWbg+sMVoHGQU+AwqTPMeX1om
fSNPglCp+qzG77xEHEV6E2v18IE4080/0XzoaM0uYHcAWyOnlXcTm2mxVdP8ORPT4asaVfJOrqp4
Ja9ZHNZJOPl8scaRKjS9NdZOUcjGVxzeapT28n60I6vCiautlKfr45tW//xEQLHw3/HNroQ4GdTa
w7zgmBiju0V7T7SxQNuHAe4PYeLfC0Py6HeY2JjuymG0uDQ1ky4/WA34YLPI2AGTXAcxUAa3jTdN
ImAL1ihWYOtRLXy5Psqlc0+ZAMdI1lIVnrf5aYbUYWn13k2VhflzJCm1jD1brh3Gdqg2dYMheNBj
mK1kSet8IDRgajyXJTqjc7Rz3lud7HLF0/G/C8eXVJN2ZmTYoXgIEb9Mk2Gl+704rZMqLwY9pmXM
y2mNb2UigryRk8L/2UzQ0+2QBMYGoMMap3dxVk9CzXZ8FCq1WBmaSVpser8VFGw+C9agvhYNZnt2
ailNdZz8KF4l0vW1GtfyOGl3YX475RqzYx1ZkLJVxdi/UXHn3EuRou200jP2foqr3fVPuHQzK2Di
/3+oOSNctsoeUbO0d1QT/SjTesrKZCUzW7ocTkPMjhnR8+QqMQIXWQZ8GRJ8/BBRx/AEBXprX4WT
FQqGKMfr41rqdQGHt5CS0pCdBJZyftqomYBz30CmJppuuStF1Tu2eYgrTZJ0U33IdHJdazfjKPSb
Kmvd3dDhaIJBl+8IeSp/YA7AxHCWg42hqDj7om4ZSomvjcJRi5DevRf1AD87EQMMYzcJXkV7z7e0
31Vhpiunw9JSgjTGcwODaCRnZtMQBkJrlko/vcLlINpPvi+4KPoxSuFtJKZrXvaL4RBNQPIDlspF
Q9joa9pCOBg5EW6EbYLoERr6gyDtrn/dxTBwvUl+6IVdQMUEnFvKXtGQrKi0zzDdnrJeeVQUzJuv
x1naHcAPJjAhftS8+c8XUSAErTWEMWdr6/p3kCA8jAYxcmk/kO8DO6W3Ta8ADPFseYhK6EuVqLhH
URsTfau6gmBuQ3DfH9jt0NZVchlYzxfa5m6H7JgWR6GTqYP5ZIKsAc2SfACFxX6fNh7YcqTVZqNR
Rin3Tbrm5C/vavMcd8UOt72VTzP9kfnlfhJkTi8cxTJpEJAunXigXRSV37ve28nAZOLyRhTrlz6/
1Zpv15fDYkxUKxH9hnIDofd8OSRij7tVElhHvxbEl0CLzJ+Wmo93pQFlMxLCYW9G4/felL2t6yrN
ysdbOkcp2P0bfZY/0XzAwqISzWOTuW9a3f8swvo50YU7snrsvNI1TuXS4j+NN1v8denXnhtQ7k4V
Nce5xByPFm7UH9jKp1GmX3HyNGySxvDMHBlrKU+OSu7f4nL8ownkw/VPt3SfAy4wuVFhjlwQ2hMt
BnDVg2FVoQPao4pAEJyiY5ciuNoOe0Afz+645l649MVQUAcNBbSB6vFsI+RJM1phaGI6lEWct2L5
TtlJ2HeBugtr9xA12cv1US6l2CcB511jYB0DnhMR9MdM+OS16rEfxx/9aGzk1li50ZZWxyTUiPgc
yHUqLuffrRw1KZWCxHekvA7vE+RDbXBWH+jX/pGD/CfKNOCT1TG4g+vWiKgfc18Ldx14+BxcZxxv
iZfvFIhdBzFqP6AvTFT0qibfRCgBs5VPDhuH1F9aR4O7EWpO3KgbzXgzhF+K+ev6F1talxY6WH9M
c3BfmB0p4SipbhWqAQymJyN5jYSfhbZT6LoH2IDVKw+ihWuTFIDu2MSav2SEkSjBa4aDjEuOkL0D
oPCsbYKp84+0gV7493cakkFMH6R5UMjzu7ONPXrc2TBx2buvgSo7par9/dlxFmJ2dow1wnVumFrH
mI9UJen/4+zMduNGlm79RAQ4D7eskWVLsjy12zdEy93mkJxn8un/jz4H2yUWUYTlWwGOymRkZGTE
irXOzG18sn1j49mx4uqwBVHa+LVrN4X/2M8jp4+lyfPz8GQzljE1WxzQa18GxkNGsqAjZaRn/vuV
n3Ndd3DvoohTMof+oSuC/4rebnd91dfP9x1OXYkRFEipg8/VGoCVC+dGI7I2W80WF8m3up96F7YI
LxZ6naLs3SofmkIpv0TIMX6P40g8DIgw/hMIR3+JfcV5EC2IY5fCi53um2SKLSBjsKLsaqiPPjdw
h34iy9F48mpa+3fUqWZ2kgpH/FdCFIHqHOrbqVuQVSX7Ivbtz3IZJlt+t7aVbCNAVtrBt7MZQ131
EfnPdG4dIb3TKXZ9VNRBOQVIaLzc38tVU78I9Gb/uGk6R5rU9gxZhhdmPolLlIgu8KOknlKqzb/3
Ta0Bv0HVg97j9FLiXnJQBFrv84YqIgYf/Y+Q8u4cjNXtKVVHymzvEjV3Uz39KiDcuG955RKDiJAE
mNFzmxnzRYRihnRK1N4aPR6KX+UEHTGpP6OvuVfCbJfFGyFqzTsprYPG5SRQVlh4J7PMk9EJX/L0
asrPaGu1JlJiavaV4QVHOw1Fo24BIta+4rXJRRRxxqYswjIfPK1thP2+KQL9n8jKbftQJBOC7ve3
cyWHZDsdnXFZaKJvOlENlPsQtTbJpacs6iIM6R+rPjM/J1WfHAo7so4lYi9nOYzks1nkW+z8a4s1
AZdzAuhe8BteBxozR4CdtqOgXd4fu8pxy0z1pv7j/UWuRUxQGLTzdVDcNGVeW7GqZMhQ3hs9kdVe
3dRnJ9iam9sysSjQVJDrSkOHDmcytaeyLz8xKrfl+mubBbvN3O2FJ+Xm8TwIs5Lj3mIAsvxQ+pB5
1xaylPmGR6xZsXn1kdrTpbvp90ZRJvsFVfWzX34dbIH66qMMUfKffxEm6+mB6vDu3zSuLEliWqNG
h1OVpFOH7K8fxIc/NwEHFoIjpNiUxhbZbiOAmUx1pHhjLuVwA1t9/xAjhBG9xQ5crxCKznWGZdm6
6wZUaGMjvVCHhx43NavsWxJW4vsfL4eJbDAFpEWM3S2v5LI3R0LUAKmX3v09jumzOoUbicXKl4dj
y1B4+rNpN3xykmO2uZHNipuSpj1mXTE17+0h6EyoLUU5HO8vaNUabgygl0m3m6PvNEXXFrYDzFKR
6GRoE7BEJ22OlpK8IaSSMEIwBDnN3Cidf8pVOsO0Q2KNvSF5Zlx2h7oa7K9I4X3smrbcqPOtLoq0
6ZdABw2axX3BE9yRI7m2z7lsnlrH+V4Ew76OrP/u793KJQiEDW+g2A1YaonJSMvKMqspDjxk4j+b
9fReCaBuVuMHcJ9eJCf/3De3EtzmCE3hDlaPmVny9f6pWZ4JW+38c97FxTs/awEL9PrWm3ht7yhK
6gDSuW5vPBweTvrMPYJ+NQXBYxDE+SlLNPPvtBD+RhKxcq3DJcnkKp0KqL+WZ1b0sD+hBGFT4EKH
OTuEMeRL7ckfNr7T2saRrJBJm5SfeOK83rhihG9FqzSJ+xNVrHrSh1PX5VvV3C0ri89jOLD95WgH
eJVmkmEasZsO5kbLcS3hg+fnf0vRZ0jL1RmyoTEK8o5ZxiaE6a9Wn5tMrXcdHd2q8CtXsqvnXIaK
Ujf3yhRtaQitpClU7mYGSgjPZrjDa+s6LPmFrCWhNzQ059IyMNBn0g5ZX3yWm+xD2KmTq5rDQ8tE
zH3fX/PKa8uzK12tO2PoUcRJimo7ANyzFVXai6iG5CBP0labbn2PKV5w685yTcukuh5tf0rtGsxA
+TmUtKMW64cokk4hXevSvlTlsDO07kP+FlAs1evfhheLrAoIAROVfoAulPRYl1HpTfUA4RsiRKc3
7OeVqUUuNoSjCaVBBD1F0EafpVQoyEjKnYtmwc/7llYPOfcYUpIEr5uGPPUvtWtrNfc6OOt6U52B
krtKPA6biqdr4Zg5zP9ZWhzzzM4mFYr0yKtiO/F8u2cmZEjlD60uXjoYNI8ZDGsbN83W6haH3gkL
W+nzHqIGR29Vt8tsMe5yw4JxKIyV5iOhJ4qP93dU2zC6BM4EYC7kXEJTGoKbKnuYeDnkO3CUYfg0
Zkk6PJZKWjR7uRjz6NIEcWce464Z6705zEWKsRxC86VQjPSBO9GE6s/SMv88Gmb3rA5h/VQwTvRN
V/vO2DWOlk+HvNJy/1AB85r+DsZQ8r/06CgPezKt4FtTFEa0TxAnyQ9KAVdN4JJ3GWrqoqhcSJfJ
6g3/lCZjVp4lOL+dXS6FdE71vmp/5L3aKQc0XM03cLDNuQbtdoZzZxaN1xFDp3xWqZKNaEyOwlCi
7Kfps5Bf7n+K1YDIj6NpAigTMc7XRoaEhDArkYXVRdTlEFwyJYMTUMPFCbq+cKXAUdo9yufZF4jN
8xeplv2NmutqaPz9G5ZYTbmSlKpTRXwZHZHA118aQbtTczN7aWiCbfXyVn1v7kpBrYCc+BJQxRPd
RjV9mikVtdze6YFcGm5o+SrTsoPipzsNScGtpsOKkrdNz+i3VfX1PsPKnvE1O8mboKgQblCX5kVE
mf1fE3XlD0567eaBlZy6ZNQ/5XXku/IAlwApEuTw9gAXfMrTG+EO8up9jPj7Ke8n6b2RTDpis1l+
yCS1ODWclF1YdMYHszOYt0ylbOPorvvL73UsElPHKJ2G0UrDM/0uHAGeIOALAXZYK65ihz6KgEEu
t6exze360lqW4KFs6tO44TJrH5HSlMo3RHvoZvqijDPZjKNBeGz5C3oPzwVwsZ1Wcc/p7df7R2QN
S8wDFsjSjI4kI18kDaZTy4midobHOzSBd+2rZlf7MPvSWBEfDRhOMLqOFapuI7LpRGXf2ihurq52
7tRSbtZ0XoevnUe1Ju64bgq8xn4SUD8M8ucpqlx7i9Rm7f4xbYimiDbWXEx9bSdIrNBK2nrymESC
HIxZkNqNqu9p1u7T4ef9XV079LQbGY/j6TZfea9tVU4Bl4wM30ASOgeq3X/btU1dZat1tGZm9lak
Dmdjy55H6vShalRj5IWQiTIj/LGcFLeRtlhC174Q1ClzeW8GDi2riW3UZoZWDTr6f5+k7tRZ1T51
PiJnvJH1rB0/4DtAomgSz5Jir3cN3QjKlVLZndvSuPi2JpDIDX/2ojs7vfiiK8iLicl+MKdqK2yu
buT/w1oAv6Ry8NpyoY2xZYVB5tlR82846I/52D/ZsCdu5MlzjrNogBtUQGZMxy87i0Cp+Jk0b3Bw
0Zyw5t7jZfBtsBPnJcvaKj3YoNyqvVRqzP9Xau1vVa1WPySD/wr9MTqAN8scstQPAXafFfuLEXyP
rdYdVKgquq2xi1VDc82bWwGSnuULXzJCayjkzvacSqvPasx4nFB658tYlO2lrfVkg2Fw7WxTi5uh
Q4iyk1S8/n6dPyFKWDJg3bbpQdVzJO++xMmzNjxVZrQBiVx7SF7ZWqKvzKnTnKDMhRdG7YOIh7Ms
b3Fqrm0f4B8genShVXCCr5cT8+w2tMgOvSIrdmNX7Nrh0crneYNxo8S45vhXlpbZiS1HsZ3ldQvs
I1P+tUWAsJzVR8mTk6GK/ef3GgQzxHlGUCjRLsPVhJBw3g+FdI5Uvw/2qEtMB+jb9o5aTvAiW1Iw
/Pm3wiJP4RnVMt+mrzdy9JV6kCYYPq1hyJ+CWtd2RiJ1h/vRfsX7XlmZP+fV69cx06wDIyqd1WY8
dur7TKmfVLSAXChhTo29pZux8s1emZt/zpU5BmDKzJfo4ouxPDAfc1AQRLaMfGNVK37+yszivTaI
NO3KkkJ6Vubv7diCxRWhpo2AuAb5e2Vl4epRazWIWijCS/VonM6JOVq+J8LMTi9amYgf0Aaq7+gY
o0M6hpDgPStd9TCG6ScRK8b0hbjdbxG6ry2cyhqdVohh5RvSIDvP0lAeBHRfZf3gJ84XpH6O9z1m
1QQwZ4aV1ZkcbrHqspbqaLQmFRkv+2BW467Upo069UoMMUG/w89IOfeWVrMJSRwpxI8epWlvVLWD
1Gh/SbZxNPJq45StOSQzYdybMgzKDBO8dsi0nBAV1YvQY6zhI1n5oVSaT7VUvNzftHUzM5vMTDdH
WfK1GUmPMh+ZeWZTlfhRRK2nJJ2HvuCG3897v7ijafEhfAV8EBjQMttp7MrIjcixzmrehMEOZTcm
yQVZw5ek9KNhF2rGEECqETBMiEroGOxMPzbegMd79SsWmYJv0NcFL9d7tTxEXeAiuDs4u6KKYv1Y
NqkWePc3dy2GXa96sbmjZflZrknCo0d3cMavmvGQG2T+FQxp+RuUIF4tbj4eVxEs6AeFNxVQrkzt
yhPFruzcpPo/8GqGez/S7Y0q0NbaFv4pF41V+xWdDbvorL09jh+rUHGOUy4pp0rPsiOgmnTjYlVW
vfWX/ASYJJBki5QysJtisuw4uDh63ZLNcfTgY6dnCIt00f+Er8sGpwS4s3limCkymFUys/epFObl
sQ5Sh8FoZ6r+q5s8fZAMp2z3PU+KDV9fjUO8Uji681Dn8p0ydmnZjqWO6NbYnisr/oQOyKf7jrW2
D0Q62ucwKMKeuLitJqDSThE4recrcATJQhe7qvov17dwUmvxjiWoME6BkuEJ8dqnujBKAp/yzdlu
i30ulfvY93+IfDzo5bDRZVxbEuxjYH+whzLL4tNa7QQlWFerXj6ZJ2MSzwDP3F7KT/d3bm1FJJoM
8sFdR2t2/hlXp6RHi2MwrEw/j9mjGP9RzOIIbI+MXdvw1ZVXCYU4KnEzTAUy38VtRBG2C8SQyUDM
zPdCGT6raL9IVvREyRQ6XSMOy41rf20HZyQTNEXcfzdSMGVkDJEqp7qnmHVxUWJFO1swxJtwwN7f
wzUHR/uT+2JWMjaWXuE7FPsGX8hePDiVcgzbppb2g9ZlGxCY9QX9trNIlrpJLu2AFN0rxiA5M5eR
nq1MM/dlpG81oFeXBAupqRmmPT9EXruFzDRNBwdhdAkb1Xyn2CLctT7snPc3bs35KOoxI6TN3rc8
tlSrp8DstZiqzBdRHp2AfovRu4YT7u8bWt05QDVUf6gu3ChkKPFYW6UqO4yABmW0HxwlCN3UKkRz
4JTZW/3TNV+npEbzmZPFrIP2evfiSWLQ0ipMiFv8xG0HkZ1YP8KWNrVhpGGYvFIKq9hFMRoA91e6
llg4M2MaNLJgLZZUJE3FkHtcW+LSUBG+SHA3M7xuhGeEMSNIT2mCulFpqi7HMXqwVSndiCdrjkOZ
aFZ2RVTnRuci4cQN8MYlgMKcr4mDZM6UvSETBO02d9xNMpTl7qZGEw4+FAFnq1Fl0qNEK6pz36uB
eerSsczekLRcm5tXfBUh0ToUfoi4qqfE0nmMin3XqocUFV7enl5dN3/+fkVfFHkuVZmBg8u4X436
WAHBoIOVlnvQK89aIJ4yu2R63xk3mDjm62qRhUKGygAQKGOFB/Mi+OtB1sUD1MqXETQ1hGJw40aV
nHxrNat0Na03kKysyq2Z4BUXwSqQIyopDgLDi9gyqLE5GkGke4Nvwf/L8fhImTP7eP8grBx5WCEV
yHhggIYicnHf0IXvRybyo0tZjNFZhrfnMRbIMhLr1D8PY/AUgtrj3CG1sgTOVkmcDwFCB+dk/FBY
HyFt2A3KQ0FN+/6SlNWdg8WYMUcU8MBCvnbFSk3bTqSh7cFnaz7qeRahnBDFZnQpWitk1pwOxi7v
7eJR6aTgXcBwXel2Rm7+bemT9DgqZcV3hfq4dhNf8rcqSiuxh+GX3z9v8ZxoRZU1tQaEsJcQW8F7
ojDcxfK/qXUQUr+LovGQWBsuvHKFgIUhrIMimQnQFxlZ2xRoc4cpiAu13AVh7I5+sgvqPcHxzyPr
K0uL23dsotpSA7v14rBQT/S0nadyNL9aesw8PeAg+k+S2oaHjFTYzUegcBuff82jeUxDpwbTDC6w
OK02M/sl+ACGD6b4ENvmvmjNj3mjbuBLtszMO34V76jVGmFq9xJTmeC6pdpqL41UNehZQzB836HX
/FkhYbeoIJA3LUuQEhJPMWQ39jmtguLD1GTxQZh5erhvZXVB4IvAas4v7WV9rkSO3TDBnZ1zPl6a
aS9KTrWnzjf8Y9UTr8ws9i2R04Y2HfRJhRqcA+d91RFstPI0gGm/v6C1sE3h9n8LWvg80J/JtiRl
OmdIfxtuWaBl5shN8qkYzeKhNdToh1aYzN3cN7vWxbOg89NwPug/b3CcI8oMfR+3vheZajwe4rzq
Slfqy6KdUPMtnOZDX43ad18Z4o9wyHXqUSumCuLktpIVZqMbJ1Q2tmLNg8jq6HYQDyHNX2yFZQ5F
rhi8KsiGjrovPwym8eX+std2+9rE4tx3IDkarQCyLCGU1H9EQdrVTUqiL20Tbjwk5v9qeR/PQFzy
GqTEb95ITdABkNRqQGpUrpvpnWBuNQq9kkapXB0rfSORWovXvMg5fPRQgEguNo8XVy1JRWSdJ+B+
n+dywHvBQPuHUpVgJBgCSXygOmmcAic3v4QNENENj9r6AYut7dXUGsHj+Wc9bJS/fe68H8pkaJ9K
kcvpDlSForm5FJRHYUgIN6OpNx7vf9xV/wFJadsaitagX18HO63yTRFP1OFgUz22VfylVLI/f8jT
E/htYv4JV/F0gm8m7CPmGOOg2IGwPyWxfWFqfyOWroWfazNzFLwyEw1WhaQXUsOtL4knv6i1XdCl
9jFTq/wn06lbE9Crx4IQhNwAhKk3L8TQtEcll/DONJLh1m+1n5bVPw+x9K4w7U9wWmycjV+f4uZw
cEtQLQdHfvOGA+SoR4ENziZLa4aHHMM/B5pCHdjJDa/q7ZKxOLpLhfq32pbJDmyHdeyytD2k0Bmd
8tYyT3/uO0xLo3IAGz1pzyIbywTjKHXSQiRgpE+iGb8bcfP5vom1gHBtQn39UeUsVYM2Uxg0LMvH
xAwc1xohsXKCoDnmfq38YyehvdejMtxIq1YNM9IDl7MDK8GypFFYgtmHIQip1Kr7Imjdpv0stIe0
1N0AaZnE+XZ/oWvexPwBpXDmsxh1X5xDicKpJdea4cGbkh7hcjVdS4m1d74D9Iwqp+wmaW++4WTO
rQuAYXRBb0i5y7ZuNHzFPqvqyapSiNUurVHt769sLcLMHL8zYfaszbHwEh1FnjhWheo1mXEqVHj0
zC0A4lqCQ+8RbdMZBXKT4OhVbpXdCDV9AXIPUJaglo7kUXDumePfKquvrgfW4pkoGZvLkrM8OrqI
RY9iITIClSaeGTJ/w8EiIs+zNXOxZlkq9EFvN5lOqzPOpUMmQs8olI2rb83fqJg7c+2cftIv1eCr
aKm3PtzyGo0rkR6G6mnK9XavtULb9Wn3d2g6b5hGAJKhzVArgJk3WAUL9ne/zayJ5LB9Jnd3yzpK
ISHbQnWtCWW+MjR/vquFEYogyHECMJ92EwT7wlEzniORk2Qcq1gP/kod36AtMQDIOuk0lcdLo5XO
uKs6eKR2qSwhW5wXqvyfHUYgWO1ESn24hx0YxjNEmLxu5gbJE7twK3VsNtlZ1nz5eqMW19gQTVNU
NrLthWlTGwcpndpxNxELEGEyplq6tKY/9Lsy6wVBSW5AmTfCyJVTb8AeTPka1nsnlTpB2W2MVFeU
pvYVHdtoK/Nc9SBAIJTmqULdzEj4cqKNnEimZa0u2M9K7m5dhdYBLGSxS6bwHzCEW8JNa2cPODqP
GG5cqAzn33T1caPY77LWTJJL7AzGsTfppAVDHT3fj1irn+DKyiIrQ5jNSpxcB+HfN54J3bquB3MR
c/8WMxb/QOUxjLMo0PgBEttcX5JXx7l+GmvR7PokiD4l6hBtZHmrL5eZdOb/21rCabpoatQ8hNDM
ESMDA3UyHkNZTvZplxgHq9N1V7JiZZcMI8rdeTBd0GuQv/IK3lJQW8vSrn/I4jaQ7QrUZZgkXj+l
u1EKD1J2SaQKbZmtsuXaV5zJv5joBLJ0o1towG6UdSqX26SO35u6/6qG2V9ppfx9/yuuLYiHO0zo
BgTYN0kQREVhV0dQ9NcVD2C3nVLd2eeGUKNz09BX2leRaRgb33PL6CItyoGa6n7fhZe076Z3emHG
Z79rpbNI7Hg/DtYb+PCA9gAh4czBEbJEmgVFA0ckmGePe+PBjtNPRWMcQIC+S9Mp2XgTra2NTinE
IAwq3TLxyHaq9zmsCWchDztVEx9Ty3g/JvKus+Q3dMjIe+BMgyEYr1w2CxCOygcpR14G5YM6+Kec
OjN94WYU79WkERthZS2lhCQbtB5TNTOFxuvg1appJGDKnrxGhlS8lffgPV0TDbKqLPbtELp6+999
31x7XsJmML/sLCSPliVgI+imMgwi2UPlzi21Z3Babp2/D1QV/T6XxD0W2hu+Hs0C8qJZPNdZzoZm
0BajBhZnHk3Uj1SLXc0u3ueNdaxi53x/dWsX0LWp2ZGuLoNyTEShdU4Pr6169NVnhPs+wE/6bhrF
YylPG8+v1a93tbDF1ZMM7QjVFdPpgW725yYxJ0BuoqKLZqtA7WNjsneVn4/nwRxe7i907dZD15Jh
RNInU1vW76x0CBSNuO0lmf6Q5e1TXHQbz50VE/SmIb2nRzijnJer8yGGt6mLe6HVHkMpPzTl1lNu
5VzT+IZRf0aG8wxYvHD00TdgYuoDL64+A72kTh0AfPnaBVvEfWuza/CDzhRoFJHIcBcXqx4OgWBu
z/f0yW/3XahZ+7CDmT6vs2dJqOYOQcBpZwdCPcm+Er+rJ/8NQsSslG44EWx+ry/2c0aS51pfZfTH
xpG5TlMY+qFmwrziuT6ZidtZfeUf7vvJ2g5TAaEYSCmLV8Nih/s0kSCc0exzNYT7MUr1XVRlj4ma
vUSl+HPgG8kdgwRMMtOBXDpMCae2U3ZW7GmSPu0lp3b9VsTzlN4l9Itv9xe2cpWDZaVJzugEU7LL
6yeZ6Cs4UhZcbKdpznAdye/hL0yPCriwjSC9bgru/5nX7pZ1qJGHofJJwr2qy7wAHYuiSQ/ANk5/
vqKZ9JB8gbf3zYu1NkZfmirGMZQk3undk9XQ3jT/+nMjIE1Q3aKywOFe+IMh+XJaIS5+0RqrOSqt
hEhiOQCYtaxowx3Wtg0j8xwN5bAbHFZRVFKbyU3kZclM2y7tFa1j7mv485SZYVQiFaZ4Hi+bXaGl
+/CToXxrd+JL3QDaseKATlv2FjszgIFcR4G8eRFBan0EO2qXk9cC+kXR0ZQHV3Y+v+Hz/DaylLSA
5xJseyZ33mRP+6ITeyXRz6lSePfNrEUFk+SM1H/m2FzOK6ug42g3GwHjVo+WMPYyLP8Wsx2qPG3E
nzUnmNmzfg06UbxY7NqEes6QWEN46UGinUXmi32YmsmZ3H4LcbS6KCpWhDs63NQTXt/96eQXXTqZ
uidLnRa4VjOZkHdUqSG7kJQbE4PDcbgFFVtd35XR+RK9SjgaazIh8ZRqr2zhSa4Uvdx1lfgnHBJ9
d/+brVmiwoun87YGxbK4PmIpbDRnHEwvYBkHpeyjD7Jc1499Nspv8EK02oDi8gq1boaozKpw0tQc
Yy/JH6p2Tkb/HcUbdEhI6X8bWbxX1FRK68FhVjybzEuQ2S95F51g3tvICNe37beZhVcMQc5EsF/6
Z62U3zU5ppz0OZO3kNjzd14U4ucYRA0eqNutEG2NR4o2IIZmzaCcFaNSjxbEFIf7PjB/4xsrOMEM
GlTMG9RoiSKakOMKYo1paip3GOHQd4tMpByq3qAwhQz4t4lEV964m1bzJ15FM3hqRnoukeal2slB
qkbJBVYccSyB0LvoHH6jjNucpaISsHpq47si9LNjXNFNHq1wY9JobYfpewNf5mF2i/2UW21Qmrpk
Mt8qG/UAek4YuzyVxEZmvbbHgEuZjmYiEqDf7FBXJ5p+eGFaKIB4ah3tyqHaF+JBn2O9oexFs5Fj
rxqjqQl1oglX6bKlkPiDELQTHU/WCvuT4RSl2MVqFJ0jv2s+K73fe5JcbhVcVrbSkWlyMqADqxYB
8/US+zguQG85MYWycS8x8gmKZCNazXF94amYQF6EuVbk1Jd5hg34J0EoPro4UmhY56AJZOs9SJ34
oSyk+gswHuWbGkqFcBVTkgN3aLJy45JbK3DhsjKDESBeGXBdPK4rFJp7uy9KT0zaQU7kd2i5PdtD
+IkO+VdzDFFqMRRXCxoNSFd5DtGS2zg2K5/X4X2DAjmZFmWSxUb75lTGZOUQufhIzyRhgdy4PO4t
SNkhlXxupXQLD7P6aa8szpfklfc2iR02dtfxaY3mZDDZ2PbBn0dU6qwguhg4AUG8fMdQoexzLWRR
qAI8hfr40vqITlvDn2fdcx2ZQRqOIaC1ReAWkTCahDByidP4m6mV5nNY9sEukoNuA124+pWuLM17
erVnganFCrp71CdS6bmJypM5Op6dDiM1f19yCyXZ8MzVj3RlcOEWOXNrQ1L7VH3MkIKqFO6iMdqS
KF9dFXh8m2In1cRlKTnXYf2IuWXPeRFOPG+nT42cf5V94wfg+s91vqUBsJJ+zXmQQuMX7NlNd3SE
ykEPDDiDR2Xcl3bvplH/nEntoTaDjatgpe6CKYpmAAjgY1peRsMYxqkcWqqnlVWSusYoSvh1Wl3/
Fz6c+gnVV4So86ioh4vWy5LYiG3q2vfjJkJyhJn2WzxxpBDZlGoQl1yStH4vR1bzUYH9o9+FTmJZ
ru/XbU4LJiic77kf9I+EqeGlyZtA5bVlS52rJk79PNQdmmUGgkLvukjrcw/uXvtHVY/i3aRN+ie7
k/5umGQ8R0HUHqcs0MEpVxndWFOIdHxDrCLbm1U4ILy7ASmrNXWavu7SS980yQ4+a5BajdHsjWSY
iwYyLYLC2XpUre4kcVEjdaKWvMzZW6WUBjtyIk/LuveDnR5RRt5wlvkwLW8iBnp5gzIEQ/q8uAVy
ezIG6CVCT/OjZ62c9jUj+5ks3hAVr80s0lmu2VZYgqHNMO2QL5J2jK1V5pay4vp+/V7MIiiO8tD2
pc6VZjr9gUrt+9JUNvxga7/mn3AVDYUt5VXeiwbZkNrqXV8uUvQQRFVnbqrkVblRJVDnjbn5PlTA
ZfoTjJAvsQBKx8ZNGcrMVteZxa6ivPTOgpp72GVSl5QHoZtj81BEVfPSwr5b7LM8HCA/D8ruMgU9
vU5TZVIrtrnv92piFcMZJgOnfaRC48gu3Z2JxyC8PMYhko0m3uFwff+htqfiQxgH6rf7KfrqF/pV
iZhzx9sqThLB3CaVUIZK/rdUjJ9oGB7vm1iLtDO7BZuGuOoN2mBoLDEgeuoQ/lqZZ4bN2JUVtj9G
KXsyq26r/byWytHLpZSjg4q/adODV89rC/zUZVCUdK/Een7ORgtY/ES/Zj9F/XjWosz4OuqJRaDI
t4bX1y6yX0MqimaQmC9hML7Qh9wODPtc2NOToyT/WVN2zqua5giaY1oZvOEAXNtbHAA9SmQodczI
S9vBG0A9RCrDkX7x9f5XXDtnDMOA+Qfky4TevO1X50yTIoR+k1L2tMg5WGP2ZOXVaUzeMDoB+6cO
EB+kzUye+dqMkcJsYZt54OVD+bNJm3dOM/2LuNzOkLaYpdY+FH0z8tkZfH7DLhlkFkqRVamdG+m7
nD5O2pOS5zvwWRDouG/YPMgyZyr4mWNgEQfFgL59FrTJRYRaFrt9L5wXuZ8mV1JqeeO6Xztu2pWt
hT8Ihn7rpNYiL1aynzXHi9Gy2I19zVOi6Q2X1S8VLMZAwEYtgyFsx7452J3mVVPmxWbjmlX8XWm3
EtC1L3VtZnFZDWkwFEqYxICWx1o/SprUpTtyEJrujM5W1eOgpsFfjFs38kbsWkvdri0vPpxi5LGo
mc71tDQ7OfbZKk+6Ouyd2t/H3X4Ygo2Pt3bKru0tPl7W9hlzlairlHp1bLWPbVLvoELZcMc1F7m2
Mv+Kq7PcQj6aR0kDIT0vvNqXzhUapZH8Q/O3cs+164V6LQDluR1xMwE7muBC2iAPUaLG29GveE46
e+NK3rKx8A5fDn3f7NHFgAcy3WWiMr0q863P94/wGgEFuebvpSxcQTAE55um1HtlZ1zG4dHsBtjI
DFdKPwFY3dtysBuG1O3Hn0PoH4vY3N//AasfTaGByuwJFFu/BouuPpqdQWY22ZytWnpfmIfWjk5W
+a8Rlof7dlZdngIPbT/If8h1XztHpougM4LS8HLkCp6RcKmfgC1o57QPis9FXSlcrHp58TVEBe5b
XnX+K8vzh75aoZ6pU1ZDeeophjCOkUlo9OsyPNUpt/d9U6sR5crU4gTUbROZsJnFl6HxqVFbtaH5
Lorm2bPd+Fl5SmUN2sm0KKeNyZxVZ2WqFPyzrd8ioGNmqGM1VpyzNvIAcO1BKkY3Vn17i0FqbYXG
jOmG1YN63c1ThbQ4tSOZdlbl+fGPJixOfXhIh696PG0EybXvdm1q8d3aEIWErJGTi1Tq/WlSk+xB
spxU7IIoSTbKLGveeW1r8eFGP3QirbYDL9JsVx1sNwjmkvLoajBQR997O9vwlNXFMXmichjYyOU+
SklGrcWpGwa2LeZlOIbM4UrBwRi7ZKO6unbCgZtADA3FOgJo8ye98n8t0CerqRDwaswXffBUMzw2
0z9dG29cMmt7OHcEZeRHAbgs66nxOIKvCgCyTonu7EaBTLWexY+y0+wqDV1Xzf8nr7ecZM3xZ2z4
PBhDg22JtLdLPWhF1kZ01oomcPM4TM8BwmtvuAyuzSwuA6TIIkiiFIN37aBDddf2B23qt4Z81pzi
2soiRs6po1CCmQZuGp7kJAb71170cks57tYhKErPWnsgRec59EXObTN+KjReuOc4lg914H/Umcrq
WjBlVrH/w4A4X8/KjAKc6QGpwb32vQKG0cCRLOncjL3l2n3u/CV8M3/yA6X4XNk038MOWu/7Rm/W
tzC6dPh40ONR1tuzmh70Xrhpk4tDMyTflaTcQnXdfLLZFvU3GO14hMJU8HqBpmTyWuxaqGQasSt0
gNvWNz/b8vKbqPvaylKjK+w6awymrj3XTtsFO6YG8r2UTdljzyzpXspr5Wsbl9nh/j6uWUWNQ+N5
PcPklmur/JppvhQxt5Cxdiv9xgya63cXQ/zMNzVFb4IHKwQvw/iOg2jSDetRnZdNpaigS7Lpg6lf
+vDfUvfdwn8MGZfM/lg6CWug8BTY7UAh3Qiq6LlJQTKdBs/sMtducrdF9ztx/piW/LWZZdGNCzkL
JUgJzmCuzOOY5+ped6KcFry5xb1urDgi7SLWAhoOZNeyGpwLpdGV3g4uFsTuTxPzni/o22d/McYX
FKcRghXmvVs4zo7q/5H2ZU1y4trWv4gIMcMr5ETW4PJYtl8U7sFCCISYBb/+Lur77j2ZJJFE+US/
uKPDvRNpS9rD2msVtm72RZDZZqybmVwl44UyI2pkPANgYGyDCDQK/rMl/ewfaRQFZMVQdu0jiNCw
AvPhEJ+B0+mARAEodf/Nx77nD5jjVph/xLoCm99M/TcT1NIY9m7t7jlv9eiBXrfw2KEO6rzbuYZw
n0xp+98oMtt0x91UZ3FQj6UE94XJv1Q8LJ5R0gLsmgvu/w3YtWvtU0CVA5yxDBL3UFKnUAyeKGTI
VJ5V2MU2l37UN1NA8JeMvDxQrTDq0AI1G0a6r0IZ90E65lGJVpeIhqbOn2xG6q0o6aZYBF31y81Y
3LBEtrTuaNGj4wWFhFikZid3Lnfth1Fw+gMXVFhETgEE6pPtSUWjqnDez6048/faePfBh4HZuOXd
6wZ5x82xthIoC8WB2Tz6oXpUdZ3cvyVum+Kznfl2n6dFwUO2uG6baSKd4bsdqLQb10sKiLl+c7TW
fVyNrpUQGYT/piKv/0IzQXwwoN34ystN8lZz5da//BnLw0atRminS4cTeCno94Y7A7KmygjFB13l
DYky3TgPqJOZrx0xmy9OZ7SvXT9oO86hm/xtABoij1IIOH8kqvahEWMGpRNlWc7Je8l6sGBoHKK9
EAKBfzNhZNCy1jI3usQz+YfWds89uM/7UGwMMq04IVArswGAuEOMR14/TZA81JmvayT9uidxKUKc
TjM/ggeFRHVYzBNArYtnhARRq5Cx33eLte3Ay4/LyEcah7LptfUU022GMoz0jNFc9gF0Sw5mcgAi
CGqI4VUj2WLAWHmsgrl+CMAlht1AMHNtb3CFCm20ls9QM5vOZuN8kZQHsWTp33ZPQNoHkM3h/ife
xJ5vY3uAkQPMCk6b5QErzY4oifo3oIpTB+hTXR9L6lmn+1bWzhewEWAseUPc3YBXhdGRCunyeEqD
T37uH0G7GIOoOgYXX+SzFprMNmTcfo65vRFHrTgQIPLo3IMTeYUZu6k1mKomdNExNPWZyz72hq6K
oJkVgxksi0hdn5kVnqi9tZcrvoOuOkAZqOyv0FcbXV85mGvIEjQsYr84jIrErnWswh/3l3blzZyr
waCZwLAyepgLnwGntMHqujBxczmniflHiG/s0tLfiKNW/eTCzBz7XCRgbiolxwlh57YQhOx7k3rG
3jCHrSRl63MWR84QpHJs6ZAEMnF7jhqScIyD0Yd/9Dlwd/A4E4h2LFatQy26p54PQi4mjyb3n+qU
vpsICEcL/T1kdRAxA2xlYYM2tpO1oYJSWzbpIwgvs0OPhOvr/f1f2xiE7VAcRXoCzPa8oBcbk/dt
hkl11SaQ6/R39eAEcTqGW+imNW8GgnCelsY8KQBr11YqJL46bBz/lDs86gmIAdWOglw8dzYS/Vuo
D1btwtIyTVA1c5QEejYhuF8fLUJBEN31nnNorX76PSmanTKu9IFpJF4d3skfNR9YHjup028pu61+
9Rx2hECQ3SaZlZWlQ+eBEttqHqn4x1JD5EzP4JDYuKTWnP5NWBuZDrh+lhCr1gsGAOUygIsISP2i
ySPqtwNmjiASHe34xqs2+91VmxaDGqBDBDgAoB9UGxb5rKs9xaa64WdNADc0EBDvqJ+KSAFuuGeD
S/YpsNMbxYebT3wzGgBuCLCRCYKnawdC9pW1PJCg466gbuEV9McQ2HtHv1tW+20KBQOXs47mSsBg
KredeuWflPl3GchYdMXOt7acdF6ixRIChgP8rg1+MTyci+OA/RpJP+o2MXy968QDhx5JxXlEy+pz
FwKeZpmQtSNxoLKHMeBw42nvpFs1gttpaHQcL37G26t7cfa9Dqx3pMWkl5FiLBswHbNOMXvWkhNA
XeFzjRtoisAfUQEAYvXW11A4zovO9KDikBtUnVRFwKCalyV9gs6adHeAS9pI9dymaOOR16w+Nr5Z
gXg+2NKxvDlbi9++cAg9jNY0jlWe2IOIC+vYMHkyMHCVl5/uX5A3WTkMzScYlFIzFdNylgXQKcwj
mX6ayFDviWXFeV0/uoIch8YLYy/NP1Q5ylT3jd6eMfgFEjLMZ4AC+2aAhtdgtAgMCiBaOB2F1PtQ
DF0krHxvls2jAUG9+/ZuXgHEjZf2Fs8zHUGGjXp9cTZC6BPEeSdMcKdVlb3VH7s9x9eGFp6fjnVg
g3PFTlj2ueJe7BVFZMstqcv5/3J9vi6t4O67vi10UTtW6XB68kURW8MPu3kxjLPDvroQN3HVL6gH
bGzY/QVEB/DaItSgbZcXlpMEmWG8KsT9Q1S2BmZ+72/UfccAlOnaTksnZU+WN4BmTZ8K8a9t1hgs
HCIv/dQFW5RW9zcLihnXxpouA4kTlxh0cbt96IpdrTGTVG1J+96mrfA+MCwGUFjHJMrNQI1kVICu
3NcJlPsaJ2GTkQGS26DQl5AyN3Q0Kei97XuhdADx5mEKWNSrinkYVLVq9trbFSU7CEI0/Em7NLWO
ZQZ9oCilbZftzCHsg+P9bVjb7otfvJzOIZOQDtS/wMPgyfJpRCEnKrnY0tlbc+M5f0T2ihwA6JDr
9QcuBFTU1IIIUQ6kVwx9Yyr3/tTZTZT5XPenweOdcZgwR/NX14as/NJnftu8N1V/253//IrF3SDL
eiwGlZLTJHV54GzsP3p4/qGEaoDD7Q/WFcgelCQR9oL8//qLuQcmCoIx9bOl8JFSKP8xaIbm239n
ZX5bLt49x3dyo5kZksiUi0R5ELKOyjR9v6TNvHKWg8oTcDCWvxwUk9pJGdNukATC/gphSh/TQMw/
GRYISO5/0dpJRQkewwrIkpHILdbNkbyseVsHJ8gzjJGTYr4ulynbhwN4dP/AFJJSJCXgqwbd4vXi
MYpxfxw+wNrMCTrcHyc0NSb57ob1vHQXVhb3XOhT0TIa8DNBc9zZ6dEIs8NAwO+MgzZuirWvrt+F
ucVNV+BKySB30CS5ZT6mw/SgGu9oCW+jHLVqBnPtM3MUal/LKHbKXQehhAyThmOgj05Rk6kPI20/
3t+i1dtpZpTHocWvXhZlKkuHzigzkThD/mWq9F557552m/fnwsT8Ey6OkNFNocsw03Wq8t+pDtEr
zqLQ3QIFr60X+IDQVALl7yxuem2lclyZ0WCkJ29mPHp0Gl/Wh94YLbYTY/AHmQ36PBfmFk5nDb41
VWxywQndjbu0qcwPYy9kXFrmcKgnT51YjuL//c26DWSvjS5cD+OpDgOELkMuMABtDWmedoRCAQYz
ZTRkW+w1a66BbB9vCSaaMG2/iL9qYjWG7yP+yrxpRwNxZq3cuItWTcwojDdiiZtsFLThKiiFK9DB
BZoHkyH29O7uLbwPVTkMLAFzCgjG4mFEZ7PrnBboqsr6Mtrf8acIpGhRmP91f2+stXBr7sSB1gR6
dTetzbJ3a84Verd9kdvdA8uH4VtXYlISHEakNjAPSchHj1RovKR1Dh0lFPPq6aHHycgj+C5LT5nJ
zHTfu1XzxaWhr5Ede5U4NtTkT2qamlNuC/UITYbhGflAqiPhyiI8l7kw6ocUuqNPNYgM9EvZB/Uz
cDRNGw1mUW+FzKu7hqk+UM1CEvQG1GIWrM2CsaqSVCC9KwWaRQH7eX85V23ALdAmgaWbWuMQAunF
mWmBcSR4QG78BRCK3X0TayHTjL9AoQCfAvqB6xsjAMpJFnmOHqr5m1XhadD01UPZ1gSng5EZEQiG
4lK/mxR49scLq4uAgvm14FARQdGpUVXk20C1RLaYmWkyQpL7X7h6X1zYWvg+UBgczfXJToyAFR/g
S3LXt7X9QRll+ZI6rf3vf2dvEf6B1AzyvaP0T23zpdIqtkGa3aVHDRjsfUO3pbt5FcESgGMG8D/o
aq/3LkzDNnXNClJJeRjwvTuF3r5loO7edUU2hmftluLRDGj+WOSpONoDB0AJ/En2Q6iE2KJ0WVvn
ma97DkPBX7ksqnU+BhENB1PImJoCT80UCcOMu/aEaeWND187FiioWaDsR9yLYuz1d1v9kBltZ7hJ
A3Bbj4GbCcroDsC3W1TPtwzpWOFLS4sHrg14L0N7yM8uz4Zv6ZR63yTAxyxGoimf1TRY9LNndwOP
iCyHcF+ABaw8kdJSP7WwIdADhLrWyUTr9rHE/PEWgwPqh/jWReaOajrUQmwbTdubmdsKnbhGCWkk
5oDivWnVLwFpyBfgEsS3qenyLuZIfz/bTl6TaAr6EKPOY2vkiSu78jkFm8v3wKnNPHJCgctF+Y2Z
77w+mEg8lRmUnFNAtl/LaqAvZZ15YVRYxYQuOCUi2zFmuHlk1jVRe9IRkHS5eQpwLW3N/KNb2Glz
6vwQrXOd1+woLS2G4wgV5b9cI2ucyJvaAMLnbMQUqwSapIk6NgAG1hok/Ghwp+vR/pOjBQ50Zvax
NkbQU3hu0UwoaA6sO4pOdHWUuwN/cNMgL3Z5JYY68lpIpTLZyQiQTfCb61Zl+7RjwM2JGjXfrrEe
Q9ljVkvxrBYR/q6FGVYG2ROryQaFbHgSzY56bVg9sVKb7Kn3muBnVaTVL5l13QdDdIA+IXAFfAzD
CGimQY3TOA9IweUuc5XiqI9z7h6ho+rksY3m/fcONMSAFai2/F2BffRL6rVttZsKTcwThtHVeXSM
ot97GqPSFivsMp60pK+ZZkUdSdvhQ2zwahx3ImuxL16uZBtRPhJrR/rW/4fgTCTYEbOMQKbbuAez
0iA46h0/x9S5kgx9iiYs9jilEyDjkyV/KYZsLK4yryeRDoxCQnDNpImW/lDuJBswjhhmUuSobKEI
H7lcjq9mPq+5MrAiEegoShH5YzkGcVVr8psM7nSsZU2OmVT8Lzw7ZrXrgglvcKc0xrvSTGDYnntp
+PX+Zbhy++AcIJkDs5OJCuQiKsRku9lqx8NTWdkQ4vWGPGKBiCeoHU2T+899YytRDoyBshZ3EGav
lrMGTRH0ciZxS2jKgPYEYB00kUb72FKwGMj4vrHVL8M9hIkotERukmKa4ew0uuuSmZqjHpsoLQsg
/n+i5LgRC6zcq1g/RKIWYt1bngDRZqVdm2mAqF1/FGP4pZbdxtW9tnIgXwBrFZIUlCwWV3fX+8Vg
WS6IS5U+QznmpDENjf7j85i5cZPWW8xRKwkRCHT+Y29xgRspHURd5fSEvgSqZeNBG95jR7aEC+0V
O+hqzkUYCPAhtJn/+0V6Z1a9YkVeZOcm0AD0ZV5aftCAtsSMwQNtlZGI+VpAvX30ZR6pTtl2DAh/
cfY5BCdOVlUHI5Rglfkbtz+Sjrgv0tHZWV0nMSYL7gprviKNNNI6xTyycsU3r/Lbf7h2avcI8miN
OV5lOYCmBRQgU1P1uXpKCyCudmoM9LdMFsYPXbcyIX2fx2MeANLRhd6UxtDVQdkv8OW4kVev7Dbw
m8CVvTXkESRfrwrgk/h1vjkltgfuVK8yHuouO+auf7DS/Bz0W6J5K0cFc2HWrAuOTQB69NpeLSq3
tzzN5/5h430Woosp+pX2Vjq1stsQoAU1GPrMc8th8V1p6Qy1APMm6lQYQquOlTRODqUbE01v/EuL
tx3CLDiMYP8xb1XGMz25g8aoauKTusS1DrqZ4qM7jKb3bIQFSvKDydVv3uUj27GwbTACWkLHGWy2
ldNBd513bUS60EJsPeYONgBVCBAVkj79RKQDyl3WBJn1/pINkNzYA/CYY8h82bkOwqrN8zIzQE1M
jb8cY/BjUjQg0K2sYAsvtHJhzahxsFtiPhmViMWp8xvehTaimVNrV80DRm/YCYuxRWu54sWIMzFp
CMjum5bCtVdZqiaj1aKq7NtV3GDUxKQP83Wl2i5KzT9YPrgwyp+AB92CGBpD2I1jgHSH0TnO6rnb
QQ5wSs1/levWwUYtZc2REakD0Y2ZWLDDLDKIiaZlowiYuagpDpjyjrFxp67bwqivrSAKePNLCeX3
G1SZMTlQZTB7BJ2mTGQhE58330sI6NY9O/RceH/wWYAVouSKgXwHDf7rHWtV3Q85batk8KbPo29+
qYwMyl7E/f3upxnU5WDuQ9EGWK4lgRqVJpOlKkAzQJuXltpPnSWP0FF6GhTdeDhXXD0ExwB05kOs
Ifqq15/k+5loVSEBO6pNiCf7INvuN0ys3J5XJhaJK0C8BGp2o3fqq6e+ew3CNJIcpDNbg3irduxZ
ThsUv7itF5+S6yrNXaXNpDTzB2KOv5pC/wIVV9xbw8aI08IURoQBoJnLum9DTvi361UzWMnawCv8
kyPErlTiMLX1bpz+MfuNl27FEEzMbwHSX4xILAwFIQXoDdaAPfo5TmVk0fLEu4e+bTaiwcWJnb9o
lhJGPQyjA7codFjPDDeAWt3YVx8Eg+4tVUjKUKPcMLRwuP9nyEOYNtP/gKxj8UVTAQK6hvpBAuVi
8Vxbo/9QD2BGvn+CNqws+4KD5SreihYaX0BaatZ9JOU7mav//4dA5wpiajOn0uKxHlNCi6B1vFOA
fk8Ucv2biP7Fyo2N53rNBQA7x2QnBLXmoPPa1+SYc8hUT2NiGeUDoyPoAdPvFiNRO42f76/aqils
P6pacAUUu69NTQUekH4EOqwUTWSNM6FYEwG9DFmNv+9bcubO/0UM8rZ64FN3Q7DZzkphi8OaGX3Z
oVUKkVBOQZ3vM66+ApkPDMkIAFURO0WgoY4i+/R3n4XdviaDoHsy0hmCaTjkR+AO3vBkQgbMxrRE
3rHHybZDeux6CI7u6rZC6gSQv51HgqROvYM6Ym7uxqZ0/A8eR2kh7pk/tD/dojP4riY0dWKBWRLz
2FmDHh6dXDXkbBfYl5jSnLOdL4Dczsf8F5XNh3KqR5CRDYbzZDgD6l+ex4tXqxD2L/TqSBM3Tj1t
kc2teTUiEiRSsxIISqvX+4ObekJg4qbJ0LsxgFM74W2Vn+fjd7MvELRA9x+8ErfcnRbJ/Mlss7Nn
6tDfDWZNTfAn0sI++BqllLiGwBqyq774jHy5hiZ4KvxP951j1Q0R2wMFi37tTc7NDLuuQ1OIROSv
feFGQ/gvbWTsVhtl8LU7DwqkyN4BH73lOlbCdNrOK/mZlWEY50CNfLDBYRBlYAQ6vvuTQKiDvjAC
IlBvLvM4h9QpCDrK9EzLoTwWFEUOaGBUiV0O/XMTWmKDQGvl08D34IKPBPE9oJ6LSwPz/LXkMi/O
k3L1Y1fxIDILoJV0xreSlhWnxP2HGMzC9QRk+MIpu9BNHX/sQIDDuRGJVD4XYbtxMS1L0vN1YSNd
AeGJA/e/KVZMKpVFRdBH8PwezZ02reIUSBRQNe/AvghxOaf8WdApZuWvkRUHFBd39zfwLfdaHIzL
X7B8UdCQ7ACdpSZEzwxn3KNT7Zgx0wNQ2tbssDFUNaz0RBGSRjRFFTHKmBhl5JZTgWGifABKHiNR
XO5GVOnajZ83x1D3ft1ivw2kxGUaIPltgyx9DMxJxUDnZpDilrJ8VG7VfjBz8NwJ2hkbsdB8U9+Y
RmUeA/sQ/AB77fWlxCoWjLID8UdaASIC/IY7fa2bUvxdhLXUcTYp40WAcGUrrFz1O9y+iI1m71u+
iyarBbW4RAkGEgVxO7BvZeAZh/vbvnaOcIb+z8iizgOOozBDeyc4NdOpS1+Z/bee/iD0ArOlOSuO
z2De5fg1Rq8FzTgaz9zyjpUoUOwOdj7dQpmufgr2ByCmtdEooUEEZGQqOJV4uGQN+sxpjAf24/0L
hvsUtRlE4Sj3zXf7RcHK4Yp0YjSQutjOEOPlxoi8EOPOydjmmOGK412aWoQQjmgaVwhAUwaoGTw0
SLFTKFeTFuqtnnr9k8/yAJlHbQat7oWTE1woTd5PxbkZq/q3zDR5NqhuI0UwtnTf1MrrZ+OJACRg
RncD/Hy9guXYO27dI66k5o/B/ElqzEdaQPTyPL5vaO0AYbIFQ1EAZgI+vlg/S3d5jTlL61RAHisI
+nSXT627kTKv3puXVhbZnyhTKAFnQCGk7bkcss9kPErzI4DJL0NaH7L8dcqgbeV0IBoJvg0YkNwE
D6w5PoSPfWAHXBdMuYsF5V2Kd6UOw5PTTiKpQCAbIaRWX0dt0Y0qy9reYcQMDgKhz1t0vFlytHHK
PMU0HTQ1mgQOCv6L10JtQDuWDcS393CWCUJeNhfUl50Czfu6LFMnP4Oa3P5Imt5A/d4HbRXPun+I
MgnoJam3VxPhB8+chl3QQuS4bdW4a2UwPRul70WWEw5/4FOXv2txXzY54qzOICCqoTV5CCRuMS+c
tnLItScHIHAw9FoW4qll/begNRAzGbiKAuWXYLCHFtLXSkDgNRJMyh8ya6F5alMF1bT3HxkoRgDd
hwIQUr7FkXFSkJAFmZZJStmjjRJk221xq6250KWJxXlxOuUZXE38nDc8UAfW2PZnOUhMxhQGtcIX
YPmdrStn7SZAiwGVEzyVCK/s6yuHG53t8xYY/noIIMw5JF1bbIxarBxC30dfZg6AodmwzJYZgZAd
RvbAW9iryM5TcEb/26Nfen9/VsKgWQEJdRkghVA/W4RBZQ+1EHO0bAClm9iAyrWYJ89Cuada7ovx
d4rW732La98FqgWArBAErzzeQ46JVmmkSc/GPeFNNBnkI8Ktwx+YgaQxIhEzRGlrsUMZsk1AIFQI
lknX3SHXpI8+kuqdhebal3ebwisH7wa1N5KvZTznE6Ok0P6qEpZ/ZuH4XDO2n0CIe9/KyhG+sjIf
g4s4AV10vLNNBnwQe2nyci/7f9wQ3eIMhIXGO7t18205z7qBAxflBsxxzJt4YSzQoR6GAiDJxlfl
3tapHYEOHXOP0jY3/GHFA69MLb4Lo790bEH/fu7dgh7QJyuQ6OWfgAYGN1hWNPGA8tdOBsMWs86K
I6LsibkXiHGB3npZM4YiEMSBSA+yX4gyV1A8DMf2GBRbc7hbZhbXk2WizF63wwQRs+4r4Pf1PiQS
6huy3XpKVi5CfBAeU7TfMfSzPMtsDLXV+ggcDNPYCd94AUcuAsri1IbBhjOu3H9Xphavll2H3ZBp
JZIpq5JmMnbcEPv7/r71NYsDXFaVDD3psYSibDOC2Ck0QLQ+1gcxbk07rh2ty4Wbv/bC2zmUL6u6
I2mC5YssTG2E9gROdQ0tJyNi9jtxs2+HC8OOgCxAYAj90cWb2ECxppapBTKnisfF1IOWJX8Emjbq
Qe50fxFXvwxVPPgDyscQtbz+Mi/rwFTQhVCOYNmXsPOPMlUPIzB3KCdGbead7ptb3bOZpxiNdx8R
3eLL8rpsPZsP3mkaPnfu57oFHWJ5dDb5Zlbd78LO4kyhUwboC3wwAUfBgRbNyQm35GVWj+1/THgL
D+80WObkiNvBGQsrtggzojZtxM5x1FZwtmoK8e38IAKwu8xfOCQSWCUbBBLTeKhU86Io+zgoZ+Op
X90cFCmhLYMG2Q0hUEVtXqtADgmF9BMv+QPv2Hddim+0JVuP1eonQZAWc7ZIyuDn134XTrkmHBji
pMrax4LQnZ05fzUoCdz3tzUzDq5udDPRekYH+tqM05U07V2rONvMpw4Ep4KA7ZrJ5ujIy6Y19/fN
ra3gpbmF27nUHLI+RKxeo5JFQ7Ib0Mu3TX6YqXfum1qr34EXHtfEzEMLFdrFp4UakRfKG0Yy9nYP
MXTe5tN+ciX/7qEseRag8elPhkbdEnpUQgKxV6SghyZBxr/VEHFRf/LtF79n8e26LAoXw+g5ipYA
CoN+6e+WTR3aEA1E3wzy6f7nr24susa4lRG93fAlB5XoK1n6PIGy5OMgIMopIavs+iB7um9odUsv
DC2uft20eSqhrghNNDua3N8Y0dgDI5zZn+/bWbuxoI0CXCiSLzAjLLZTgc4FxVIvOGkRxKJ1TxXr
Ns73qgkf0AgU9wB9Wp45g3a1AVAEmB3cNk7B2JK1W7yH8yYvKpcgqETDGLIyM0x9kS14pJkqi0IJ
q7Ab0Jkx2h4C7Tsf+8nnJ39sLcx9pOC0ljQ//MH6vVXioASBD5wd5uKJhiIhiJJcCl1vL30aoa1Y
+Pr9HYC3Oc65FAFpqiUEA+xyTTGamGIR6l+wokMf7UsA8PT971hzbNDEAxGBMgSauYvvYK1WbpNO
oPoU9HcWti9yDD6Xjv31vpk1X8CTT7AqQHZC9eB6uRTVmgobmmuVZfMZI3rM62zD39aOzqUN69pG
KkRpaCiHgWCmGk6aVJqC4cv2S1Ayhal3wuhH9fH+Z62uHoiqAlB0A06w9AKLjblKGUxaXv5l5IBN
C/JYOPr3fTNrX4ase67PowJ2MxI95ayam5NZoqD6p73uMPpHZSZsbPf3Da2dp0tDiyXskC1qGTAn
0YJEfmBHKEhFYTdFJYo0fanj1qs3HHDNMy5NLl5m2nqY0XIBhTc01HLr7CjllujqSkc0uDQx/4SL
sxrIcpKY/AFOFrj7wUqfAzOBjA/ESjFpZwx7ObE9n7ZezK0PW5wsLW1JGlobp4D50HKeULK0X+9v
15aJ2W8uPoyVuQwgDD0lEGo4lQ3goN2WotyWRyzeib7xOVQtRXaumSn+LrtQHkEO30YTc9wvrtf8
k3ozbw8qEYf/7tsW7zsA3XXbVGOb9Dw7oQ33kRvuVv9hNai59IxlYbmZWEXNsTiT1u4Tb+rb2At1
XA5GXQHFN4LKw23VPyZq7Bqw93AAA6GZATuqq2J3/3uX1N1vWdjFb1lSiLjeYDUqbMCjGtaPYDhM
BtfbOb1+Mln1o6vzXVZAUbIEwXwTTmd7HF5tGf66/yPWdzt08HwB4HOjNpDVHUMA6/Gz4mzodiUQ
FBEdZFZEgSjCqE7Dz9J0yqjvu60J/dU7Dm0T0E2ACMpZokO5EtWY9oWTNBQHNfgJRpUzB1GCP3y/
/42zxy5jBgTngKGCJgE0OIsLJxdVM6XUpqesPYOdqej+7syHUtDY7bc4jNeeh0tTi4tH19BnTjvu
nKB/9ymtmtiT7o/G6jaOyuquYdoWqRRwgDf9+wCTIirwWJ1AqyStTr5VonReRuP0Ehgy6oKtSsjq
ZwHZgfcc9OtoPF1fO8WYVxIEZdMDKKD98VsILk/SbMSnq7t0YWPxEiHF6CvCewc9W/m5noxDg+mA
WInxgytqaM/ofiN6WL1LLwwu3IKDndzvSwAsjCk7UKidA7K6sU9b67Zwh1Cb5YTH1EBkav3q/eqR
G8bTVG+NNa4tHbpl+OdNjHaZvrdePwQW2G4Sj5y5dTIK9iC7T6iOxUjt4vuHaW3VZsFoNwgIWJmX
ne+wBkdIm6EpoFQWl97waeR647yuvd7oCKB27IDgEop/196GRtFYMjMsEsARI7OrzrWhosZoI9mR
yAoeVPBhare0UNZuo0uji60CJqcyBo6LkFDxqamHiOU0ztwc8iR6YwnXvAKsj1Af9QHrRr3++vuU
V6EsOqgscZvwoEj+FVHgAe3BjYbjyk6FEEgHRGHmkL4JVYMWwX+FQbnENapPmNQ6+FP+3iMEA28d
Bzxj6NMuo+GQ2dbkNVabBG5/akr5SdX26b6/3SzWwsS8bxcRD6haAmPwIAqi3DE/WWLAYCIkOU+5
KDYf5BvHW9hahD6aFD4PZqb7QUjlnrKGDBi18Qq3+MRd1EKiPrPJcATHf+p8yzKUhA4y88bxiQWW
/ZJWWZBHmLwVLxICYwMGW1SFebmcikfaKcDVLMpQD6cgnqnAFOuOeqOVfXMPzL8fEHd4FpBrEJe8
XisleBhOQUpPDmmPfm6iBHXIex8cxz7++F73mo2huhYAxA/QyPKUClYzEk5YLLMw0c/NmnxnE0Nt
bP+NE8MKeoJgISa4cnAbXH9SL7n2MDgSJpAC8Jud6/Sdc6zMNv/3vputLZ2F0Q7oO0HNG4qr13ZK
AuxoXoE0DLA14NS83opQXcLMDEmP+Wgeaak3kIyrX3ZhceHYouhT2oE5JemHrntiHte7PDSsjbtm
xQpiq3lsCA1wzKMtviuzOqvuSZclssqeM+J+KRhlGzbeNuEqwALC+dLI4lNAduJ5moB9yh3t0QS4
3jTGs0QO0exLACW9vayCVEWgR+urh7HKCiNq7CGs49YupR1bHQr2kZjKKtyNLpsOzOrktG9Ir74x
babuiRMtvJm83nppUdX4NHnpMP7qOhEOH6zSA93RMHSSxzNy1Inht74Rq1RB4Q9z7uwv6XD2JO1Q
e4eJtH6/s62ONFHl9+Sr59VpurvvTGuLjvFsRJyYCAEwexEujZ6nxrwpC4yKu+p7ULGq2s3Y4i3g
78rdCOZZ8DXM+gEYPl3YETmTZgr2nQSbY+4Q47cYNcZEdFuGW1nhytV4ZWoRnTVsmjAmSMKESecE
1fkOfGZBFQOZoz50wLqfVE7/6saevjLmvt5fzvXPxOQGeFFQkF6WFSeOwbh6FoXs2/CZZTqpgzAJ
M+P4B2YA2IcN8CigEHd9BdgF8HuOnZEElKe7sgGJje89joF9uG/mFgcEh8CB/F877qIjBnISTnqj
QMoFiGGUExfTrir8m1rOcPD8FHjcsdY7pkoN4YQsPNWW1QFFj8nvPDN1DAhg/2z5bbrxeKyuMgCA
wJSAQ+xGEwsqiNTWeVsmdmNGdThBfvMFRa6N4s98FSyvCuhBYDPR84YG0OI+1wSSvd04MsgCGkfu
P3L3X6RmsWFuXUorFzre3/8Yms/oRdwAPWAgjLKRAzzWp2inununJbFdWp/ahkDofUu59C1bv/ky
ADVx7kM8iUvAwqB6ahaVZGcaFlY0uqZ46TMIUmjtFfsqE+yRE9SEKhIqjMXnVoy5a6k2lnd1E1GG
9gC3BkJuOfVqikGGfGhziOBS6BwJ9JJ/WRPdsLK2iUg84Zlo5uFOXdw7w1igPMLMLAlLQCTSzADn
BakSPw3ryEcTYMPc2kcBqI4pUhdGzeXBdPwGEOxB5efR0vkjMSvyUWbBZxWqLd3vVUsQ9nDf2PUB
Y7h2mqrxstysnTQBo9D3MqjPtHYfsyHcCJtvq1C4AjBIg3YMvAXooNl5L5yzd0boGYyZOHsUKtZx
b4cCM/xF8GkYcvuoO3S2saKYzQWs3gbxQuGMD4VVAyAeVmKLAXnttQLvM6A20JFCY2DxYyCDYQnZ
29l56D3zteW92iuonP0PaVe2IzeuLL9IgPblVbWqut2227tfBK8iRVIbRVHS19/QXBy7Wk2UMD0w
4JeBJ4tUMsnMjIzIboc949ZeWVlKGldLFjbmd7pWD1mU8y/DVJ/F4D/2RbvxXtwyswripCNh0hSj
lfV+V+3isIoPKP/4mRjdreTHeAr+rihexfGOzaAYnvNFuidBGIfmXZL65Vcwh228r4xrAkwDjhmi
Ebl+TthO7Utq4Zr3p/bQQh4WKHoAk7YiptEPFkowXPQgKFx3bCSYvL3aAb0Zn0bxjri8nneDbnFH
vcATruy4Tz2hiAq/Uy3YsnKvHlOFjCvFhOGUTjUIZG6bMl0CiIJ/lrQ6zwUg/I09QqeH6W8OKmNI
3hwMCwXzZWEyuW3L6A5XtlYXTjGFqIag7XShQtEPLkZfeNpRjyS7YmlGpNGc69+3TZocA515jLwj
4YN3rE5uH1i8iQtvzmLbqg6z71v7ygbmoNJC72+bMr3/rk2tjm85tnWXdHgceTTge4gSZUpCuqGp
v0qf7YcAYm2U2CfwqP7bnihC5bXh1YEOmyacezo1GSaeHzxXnKQejx7rT7fXZ9xK1JqAOAe6/lnN
aV702fqSJ5llF8GdJL13juUAjmWr3ZL9MDkKxvT+mFo5SjQMzuCxkl7YvAAZJhGGd8BG00dnHj96
Sb01BmU6BNf2lqVfRd66sQvM1s5lNkwPNrhwMHaTWtFDDAqeut+qoRj3EcILPpJpOwR8/6kx8CDb
agK94Bk6zD6gf0548glnqacwCn/7ky0ut35wAVH2P1NrZJkYZOMyWSaZYD5mSMvWSQcVhmnOELjK
ukjeTVSpPcjlyuNty+ZFRmhcYORyqRo8XSRaSKxa2K0yd2Jvw7A+dGX3TgTj4bYZ4wKB2ABZ45J7
rcu6dqhrv4ZWV2bHGKCzkR8jiITB0e/5D14AQqU7DtxjP2/dBMb1LVS4gH0jUVkXKMsi1I1AIevc
TslrJLOfJ2G/Tuot5Sfj+q7MLAflyjET1hRur+viIhnC5YH0DZMHv5i6TzYNccpBGu+BpM6uy7dd
PZbfXrC7V9ZXwbMohrCcecWzSZy88desfkd5k2n7bnQxKji2G+Uy46m/MrcKoF43JUCkoaMfVPp1
7iT3PsPU4cDoQXvN25cszY9BHBKAfHNN5JgHhRhzd4zPImw/j32Hli34okA5hoJEf8DY0Bdmb4mH
mH0G2Q+KdJAuXxfQHOlobvcVYCWWOmkgm1PljYchEV9ur828j3/trJwmdMfJJhbGOSbl/2BOnbUg
+mJR+2AhhG5c6cbICbDR/9a0cpG2LGhYJVFxsWfo8qY0Kf0HNRZxWoGN81EA9L6z5LTVYfknfDwL
bFdmV64yo+XnuAPnlxkz218w8NxnWi0aE6xy+nSsC+vNBL5llTqkUO5ORXOvUzRryldVW/h3BUol
URqBoOF3wMANkHpNAwZPBsqoU5nT5kfJQej1WYZhG6RhGeWXsGi9H7c/k9EdgJZClSOArvAabWYV
vVtOLpDg0NR729hzkUpJfvf1ltS794yUAO8DVL8WiTBQvKCo8DSI0KhQs+Mhz55AJk5fkbZ16S6U
RfgB8MiZpIGVgx3FlhOTF6jo1DbgknEPaY7OaX+GJcY3diFqjODKGnvap8HYqq81KIXf9V6h6pT1
Icj2VCwte2+j+2CnhJI4htoTmcu9IFZQ7CuIoQbw+3iGIKIo+4dhWlLTdlL927luwmrfhnNT7HOA
h37/+23GFPcyLY46KtpGq9XTqmo7IZKsj+cj8+kF/H1pn/CN4GWsWWHoHmUxDMygsbB6SOd4pFBc
CFPWQ/6HaLIPWX/QTgUOjXLngbChmtp7Ww+pCsiedOGjtN6WfXsi/M3tBZuSlEXHBq965KVY+dMF
I6a0TeKzOQMX6sUeyblv3I1Tb3Jd4O/Q0UIVwA7WyTlXU6U97YyZw/w0AU1/7hIATF9SJPaRz2Em
DhJpwMc/XUmAkuoIdB/EeqPm3m3Cd83mBJJxs1AWRpUAf/AGfGpizFGGTAIdgZm9ch7HtujpvmlB
I3e6/VFMMRmTS0DEgTcKaL+VHb8fC4tbTnIGvPTgtuyMC6IA7UaRRR0EzG8bM70aro2tns/ISO0u
6prygnyH71nRDGnjO+IwUcJ2tK6aO9G4BKo7GB768N9Mrz5ZbbULcwZUxVzvs5TOiTTimxOhXYgr
PWmCR0A1zrctGncWG7psLKL+uvSdgC1Lxki8stEaHxSZ8lRVcXhkpGjSfEaT6rY504UHMTMccHDI
4rCvTtcQjxMFa3aSOb0roTZPg2LXMzDGxxIchax0/B0YW7YwiCY3XR4NmBhauC/WwWVoLEdFldVk
c9DfNXn8peP9BuGB6Uyjnoq6BuruyJjXcRIEiLaeagGMh/uRyB7TcTXos6bD7f0zm8FxcxwXg3jr
hzPPB+2WFIy6Vf61DVvwWMuUF1t6OSanAOMT0AoIHpiPWx23PKpCF1rvEYTK2zMeXQ8gjH+dUAp2
1a3c0bQg1BfAKrwwggP98zSCuC7z+MBAt1JyT544A1kPqJwxhTdvdpiMpgCPAoUf0sZnRKp0JJNX
I/Kf+zkXJyGb/sR4ow+Yug/3tz/T4sbrBxb27o8p9+mq4kFCqKyJxaUSM4iBnVwUGEWyQEhcNdHF
dpp+14OEft/hZXDoXaBgb9s3fsAr+6sPKIhfkrgFWfcwSnYnraoFDnZ0gQxg7DDnGDa8bc8UMgF+
i4AWA3IeCeXT9c4W9CwikHhd/Aok3D4Hx4hAZXrPWeiDPjYUr2g4T8iUUXy+bdn8Uf9aXgVrpAmY
HYG4cobpg3MN1oABE45kUwXJ/EH/mll+xlUm2VX9rED67J8rNt0rB2N6UAB935fNK6erT0OUnNzB
ex3G1r8G0+P1eb2zy5e+Miw8X4R1b9OstMfp0PuTnzYet3cAN27BJc1buRDKQukcww+r2JyDqVmO
JfJVq3nVViwl3N913dZ8hdE1gRgCmRiGRDC5/HRBE4g6HYZ4cCZQbZPqu+3cgdULLINbzH9Gn7wy
tD6DRTjmGNWIztoasyJXvx1ppbUP+u+AFgcfc/pkkN9f4I2YTgEjO9aH0v3TxUGkSPrNUNhZKdyD
46FoVAVVylFh+U921pUpy4LUqBt2Zca97yL/ZUeP1Kk3YojJHSJk+BBcwqTNM8J/DdkM7dsWzZpB
p0T9nlWfsvHHv18IRB2XEjpyuWgN0YU+gms5o0RLXLJDXXfHJHnTN1soSZMrXFlZy44iS0P92u5U
lshTO35zm8dFlIQM3+LqVa+CjY0zNmr/4fKPbDBcY1j5qRc4Fk+U8CJyUXFT75qgKQ65RZy01I5z
Qh7j7T3qqL3lBw1UBWQDjtfOfnd7Y00PLQzXIZfCKwHPBe/pb2Akd1BDn5Jz4H/v/N/eYB/YXB38
iRy09YLGPl7/yI1RCfIgJPvUlmvNTd1GSxMEyB9Nimz2x8wPmxeYAZEBhLSQb2DedxU54gbRVZE8
yrxkbg4grLYWGr94KtPSBUHS7f1zTO5/bW0VPjAoFXZx6WA8r+WqPflBoTU4xmrvGBZ1moxVp/eV
Bnv2QffW+G2Wvj7rqCXI6IU3g6/f42DRCToGdnuJkvX3uB71FvjK+CORqi7sQ8DGrJ+D7tzQ2JEh
u5Rjze+hrBKdnFDrExpfxcZFa3IolIL/mFpdRJ1emigN5JemqCjvutgir2rSOsdZhfTILPtLoiy9
cZJM5zYBzACZnw92lfX8AlHa6wbuB+feH/e9/Zj3FwcFKst5CFx2DFl4uP3RDWtciOQwrAAu3+fs
91Xnl7ygeY6c3z5EsCQq9yhQZPDfWs0WHthoDOgtkE8s0+Trl2+rUcgJFog9k/ehig79+ChQJarV
Z5VviZgYLt0Fc4PmO8I5WIRXEUmDv0PSrgrPSF4u+ZhR4EjFACbHbuvWNXgkgBtgqALjEZ7Y6xuw
IR5oQktU9ufR2UX++MqP1Bs87Tc8w5DRXZtZX4B+bdGJ5uVwHvKoODtQNTokdd5vWDEvBvvlAe4C
MMoqiLYzuBj8UYUZRdFuD/hNueN2yw4laPD/o6nVO1aW0EUKtAUhH8rnfVLNR2SbbGdb/MNtHzeu
CWwgCQpC+PvZ+0vMjezDEoKRwPLeN2VQ1js9KftTPkdbBANrDWMkduAeuTK2CqI0gqJ3OPpxBirk
8ludiBKaAiysvndtr++hXBR8RqQKMcgGWorveOwO9G1v2+G7oCgR3YFrsd9qX1rfIHKSnJlDhnPT
QXZ9N6l8Pus8D94lkBl+vL1FRudaoMBg3EeZbj3AatFFVoEM/GIFVf4m7EdyFzjTxxcYWQQ9UADG
yVwflBqDsWoKBmAN++5SVvoYgJT6tglD+MSRd4E2QrkFrPVLBLrKHcATXoLkM+jQv3QOXkzTgLkn
Zdsn7KpXqmMyFxs7Z4oz1xaXX3RlsSljvEunrs2oZ4kdUEWPshrEbk40PcjeijYW+HzADf51bW8V
12raT13pTpDSwQhrnLaalu/F6IdfURX1P0M0If7GGwZBWiq4/D1XTktShELmpsDq+eFRt8O0Ucne
2IJ/OI6vtiCcerB6UtBCzKTi1s5r2ZykJUBa9WnsJCcp2ibu1vjUc0K9fzYCqFIEcNRt1pdJz9Hf
VFLl56Gu7nq/ObglO7CpPrbSfcWI86rj0b1dxQ8hkZndz8eSBHcR4udLPO7vz1id95oN+A11N+GR
kGM4H7zJeZIfQsva9ZG9A+xVpmAi2jhJ5h3/a3QVpSdngPISaCswwFGm8eCnk93vaPW2qTdCp9EQ
pK/wsTDNiGrVU++28B4pC0uxS85rXqR1IyWD3JLmH7qxjd7r3oNgzu0NNYUilNX/mFxtqB/pgECW
QWc86g9OM2WWrP99LgmMYODGuONALbl+G8y6LOsIyLms8shOeK8icZcLsXFSTbfOlZF1Bjaj5FuA
uS4+55C8BYlTStUJAW9jt4wf6O9SotUHInnYgKtBkMyy/I8xg8Ju1LzlEqIgo/727z8MZlNApAze
EjzhVpGHV1OScz2rs2PF953wMYDHT//JxD+NyatIIqBqNXkE9Uo9YyoXww7OD99h/HDbiukZerUQ
b7VnXIKFuGFAZYcSqhW83I/8te1b6ABAQFhvLGnL2MqdRzBGeGVPigtw22TfT9o7g8nmscsXX9Bh
K88iqoYt4RGTW1wvcRUgYjqCSylgkMNNXPcY0O5X4uUBOm+uu/dt1Oxv76jJ16/NrZ5ys47kBPBO
fHYTtW/CJuPQgyS0/vfpMBrOfzzwH5WoK/cIWIs1+WV+Tnhc/Bj95RlREBLu26EJp/3tNZmeEtfG
li2+MiZjZyr9yvHOEQTnyfBZeklaFw9NsFDzvB3/NY0zrjPMFOHvEHzB6Ds/NTfIaQ5FA5S531Y/
RRKmeIS/v70iU2RFLwZtr2CRIVunznVA7GZyJvBsQBaGh/ZbKJu/4L6AZAJoJ5E6YJZ6cZSrTRsD
36p9t2eXAW3Sj1478MfCAXIT9/Gu9ekW7NV4uK7Mrb5Ri5f4IHsG4Rur9c9hbZNDHVjF2S0CENmH
Sh2KEQPct7fReLaujC4/6mqNsU0tSXQJ0p/4dRzdWfP3vPw6F79vWzF/rL87uXpX9tKbApqPc4Y5
rlMQd/tRbLmcefegOxHC3zCft4qDIR6sePRriKpZiXzFBgKagqrFZVUF0+tJ1GU2lcMWKHTx41Wf
CLJLaEdBgAl8RuvKGU0ikudaKnRfUWxgXeqS3zPgJQngvDL4bbUqlcUWLsC40iujKz8ZAMkbLSgN
n5HdHmikwUfxmVOIdU35vKeB8/kF3+7K3MpD6gJqYrUjOGQNyL7uvYsI1ONtE8aIe2Vi5R4+9yss
qi2ymPP+OEhH3bcin17VfrPFxLtlahWZmsF1hHI8ljXMH+6qqHMefIhB30fFJlmT8WiBQxbSZghS
zwiO6nGKi64K2MXKa3tHWiDs6sT/mbhVfVRxIj7d3kTjGbsyt7qb9UgxMLEwv9A2jo6qHvJDz+qX
VL2wnIWSAw9O8EM+jRceQwgaKsLQmdSprI5SfLTGfm/797OlNvC7xhX9tbV+QKnWR6PJCRmyEeeD
13YnX/vZ7U0zfiOg3ZBxQRHuWae8h6JhDc0fC8+Yck6VA4QgGPrOE7fYzulekl4vytxoyoOmDhzX
TzdPVlZeqBAFduY4r6FA/q4bIN5Yc2Bh5NRsFZdNa0O5F5VQH9ivZ+D/qgNaFvV1aBnVHgjqhkzz
+DsP+o9t4G4kzaZThUIvkldoRmBqb/VC09JxFJ2Iyua5u3djeQ9A/sfAcjdc3LAidCkW5VY0ZgB4
XsX4yRtRj3f6BLk5zU8YzP2JIpneTx1tj4U/jxvpiMH/YAPsfqgdonC+nntqnW7itqRA8/Am8z0L
za1kw4Rh456YWEW+AejASXM5ZGDf3Qttv6eaHPHY+XnbzbfMrByPJQzlYyugaNhaD7Lz7wTtHhKa
b/CBm77PMhsEJnDU4Z9RauYlvMyRARSwlTelcyPofWOVv0Di6h7sLthSTjKag9Itiu/QhoPWz9Pj
NDdMK9GjQ+w51ZRKUZG9CKf2ojrcuwN61Mfbu7js0uq2XxS+UfMH4hcOsezy1VsJlPeeblUP3Tbv
VzNcRLPLOaQz7QefvSL07VD0G95hWiDYn9FeCNFheMZlCCHHueI2KqceUZeg8L+O9nEuwevZUb1h
yuTrmMdwFtpETGyu+408H925sPM5a2PnQnW3j932y+3tMznhtYnlJ1xtH+WLvnmhi6yFCFhnM0BD
ZVpMW5js5cisvxJegEsCAjXHZ4QQRNBgUkXFMu6jXFVVTZZH5NBZkBlyvVcEopLuJhOv0eY/4h4J
GBSeMangE0IL03dQvoM4945rMDVY6ruq1ENnk/ej0MecVVufzLSfgNz+o/O8ID5WhxppY8T6fqAX
GrUehsIpm971AfffjyXK0re/nck9QIiPSwR3JBrFK1uWXaIObYV9lvTxTkzDEVWn838ysW4JeTLy
OyCrZFZ68b1H3MfEIRsmDC9n9AT+rCJZBYzGkSywRsgw5ACGovH5Bkg13L/Q/j4pULkclci3oIum
j4QpJzDvg/7mOYhXtl7e53MbnZfB5HnYRQSRSm7EXaMRDLND/dcF2Mhb3PPqZMUaOhBywGShxWv7
VZJY4R3xGpKGU+Uebn8lU0gCtBAAb7wCEZdWjuAPeMZ3YJ7MovgVBAwhllXvc+sbHT7etmNcEjAl
uO4B1Aa69emSoNvWQDy+sTMB3pgUPEV7Z7Y/F4R//292VlsX1pbOMWoqLj0wyvdB4lqvw9ynP3wX
+ka3TRm3Dgg7gB+gyPksmgfU41bnodnRUP+uC2j4Dlkj2PwFxkWmWG4k9sYNhLfDHdCiehbQG2AI
a+GN/rmo50PvVMB/DmDd5xu4WVNgwIn6Y2YV1K2Rsn6oG0Q+nhxGUFY5jbPxuDSd2oVyA2AzjLWE
a1wb+i9dmSfcznzlxwCLeJIeEOHDXyquXjM52wd3pPzd7Y9l3L6/RtccHJXKMfZehnPmjJV/xAjR
fGwWccjEUvGGXywutr6wMAQDbnBMFIBbfRWVJlmFnTsQcQHump90FVvv4CcfdS3CixMCimIPkZ+O
ArDu22s0frsrw+7TM9ZUoTWi0mmj4FR+1n5/F1Zb1WnzNv5d2yoxoH0gGgvsQpdFDO2V7CI3JRr9
valoy9Pt1SyR5/k2gmvin26st57z0SIcuI25q4s96Ty1C9EePQFGbqKcd2OF2aeGDRD0c7T1YPlk
4xgYfRTtZkgIx3hBrb9hz5KBYFYEw2bVTxDsjcxJx3FGHeijsrb4YYx7emVr9dkSymqRTEWd9XX8
qowhL1fmO1yYuxfsZ+yBhT+BNA2ehk+9o43nEg160HfFVPruBQVwGyPceOD/7EXSoBFrJXxI3Wgh
sdSdbJ1LEFb11mvOuNgYZDAueqN40K0cqAhGTCWi3nWOCI69mAL3nqEZvJeq0y+JM1emVqFsTlBJ
tuJBXHJvcHfTHEDhEdLTR+UVySFw8hxcuq18vL3LxksB01kY8IEyF2QInu4ymMktkMr6RUYVT2X9
I9L1uWd6h8id3rZk3EncO+4ywA6c32onBXWiAL2ZhW/GyXeA3ZFXmAj0oB9W0o2IZgosaNCjz4oZ
b6Rmq0eCzYnHI5Ckg/y/usP04dkn5HB7NabTHmGIAip0C0/iuvzvAfQ6eKrABGs0VCnSikzF9ut8
9F570XSuqvityyjyUL1h1wRZgLAs2ObAzeiA5Hu1Nr8OuSYWSr5+fj+ELRDW/NjP4qF3k51Q0R0d
IU5Fw8uY5xdIYu+I1W34qelDXv2C9UPZJlDJnGmQZ23fgVindumvfoyHNxbxio0bwuSd16ZWMWAo
40mqpqzB+NFmNj0PHT06uIxa+oL4eW1oFdPwDueRmoXKWN3tKm8/dO+CvIUI3HtSb6zJdN1em1qd
A2uwZTnk4EAMFD/I4rXdfg5bYGu8s6bTIZq2WufGw4CxU2DQwIL4rDExU91EPSgVslgHQ5KBAqls
TmryoKt7+0iY7iAEymUwEZTwqMM8DSV4lasgGWwPzQgHSsRTN6Rjy98xTCpeAkjspBbG0zYu3S2b
q5jpuqK3mBr8LJnslp/aMLeGjBZ5c18IOrcHEPP6w6EPwBqzu71ax+ibS98FFy7euOuaI5qZgbSd
IsmAoFJAeWLMGoMk826aAA+yirnd+Xxiu3YoGeo0yXiYMacAuo6m2hV9MO2jFvy0ugvdB0s0w7nq
VLfxE41f/uoXrjaHV4ktnYHQi6gK+TOfkuBYO5JshAMTV9QyfvVnI5Z4cZX92cwe8gLXB8QF1bgP
cm7v3UF+A6fMJ203zY821u5JVlH8Biwx8T2bvM9tDV2U29/DGJWufsXyua5+xTiCPLzkoG+SDaZr
7BazUvXgYdx3i+zL/N1j4Hcwpbdkok8NMdzBRGqUPWSA5uWuAVHuF1a308PsanbfKowpvOhg/bG4
zgUaUXPLjXh0rj1IHhQibf1PFdS+ClDTlR9vb6NxdWCXAV0jWBufkexVnIZuI0PrrFjuX1Rt2Ucv
sJqTLzp5J6xtiKfRINicluF44GTX91kPldGhDmyeEdZBsDWC2GKwd9q8mxASy7jciZxMP5APjWE2
07prHqOwnT4InybOQROnKY+YMY/f20Vlt3jB4J/s48md4zTs5nArZTFe+39/7frug9QfZwjRABZE
+pBY8RGFF2sXOt1bosR9x+sqLa38La/dLfYmo3/jgb8I4yy1nNUp62Jmd7msaRb07gSdrbFJgX/9
PJfejxd4QIh2Q4gmEZRQV3du149AwxU4zrniU7PwDYhj0dXtHoj34iMBQvv87w1iJgM3B0p7gOqv
VjZamlvQuB2y2QvUnqEaks5RPH+ZhsHCfL5IPt22ZwqL1/YWj7yKFBytjgHjeNCPcLvijvGoPmgk
TI+3rRgfajHgNZhgBxQUhORPzcgAvAqKRfxShA2FPOmwTPCg8uLVSXssQzm9njFrkQ6CRLu6G1Xm
eYKB+0ji2TG6WxOWJve5/jWru8BTDcYIIN6e4WV8iou7BEQRuv99e81GIxjJw3ANAFjP2nB9q6gI
4zkGm1nknioVRbuJdBAE50n89rYp08Ufx0gLMTENlZv1jFSOJGOs0U7I1Oy5Rz8C2szFRQM8VlAe
nNi1QDRbJYfbRk0wWcjq/LG6HihhTkdkU7kULDw0T7mgR7uDYovFql8hJlTTKp/2kHfYVX5/qiV9
07LokDhFpsZ+ozcdGL0Y7PZg7MHbDvMmT93LH7tqjJplBrLJnQdMwel4pxw9NgcrGIkPLhAC0pWO
+exnJyjqAfE4D5Bl8Tvx2CZt9QuM2TxMB7+NQSqiZPmdasdud+ho+B+qQo8PxIYwodQ2RtGbBOk2
qJ5QG1ffoUlytKnYuRDdBRFy+9HiblSmztyOxT7wBuEiVPjl67BPQpo6BbE+CVKSO7vxnLvZm/xk
P2s7Lk6jFHgtYlIqAslYouRXHWgQp5NE9OUxHHL6sVGJ951NU47fFSuwx3lxNzR7wXuQS1W0QC+K
i7HWd8HkBOohkqr+nLOum/Y8ZLL4UNsdro3bTmDa+MSL0V8EaTH4PVbnWnGGCSA06DISJTl4nXsq
33NIGRxvmzE5OIpJ/gINwM34LAwzipGOaoEscbavBQhMqg5K1CL1wbGwWXsw3cLI/jFsGLn4s/am
CrzeHt41XjZUgKQqJ/X99oSp7LsgSTZSLaMp4KSgBrH8vX4/kWHoK2JXeVb5jvZT0fl1sJvgouc4
n5yfGIyMX/LFkgSjUqC0cwFFeHpUEA3KgU12dZnsgd7FaALeJzVEqW9/MPO6/lpZ/vvVtSILfwxr
5VpnQaNqH+vG2Umc0tdUwz/rsduqp2zZWxzoyp4ekMHZnqoyCOO8sriPebZBoZ+Jm3oYXhBuMZUM
4s1lthuA8pUxFske+xbbWUWrTxQSPHU4PjSaHuP40ZNfbu/kErpWldQnxpYM+mplKvCZmpoCbACB
KOq9YIEqUy7DFmj5znfLc83rHKU/osbfFOMafdqIIf55+0cYthc/Aop5yyg2ii2rFc+QseJggojO
Nnnbi8/ceR/OR2IPG2mL4Zg/MbNaK5bpywYTkRfQFQ+Yyi+HU6dD971w8uFRVKg0RjHdSiiW/+nz
Df67tuUDXG3wCEpTFQkpLolq3Z0zQYHBcZVzjrx62nU5lDorNfQHW3ovaLKiaQeaGNzYILFcoyT9
pB0AxeW4EWPvNEXTAxfNBnex4RECE+gU46N5UPlafbh67gZPAr0K9tYvFlS/k/krcV/Q+35iZPXZ
VIkSeG6zInMx1rtTZVFko4uUwA3JVha/tZ7VxwJP8+zPNUHlpuY9iMKt6Kflg5cwdUX1Ai5T6GIu
3APw+hjR+aljzN3Mpnx5JY4cYnvODyQcKUnK/e2jZXQ/3JA+mLnRjVy/jHVbDBDnQKe9Y7La1Q06
FDxi/iHJu+QktGbHigfREXxJWxKj7nI5P/P8K9PL5X7l+XEvC16RAQPPVtPqXU9r58JH4E1SDW70
I2l5eEjiiL4mzjDiVEA+t/xFdUXe9Q7x9r2c/VMJye3XTeTUZKcEA+5VjGV7p3K7QSva0+zQad7t
g1kNau8FggQQ+xTAz4TNsJWOGn0DBYUYDVZ039dtH9ZC52AWBTSAhmHXyepzK9qstaOXHKkrM6vq
aFzYGvIZGC4FDmhPZbHnih2I3GKdMa4GtGkuWpFOgGzw6ccJZl7qUQWgZi2TBxqgjMPjoU2RA2yM
Phgd8MrQygvqQNSg5ENvegYx9hAe2sLd1f6jV76Z+H2lstvubrrO0FYFXgvfaUmNni6rm4uJ5ZKA
cym27knnPYZufVDVcOlZ+4F41Rc5OMekTc7/yeyzkSnQvVKcXQwzhc6xGPWpRuHcGtv3gw8RUlte
5Dx/dIT8cNusaW+vVrueobJJpTljKCBJVxa/IcrWvHNkqa1TXwYS9M/cJnrnltzy9rblzsFGNXLL
/MpVuwjTvi2wFBmCcyqb367y09l9XQD83DafSf3t9mpNLuv8g46LgM3Aw+jpt51daLM4wk7Owh7Q
CoLidb1nfEu0z7yoBYP3/1bW/srbsu0k2PjRg++9XUmoDTxKnFs65XniQ8xaYvJfTZjES1E/mOXx
9ipNj5TrVS67cBU1545C7CMCyRsER45J0X+Nc/apmn76lpr2AD98vW3O9PQCmghZyCIIBHKXp+ZU
MbOunjp+obWGLI4s6oPDgSQn0GHcNbTaGrk1Lg8oTtT1APJ41gMd+qGdc4aX+xAH/FGRWQHSO6m7
lskgbZNkONJotjfSIOM3hTGQH4aYnFyLlzMWM1lboFQgAoqe83gKC5nOSu84eLaiyUtpF51esK9X
JpefdPUZLemNI0UxICNlfdROvq8YMMVz/AmPgY0bw7ilV6ZWn9AlnYST0vgcTOQenIuW/S123bTu
7EPXf7m9rA1b4ULAerUsSCl1bRAMeIHpT52Vp9D92I0AbXFc4BHZojUyOicwqsAk4AXorp+Xns07
EjRdfEZO9IH7zdt6TDSQbvoOHfotdrtlm9bPFWjE/DG2+mKiakqeWzm/aMsFB+eADKhSgfPBKSk5
1iAgODM8klIReNMOgsVio/GwxJVn5qEiDWQ9EHxAIz3d2ZB7cYV+xoSOmthridSETOfbH88YQK9M
LNt99fFEOI4VXlER5l+nB8qgTCeLt2EbZbfNGFeCAA1hIxt8Bus4LToBBiWh2kzqiO5qZ/wFAbyN
kqTxY13ZWEVpcGrVrj0F07mjJdm3oSRvAt7OB68AHpL7BT80+QApibiUD0p1+eH2Eo07eWV+9bFa
Sv08EhjfU9JLu+F3x2k6T1tXkXkjQYSJShE4QNa4BySrZNLdVGUDqDCrztn5TrtV2jR5Hchz/2di
5RIjJMOcIbTpZYxKespt3X3KSxf1Q8/iasPDjaf5ytYSW67cL0eLsMYUbHJGuirPTVFE6TyzApM+
2l1YtrZOlPkj/V3b6kBj2DsUfVAw6FGKHcWpHfmFDb9ue4IxIAJDD9QUML/POjiBaqcyiiS/1N5Y
PViFKnYDnaK7WIOJTXsxtJdQULlt07SR7sLKhz4wZF7XozEqcXjrFihXinpKtejTvuE72b8v3I0X
l8kBrw2tHnhzwItZ5bmbxco5Kd3eOd6WpKOJTHqBXjp+jPYC+lKrV50ooyZgAOZmVscILpHOFd0v
bWNI8D3gPnG+413eorIgZN8erVF5LmYJQA4CJZ+qf+clvQ9NldxrrLQQ0AZOJchFtoBpxg2/+o2r
aNPOFXSsREUvWrTOzhaeuy+tDnlsR2w0JPSWpITRXugvb6QAEI/1ntAIYu4NB4DE0h2uWpmLA7jF
QQLSg+G9ACLvdNuhTCfFRXMD9Dk2qH7XySCS52aqO1AUVhMSNF5ikNX7DtWHT//NzGoboQcKQRpI
nS7EGL8TN69SIqz+4lJnfrxtaTna68sUozSQXAQ5tAt1lVWoKesSJ7OeUWIHxicO+V3sq71wvDdo
2hQp8CT/R9qX9diJc9H+IkvMwytwBk4NqapUUp28oIzMGGNjg3/9XfS9t/sUQYW6PqmVl46yj7G9
be+9BsiudfHbQbe+4qKoB/EzSNbirvk6aGcVigZB6aWdquuPHHiZh8Gw5s9At++l7a2NeR1q9SWr
rsLK8wojhdFibDbhBeWc/84zAPPz39Eso73K1p2c3c5wWvvsVCkqgBHczKN63HM12VrpUA2AwBV0
mEHwX30z2gfDOBpUnm2hUO1x0aQInQm6fNB1T2DdslfI3/xwWOSoeIAFCu3416PyaF3wUMMkCXpD
pzbvzgWhO2tvc0gu+lKLKPMigPg6BLCfshkAoz+PJDgBtXewlU2jSowfQBHeSdBbsSAbj1Y+3sVQ
SFiuSVeTNOU2g6AjrloeaqFJqSuJMprmsVsAcdbN/c4K3wwHFQbo4IHSCqbL63ANbl3ShIdBGvRF
ceJOJeKsouDd1w6NZRbs+YxuzRY28D/xVucPlLhMRzZFixZweMh0EItqjzqxdX5fh1gtiNGyZqhn
y/DM5xCJoSwfie7Oqu/SMGgSSDke3k4S5pbO2pKV/hnUeu8q6uZUBiStslmyk1QZ/1WDmJrHdBJG
GHuDbFXklIGnH8EuHo5e0dIb9Ir84LkkXVuf6MydNq6mWt9YPndciDVBOzeyqXTHuPQHgOHnwXvo
AgseDLTpapaIopjuVSEgkUYzvOzRz/eeZ9saH5yq9x8tangE4tYmwZ0ZL/NPlWMHWaRcYj7ObV4W
0WBMFUkaMXY3fs1cCUPQUKMRDaPeZ8kn8huCsMMLc8zKiaBaEI5RD5Pan53jd1aMh1OgIlMUqovm
Ulb5AQeq/W2kTe8fTD7l3wI90LsQku9RLku4YwxexbyIZU0Dc2x02r2oDWn7AAI3yi7wuCAvaBnr
p5zlBY9zv7e8BP6U9hTTzpn4gfj2QCPHFC2wCa0FFdfKGqY6HiHcN0eNHMHC9ikNPzLhWVBPBsqc
LYby7ZTavd+1txisHg5GTWv/EvaTgBaWDqE+W3LTAsygb6B4PgEBl90V3Yhv3wwDzQ9FE3DjTC3e
17FrUv4Mopt48Krhu/amR1RaGx892Nr9SibfLKMhEAaww3AejmkGCtRlMHk3xllQaRjmWKWgsIC1
PXyzsAcJ1Osq64tZhPZDn7vq1sp7w4E2WDAz9Pihox5ZIuQBLoMUlH1bDXBpwqBl3PeoOURosge3
zBX9wyBh0h23NYeTxVCE5m/f7NwTkwzqglWrnZ9vr/jNpAEifAiIG5Cq6+YeEbiHw052SEXHk9YY
oVjVJdSYElxEjm+H2sKJOs5VrPWVH0ixgsy5d57hxgg8BPzOQSIC/2o85k+Qxx4ApXZjNlSRXeRx
Nfb5JxjO1vXNrLRNEugrmSqyfQnRK6vLh++kUN6nt3/jZk4LFy0q0FaBAljlUNYKOfdVSEASDA8W
ocnMxp2C0NZFBCqC/4RYpc1eSzpNcHBM9Xw/DijN0j4qAWT73wayypzY814ZMA9qWnkRJF2PJiYs
aJO3g+wNZZUsFUyIsaEheNbDSSTSdp2U8ALz8un5PXFgQow7iOfhj9cnm+2Nbef0k75hpMs6DWu1
lrKvpJDW8KlR5R54a2tPQCsEkFZY9YAPsgz76txGQ8udwrJ3znPpXmBIjuJFee4IuaHc3rmObEGG
cc/BgQ0QrQXm8Gqe+qGT9aTD7kJI2BYxQ9fgwft78fHO/oF3Klx7w0IjGYyTMXwlIRT5Y64GB0B5
bUmy9+JzluW3vpwvIktwq4WDEMCvrwcPrF4Dmo0Luh1OGnXgEtruEaTGgC1weaDgZOXwnER9Hlg/
Mzp7Kg5rdKhio6udFwjF42yReBgVBws0niL2SjllUcDb9sPkmEXk97DGpQ2UwwZFOaCUoGeTyOwa
xQFjQBs7sjIBndgaZl5hNHlVPkbtaJcsmWdZ3XCKbmRU20WlIh9QLRUFhS/6aGwAwjuA+N11sJgZ
zSDiymliBclLM4ItRTlE7iCzR5vNsoitngYPXikKCUfkOrd39t7m+lmopWgeQxBhfW3uYasG3AhD
yXeCSKaP57EzxmZ+zM15p5i3tQGxZgAxxOPQxiXj9WTBRZRB1w7tCEp/Nj6J4R153DVv3MqJ10FW
abvhyuZQWO0uJu4+dlJD4AnoTNgh7QHXt96Fiz4PyEr4D1owr0dj1J4GfZ5OadgUx9yfTwFwNVGG
roPMcf3zavfOVsWeXvDW8K6jroYneNXnQ4tOf++asU3Cx2YyP7+dvzYHhu0NPBkEUwD6eD2wuhkH
PeW5nfrCjFz/qwEIFIfEpq+/OvUH09+Tjt4c0lW81ZBayLEV5uihODE0H6t8ODXhOxQ48ICHvxj4
V5AXWT/VjLK2h9Ho/dTnVWL4HDU8k4s4r02WNBO9zwbB4zLvbmrYTR3e8zn/jb0M/yo/m1rPYR2E
MFmuCuDkG57HpHPxLAhgliLNj8QILl2455y1tdeQFMGEhz4RdMZWVwNPNW0BQUCWtg68CIgb/uwt
mNFof9xp3G6lD7TeQNdD9RA9v/WRUPm5l3UZTwPsEQurxOcdpFihDm0BcaFhjteZuTB2UsnWmgls
vIgXQDgewKuoVLilA1vsIVVEnjP4qMOqcKfRtxdiPW/orUDlieDtPU4B6geyPUms4uTt1bEXZXWA
4eD2LTWFWVqPppWQSrEPCpfznc+1taWvP9cyiVdrsJDgh9gBsSAnW3018+CXosajnumPaiHnKfMm
7KadLLK1AAOQqlFS/ruosMoidsPKUVegAWelTEbo3Ujr61ya7zi8rqOscsdQNqPhN0aeZsMtXkxR
Nn5t/B631D023vZw0O6FqiNgwuuCXG1Jr6HlSFPIsB0gnHqXKzvmtrWDcNnaTQt/5/+HWS067kgx
OBAQS4PB/QYT1hMT/blVdgIBgNM7Vh5YvUawyIyA7/J6TbhqtKUippOqGkzNeAr67GtlBmrnAbE5
oqswq6WXzTYbKBmm1KvxSFF+3t72APolaK65sQN/45e3h7UdbzEVg/omcAGrMhablMeMDkASP/gm
p18geMVh8bEJfr8dZnPfulB0MoAQgsj6annXUw2z077N0DScD04jYc7Odjatublr4b0Z+KBlIs4q
h3eTGkJg1OqLX7hZlcB7ffwkReb8Bary+MMhGrWUxhjQz0aPA2Ch2SiNl8ngFBdXr6w5OMZoCRy8
OSi/inqYv4x5XqKnNLc+rsSWLLsIuGGn2NmTf7eX15fyhSsOeWnLCfBceL2ycLeeSeFhr9hsPIPJ
GY0grRjiDsS+2Bhv/eCLBeNu2X8x6iHOq3sNYf+2+2bZt/M8RVXPEqp+1eWCFJ4PfYfzsvoRQHi7
Q7m93Cvvb66Xqx+72nG1LixntIAD5eSh8j9Q5wX6+VAo3JnMZT38+U2wUqDjB029dUu+mce5kHrK
4GSJgkkXWs2dgq/9wcgnBhwqaG9ZO4U7Z/Nm0oJ3C44qkB7/oLoG1FMEdBNYQ4dODDAquB70NNQ7
iWTzC6LjBjQMXhB4hb6ebo81yh0yLzh71UvDv6CWFOf2Eyne0USAsxZqSyj/QP5/tap4PhWiMVo3
zay+/slarvt4yqTMkzbIqi55x/6+irZaFvY09KaeCzixd3USQuh4FGon12/Pzr8DWiVgj5qG8NoF
U92wW7cTd4ZT3Aamt3OP2ZwemOlAVw8zhNvg6+kZrNyAL581nsFsa9ujRRzQyElA/0LPq5kP3HFA
Tnn7420mrquQy0+6um6IFg6TfOqqi5hnXRz6nspH5vSzPAtvqm/ywM6DQz6wqY9F3+6pwu5FX6Vm
EJAqquwMmvlIbbn/kGcFBFvhw+x8nguSZEqd3x7ulvHXYrQLXVPQ9EHBXH1iTawRbxc7h/nVTV79
WPjiePi5fXXDIFOn5EchPyBxx/9j2NVnbvuc9L3d5Wk3VuPJryGSo4XuT13vlKnRB/LE3CpIGAfQ
qSsN+Cd7+h0SYk6IOx6KsYD+/gGkNEdheGUFH0YF3TBRPhMviIa83llQW1vlOspqNxqopRaeBQHU
If9u0joO5yYa3yEdhqGgvAJgH3Qo1w/6ymx4xSQ61yAh/OpylhaB9UW305e3p23rJLgOsyzfq82h
wrKZlUGztFFGFplm+2MS1vescINEVKEfoeXH3pHMrkOu7kReyH0PBKA8tYkTS8BqXTW/A/yDqvwC
ukBFBLvh9agcMSrYw7teCmC0eZSjO99J6o9xkKn52zs+4L+h1lxu6IEX1tSpMB1DIj8STdG1EfQT
6wIjARHAv9il2GPebC5AlJxxn3QX3ZjVDgdxwwOraMItgemYWFArcKojy/doNhtrA7RBGB2hoATC
3JrOV1p2NnX+CJjRoOcIvSIco34C9uqj200Xc/YPb3/KjbMB8VAuw+dc6LirWZMjCCp9rsyU5aYd
u8iSH822rW7hYjDBb5Sqp/8p3loRAZprLoNM41KH+audxxhaqynalfIDq/vu+R2x8AxYqPBIzetb
6NC3NfYELS6cVb+cnHO0AEmddu6EuxAr6p1DYOPUcY2rcKsU5TUddUIFRRMfdWPhPU1iOEj+u2jN
I6TVg/7l7dEt/9zqPolwwB+DQrIgI1eHHFde3lBPVikPiifaqw8dM3ayxuaIvEWEHPJZUF1arfnB
n2tBOtql3GeAOKMnA6nZxxrYui5wL4T236QJq9i3x7W5IkEtwn0VFaI/3PFmA9ximJOjh263sTQf
IMASUx4mg7EnBLP5BYPliYiyOrhTq+GNnhWWuNPOqSj1V1Cgi4PndMPx7eEsG2g9TUDgg5kLlDou
B6tLa2578DqjgMTPZikOgCmNCSom4pCJLvsVNLxI7EbDxsrO51Nlm+Xj2+G3phCCPuZiCGoDF7fa
38ZoM9fpuUpd1kcAVqQjCMks/Oll1rlzjFNJ97Svt+YPHAAACAwUkMHme30OzDR0ScBQwIKvm62z
iNv3hqwOFel2UtdWqkTpD9ZFoO6iUL16dVil4lT1eX0pDXpTuLUv0Ovxg0RTFKhlGczf58Hdk33f
WjNAdZtoYiztvT9ecUXDRdjg6PFIS89NyOdzKWz630sm8PNaCOQ4A3AOrBaNTxTYN4XWKYrw4kZ2
pAZPHkg6U2raRBTm5TvXq81veRVwGfbVlYR6wBZ4YPdBk+BzLT7B4zMe1ceQ4uU+6Z152/yEkD2A
l70B9Zj1EYcG0BgKxDszld36VXCsu72lsRNirfYwF9UUeiiqnue8f5zlcKuBa317Yy3J4Y99/e8o
/m6UXn2xQRvdXIacpb7PfhiZ+NH1cM6u1fD57TibG/gqjvV6ZiyaUT27Gfiq4Jzc2G0VAHgyFOZT
0SvJDrSFy93BHCbvBsIMgCO8HX0zeyE/AtK9mKOuTwBWt9zMXb++1C7rbsdwhj5DPrsxr+lnv7TZ
pbWyPCKFoRM9mN357ehbzyoXLAooDKEVBdn+VYYOit6ZPaz+i533xcV3F+BKKSb7YXZrPFzt0TzQ
PKvOXlbWEWWNGZkoyv33GsqrH7EkvKuZhopkyw2jcs8VzvUSj5wCB1O+pyG5mTbhQRMsBXNo+Ky2
vGYiy2dInp4ZfEBfxrpk93Sqxo+zDNTFtXBVevvbbu74q3irHe9DBteqfBcWGcD6sCxso9CYfje2
zaHkpOKhs/77+wCHAZypgZZcvJ1WA6QkMKTANeZcqe7Zk0PqCHZDnT1Rs81xXYVZjWuCdY8ccygW
84qXUW1l8F1kImU+sMi8PkHD7NPbH3Jzi1wFXK3RiRFsiGnGe7vsP40CiLKgMD/Zvqgjx5YPRuDc
1zq48edsJ/BmkrsKvFqXmWM5mTP4+cWXRv9t9KgD3kNm7RxFy8//I88FYPbi5WPjoF1dIEpCsoqN
qCBK04spuxUE3Giqd7Lp5ur/N8r6RecaXR/AijZMZS9oC6SIY9QXIK3FeOgst/KBrCgHthN08wNe
BV1dIGarHFD5mrNzwFjdRDDQzKIu7Is9mPDOJwxXKdzWvtPRlqNKM5cUeAeIwtba8YHXUvPOrt4O
BUt2e9lr0IV9nassAAodGVZQ+DS86aJZYd3D4qQ9E2fes/jd3Gi4eP2/UOuXXMhJbTuqNdPMLAoY
S9TBxWos78OoivBnC6nMdG6nYKcEvLlOAHMDVgW8efDrXo8v1G01qEng0TPX35pRn0sf5Ky6Owov
2Kmabu5rvPUNF0pgDhp+r0NJonUWQNo9Nfz71jPgfdd+N1n/s/bye2F70MjPp69DYe+M0F5Wwx8b
DvysxYRiAUav4hqU1TMM1aFSCFxCGRNTB0+odJMwGkYgtGOoswPdW9dG8xkESn889DxXnzIzEN5n
j4UujMOMPP8B9SZrOhZ4Arfn0AAYGLmQg74gYXMeHLtauj9bn7pdLB1XeJEm4M7A2HQsQzjkFviL
med2fRxytxZRUDbyFg9oYR606Yp7Xllt+Fj7duOiEmeD3AXeb7lnurC5mK++xGrftK1qXYJEkAYd
xDmB48dDNe4ZP7ydwDdvWFdhVmtqdBpcISCEeRkzGLI3vqWf3QJZrs7+dt9AB2r22yqSdvsOXX9o
zP071auzine6nafWBCO1Ye5tABsV4I5rK63M0T+auOmd3h7pVsKDPsiCF8eT0F8/zeyiVd6YF1Vq
Ve50rsq5vQAOufeW2PqeeEzDOAB1HNSyVguYOZLrbBjDs6x0KsicBnz86A5cRKqpbnD1OYyWs6ft
ubVWroOu1kqpuUkojJdTWhTP6GvDNa15Nog6vucL/ju21VoZYJ5tukFbp5PnPKNY+xGCzjuTtDeS
1aKYoaAiVeO3aTdAjiHhtp6fYDyXe9GoZyiJ/W8DWn7N1eW2Epkaaps1qSW6xKPqIMs9UsT2ekD1
IVxYHn+wZKa+cUY/84e0ojSah6/wLFUDTFi9oyA/K3+POLV1LuGAsCBmaASAxa6PwIHUQ2kr7wzQ
wUF430b7haH24VpNUow7Z8TmhgLmFs8TSNO4fwiEDEMPYaS5Sk0yfgrHHhKfcmc57IRYi4FA+9ez
WItbXg1FeScqWdaZsfAZerlvr4TNafp3LGv5j7IfdY9XeXieHBgQQqK0HD7OUPRrbxo+5PYBXrYs
i/yuw4MPXC6H7aThrfPWuoq/3sHEI4rXJkxmCZ7uUZ6rNmFmUSa6afJja3XNqcwVNHu6FmjEWfvP
b49/c9+BZ46upQsc9bqyo6uqdd3O8tN8Mpq7GTJeJxul1ft88vdwHZtDtUBTAyrGXlwfXm86ToNc
iaLE1aIfYhUKsPOBGQ3NGLLwIBP4cAuRc33nq3zncrE5x3jNG/D2wy1qXVcCZg5FcTDqU5BA9W2l
LArMFKOHpgQepNN5F3t2LmMt6+EdcmkuTh4UQSHuhXr1KnNOKJxBboGEeJc57AcAUEA+k6BcnNAC
FjdAON/adSvid0zqVdRVMoVgDgDcHH1Z2YWfrYG+QIYFgozC+e+d/FejW6XRsO4LwHTEnMJyRkd5
xr4bkOzM673ktnX/vf6Ky/+/SteQzPR6y+2g1N4OWexU8zGDiGbUlP2NOTbJOz6eu2jXgNID4uuS
aa+CCQd3v3ySMoVoRszG8AA/1yQge1IZmxsPpXG8MZcS07oeWOlZZD0UTc9ubjkHEXZlFI6oRzB4
TuzkmC36AgSY/4m1LgwWjjvBz00Eqa/m7BRYWRsZfVFH1uy2BzhPZPFAR/fJ9hWJgkzLUwX0aWTs
G/RtnlKeY+OJhv6UvdZrIw3SmEdtWLw6DE37tppjig5C0rX+ELvc7lMvVO5OikehBVO2flzA+eKf
sKv1o0Qe4u9XJK2NeoJah7loCwwzBEO7F4egNwxVwyFumVueiq63wFwA52Gsq29Qtp4/tHwonxqn
wOdDNTouiSsOUBlRZcxg7XvhYf+zCUf6NMvJvBeEzDFIgP6TcHFtGYioEmyINua8DR3kd68/SJhk
xlaeaRALqwaUxWY4aWJ3xxFa/FHoqypuCrAyJmd2jg4fPBzhzu8cOCkoE1d+4sIV+uh05FemCn2p
K4skMHScz7UlJFiBFBxCEAQTlcH6AnJhVX4rHWnHarS8o8E6J3ahzvRo6j4/eLT90QmjQ9R2RI0P
iwTsOlEmztixBzMkzkfVO0ZShga4jN1kAeHRBgZeZa3nRIIFP2dfepHVeGUCk1Ydex4S6+g5f4FH
V4LwYehYyvEzGTJxJro2oHPF6CUoGTvVYtH9LUvi4B/w5xx8MitLpUYdDnboAdiRkh9pzsqTY1fz
bd5nuEj5E7Q8LbP/REHJhMyS3V+gaS3TDA3WQ1+G8lBPJaAY5cR+5Jb5beBOeYZvC+B/EwkO85w3
0DqF1MgUQJKmkIWR9LQDma6GPaUp4UxJoQCYFhjll4nVGtZEBUQoOkObUS/JCBHl4rNrc+NiNPgB
LWEXX3ciKYgZHhgknJ9G2dT4a4Mzn3omHwM/KxPQer0o6xt1YXjpfpkHwOCK3rPOdJLdrV+y/MUD
UiGGQlGdKDWWERugZC9DreIAzZBHEPHpXxWF2SDID8SPXMeaDhwV8mhWFUupC5WMyujbiw202CML
vf5hltqOQouZdyUq3JgLT//MzNI9eYXrPOQgfUJuMvPiUPE7o9X+RUzzHFHfnw5NId2ocoMfTYMn
cWM39wMgaH9VTW9GjLfjh8yBH4Km4QcatPxOV/13kbGOw0tC6IspHH0wVP4h9LEEfOWi0qrNzybq
9FBIFeFtS8fvBivtY9YyDka8XpQNJSA6pSfz2yEXfxkSKOMBt9yo9XoWT9Jwb/LM/C7KzsN8cxrD
z37+FODP1JnCZ5UpcRzHsPxmomKPSt0k73uPy1hJgPKHcWbnynWrb4UZoicIgEbCstKIayDqoEZU
qvYCSAD4pk2oYscrBMr9SsBDviwTZA7jpNH7+qpRCbh1ct9KdE6/c998HryxOEqc6gzDpHA016xd
loSIOizZu2ka7EvBFMHVAvm0ynV7MB0JDA8h/XQvcgeilSF/AspHYuoncfIMAbBia9mHHMW5mMO5
PFG2ful5FUST3/5q4UqLbQq5mQ9z7+S3vMrbPnKmYn7Igtn9xcUAnfRJyR/a4J9ZI+pkVPNv7lPy
axz7AZobtE2gwVIkVodzre5FfpwMu4JdIFywRVkIcIWhddqZjXufjWr6nFHVJGVAamQvkwAjClx1
UceGn2WPbW4b53EuyRhzKwtgJuC1LSSfanCNJ228aN9oo75u4RLtz1YCnvVwV/d6fFg0URLQu7sb
VLzAthmZTEhnQvI4s+iHquZtAmWFInK9gp2A44abnG7tCPRaC1zMvIRv0AAXwrjWhH7Bav+lkatE
5PkTS8rKhmQSLkGxpF6VlGPLSTxIuKs4VVPESkOMTuEuGvuyQa7Gq+kpNyf7Bko35QllelDjwI87
1pbfHm3ZmLesN/iZG7YXl5p4Dy5ERz/wEf0KS4xu4uAa8kgh8Ps8jpl5YRDOj4nnkGNTVy0QEQ0Y
wg6IUZQb+sDsTj71ZsWTwtf1kfNguqhs1JgznT8Wk1SHzCqLx2qENrJCveky4g53hskETYZlYbVo
oJ4m0apz51bOrQqLDhD2AvM3E7iHlA4H+1rgWIV7cYwcXCcmOvCxT3InbXOPf9Bcim8s84aLx2sv
Nkzq3LaOPT8ZtHSSufVEXEsotMBcbzoAOSLjgGqWZMLygWWuzBcPhJgH122NeMTr8AUt4z4mUI+K
s7nktwM6tmdDOeYNFGfUjzE0qmOIt2la9A37GEhpfLBrA+sB7sNhJNpyumfgOSbENNQBsnXyQeAw
TUK/NnA8N23s5M6M1AnWl6lRo7Zn9rUOhvuC6xqYK5ucMtNqo2zIkFdG3kH1AhLPEqbLMbxc8hOK
z9O5ECamchzLQ1chhYFb39/0DXpaed8FB2/CZ55bDo6km/+m3TgcArAnYXhj0r/s2smBO4dofs2n
MckbGTwxkZt3nU2sA4QG8b4euv7WFkF27NzBTe3S8D5NeIZDcspyIEw+VOcGZyZ07v3fFfoJd12G
BWrUcIYFVNI96Il+DPEOTWhYV9jlZpnwhlZPtmcPJ3dg5r0noH/UazhoDXhGRKIBQY1R0Fr6oPXS
HHfMw+TZ91Lx9knaBNr5VR58CescVxm3zA5NDe3XxqzDQ1CV45k5yGsMHL2DOecSSFhlRW3bkFtr
ouTGbUxE1IQd3Ln6WRW9xE2C91HQDuzXrGszGWr4BPHSrI4QTWhfml7oo8JuAbLPyg4LYjRx2CJ1
7wzO76AY+RF1bcwpfFZ/oew8nEba0QNcaeaDKefwFEigVDUxi7tJwl8276bmgXXNpxA13sSD0dWl
GFp2U5bKAnmUwZ8INF8vVobdHiYpWAR7ADBPtepugQ7KzzIcYQIwTz/xseixzVznwCbNniYDrNya
h/YLH3sCYEhJxNMAMnnUFmYRQyNBHnLims821sap50ORhKagsQk+azwTbT8iWHPsSxz1naXmCDdn
46vAU/YQQNz4rJ2KJR7gvZFvF1MdeU41ndDOzA9jb+CgGHHZyIouO0K8ml5qP//ISTd8pIFAVqq7
BaHitUfVlW6Np37dgzQ3Gw/MLT71piDJ1Dj2ZwBQghMn1rc8a7/moqiPVLf8YFdK34wSusCsc3WM
i7WbQHz/EymRj0XQFA/wee4iwPlcOIj0RSI8v01K1+kgdmEPCatZcOd35fyjtIavflUYSKaO9Wxb
Iw7oIesB+iuRUBvSnQ0HpDq0c09e2XT3voeNQyenSHMx1feBJeYPISngyu5n5DBWgGcFTuXHHm+C
xC7AK54KI7hxiM+/vP1w27zlw+0CcG9gw/6gpgCEBqyfcMOzbxTw2b0bnQcefLLUjlHsVmlqcTNH
Uc/Bg35dTWAMNVbdc53aYNFrpZ+bpv349ki23oaLhhT0fCBAgMrF6yeo9HxeKKtpUpAqIKmhYlI8
zn5wfDvK1veC163t4iFmOLi0v46Su63AsRK26ay/2s6Q2P6NyAYotJ7/pzjr12cOGrjUlW5S6bvo
t4fQQEGl3LEjkzXjo8Gt7h0LAQg2DAqNdZTj14UmYnvQHoHmkszqpOXIwSZeGCQR5ed3jAyCr74H
lUZgwVfzRAVc3AwoYaDP3kdT0UIVxYvwCDkpb9ipSmxOFmSmMU/wrAaN/PVk2U0F67aKO2kArv6C
kE0LPRVxL0sYFu+B2TaXeIiilRuiZwK5wdfBcM1jeLgZaCt4eF5VwV2Rtzs1ia2anA3gdGjij4VE
+zqEhvtsNapGnmFKJuqT4qSsEs3xe6KwggFRVAIw3h8twPxLvDSgm7/zA7b2GMCWHj4pSkv4oq9/
QKNgYpj1ZX3RQgV42xGWf7S60taRS6s+2KtB4F9bVyAcKAQ7PtAEaK6ups9pq7YOyIgkacIobOqh
wIcW5bfA1nwn0tZCWaIAqwetij/gvyGBZidh2G1l4D8zmz4RVFt5VuCSZ+30ATbrStexlnV0VSqr
RruH0TSnae/jeVzWM5SXGjSOK6hFHCDOP9wpH8L/HuQJo9IzvLuR5FXEoLuwk5M3JxNSE3A4BcgG
mg6vfwiwzfVsEigFd0THYPadB2Xf93m4A+bZWrR/m87+3zDrroRQjJpNMZNzNrofCl3ftKL5Mvgi
UXVxdjv6SPxwZ99vjczFIQDINlbOH8jLGqBZQlEzAVtVx8M0HSaD3pmqTN/OZFuFOXRGgWtwwJz/
4+ysCKS7Kg53pqLz1VNbcNhhaZsfTIJ73ASQ6cnPTLJTpt4MuixTvPEA+l9DWYNpAnQ8pyAxawuU
TKAobDRCete4DZtpiCaq97DPmysWe+KfkKt2C8g0KM+05ZDm5HYwWJoPY9wwoDeGmyCzEzQfo8Jv
Y9L7MV70Ox95a2teB18lgbn0GLyhSZBCbEsk4yx+osOeJwzKMSiGOfbh7TndyuI+5PvBdF7E5tYt
wcJW7jwVdZfCWQref/kLbmA7nZXtEf0TYg1gwqt90OGMlk5tKTRWzFuxnIBzZcST3316ezjLHl6n
0KvhhKtTPeDUC7rON1O3vPWzdJ54TAEYIGKMh+azYTYxscvT2zG3dl9oAEHuGT7uWmsuBfTcmbRa
dDodd76xoNUc52bdJIIW7s7a2Iu0SqXtlBkCvEg4meDyOslTEZLIrt9zsMO0EENC/21pCLzOkzY6
6q1VZ5ANQtutydQBlJ7jOz7ZVYhlyVydCX4xdxyqQEM6wzl+iGyeoaTljHl2aqYCxj1vR9tagNcD
Wt1UVNChW4knVmoYM/qJ5QkyeTKCL8etYvrL27G20tV1rOV0uBoZheJ3PTuARqEL70YmmcsEAgLF
UZUqu7ObJjjnxjTtrIutTQwNlRCcfghZ4Lu+DloJExSJuZnShoUJnDyfQ+y2t8e1hTf2kF3/D2nn
2hwnzm3hX0QViPtXoK++tNtx7MRfqFwBAUIIISF+/VlMnXrH7nDc9ebMVM1MJTWRAd323ms/a5E6
wu78D4EMsrp5Z5VWe8gn5G2djRUJlCafPaSX0MYZuIDAVQWyUVcLM/jZL1b0u3EvXqgLYEEZ5ao5
9AsDxIQ9SgRShxkhYX5lnqwsr3dDXbzGmUjf6Q23DpoMfqqRO836wGInXqv4mqRgZZ5AogeaKFii
6Dy+jAo4chXtUIPvT5H0rVmRCFyikZxz2a/ev7JBrcz/d2NdvMKx4RNjpWNBpR1sbIG8bV6+AkeT
NjH5/vE0WX2FizgP92VEvpciy1GgqhwHIjxE+Rh8YcBaQBdhQuRrIFD79hdjAS0LtE6EduzLAARo
sEKUtM/30KillbAQDfiJW/3+eJS1D4W7v41koI8FdnlAKk8HLQ+B6CAgK6KLPIEiKDHReNvbLw7Y
lx+PtrKSFygeGkAIdLxA575fyZPfVihDwjkNDAQdbYkDXOdtjZDnGlRwbU6Af4T2gcUhBE/3fqAC
ZjUu9UM473bnMg6SyL8FHCSrkJf6+ImuDXRxZjkBuiTsYQz2rAGV0hxjFafufBqv8eHXZt7bB7o4
tTo4gcqCoP7q9UhbewCNfuo6JtOKedc+0hpZFg1wDhoSQJ0FoPViLNuDX7AcGtAWmtxsRS/He8EV
35smbh86OA6iREaEc26x8J20qmDiPgha22kYNPW5r3HwplHFyKYBl/UzgyH1kDS+q86uadQhzom4
MyUIMB9/idWZ/OanXr7Um6MpsmygRnIUCgaIkgvUYQr7qTFs78UHHxWdjwdb/exvBlt+mDeDkbbq
WCuCeN/T4QZpymM8x3v0bWUT3Aj+f0NdbG+NhZJmbYJw7+MQiucXOX13FDTr6kpgtzbDkE5HBzwc
NyHevPjq7kiU0oXx9sCg7aVr39rxuIsjcaWnZu0zvR3m4jP5uZodbjni4CBpbaA+dF/QVppZMDaM
rlE/17YbJMGWZj1MY+8yJPYAB6asx82oMFEW6PHGMdd635211wahDKgBEAKSP9osgwq3ZtvW8mCP
1daFzpGyGbaeN3WLikxttl05bMoIfBmGjSHeuK2d9fJot19itFn/9zMF5CM7QEM38iuXh24RqVah
eTvah86UBPNZjF7m+E8RqlYfD7T2Xj1ILMF8g+8b2jDfz/7Sa0rgEqBe5pX/sgDwu0ZcyausvlaE
/MheQsrpXJpOUg/qI8tqqoOsp71hQWJpuRvQ7v/xk6wOgxY38OmAjcc/3z+JIH0YAvxgYLFtNlq2
SLPJbK5J9hfDIB8Pg3bbiQH4ej9MMVd5ABAgXlgU3HQmvrWmaks7s/t4mLVdCRiL/wxD3g8TUQCK
ewdUGZeKZ6fRmTQwqooqe6fLhl2ZBMu+c3lzhYTJAwQfcSFmw/vBHNMhoee79QHWX6hKC3UcPbO0
yeW/J4MgcaK7UIFp+vEjrn0wpJkJVEdI2YM58X5UDuymbw3ViFrqfFZl/yCVu9GGffmLYQhApUgG
Ifa93AznHoRP5Q/gX1N7rycn61iUROO1ROXq07wZ5mIz5Dl80xpMjL2mAkZbY2KTPkWt4G9e2pth
Lma5iVoyhFGPrT0ApLz4HKDSx8Tnv3hloKWHzqKHRrbl/ZeZHFL7RtLxYEN5CS1rHpaZpwJ9HpxB
X1lPa4cIsA5gU0PuDVPIiwcizEd3H0e0GSv/ifDoVPMitathO1jzFvWDv9glEHq6mG4u/n2ZqNcD
pPGzD7eHuo13DZwfO0+mUfMXTRqgeePahWuTjb3v4tLq4XbamqGrjiZm4HVGUPXEGbp58vnK86zt
E/jjl5yVj4j60u4hzLHjUlO2xwA9jOh2CVsAAnBr4rOPdOCE9/jx1FgbD5RQMFTwN+o2F59LWzVz
ZA1iZ1AYemOCuEyjHgjUaBS/Jpe/fjzaGr0dZYZ/h7u4MXm2MVUr2/KI/kVn2tWoj39rG9qeuAqK
Enj7qHPuGz9WPwfbiK+VP/cP4+zTG2p3DL8PeVGX5nyMKPhJuMGWU8UAuC6D4Mq6XDtHoYuGKBqh
EC5Fl+8lcIzbAcK7bzog+n1rj5vylcTG2i6N8wa4fBBe/iQ8K5f5fdFqay9wvXuQqD14sHrq83yf
q4HfGTVutYqCBFqWprny2dd2N1DHsEjRk7hMt/c7gl80lrZK4PRQpcxYWG46Mn5yJ3f38fde3tLl
QfRmmMuKRByVEJ8B8H4Ak/G2yeuN2w87ysrDrJtH62+sYReiDP5adPx/cHpgQoPbf0PUfuJdwtFf
0kJgZdVOCvHiLs+rBKYVqa+vkZlXM1Rvxr0sIUO8EUU5wY05yNvyq4loeSfyiKeNGRDf5hO9g606
h11GVCYeBEEnKPmc7x+/6tUv+u+z/1NaeBP2xNBDxtO0EKjBjYPj54YpqFbyXx+PsjZngdCHsAAx
KPiXF/tgV7nCBmwdHhohDD1eJ/ebE3ylLTg0IJOH1+zkro22LNI3zwSt1Byj0Ap11uxtm+bU+Drr
QJLvx82Cgffpf1+nwxb/79Mt7/jNeAAp87HjZD4EU3lPIdUhc5d1wV/0Vb8bZtmT3wxj4cYXzdOg
0KBk36FAcI7L4FtR6c+Dr6/dL/5Jp1wuQXBxl9ZcD0jmPzK0MVVuMYr6WLQOylhNY3sMNBbV9YnT
TdCAdxBUfTestX+Ui7sIMkwzRJGAHv4MXKZ/QrAFsU0FyfY1E8m1GYs0EJT/cDZCGHExlyy3wO5X
5epg5fGNlOQQq+5OVdcwgGt7EO7CCy3CA+jg8ui2/clv1OxzaLB1JuQLvG+T3BxteMVEiCw+Xh/L
vnnxtpGgdgjaR9Hu5l9qO4o+l/OomTloqDCTqW8qyJ6afAOFd5ugS9Ec4DJXpGURhIks2r9IWYOZ
GqIIHESQvF9e/Pls/WObSQ+zXyRKP4dyBjP1L+4MS7cQXiWia/zz4sOhNSB3Ix2NoJ8MkAnfDHUI
pxyTFNBDfvw613bWxRk2XA5hG/Lxi6HsfAoG1lnxHhbYss0mNvlVFrm2eWaV4kEiIT18rbyuepol
w0I1qDOqRDWc2le+7MqFYOnQhXMIXC38P1AgHdooOeyY2AGW5D8E2k0TNdhXTuWV/e7dGBf7XcAb
gS13QlvhWM0bUeTs99SU7rdZq5ElrSvR8dzKqPxB4zr8+fGrXrkIYmzcAAFxDZABvtj7yipvpaae
hU6/luxMXnhP3izh+mJ3djbU0TWO+8rqhw8LaiWLQQ6IzRfR4kR4Ka0ZXW+Q7Xc7WzO993g8bDrs
R1cuWquP9mYo8n6/beAr0+mptPbafK4ghRrL6dCGSAjK4sp9Z22SxOjJWmIs1CgvcxbONKIGMXbO
3oahFrjxpe97mc2gc7lyPV3Z1PDe/h1omUlvjpAmDFsA6kMN/m3RnNFj7exgoqOfism1D3NZx1Du
O9fKzWvvER2KkGDg8A9AFX0/aKmV3Y1jXxx6TMW06BjZeo09HarAYTvou5srq39liiwcb7yypR4B
Gcb78cICmLvegwBDNuQTETO6/SekNMorq+7KMJfMDKdWJOxL4e3REn0s4h7C+2iLnpQrc+PaMBcT
HvgGZbVeVcP6QS/A9bsCbrK09q4kca8NczHZu6GAerht7QOsa8I9Z+MvS7JpU/LoWqS/PlJAAGUN
vMWm9v3nqVQ7z2oOAcGq0T9Q192DRdG6h5VcXpntK6cqXISgwcF5AyP7y4wjHF1oz2kPcEGrow0V
k38f+MqJk2aeqx8m8kW7CUG/GhMIRfu7mfT5lVbSlYUdoX0ak3HZtOzLrIYrueo0OtKOfohGpZRL
YK7SeaYgePzX2/C7gS4WNh8hpCKy6A7tzBLmukmO9rNhuK3MFYTQ2tGKZMZioUpwlP9x/epD0baz
2zUHdyi3KAw1ieb9MSitlMrwtTDxPZRwe+W0t8weriFx1t4nVCvIU0P8A5fAi7njsQG9BS56JKrJ
bC1UUMqRXnvAtfmJXYMgbQMjZRQ2389PZaHhz4cj3560Sj8yzNIEQNIqG20VPHalmVLqVBC6+xPd
9DpwMgVBUmpPrN9Fun+G2XdzBCJ7RguXuBb7rz//vz/bxWeWWCgiVoQeWotsbet1goTi44m0+vQQ
HOJoRQPSH/cVcAlyv6AC+UuT3yobVsagxR3nwnr+/42zPOmbk6hD65/N0RJxEJgklTXtOWH7uA72
Hw+zcvagGALt/JI7gtfHxcckfpNP8EjM94SgzbLdw7w2Cfv7xv308Tj/VGIubvCwr4GAAPB9gCn/
qNTMbqGH0NP73hLFhiK1yOGJ6TiQxuohxT1sviuUaL5NACxlNCYEzXTeeDONMwsTr0OdGaRNtK6i
B4SkVMNdlPdR+Y3L2roSrS5z5KOf9GIOxVPpVjpU1p6FvN+oMkR3rdCpg9akOYLZBECb06YY+mtB
xtpujBo0TGTgsPWn0sKgfcWzclRzafvqmy+1azIVf5/6T+jB2oyMpvxaCLe6V6GcBUuvaAk5LuMa
y9cBChcAyTjkpx6LjTd8i8IvUGZkHuppXYumrRdRFlf24pVLFkIJkEwx71BFvBRgFLFb+7AZAROz
+YQGorT5Iea0sbtNrsiVoda+JfB7qIMCA7F4Mr9fRYMyxndpgCYE90dj3S2t7Z6z96ajW+tt5Dx+
PMnX9gbkyHCjQgnP+wOMH6HRHe4yIcxY3DkDVWLntiRR8Nr6eJi1Te4fE2FYnMMY4vK+qJWculHj
QjqCUVIU0R0khFdqkWvbAuSyi+wnRBn58mYQtl5Hm9gEUOI8tHLL2bwXYZSaaxD61e/zZhzy/vug
E4H3fhNG+2iqf+dWdWMVwU0uui8NrW6krm4cdo1cvfqR4KGFFhGkobH3vR+yj4fOHTWoRswJd51N
05E026j/CwNm9CS5uNNjPqAP+2LmgfHnSgvQyUPueYFB9kc636QuZH5lhq8+zptxli/55pxoNc0n
v4SfuWYkmXJxk6MiiWr4/uM5t7Y5YSKg9xqWJyi4XzzONE+tlN2c461JeaIc13m0QrYvAvvjTVEx
ns3oQU+hgzEA5hD9N1P+zfAXT1mbxqKzkhGkLRqN6j3vtkNI+ebjh1zdD98+5cXcAIzKGlgb+3sY
HJ/akp5qYR1NnyofQM1GbJHwbxLkaNoEAdvu48FXl9ybR7w4dhYySDH5DsYGWnZueDpwknUczdVR
cGWfuvYxl99/M2dQ9asoGmkX1hxJwrz4DK+LT41fb2Oh9xD3vYB0fe6purKprO5b/z7hP2//zbCw
qIZqZB7KQzxEexoPD7C+yT5+ietDIJTAi4JM4/L+GxYwJddz1x6r3Oc7aTXioa2kd+VTra65hcL9
v6NczMamD6MhamS4h75iR6l4Qhv6w1R713xA/o/5+O9AF/OxB2VV6zI3eyy4z0GN3HJXBXte80fL
n4+Vr354UqUDNLxobvgLkmcEqN1/nvJiQiodjwAvwNJucsNTTdpzELg4za6Fu2ufDJePpTS7HGeX
R3SD/iHPkrhuzRM5oE/2HgySK7H72tLykKW3bcS4iMwuUgSw4vFhzQjKZAyX9mGDssAX9BEM6I+a
PhnUl+iVWbg6Hgw4ER4hyYKM9fv1JdUEe3pS4M3h7ujwjM0sA3zGDa+EYqvjoDsIrgUI4MH6eT8O
zLfQGy3K/uBDTqZG61YS9/PgdhlMqa7NxbWT+h9MO3Bhi7/W5Z4RTcWQe6iDNWS8N13/udb8qCyx
8efwUcToMo5G68fHq3ltneGpljIGOm5xYr9/PunTuG9raI8FzTs3Qap6qNPAznuwGipyrTVw7W36
uAMj5RKBeX85Sxp3AD+kmYDYD7s8g9v4nEy0lUiLU+tWN9M1L8y18eB8gmI4fEuXivH7p6usPpYx
t6pD0MukgYMSU/Omq9Are1UNs7bhYzNEg8Kywv5IKY2y7T1IldTBMNSqrFo/O6a5YR2MPtUAm/du
5yJc5tfUeWvfb8kSoEK0WKZefj8+lTmByYQ8OKZ6gc7yi9/lt7Fl/f54mqy9SBjIoOcJ9xMo1C9e
ZO5h5w2Bqjm4HTbEevrB4+4JzpK3vJVPHw+1bLiXseHboZbN7M0RBjMXoJmjejwESCO5nKdz7SdF
+cgAxunZtfvItQe7WN+qL00exZ45qOl+kudJ3Ezgl0zkGht69Tu9eYHLz/HmqZoALiQFJfQYETrc
A9veptQj/S7ox2vux2vbyNsXeHGiMdW3Ve5F7FBO8zzvwHv3yNY3LbNSFTARbuqewI8QVBqYWfvo
VH/++AOuHqmLSh7NuEj0I0p7/6xRKQXKwTM8gOJoFwMTBGulrJjPow1UD/P2nWabLmiSyXz5eOTV
l/zvwJfpcIYziHcWwB2Siq+B29u3qF3KlJqw/ItjASkEeAigKTb6Q0wAakbTzgXuWLlENQ18phlG
IcrGDL3GElhdDm9GulgOVSOL3tdTewi7+uCxp2IxBo3R4zyi/eD88ftb/qw/lh7UJ4sD+SJdvVgM
lRQ9USFaYkMB6wOZm2dTT1fS0asL7s0YFwshat2mi2NpHZi71Cp4G2/gJngautj9rSxd/IUYEpD5
f5/pYjVwwY3XzzDLdhwIBgqTWGiBB9r3Soy49C2uvD2IodBtC6niMvnfT3vSUa+uiq45ukryW4OO
+0PkW9VW6b7d+q1roF5s5gSXjCArurk6mKr2D3YcfbOr8UUtQeUU02/eoi+qDKaUB1U32j63BHK7
pJbm3onMPQWNCtiZqkVdpAJmCki5G78yblqXwr91qHMLNs7v3m35xpvzczHndBcJD824k3TRfBaX
m0jn/JXq/Dn059/gYX9GqgjVWbd8FQ2dkmZkGG4ApqaQfrSZ0MbT+EWf5pPb7b1Sxa+o45rv4RAe
Uc5AtqcBW0+OFeR3VWsSe1KPXtd3GSM4bIWOe/xhlUijKZQpdwVO+7m7R8PfmRpbp4OD5gNGyK5w
goPqumeFXv+k6CzngCbmHFIA0d11QRGnwA+ZBAAlNN0zdM1x29lHZfAUknF+qHDQJ3U+GhRT3Bf4
j9FtM9fjZoTbNlwvPjdhRZKh7Z+rGqpvv3TqpAA8H39c9T1Shb8DrKFIJtmchBU9oX/oMa+bclN2
OFgXeFWReyDHAc6cDF54Gh1fJTkNqtRDyJpMUXSvaH7Mmf9SVYCxSBrRG0laiHt9OSV5N76Mcvhq
oBv8VvgOiOqB4SdmiuCgK4uBbCW2lhJBUrA5TEDJrLc0L6MdeujMDteiMa2ZaTLPDvqDNYMbU3pg
1rod0IqhLXtQiR2TKlNCOAXqkR1pnVZ+m6emUk+kmPi9JZ07z0YzJZkAtDJCny1cGdrcjhK4wLxW
dRcknfG6La66CzFOeYsq4nto18EO1C3gkOxIZbjkmxQZ1G4TAyeV1i4FXWf0eOaUMzAgtdPtgSM5
h+5oJZM12RmAGvMxYHOVGAOPk64bRQpZvJ0Ire2NUoLBBb3ycb/tg1+Se05KgW3a0in007qpuh3h
0EqxGChFQASRFvbYydUA8PBI7ECIP5FBPsw1e4VGz8uCWAYJKl3Nph709ymyXj1cmhMQ2c5tHlh7
pxk/FQN4U03gPIBsD02mdnfdrL17oB1NykepbjBZapjNTuGRBGivhZc6MIRBeTdoDqXYWKBOB2/K
pAXLPfGt8rn1OEvbBv2IvZd/80fgJ+aQPrZ5Ud46pU0xY+tBbiWIuJucYdsB1LHIojhGXxcaOG7D
sDiFMKBMKqO3rB323OQ3zHGfrZLQE5sDnbIotnYoHy6wrh5JkspyvuumiB+qsLeTuOmOgSV+y7LJ
d9UIo1BY28yZAtY5CQGI249R9DtYqOxVXbkpa60HB0CqHCShBE0z8kDBft6W0QBe6RAAuNCNPwoL
PR7+AlucCnonBsB8u878hDeQlwlW+BuPYS8ZYrQbAJF+HqvoO2g3LO1rCwrQvPzJo+luzhsX2XXQ
V+246lI5OZ+CAZoiQSxcVAXbuka6v0envq9jT6VEQwhDgIiLAOxKlDBeMgt0JM2IKlOrGfkNpfZw
Jp5xDw4okakLdR3KYGgKsKJm3iy4YzLz7zhMosxunBOV9K4cO3Ny2MgewsI+QYN9HIqu3VDASu8h
lXkGlfnseELUsDmNWnRTD02xm/3GSmPl4lMPXOyhKSGbfJBlAn22ldaC/M5z0bBty3txC9u/FNRT
b6t6IFcLGubwSADYHy5K4A0K74vjjjQlXde/FAOmMF5Bl1ij1pgvwS83qk/DNLSfKxrEiSXz3/hZ
JpDZYpOVUurbQlpu5uA/VO4CaAs8UkLLnCVVywDnCoGQ0I0oN9CJIcBxJGrYeeXobTAP4LshJrq3
c2T/AfCqM4TndBP4xVmhsp51s3xpGf0a1D0ocB6zpyyfcswrKOYa0VtHxYRJWy4AE6KIyzRObTQs
0610NaLtaGhuvELHyWhhx+l1Pe4mgWcfy7HMlMlP82Se6laghBQVLIPxOMdW1XweAnfelRGfk77Q
5akMhclatx6zdkQ/oG0F3xUGSFq0LwPPBD5pBxShIfWdFqhXE6qqHWGdszOeITs+wrlpxHV3ee/k
bmwQKkc0dBKDXzyOYXRnUfYLAe4zMOA0LexoPvmlUtsit8XG9jWUpuD2bjWC8URgqUOBPwAEqMTS
N92cKSnBuhOuhYXknG2v/mTa+WHow18+d/azg73JLUcnq0CxS8G6AV2fdE30mLNi2hj07qXIlJRp
q3mQhQCe0rKnQH7MZTbG5Av2EhsJSCxT3vbsUxlE3S7uCU9MXZyh0INJh5/fduDVJi5okKDUuTiD
YinnUzvaNZqe6fzEWDCCtDjiyCWNxGkLqcmkkE5FWP21skQP7emotoFl+bto5PfoyZ2gWArv1RzY
qXTyIqvqErE+GtUTDkDIQxfU2BgDHSZzh8vYXHlfXRW8dlWkNhAzgO2mpJ/0Fup2uum/SKaCgzMh
VIOENwJfYTzrCGtXe8ZJPUYfu9w6laTuk4gF7SkOCjuNIuyA7oz1qqaDb1nFbdH5TWoXCPTiwk0J
EMqZO/lFBu3WkBkr/0WJGlLbKu5qj7k/x1Ivv+eqQzhEzl0dRyaFzAOuMYVCE5SjNkqXAB3FVp/Z
jv+radBz3Ba2uQGS6DQU8gVw0Fcgy9sdMIwwJaFcb4bJLdJ+GJzEHtHii+qThwXc/Bpgm5Cwnn0O
OjQHmbqxAFSBkwkQjeh3yVt6ykd7TmAD3GxaG4byCJWnXSHAuEO6xU88OvNtF4c8a7FfYDfLIaQO
bmskEhK79OqtX1I/cx09L8didQuRHt+1TlvuYPQozljOcToOrXyADoxnMNkAzN1BIwfv8tdYOvqo
fYsmBgzWnA3fg6iod0rDqsB08PgKPdNuYlS505rbIB2i3psAHSWOYTfG6TBx0LVU559rGCxuhQBT
FOSm707DdYrjyca+58HbFGjfpMvJBLwSklKtGtCX3D32npBpF3tfrFKPSWf7x9mGCHjwFEjHlP5m
iPHSkMs7FnhNFvIYFF67P9tkPIHm+hwNpZsqNgkclhZotorWDyHvqk2pW0ykOJd30NPMG3SJfeN8
8JB90492kTdpUxudNqrUOPvj4lwKGj9xZb6GorafhoKfXNb9HHR32wjKzwK//8DBWsgsMXfbCPy3
bS0maxtJ9HlRBzg/rGjNsQcMtR5Q4IH1VtNVe/QVxCm08fltbsMAxAcbGSoMar4yEnSJJtF+GMkO
oWa9ZbMWW5zAUToz3ePKbPE7XqgveeU6mXZAIcy7XKfcpz2EBjksmV1NN8TtXTzo4CZVGPBEwX8V
VAMvPjPLIXueOxlEZAsJ2bZv8iL4aXvjfZzrr/iZi53FMV2HCv01o+lUMqBclBninGFG/tMlQDxq
3oNKaKvniTcAd+Te72Hq8AST72el66DogXj1ph7QXKpb0qWFmHL012nyCaIynSgPOtxOwKQrlvi8
wtY12q0lS9E/BFQ17W9aW970YfNUW1ad2V4FELQ1hYfWAEBHLPESxGbXgeaaTNX04PY497Bhi1QN
+Uba7V0wUmhWSi+OcRkpxffaMnM6UhK+wIU8Bwu3hIposloYPjvebpyYyiKJookFesGm7yD6adxo
3IiRDLfEm4ONN7FDz3InnU0fPlI2ShCPc4iuwnJE8GBexYwzJFL27RDlC+oVboOwcwyr4qYe+1M5
WADgCiJTScHZr+JuOPql/TLRUO1b5BHP8NPTz/3k1D9q7R/9Iq9+Ty0snZIoolMWu32diAAGdMGY
k+3guRD1FqPfHsreup/sCRjuHuBkn4sqyVvHPiD840+IC2Xig0x+LGAfu50ct0kiq/86UOeziDVA
njOM2IzkQepWYgJDnKlNSIry6xRIiTt5D0SprKyEk3o4MHTrgg8GOxz4ttOzjGfr28hztLDFDqDa
ERH8HmXG8TOYE96hs5poCx9cKGxG+HLi8ty6D7BhhEiXyufc4LwJaBji8inglmSAw9CJJ5oInon1
nLjA3CAWc0FRBlUVnfcE/SlorQjGb6ESj4g0ps0o9TNItE5qwzkMwm+WQqJ/hBETrCo43EcsG1Hx
VOk013RMSn9B+vqzxH1U3jr21KeDnBU0OeQ0Tf2XGu1loAKPrwOyaInPMRGruiaAzKNRzw1M9eBQ
bzgqKfEzc1xYOLp4kDvUWHWg3eE1YxKZEXfX2ilF6jZTJmP/NS8VsLmR/1n47JYzNE1aljMeGeQi
YAvz304gDujFhsvVPN+1hItnOZunXC1upsK7Exa0bv0kv7G4fSVM3YUdvQWl+lzhpcKuNvI3lT05
P2yVI+/WuXH1rHsNEV4n4GKRANOBSKUsvN8li/Q34NADlvhCTbfCwk53VEGjsL4Mx1ZQiD78PpGY
kqTpImJ/sz0BmFYF3aLcSMrociPBIV6btnzJO09PR3CIAkS2DbEWJAbamMxQ7HPdhres8fSJzOyX
rH1IrSA2w0LfWhUaivFdcBEfBuwAqipB7W9+ogby3FnzT1YNP5FUyjrAeRH6I9plHBmVYRyGHZxA
irQw47xpcAMFGllxfM4+TNuiODWR1e5tNSCMk+GpGiwAHb3ok81wv8dy+EpdzKaAyPordLLL4cHO
Tp3HG8QR4waFJ4FFE5x7l1Y7S8mzcBGe1RwavJpYC+j2k0VqWMvU4Pw3Frrj63BfQBuTwpgSdY0Y
jFkIwwHbGfshDdyy2dZT/51WCjw9+JZsXBb1mdPqk2hD9JeMfYXICL80tAO516WS6QSIOkDkbN8G
c5lSOIamzjBYsCHyALifKuC+I6pSy6LnqQzv7R67CHB9GlRtIHEhvHK3TPqv4YwzGLeI6lk6y9Vo
OOMoOzEHN+Ell5+BsAlYruqx+qtPjc37Q2Bw9xqY2usoehjRbHjfusGD0eWNaInKUOotAJB24TUR
t9GhrYs75YHs0uRNvCmKubjxHFsl3kyAwHbla2/MDJy478Pk2HFOA65POwD022yw0SsMTdSwL6r+
lnVjns5NF+LSNMQpI8XPYcTu1jUKKYJKfHFtePnkJM+cwcY8xyU3nsVZC4Qnzpgjs2BGs5u7CDFT
39NdDc0kWL9hmeS2P2wI6Q8VQbA++s4v7rjldq6sA0w97x03l8mkraeu42NC2nD4IXqkPAUCyo0p
CeDOJa22ESYOmKd9sQXS7mkCpDAhNmoEBVHYZZh5YC4q+4HdRBvgd796s0IGojbTRreWu5XCP7Wu
9crcmu8IUMmVao5gY3/iQ/00KHEUrUeBmO4f4Y7X7gM65Rv42pUJ/md7I0gMerdfjL/AFD/1VfgF
/ewcl+rC/YaLltxUIrYTi9Vt4s7juM97o285ooi9S+Wpp81Bm855EHJ4QO95uy3qYUqEacVhiNmj
JOhGmWp4E3AzPCjtONtWgyEbliHcmlFmCp9hBqFTAluKPR/UvI81sjAN2qgfPdpamHDzZz8ujj3H
VBsEHoTl1kvbgx3Mq3lORh4/ENd6ElbANn4OzGQ76yO1er3nRXVTtPF92Uwn3cEbePaqBmLA2aCb
DBuJcSTZ5jyHPy/MqrOidL0MWPVuU+VT0yO8ZQ98hN8FwUkzJ5aHiH+2Q5moaf7p1MSBW2vx6HHc
X8kEoB2NkZEt0bwJ3gbK0shIJbQnKFRXvYVUqdc8xm5HkZFqZGI4InS4WfQ75EuiF2WjjkftvN7h
BhWlteHqPA1h+8lztQe3BoouiRJpMgi5PhGY4WY+j34UQc9TGrtTyuL+rpEdHEBYoRAx4nqCYJPc
Dgyo59Ei1UZ6ZZDCEYFvB+I/K1vhE435fbQYx3u1GBLtIg0Zonq6EwxthQVh0B8D6WrI06z4Fxpq
536IcHP9H9LOY8ltZEvDT4QIIOG3IGjAIssbSRuEpJLgE94+/Xy8ixkVxSjG1fRK0d2hZCbSHPOb
UlJWtThy64S28drV+UZ9ldxKp8QZasq1Y56n30TRtpsm7FGktHPBrQQYHUCO4tcg4z1O4n0zJr87
xT4aQ214lCWOsyBSEpVbBVVv1lQe+njtTgA+Xa3CDxdVbPNUHqDS/tiizIUOxYArAwXeW8vKx+0c
VY9LWL+aMlzW1tJlqybVd0Sqj5k6FLtUHVRPjypsPizlZBaQyVulRJwnN6RFJWk8qpTv1lUlfs9S
S7cGNFkyInZJPOv3rhbjgjIAAOPtue9tYko0Bu8cm46MkWLgroruhiNqvo3T4GJ0UmdboTe/1dJ6
clLsPkMkY/xYa/G9HeM9werA34t/ismXjeN+WGGt+DjqaeGnpEKxJiAahdnwtS8yue1Uu/Dihqqw
0NhnrsgslVewCjp1ETwC6suJfb8am0T1ECxqkFLFAcTM23Ez91m2zis8BZqh/mGL4a4MSd5DeaPF
5Y7n6ElJIB9C56ZeaVGxkHWzmfXueXFa+9bscWGhDNreU01T1kk2xisXHBzl0ummmZxpqysDHD47
zTxu4n6Fa+KhHNGnV0UWV55iuTdlhE65MZb16V6XJ2eZdKXXqb52pvTFbG25/U/dudXcZ3ckx5+7
OntPSy3cRKIfj5GYfltwQ5ARmoKlIDFQChmgc0x5tOUVd+EPNoacf9uKoa2thFJK0U6N33ZFjo7/
EGPAnb50qTGs+2zK1zFA3HtOlXqkdX/jGvxfabfch1n2rphzRKnYeWwyLMfaegKKr2vJxtKNfEOi
eUsj8jAU9Q88fwJsWTIyw+bOMZrX1kIpoGj0cuW6RbjWo/gO8sfzYA+aH6Gu6Yd5vYEj8SBbzB7I
gQpfdDw6pvzVd/nkUb4ZuL0xMK2a0sYgRqMjMtuz15InfhsStztMIKWpkDh97YlF10l/SQpRTxcx
v6+qgqzkHepF8duoRI9QcnectCrfxea8VqjkollgOd4cL3dDn/0gkt+WE4cM6YNV7Ook+3AUuMCS
F5Vy44oWfXKT2yTZdqZQDe4a/SbFzHJLUE1QQeS6G9VJR8S/iG5NpfjSu/myKXAe0ao6X2MZ/IYs
bOo1Wf4NjFzqjdl8X5njAxVUmxIg1ZCmwlACFuxqESaPqqkuqZ+PRvxsFSIwYvU4LcUXJVGWPe6V
K5IgYhY9XL7RWTLW+ThuR6i2m1LtAn5n9JwoXEN2EttrZBIHOorNW26SOWgylTfgonazovT3cB2m
G83sh1utFsd6qVLCcVsDx1x0u6YfOE1FqadclMlB0duHyEjeUPO6GfqG8Lggf0szk0h8qd310KWv
Iu0iP3K43fu5epionXmkdeupNb/NEzyHudW/WoURVCUHp1LG+xIZcG90uuWn3U8tBFhokislCqOt
1ff38H4L+h/tO4qiQAZ13NiKCGg8tUr6aYDAf1hcIXyTYiCRNYQ/ZRFF/0mkz7GzxGSXsLK5zh1r
ozvla3c6pS6dMNeO3ACtvPJWM6ItaGQyn0S/TyR2O1n0kkj3i9Mh+xCZVb3LkhFWXvvVCZNVUcTy
YEo8rLDFCJQ4V+7L3H1YapXyvEqk3eta6Mss+a3G2U5Nl9dMmvu6SRIMo8tmreAU5blOkSO2jwOb
VmjHOnafSlsPUcGxo5WRL48JlJNxhqYfltV939al14jyW5p2T0KfZvpTRKoLNggHlIjumX+1d5zS
xmGpcVgYO91PgwhxeevedRWiZB2p5X5EWBZ7i/6uC62vStewekn9pXWacA12rF5npvVgF+2hVc1b
ukHkq/Zk47o5WofUGn6mqkUZMU9jn/fU2kSpWj0Ke4o9La6+Fkr2JW2Gdu804ilxQfE1Vvoydc3v
GmES7N2nbUUusUr1sF/1klQ003X+Wv07We1TTChDyngXNu1m6gd3jWpT6sV1zCPCK04d9nU0tcfy
5CzUzsn3onQpuecZurL6q5W4G9NyMHKAMU3yjoVMM/0KFQA5kVS/J2OzVay22k71P3j4AeU9CTpo
OHlq50BJt86KVDiFsiMZw3poXqdJsx0IGT5v2l9sO/8xzFlDnRpuknQdSNOy+xHmN0X4u6rfJ+st
FMH/b6CzTrqZ54nVFVqEwrO5ai0iV6opbbTqywDc4ZVZXYIJsGa2hV4DWmfGGRQBeEOaWxX6wLSf
oaDWmIM5tO7b1joUtMsrPyqG8gor5dqYZyuZWVQeh16UwdwhYhp5SlF7gC+8KLyiJXMJp/Ln5M5W
UnHIcE1d2rse50jfSQZjZXddvgqVTtl8/tEugYH+HOr03//AHYFeKSXQP6AjieVRQ9s0VfNsN9Ux
bAvYhvg9RvXr/2/IM/iPoS6takVVF3RAa73OVF/LcNpTU3xLjRT7qPLQutH68zEvIVf+mOY58ieL
Gq1HdSffW9BSA2ec2pcpiaPd56NcwviBaOKGhEiPOcUZwgNAAd2gBQD3nPTlWzq36bMzmgbP9BKu
LbGod0rZpKvZyemQ6Gp5BVN+cdv8MfwZFCiLMINSZz0OrDw/LtLYjK1KHOVuP5/lxWPwxzBnR09I
CnJDOVg74hjlNlY1x+va0bprYKOv4gr0yufjXZKOB0v1f8t6du6kCdumrUBdl7KiN4c9UpreR5Qh
prZ+jJTum1VPG2DFe1lMu6K8dtVcXFZMYQxKza77F4RyMWW0mHzXIK9TH4Hkm6qdQelco3dcXNY/
hjn7erhtdenSuDHMpUjbWbKyj4lSpptoSJlpjPfI58t6bVpnn5FIbtGkpSFgNEd+SVHTGtNN3V3R
9/wPhPYcM+Yi26gBDYVrds5aIZKzGrZMuIvd7fRUL9Eqje5VlZtzfu+ml5eTdUR9dBa/qv/lFv1j
5LNtU0xN5w5Z1we5TI8azUfFqPDZq64o8V9cRx6gky2RgHV2dllbvHpRHxp9YAJBoec5t4cJCEgw
zYBuPv9kxsXb+o+xzm7rws4qKSM0xqSkdrtSBsUmv7ZJi0k3oaR5ShInj2OlDveTanSPOEyltM70
vMhIgxrli5Jrye8IV8bnDjPG3uvsblpWjgaKDIpe/bWu1eYXYJ4ykF2lPhSjbRV0/5HUpS+Fg8Oq
A+MwbGcZhmKV92FUvgvAAbbfjoMx+HpHSZu2MYo6Xort1X7Mq/a9HpeFdrb9opVa8yuZbKX1kXjR
EAFLTOxn9coKu5WC1VxN+2IyqAc7Ic0RDFMnAv5FEa9ZFnWbuY3tHCCM0t3ISc2usSAuf0j0/VAw
Ips/DynqzLCmxaGM6jothdx8/oklORCXTvwDF4KN8r8DnW3M2pBLkQ3pEiTuLfqFuPFiAWW9Xbem
v3xzgm1EUfJkY3KukAT4lGvFUsagbAHk4gNQy2+GNtABhdLw0GkYn+9GreiBaKDdRRvAZSuc8Jbi
UaLbnVw5kaej8NddYGEuCaUFyt25MMoydpYoq3wJpjoYjAOgC08KnSDxOR7Da2flyljiY2DTu7US
TcLA4mQUpk+YHa1MLGz/AefLftFhmaBhrJ7vmVCMeZa7FTjfbA4xoGoBQDYvAxngMPyDBw4fkY15
0jM0/5JzzeYmSRf4yTtJ6/YJwLbp90kYkqLiK/2CiqAS8DFaX8/x4/z84rnw4T4MfbaYURcpeTfX
ajAbN92haO5T61so76ZruvAXAiikPBESPkkTqs65RGQCgEwqNrlKrlr45kqp8CLF6Waal/LJKczW
V6O49KwmfFVn0T5/PsvTC3u2Pf8cXVc/bplUUEGu2w5T31C97+KOfg0dgs/HuHCDfxjjjJdkqX02
WnhXBF0HhrLFhpas+nSt5RPVyVDZpNkVQPWFa43L1ARK5BgOArZn7xO1oEEPNWcIGoPKqxZP2xrN
mdzJrryDl2D9Ll5CpGPohLm6ezaQO0+zOLns7Cq97gvcquP8WW87/IQJ3hxBBRVrZh+cSE0ruF0A
NolMN7qN2tRJf2WZL00aVBa/BH0dFb3oj5/SXexasYfI2cWWfody0G7stbe6KK7M+fIwNFJtbtcT
m/7jMDaQwxmn7mwfl02HDjekBRnN40Pk9PGVz3h5eclhYEwjjvQXs70dnKzDMT4JlnkcsCIdbBx2
URzdZkLEKMBLuaos+VUFtIPW95ittLGPryQ4l+4BQbFCWCcAO5fQx/m2zaQucwSuyph5GJ1jHdJK
a2mzlU8Lvfv//qjQt9UtOJ4GT9hp8f9MTVW1baLEsHddK50fIM+Nh3KolN9FFiuDT/MYIPesw3qr
aISLK4NfnCksGRPAPmfnnGuX2SemrCqqIBoH27enU88b40kLjE9Ztd+r7B8yVJdKEJIuHFQqWmdL
Swe8AKp5ekmSKdr2YLnBBJrOlVzq0oZlQkwKzCmqQ2fnIgT0OGtRGe/TRq0PlW5SeoK/Evu10Oyn
z7/fhYTG5auhxMpg8GDOZpQqg5HTAqPwhF+JUsUrcUJBpxsNwOs/jMRQXDsW3MFzZkWPO1w0Yna4
M0Q5+fUogDzKcVPap85mGz9+PtqlraFzsyCVJxAMO/9SYduSprlFEaTZwUqslWIep/S7O4SbWlxz
FLn0JMGQQpWJB5+7W/94BsBmYBuVyjJYclv7mkzYSihWLrf/MCNwJC68FAQnzqOY2VbHYjGxuEy7
ol1BT2lXKZDcu7QoDS9Nix9Vl/fB52NevM8IM/930LMoeCxaGEawJYKh74eHMQVWKKbxPhIOHGuY
tKbj2UMlNqlqu7hZoUi1raSav33+My4uMOL1ZG7i9HadHQih1bLRqxaNH4WuXj8Atw9Nd7ySBV8a
xWCnqGQ16Hn/tcBpWoEmifBbMpxxY1Rl6+eZfk2l/lJsQeQkUOZhELzTPm6WQYyE15mZ7WnMOKY/
mghD0DXMdWMLYSG5yURdwEtRtOpNySs6ip8v5aXzDtNIR0sM+yD3/LwX4TgvfbtE+8o1k9sSAhzA
bq23n7I4TL5Fwqr0KyNeus1o/J9ar+g70i78OOFlMN2sjSBED1BDYNL4Kn1vW73mtnHpwP8xzLnX
3hRRv1PwL9nlqrPWTGWD9NadDgJgNMEg6m5u/MN9RgkRMXFI10C5z16+HgDAiCxMFgxqBetHn7Lh
MRoKUuVM4XUG1WIhEPX519MEi/Ux+iV4s/5zBlT1b9G0dqnHgrYshI9F95043KiJcsJp+aNrbiut
esCcYGPTs1fR1e5bmr25/PH5b/h7ByF/heQeNX3X5E9n857UEZm8cKhR1ckfzax5ELSgQE/Wt8a0
XEnC/947vH6nnYorFIZh52Ub4VbFkMmuCCYDFLttA2A6luaVhPfiICZlISpfRIfnTFd1GQZwDVUe
2GazXQyEzzG9H39+vmp/H3uEB06SKSfhakHF/uMpsMOib/J6HDZmeyJgwxpbpTBUakWu1KU4KpG9
s5TkSiR4YWYfBj3deH8EZ/StUnjrZGq02dZToXmFbP0lufKR/r43mRqM8v8oPJP7nk7mH6Okk1OL
pmtkMPZt0CfajSLhEn6+fBc2Hdoq3JunuBqx5rNLxO4sAt0cBcayvNejb52xeJakv9tcGedCMYbJ
oOWh4l2jGmgpfJzMPDQx8d+M0CLOcYZnosQNTOFkJuY5WNfnnrnIZtoN6OZ9aaulPUS4ewFwS92i
2oB3jNLt5zO/+A2hkuE8SHjxV7Y91H0lKnRqYb61b26z+IkbvlX69Pz5MBc/IkUSgRwjfm/nt1kd
1gPIQb0JZBHr0NPAm1hpPm4+H0W79B2RF+EKQ2nsb+nmyIrdJkrdKYh71JhWAF+Kr1UYm+9GEnMK
8j47IBiT3+uJYz4bjaHLdTEXoLMlqqIEi1aSHZDtlemub5Nx8XvF6XqfaCnVrkQDf78nSH3iWHKS
KUOi7Dy3GPAtGGzIVUFXP1TLwRnqrSjVVUhaYV651S8uCoMIh/2GevfZnkNTtKMbGvfBYIJhNGu5
rPXGdl6UCL/duQrlla9wcbzTSdJcig4oBHzc42Uo8wwA1YK+UB20Mn+QaUZVmuBjnvqvn3/xS/ce
fiL/O9bZFTTrqhzDxFTA6SDHkNjQChf9FRmF2atr+8nEwcQDhJ9eS8Qv7edT35nYlevir6TfyiY5
VxFOD4hxKUde1NK3nX724AVCItOB2KVR5mz6JaxO8nAIq41GtsWE/G6wpuoQ2nnn4+l8rTlw6TSf
1JlPgR+qp+fHDA0AF1RwpAfo2a9RVcAtId9ohf4PFz93hY5cpYYqzHn2ExsaKMOkSoJ8Mp+duryH
zbVJQvVKKHBpNqhiqvpJtgTVlLNYNp/aZnGacQ4A5RztSsVhwl5NSnnlfFyKekjkqKeyV5FUOxfy
c6I67rS6FUGUicUYvVwXpQsOWIuiA+/tDDE1ApLR0JA3oFS5Mr2dtEV5SGwbF3LYPqPcpI7pPH2+
ty9dEdTaUaImtkWN8nz6ijvVdqwjcqJGb4WtRT9sGsbeMI/9Diiz7sdDgRHI54Ne6NVhvYi0vsCg
+FQyPLstNLUcG2sM073a0uJ0YGvdtQ0UMLNMNL/qI4jdEAF3MuzqXZyYvE2hUcMca3+pAiKoQJ7o
yk+6dNZc9Maxo9FoGJxL+GlIj44o9NQBnDTo3JMqbpYcbtLnEz898WehL8mfyyOIQtXfUvyoi6di
KRY1CNWvvQ3UbfneknOGxVfRDCvNfrONK1CSC9tbUNmyeKfwgv7rCYBOV8Qg+cp9NRj4Tcci6ZaV
SDLKMafUrLoywQvLSBpB2ZD4GQ2i82WsMWTrpjDTgzDV621VTtMRfLd25Wa8PAq6TdRCmdx5GUaf
qraWdahQwir8wiiOaRVdWTeyqgvfSqB57AqSdvw1zk6GEVkyyqUZB43p7mWk+JHE96up4ZhoseZs
c1DKeTLfqrl7XPT5Pq7tDWRgwL62XvjNstxVtnyNyMHB+5Wryi4PneZ8a4CaheW9W4Yx2MzwgPHp
eozml2gBxWS6i4ZKQ77pFs0nF/RjNbrFdu7oDICWTXkSGf1uNu8qWG57ko+zVPbxYn4d0uF2tCv0
sua1CdNPRuI5HsLjPMe3dDN+irJ5ArC26VxE5uf0lyqfBfq6KNvtS/j2YQTdMq3BRg5fyz46GOPc
bTCuh3WVR35PxGgZykYU5ddWR0YEEEQeJ6/wx9ZuS7HEGL6aRXlfi8FzSt1vWorG0y/ZoUijG+2z
XBrTi/vwa4gyFZwL5+ekjC+IFO8FkPVNrjhHMVvbmgsOL/ZVqc03FRgLWFc9vCk18fKKR89IIIEh
krzp0+yB/u7XEYJTmmnfTSSZ6QDvkrhD4GdwH9KkvjsBiPtE3jqAPWc57RrL8cM6e0lcaxtqxX7I
Qj8vx7UFgGtR3GcxD1/aUF0VcAKztgiytn5WZsPemnNLt228iWyQsBL1iFXbuzc9/6Z3VC+LtW/m
mG2TKtvWGuaYmvm1i+MWN3S5kbpzqK36xjaaoImNoBsh8sLzCVQbUkqvdMbOreftkA+7XFN/OzHe
83psbe1o2GlD+jQhyFHWv0rQ3d2g+26X3euzumcV9yiN/8BPVENKwTgQuOxrowi0xGhhMscmrOlo
E0rlexi3ttdP9iMg4NaLXSco1WG/YH3bjvlL6RSbPAtXuWasSr0g7VbuZ2e8lw2U/jYL32VGC0xP
J+FBUnZrKLVJN8N80LTfqIEbqwYSHAL8O8VNpR/p5ns1GRunrHyz6dJVrCrULVBQgZMAHlZZRyMc
KMRDjRzZM1OuIT4clrk8Fh0+s7L96ST6GyB3Dx2sQEqIuqF9QAbxqUtzwMsNlU/3JapO+I3I3peT
8T7BTnH0EbLk0h1CiWkJllAnGYXBS4X2BNv4QTaRzkCjvZnGSUUzodstdv+zg+PuxxVPiT0NeKLn
N7H6y+70wdOyBXokJNLNFBp7E52RmsTGA0p2E/ZJ7lUa5awuw9CsTmbe6fxo6Mu6M4g7QbO6bbyv
FZB6aj++N5bWwOiJ7G0Vt72PLAPQ+jHatsL9hkqC5TUaS1okaJGES7HRNSRKsvEdEPqJtHKTm/Nb
DlN7jSfVF7N29W1bu3KH6oFcjYPUvydKZsBy0HAliv14qYI0AtygZ7UP7RBWYIOWwfgO519bgZl5
b3OEWwbprIRQKn/o5H7utR/YY+erMZJAnuaDaHmL9OlW0U5Mb+WlrkKIIhXb0qkOTriA4Qeoasbf
G5nfZKFBdJCp66JBeiYvBUwf892u+8BoXGrvcBpkvDcd4y6J7F/CGnxFwo9L1Z9Npj9DvFmb07Qm
7t2VA+x4G+qjTSt0zONiLc1+Q+bWeLFTpzCvuAQyKe0N+NiXuZuPeXny6Ep3ZBffOpibYR0/NrXz
2y0d1jBf6Ua4ofz4ZMvxxilBR4/aeIB+tNLbnpaHonqQUrcWxhtQM+aHReFusVObQn740rvLiOR3
et9jTzjolR9Ww/OUGvPKGoe3SbdvrUp9Z99s27a9jVL7ZlTFptetTV4o38bChRqvbRUlXrdLaiCh
6DyaYfarbrTWb/Pax7B3HyFsNNYWxIT6iwjnG6R9AjdBUyPPtBch4BpM463Q5zcrs/2kiw/I+0de
InnxtBLhdkUPkHXYFj0iIViU6Uv5g0bCi6uCyXeM6HYBju21ChRHdzbeURn5Hnbuf+7QrZQlBHZU
juoBHHczdyt3yo899wg79QFiaIWnVXlrl8ZeKVXcgeZyTUp1mIqqXTtZhZ8XGgrDMt+UZXQH9vXk
PNxxwNXvesbpVaW+Dxu5b3R9b+bvrjnc207zq02TR9vKkOPIeV5gMtWhvorz4XYYx42WZre19Qpa
vESbB1T9UiCihMNAbkrpZRHBsWYoaEEtAjURx/IyAbKnUM0nyEPFSrjuU7yUoxeN6I4YtYtSjx1Q
xX3t9WI7ROW0ykbjPRbd4nW59lKoTu01UIqUeIEi376bg/ajHReeuTANbDfblepo4OkgfUTpHksJ
kVBRpyfVQH6AMtENPHibk2a8dmF4M0zuwUxNOPCZuZVJ+nuANgx46jFyh3Wpyg1k496TpPjIaNxn
bugjBrAqHW03Tfl7nSyv0VI+DJpxN8Ahsd34VRP1JgII6IVygJ6mNBgnaoqX9Lrfj7foFxzsaEZC
EkkpRWkxrYGkXsNwnZXkqVy09SjyBzHZPkHszhXpVoWKyx1JA07p96LRArv/UksYID2hSewehbus
+1GZPGUOBVIQUBpHLjdIa0elfzLNseRHtNBhsyzxmlLJqJTas2+nOHZ3EPa4D6dvoK0gvprhOq3b
b6pSg02Z1naeP9cJmDsNBhNoSi7GmR2D8tKrVrQbzZQ/SwHhJ8zU16qwN8OU3kFJua164xYlpMpz
K5yoqmhX5FTBG7tc1uBOEdUgG5AW76Y1HNCIyVd1Hr1r5fLVKimeW8qzxhXtybSwV/DYTmSjuyGz
j0iD3bRGtLJac5cjLFpVFsoUquZpY7iRUQ3nOD+msbWbo3idL+mhsZpbG38EkrofWSzeaEE/Cdqa
Hgy5w4wthpKnXyrF2Iv0t7noqOir67qfnuFbhiDTtWc1kfnajZafZAXEMfEjRnHOxtKWtR2bP/Wp
VHzwUPsidl/NxvhSqHDnhmwnsFlDS6XelRU5YaykN1YR3TTDwn1fqjCy5M4aCtR3YvMYhlNDbGge
8wYVoNKg5BRCnmormvbdvNOtFr5NZzobUaUr1WnKVUMYOpU2CpA2j9E1ncAL1RLU5F3QA4ZFSfG8
to6nUraMJlWZ0oI+PwGJqu8dNEhEW/uuOdOP+vF5UnUhGyB5pxkA7swmsT4rBVEHUrMij7JgaSs1
aHNChxa53is5x6VpUYshTwZ2QvHjrHqbxlCOS9kbwYIseEeEhCa1b0XSo5E3jKoXW9fquBeSRaAe
IDBocjk0ac5GRJTKrvI4VALXrcTaUkq5Aj5QHnhmf1hjZaLQX2XrLg+HldqryerzVb2QOCJwinfU
yUAXE76zVZ2WgXJELKagNFP0LxRN3TulNXhm3dvr/34oqgFYptGPwfXrbCjFGYUONazfyLQ8NHb0
W0MwM7GvbcwLCZ3BMcPUm5ohAKKz9cRlpetaFbUULLaPMnIfaRkecfxEbqISWzVPrqWQfyeQfD3D
wnnr1H0+r/dDUlbdnH4KjM1jbG8diQoHBKl0fPh8+TTntEBnZQXaPrRjAbEAfD4/AWEzFkU9hck+
imWIgr2Bq94g0/4hTjPx7p60a+1m6PZO2yMrW0jdV1EaXy0kqcd05HrNIgS8lrIcfTSL4p9aW4lA
a4ecn96zXkZvH9TQTAB0qcN64nLd2nKa1+h0ugcCcHlYJEF+jX5A5ktEX2B4IH1X4Grvlj/dpWrf
slZT9jgxaC9TndWJrxa2PFp6j79sj1wkZGcYsUriQnfPKZjXnY5CSa9naOAJyERYYE6bOm/VtyKc
1FtV5uY6rTobpZcx+9ZoZXvsIDivIH5OJI2peYfc4Lya+jYKnMQe9rIqKv6UQekdR7Frw8WtyNKU
5A5qe47mHpCmt8aeOs1bXKRwPTU8MTpzB/ChS7iUz26+XYRAN6s2phRtdEdLfGCS2AkCgHZuC6Ob
T4suV7pJEStVkm5c9UuatlQF6MCjiTbtzWqIV/gH9dHeppLup0NLmwl1FXWHspaNdpf4oUaFTnaY
hG84ZKKJYyjztElKUSU+//e8TduyfrCYnQYELEXXLzuxna1FiQNdCdO1Gi6Nb4pWRSk86g8mJpO3
sUTZTCJz46H9Ydx2xDow7Y0W5llk7iDuk5TCiUx8gtR+15qW3oLwTsvfOjXYn12IyBxAJBNmYNc4
m6lKu9OFJ6wcJwi3uAepZaxmZKt2RQ+RPxuX+CYsdP0+F4vw0RnSVnXdW94y1em92TgROvbgu1bx
CEz75Bvnm72CJNpCKl9bU3mzjKUNgRQWvNbEsw/pf572yD24L4kW9n4EiGMnLZYWL2zjK7Ru8yg0
wCTlGCouTPH+ew8J5oDnUP8WmjZKA7oVlo2nokSyop60ZAS5epJs0SOL7twkr2/rNEFEqh3MtZX1
UBgRNd3EKVJm9lKhmJPTejSxxgyh5Eqlf0SeSD5Vab/cSJVukBctyOL1Q9XeaqgtfHdyW3kM9WHY
islFgNHWYdSXabQ19UbbtFllfHeUqfj9+U1w4c5GSIR/KFqd7ORO//2PLqYT9sijdm0IqSP9kfbi
qezgPSLafqWYfeEtpE4KcBb0LH388+ZLvkAXKfvYDpwC5ehan0lztFbzseTtvEp0ul/hVB9MdDyT
KwVG7cJrDxpKiJPrNiCX87KcM0O0JUVM9o3TjcrLVCnuVhc9MSa6ic7PJmqG57DPwz0CuMWtbpsn
WcxUVI4X521xo4z0DTcDoHu0VXTuH/+//wRUJF3QaCev1fNLf9Y0pNOKHHSdkdo72hYlqpOyR9Fj
ya48mxfeM7zWNBvdMdq8f63EgpoZdJeIC65LELv5MiZfuuHdmt+48P5hVpaNyzk4BkP8ZQgAcLGG
F2E68M3C4hFCqYauqtOCRo2iK0NdmhWxzgkuwSYm3vq4hy2HqkylAByMByKquu/tkyoeNSWzes95
RdYNVuxXxrx0bv4c0/g4JrI7wmk7B8HkqBFBFybdzjVieUeFLLzS1brQt+Sb4RNx6nyIv/sMqhMi
miHc3WA8og5iJJLS1r4jO/x8H14ex3X+088gCD9bxgKJtjqifx2U6D5AW58np105can+aMIS0eFQ
qgiifj7mxWUEJIVfFcPCYPu4jIm61NmihcW+AcQcQTw0zKeud0eSRmF09v9ztLOPVoiQSs1sLjuZ
vhRT7kN7RBnmWrf/4nYk5qfVCeIMX7GPc4qgQsQG6n67fux+ajNSdFOT3uTThMa09jXTtF+fr+HF
8QxYHicAPZ2os64DDzr0iw7NJw3EV1/f6qwePZXVHB8cAPyfD3ZxkxiAv3STqf2Fy+gbVYssfL2D
Xm2TZ0UrGaGKbFR7xVjE36g51sWVfXlxjwC5ckyMAS0wZB/XMy2R7EYqOg7MKDpCT3ouJuN3p05v
n8/s9PHPI2L7/4axzxgWERJZErk+9KLH8A5H8VVr6Ot/GYKXiBKlAFx6tjPaBFGwMsmxXhdhh4gM
sHg7T8zg81EurxcogFPHkA14vh/cCbExLuadmO5QnTIs25+H4cpHubgPADcS+fBVuOM/fpTJqIdc
Swcy6HLa9fFrpFue3REjDVdSlYuzAUEJFI4bHvvDjwMNg1OqbaRqAXntvq3rbTjFa2LGzT8sGtgB
cL1kk0BEPw7TxH1F4I19wNxLP4mzDdoS63nprizbxdkg4UF/EIg7RgUfh8nRHa1dg+5Fk6IDQwnV
Bd+nB4uB4s/nE7qwncHqA+GB2WqR4p1NKExhlUr0qHa20UZfmrBLSdmSaf35KBfCOkhfunqyGDrh
m86+DmoAKsxSMwo0dIeLn2aiot77ZA0kGogQTPp/f0YdklVVI1gSpwjm4/KlelyUXZLnQUnqj2jv
N9GP3z+f0YV1+zCE+DgE0vVaYRtDsg//h7TzWpIbV8L0EzGC3tyWZ6nV6m617A1Dbui9BZ9+P2p3
j6pYjGJo5nZ6QlkAgQSQ+Zu8dL4ZKYVi3uTeGiB5YSFQT5ApKnBI3NoMGjCPzaxsvZOQm2MS6gdE
v44Bui1/PRrCYG7F2QD+Zn631J0SZWykC1z0Rh+E532sjezz/RALmeAyxFy+IOPFnWZdxXFXNebT
gHKj26ZoB2fxoEPDNfwVWuPizOGgDDYQTqM2h5+g2tEDvvF8N1bDgyTUt6mVbwd/jQOwsA4cRYE6
OZ06ACFm+4cCai83kKgQNOuQVQqpx0QrH2dxJCqjgFk/QVtmx4FVlrY9GLgW2iUCtE0XojjZ1Gcf
v7b7n2gxEJW5iUtATphnncxx9CScFpvml5W3lURjDPAWp0a5j2KS+tdJDvwIZTkMRXRQqzdfSC7r
BOEq81Q2ycn02n/YpS9U8b7cH9XtvYcwqgXum8cdx91s+hruCp7IbIifZfuOA++EFvMbBYMu/v8P
mN79uh/udhInVMxkGsgk2gA5rxODPjReLGW4LdkUBoBWjFLp76XEo6VuUYV09vfDTf/c9XUEVIxM
FZVfzrN8PrpAp1LT2Uxix615o2rqI7hGV4/yt2MyadOGiBlVJ8T+1jLT7cK/Djz9/aIioA3+4IAx
tU6VVmPggL/vbqzztTWyFAUeLQcTFUjy+ewgDAqpqyWeIm4l+3iCWjgnSDsjkLgS3Z/H5UCsQ8CH
1Mbnn03Sm9ooGpybpmYtri0PiVKt1DYWVobicP/+fyFubo5FIPkRlhcu8LQtffsGUEdKiU77ezi4
CuKc0xwkuCGbcxhlK1oitbFwlcI7+nSqChSgdKWEEaUd70/bAvjwOtaU9i+WASLJctd7quMa2VCD
HCqTd4Dq/Z1WoJqH9S8nvGVkrwlkvR2+mu3etqRsh1gCpFkuUytfcWGKDTyvf1MwLKCXs82XY4zb
qG1gI66Z/iwUASDG+Vho48pZthgG4LNCEwqC5byD4Vcot4SSZp00u9mGSvvUSy0WHfYKyPr21sTc
mjxolGn53yTIsI7HsDPS5AwR334HSDV6tMNE2YdFI+8RxfnCtS5yA6WSVqbx9qwmsDWNTabNgBfe
9UdNC9tMhI7wQNN67+UwfFAzG4Ksh8QDD8b7K2hh42EnqNKj+X05nFf8tLyJRKLEikvB9AM6hz+E
t1bOWvpclyFmqcrJRFrHZu2cEHTAKkBL8/PU8gPyi2r6/dEoi7GAeU60W5mb1PT3i/1QS+gbo3EM
O3XIBnsfx8I8aUDK9WNnUf2hMzIx5bugQPER2y4avroZjS8BZxQCi1lZZttRQrfYKK2828K36DEQ
ikXY7+7/0IVTkTIAVQeOYMu6ASfLmeUJxLo7NxifDKve2ACVEjzb26O6+ghc+MRsEq7LE03JsedJ
3I47r/KVEhATjWfOp1R51TAcP90f0cKivYoy7aaLmacxhz5/jVKbZLl+/qnMvjUhwAPZX/nEC1+Y
ByCplYcZ+g7zkwKlDF0TcRS49MvFTmrTJ2MQJz01hpVAC9v/MtD8vEi6KAgxbApdM42+qAllaQTL
5fYot95ReK5qfbk/gYuf6c/ArNmrqbJoxWIZNbpFIu2tNt15UbdyXCyH4OYzJU4AsLPjPEc2LAoE
rMCkyw+9lz+0svnXDzOVizifZkqa1AtnGzCuwhyJGAuie4f+udnt1TBdycuLK03DA3VKjxMv/Hql
eW3EbW5QkrMkqxs/CtVn5HHrQ4xl3HNdrimyLbCMpxHZVD9hvU+tketwedSUuYLniVuJ6LMW4sMC
snabKghfp0V2DkJnGzvJVh/zt2orfb6/KBbyxFXw2flu50w0nO70rFSm+iiG0t4ijmtzlYAzoQWK
/jGw1O/3Yy6uEkbLrX3ips8fBrmMrUJR24ZbirH7WPVSAO4wclZGtriPpy76ZE6t3rQDcOBI8fbT
fFeTMUopm0OExzL905f7g1kLMw32Ii0NCphSbGAAe6feEZn7A0ztV2VMdvfDLK5JeCZYAMM1QcTh
OoyfKVQIM1FB14k2nh/vM/XENG4KJzjcj7S4HhGAwfjUoCR/U0g2CsQSOo1eoOqh7e4FD6Fo34Rq
896UnINJnbIXFjLlxpdMqlaADwuTaVMFIX2YbO8berhm5XlieOitIbhd7RpstcAMZ6BcZd9eKYwt
PKxI7zDxoMjQb57vuthQ23IMRstFQQMx11GtHHMjkgxvmiFrfpqwHr6mUuR9LStT+omkZrrWaFnY
ele/YLb1wLN1MdDY0e2x642aV9qfeMv+UvVho/89V4k62cVoZ4m5Lg3V8xuwGW1AA14UGTLA/YdG
WeP3LyxT4lBvdBQqgc788DT9WhdIH9mnos9e2N7fdTXoN5XtuJACPt5fqCuxbs5PO8e0Ki4jN/b5
cvk3H3mX3H+jRGsc/qVAEMkoczMk5nGWoFs5CnEzxV3EEvjxleYrEglnCtUTdlmsgMWWdp+N+yp8
LO6YEw7ueqN3yC0ryqjYJyqf1S9z4MkKkq/ftQYmAr6ij6hmS7Dbsy49eEkgHVXM7VZuJspvGtWs
7GDz+gGOBySA2uTsheD7ph368uC5OIwVxgH1mtbinmp34yYVZNXHJBLNxzwaB2M7lnae40gg5xZW
C5naHyqBM9ZWFmBzNqqVAHUTCdDZXeTgZLWRfCCtm6ZF7VBV7FeBfVS0LSNPvBh8Uh6UYlRU6mDV
CCQX34Fnw+rat6kuS1+7XnOAI7YtLjS2FYgeczcrwpg1rjPXiDWj2VDIK8ed3FT+kwZOv9xlXj98
14E4vscialLpj/EA3WUgIVK3pbExPnQDHSWsrcWvsfdwbsVH3vMP3DU9KB9hbX9KRWI/tdpQ7+Ve
SrCVq0LJ2HRahEyMFITYuXZGIU6xjYo9fJVB/mLiG/MKPtuLd06RZA3GraH9jQ8+TApo7YgzWuII
rCAz/PQajFsDoJmWMD+HvQkOJqrsxDyMrW68FFIp/1IgWFO1GGx9h+ulWu8rbBSLXZ4jOropoiiY
hBaDst/FotRejLDARS0wsq/jmGFH1GMHwE9so0qFX4tw4alotSrfx6HwGUANKHxTaE4Mv1cUysNo
OCb2RFb1XBkY4bwto7LRtw12t6/IeY8fEF4C8asmKgjfwuo7t0sRscNZtDZfLbOgGhUXyRMGUB1K
51FgqBuvVqNfWCRJSF+UIqr3aCBjvNhnrfI+pjyU4nrn5e+FXAaoj4cA/V579MGVTe3Vso4ojyS+
Y3VLb+l+Blk6bljcrDLAL1hnzlZ5ZWIoqUi576q1vQt1A5s5xGuiNTjmSpi5aJuid4UTizHmyoqe
vYk543YYI+9EiU38/TWBUiHFQki/ZKx501kv9SSTatN3ZRzgyg8QEdGZ37Z69a/i0B+TgavQLZ1d
kbssTOtQS5GcivCA/qVRoohB5KkYRt7/RNP16SYRoZj0/wNNf7+4XsF+AqOmSJBfNWPvDx0Nkvr0
30LMMm7smTaPcwfHlkwNt4MB2rK1/rkfY+ms56v8bxjTEXM5DJhsYAtR0/fkV0d7CABXOUhmZ/o5
QjHwfqzF4wr4L9RnUM03D9gQgTuffVicNDk6WE54DCLpybezB8pzKyXPxWHx8J7UuqgmzRtxsYh7
zRjkxNWlEiQ5XkcOpA+EtFysxc65Va2RbZe2EjxYyu/cEiflvOt5BBmamlh5eW45GpYrlFLa6J2B
dZNTmSvCHkvTqFKZnkC/Ng+I2RIPEnIuQLuUVvA39Ok3CRaCuvVWylYetItxVJndChzAvhGsc2Kt
rMckQVR5OHhjvgmUZpcIC/LKGhZr6WupF5GmgsTFIswBoZL+4fLVqult8ZlIh7Pmdc1rmvTo7ZOv
lYOaYGR8fz0ubeHLsLNvVglPk3BUjM8K2jlPjocVdVYrxkqUpZWhs790nYUPHXt2wy0Hqc6z0bZO
uVI/QkLfFqr+0xnblfvZ0hxehpnNIc9zPBFQTUdZAQu+MqUB9L0yPsvwHYPOvT9xa0OaTZw65Jh2
FhWI33YsvxfF8L5V5PbFAT+ykjKWPhFgfQDnFIOB6s1elyJFtAl/Ld/VvWSXqPEhHFfe/Eur/DKC
er32wqj2Y2qj0XmUq3QHsKwF7Os0+7JKi/2glvJKDWfxO02wK7jkENjmZSIlxDBgwGwS0sUIJxUK
+ybI0gffLn6KUnkYsL9duUwsziEdQVRvQTX+X1b45e5yRC/XeW+d6hDBgSiHhhl9ur8gFgd1EWK2
+KyIVyh28gGddTigE5PEe+Lut9GQoIqrtWvL0iejrD4BVHRgXvMyGOIOdQsT2XY1vRRPI+8FADe5
c24ird5jgJh8uD+6peVuTOSfSSLEoMtzvUTkLmq1Rqbs5pQwgeOgaaEDQhKutX443g+1NJHTSp90
AMBhzStQ3jgVU/IxPksCOneuwWhPar/e+43jb6K2/FoVw4/7IadvM7/IXIacbYBKshAnryFzeyrd
s/Ehj629YX5u6y9ZGFJuW5nMpY9navSNbYcKnj4fochbsH+ZE7pS6exGzMwLZL28b72zIh+2Fmc2
LKkrgx5Qv3eSSB+A/PsXPUtHXIvSBxTY39+fw+Vg1KXoe/LQm7+Nx+ly26sNOd6Qd8n4vanwSgy6
DTzNlc281Peku8PliRf/VKXXrhdjW/ea7VeOR2vd6IMdjAbrZzCxZXjBjPCGMTMcuk2PVvIjrY4h
3DrMxHMTgbpGNJzn30OLkH2wMgFLiwjoo67pk4qaORfJ8IYckSonDFxl5Hr0tczLLHgaoGU3QGys
ot3holsjJtFo2T8kKcPc3/8AS1sU6C9FAa6y5LnZiWS0JvXvQgvOsiWFb7rCrt6J2jSPsaWuaRgt
fus/oX7XSS7Sadf5VWs0feJGHsShVD/0IvjZhvK5lO3X/zSq36poF6H0MpTawEmEa2IZ7436u96U
tsrgvPx9mAmsxgMN3RwmcLakfJSe+lrFnbDGqM5ChwJDuLyKV+6tS9+IU4jGBRdk8ESzNNrWg0an
grSdIk+BFA2dCyEME6tNfQ1cuPSNLkPNNr+RSUOtaHg2a57mPeaqeG+E47FT/Wf0Sddur0vnK5BJ
dj86eDozeD19UpzWfd1Hk+1yuYcZfCogIN//QkvHAi8L/n1g70jRTFN7sRDMFCE4q2R7FRSCxlM+
VNo/YyJM+YBtk2mdRIai0RuoB77y/X7kpb6yjaYyQnecSpY+T20VWkmJJ9u9q9oUhKoBjYn0xZCG
Zz/0dpLI3oWi2Op+A2NavNZ68Vay0XxupC+VLO9NWkX3f8/CInJkurkoEjPVN3UENQ16IBbUVsPc
P2iZaiF3YRxyEX6+H2fhowIPm0gbDmJznFTXM24VAY5VsRS5rSbavVlm2Vkai7UXyMI6vYoyW6eY
63q+kxshDb1wwMHYz1/kwGoe1YRqFcY9z/cHdbuM6G3xDdGjBkJyk6V9kRgDpqkjcpDxrrXeyCn6
AFp8VJTP4xo+8fZDgZ1in6vIj4MgnBdqxzRIRQfa4aTExVaNvANdr20+rBE0FoZEtucprPISht00
/f1iZ3QxAFI1x8sMARr5TRQjwaOUyvCAD6cFg20QH71Gfnd/Gm8Puwmv/Cfm9PeLmJE99mVtqtSy
4vcxxi3aO8k8Fv3XTjlV4RqwY2keqfHTteZYvYX1eR5afLXNfclGVKV2SvK/tQlrdWVfLY1JmeRc
0UxDhnjeSjC9xNZDmVvgoL0EdfBGLb/quYOv7yO9DDRRw8P9OVz6bpfxpp1xMYdyGVHlt8bMHYLm
H08uPilx+DVt9beGqN63kVhZ+YuzeDG82TLxtHr0xKCHZ7006pem6ppjYan6g5Fi4HR/ZGuhZqtD
afSWfC2Cs9BhDLUwRV0BMQzDrWBYefPfJimgdhejmh3cSIlJVeZFMlBj/TyM+q62/95v5yrE/Lbj
2aPoEPVIXDUv94OebFEvVEZn7yjRyrytrIj5ZWdS3e+N3JkUeYrJTW/bJo+mwJUy/4VH2cpyv028
DAs9N5hCJCnW/PXyS7Gz6LFPSlxZibbj8EPKcXKClwTEZSXS4rAuIk3f8GKha0mtyrmCLrMlVw+m
Gjwhp7tNqv4Y+v4x91dePWvRpsV5Ec1Is1TYSAW5mYTHkxdHyCcFZnSIikTFMTwP3qBs4//6Fyv+
YoizvZzw7lbU2g/dPoeWV/1KA3lrOCuw+sW1fhFktoNlzvtYjUqcgxVv2KPjYL5UhaL/xyizzduW
dSFpY4Z6uFe7VaMcktr+fn+21gYy27StrWBuKPrRFb70qJmpW0BOux9iMQX9b64QvLheBWmUFVqb
JLwRe3sXIObVSv2Wi+PK0l4LM7sjmcVoodWFQEkp4VrqF1GxCTtV3Tfamnvo4ul0MSD1ekCmKSlq
pgjTbRR5wG1by3ZW0WiHoCnEQ+U41UH2rO4tLkvCvT+V9zcU0ozXkTuBbmk5GRgW+o+8fkqdeKvR
Yg19mCT6/n6stfmcpYq4UkdkhJLQ1QbtTeelbqOZruwb/2p10IKZ3mCyMpeHRQHVi/osHN3aMk9h
bz8rSvOhTeLjvxnNnzCzb1b4zFrZcFPHZGBb1eE29h9b01sZzLRbrqtXUyKHx21AvwT6OttNag4a
G5tu25Xbpg93jaSOvyo0ssLN2CXmuQazc/K1Egi/50ug3gdgWerK62z6Lnd+w/yMjDM9LOOkKl16
W/qmCaNoMwz/6h74Z6Dz4zEScRFoGQZbAXoPqjSckJfZiTze/puv9r/5/F1+ujhAEC5UKqMdpROS
vjIe4/2r2ctvOE1W4izASa4+3LyOZflhjbyhEZx7G+tTE0Pig+K0BUbOrxaqfuhf79PBfxdKUoeW
nPnh/jCXt/WfYc62WiIiM/cSGFPY32wNgbSa9suTP9XdT1TXVtLk2vKYtv3FlCa5aaDEYYtTgHVt
hGKt5A2n+8NZDMHiR1gbEyRarNchNCdXAYjgSm1EprIzu9L64uu1tfLuWYsyOxzVLJO9rPCdk1LW
8gd0c7KHuK/6lUvt4qeZJPWn7oh2IxHej16CyVLsu4ba7IfwW+q/d8dA2elijW2weKpcRJqNp+hl
EUqNqZ8ormubaHCOoemBN22OQ9C+RIrzkMVr4M+1mLN8VRrYBAFKsE8JgJOto3e4x2fjtmgMGu+R
cSgGlcpxvru/PrQp2c5SFA/kSaaZCin1t9kxloy+5ysxTrKRQJpnK/XobByNSB5tDtI+rI95H5eI
oqpahtijPYbHNqzqo0wWeBfXIGE2lVWkb/xUlh5lhBiSDezToDo2TSePu0hu8g8o0OWfZWgHj7ln
NLhyenGv7EoEYx5kYES/lGxUqF52kvrd0kI52UIxth4MYXO5VxCzrLcBNWR70zeoOWzaNtWDlY24
cOm/moRpfV9sRBF3EqJrKpxwlPQq/Xs/Svuie0Es6XB/uhc+MmouiKrxOMNwcq4FnkdtmiuDIUEu
jE9oI4VILIqNpPqvfeU8ylLzlEviy/2YC5tz6hdN5qOoO1OMvB6ch7QmtXEcMoaxyF+1WKT4OGip
tAbkWdie0BnRV6DZzOacU3TyNgYhhNvIyYk6D4+i+Gy2FPtQUGusWt7YneXeH9jCrQi8L1R08O48
yecVnjAPQksOzOysGYaUozVaD0dDz73wMDa+udZwXlojl9FmOcEoh9yu1NA/p7nfnkYzV8560Ni7
NG2qDaun/3h/dEvn4NXwZgmBJ1OfDXBi3C703qC7hOowmtOj8VwGxYNMca6T7HfQCXZ6av41qJly
8p+Z1WfPhNypOAIRyDxphfWMmMa7Bu9V2D8r16OVDzhvn+JdFXnZ1PGThzR35awqHuEV1Odu1OOV
2Vz8etqEieFygYTQbDIjnXpFjyGzG1SvsvRPq0cbHWUYZHPvfzV1mpp5PjX+BJpf+QZ2oT1UlXAz
XnHS1uvaUH3qEYrJ32KA3FafvRzY6TZQraqnhFzL3l7VnPaD0ozlzwTjA8QjrQajAAtLz3RraG2H
cplHYjojPme8DLwF0MJ0uuw5Uut6eILMKNcrO2tltuZXygbSVTwiluLGTfxBH+13qcoz0Yy+Slqy
0vv5/W/dm7DZa6D2rLGPTT9ww0L/Dodxl5r6+1zlNYVqbGI3u1RK3zpe8qRjlJ2k3VpHaCltXX6w
2QFIq8QPih7ZhApQ/dHwx+SU0EvYyZOcXpqHR/wy65XzZnHhXyyS2XnTlhl0kmLyxM2St3GXvUd5
sMR8U6wdbEu5HxErQwWfTZNoXrwdRx9dvMIRbjpImzjS9rASjvdX/OL8XYSY1tLF2Qn1CBHbSh/d
Sh029vDce+ggv1H9D/j9rEzb0ul5OZrpp1yEKi2tau2ij86SVn7vs6g7eHmqnVNcPfZyUXkPyaD3
eyVL/sUtmg7+n2mc5X56yCpIRDtCUh5/gLF2PjXJsLs/j8uDw+F3YoohDzrPUK2Ft26qWK4Tyai8
l77zgE3lcHKkAv9ixXO2qgxeobFAcd2PvLgaSfec3RjQ3lDgCiNv8wC61wmu60MYeF9z2XbDWl9Z
KItJZbpk0vVxwLzNNlrotGns0IA/KbaHEKaxNawvWM9uqNqtrJPfhYqbnHIRara/bF9X5TKlMxeY
kldvUEXxpY1aBMqncuSwtLUx/Kr1sl9ueih779sh6/OtLhX2kxVXUr6l6daCl4M1gN543KXNk2id
SjlizlCcR2EiXt7GrXhBSUEFiF6oo7+l3OCnh/tfZgHTgaoPgksThwre9fzu1utmk1lmbpwiHsC6
nj8WWbBHpGbXWP6hdeyN73NTVfOjnAb7EZ6VYqw5IC2lkInoh2YtZuw3Im6x6JFL8nEqbUw6Cpuh
YBnuAz9EC/7+YJc2wGWgeSIxijIZaztxh9z5YJTmG2QiHuMaQ2+teNsa+mtT1D/+W8hZQkFP3ajq
QRLIn6MZ6htmCjrcr94WnYbTgxTikNr6SF0ZffrpfuRpN89XKGBgyIToIdC9n20G4DKy2kyi5lXe
/GMXOfLeohnRo/KfhFq3W3aLjPA2L7LaxF9tZYMsTfVl9Nn+MHLY8wOSRy761UdFbs5DWz1IjnaO
bPOox9Z3lCe+3B/wUpK5DDn9/SJ3YzVZ1A6S5247QDD3rY0xfKnwGbgfZfpgN9OKKD7yXsCtnXmO
UfUwaSqUDN1oMKuNqMYfZtSem9J57trmSzmsiYktbA6YmnSygRZNaXtW6Ia2An8AS3DXHspga4Jo
PHZUNk/3R7UcBYiHgt8llb7ZMg2hu5aSwXWhUJ1+k/riQWvNlbv40nODphciCwhg4ys4v4yjvpty
h8ATIC2Lp26w3ipDcXbgXasQ1ejjv2vV4JAo5is+MN/uj2/hZLgKrV6vDbuPK2pG3uAqSpV8rvS4
GbZKWCr45djhII5CUdo1XNjCFoAGglw1+E1kOebold6J+sqqec4hld3uiiaOtiIpcakqW3nnd/GP
JO4nch6VkfuDXfqYkwObDV4U7Px8nlEXSmvb5r6LTc3OCjhJ8r9n3mIkB/UPOfVJn/LmYcw5G9pR
IGG58zYCPuKVz3XfbMv48/2hLOxpi6sKBxMEyokLcP3d9IbOEbiKypWcNoOjmeRZtfOTNBfbTDgY
LtwPtzBzV+FmB4SW2H4uUAo72a29Kw3rjBbByhm0kD+uQsx2miqUJjMiNTwHIkNmut3hc3Gg8Avh
rd83nbfy+FkLNy3Si6RY9Enk9R53ZyHUXd5j49FsAgNXIHWvrL1MF04choaBJJp3iJHOcUtFqwxD
HGUJFBT/t9FGdBhNmLVWVeMJHpbawYiD8U3QszQTZuHj/Y+39M5jm7FScGdD3XFeHkqCOk2Mss7d
QMbzazQy+2OUj+1WD2ghZN2AXzDkys0ATxG0GJ6mNE/6beCgSL5y+i0u2z+/ZK77hmJARL0s0dxO
sd7pWvPWic1NBPzw/ojXwszOBvB+gSIqOLh5galAUKbvjLhwxz76N9uCSwS4aWALNwpDYxjmiU4P
3G1s7RzguNEoxUp9f3EoE7YYKjFg0DmQUUjDkOUtLrDSODwIxdz0bbTz8nFl9y3kZH4+cEYeW8SZ
KwYoZiO0LOtRXs4e0Q/fSPAuRG1snPHs4I/So2T+95+ICz5iZehzylTBr/df2OfCT6scVUY1wyKN
ojRu3KW31opcOlsxCqNGzgVaA0k1u+3FDV5IvuFIrhxgaqbGTblXUsPfWV1WPcGVRnESIXF9F4RZ
Tp/QzsdTZ3Xyr/ujXXpNXP2MKcFepBuh2j1q95RwRIPb41B05RddTtKj14zahyJtoWWwCL4pQc4D
DQOXN1qO/0eEvMwmt1eFiRZOfc4oiuEmorxAT6ZFd/FrnD7KJLNMsVRtknFjOU37DHU62xUO9ynR
rl56F7/CZcDZ+SEh3SGhFT2ekqHpjlWT487TR7ER7DNLjmCpKz0XUqkOA6rVeqLh3Ib1H6U5LPx2
9z/FUuJH8dt0VPX3TWC2IOSWv1hVBHW3ENB6zMLPPxtmlP5Ec/PZaMQ20RFxvx9zaRNfxpx9/SbL
vM6wBqjDbYitm48xRJp+kQNIgvcDLX5YLjbAS0A+o0p0/WFVTv7Ay1r6dKYZdGgBFOVJkwT83jYx
dXQBksha22KLgzMnGhNXHi7ks2RrtZKcDkovuX0Xa4+dbxob3wzb96FhrenyrYVSr4enNHbV5j6N
cC8c9E1rg7hMWjwdbbmR1pbJ9LNn7xmeMn+GNZtK2CNlZjhBcm5jQ87xBGP3bngLN/hAGHhoSh1M
+r0cR2UM02kwPhSeGYOWLBFG8wPtfdJrtQ9BIC3OUqHZ/YODd0Z6TGXVw+ZNaDhgwR5+bXH7+tjU
Sv7DKJyqIw3k9WPcGMa31Omlo1wN4UsKkwqzugpm/saOeu1kgIAhY4xt9zNF4AjHMs80yV56k7kK
PinRptR67xcuFMhbNOVg7MvUin+1oQlLKm+yYDMkoTrsLH4GIqJ25Zw5Zsb0TeYNPQlIH/xyNzqR
+pTkufhoIe/wXekDOo5SLYkP6JIF9SZvnO5T21vJt3JEJazKY5uOpGYlygaDhuFrgElGvxmMSioP
Zuyl9VYATgo2Fm+OL4U0Km7Z+8N3nNLoOGINfBxCJ/6hegE+U1GSNObGM+o1Qc6lc+7yq852otUF
ftfrfnAGbSrruwRTZgTYNLBZW8MWw0PSUz/bwIiOXGnolfywsj8XVxVHHpBv9EFu1EGYRCSjsap1
Yz2SMGmPUVaBvBsY2ibAJc/lHY+rTdbX2mOVZVgM0ssV3bbH6+qj3WjSo46y9Xeti+SPUeaH9g6Z
4cbYOXoqTOpgKhynMRo8b2M2/vjYNAl2oqiUiLMZVsopdyzpw9j34tXusuTJoVvcbCwhy4dBajiD
vJzbGcrzFeaTdhEPNOArr/haJHnwFAlLwZbOLtNqY2eN92QpjbXza0SqtlZeUUDx5egVgM/QbGXY
wdE+9R3lRyPG6p0WOOYXNYtkY4syqQLsKFOldNPljfIr6BT9xe+M2MS/1ozFdvLjbfdVpZXhtkCl
/mHU7djeZHqjv0uMVqaoqKQ4tjgqzfGESVpLogsnBIwbyFwqTLjJlvc6y7AM2qqlZHqm7TFseqNK
9pntdG6K7vpbgybno5yn1crKWEhtl0F/n6AXR7KnGYIDCLZmPpbs1uadJiEKqDZxt3JELDxGIKjT
jwBgO+nJz95ZoaOY8YAfqts5mHR6QfKpi8THrGTVSfpB1fzvvt/6MNTWFE8XzqarwLMXF/3GMlGd
EAd0u0g/F21Wbw09RjNbFMH7WMfm+P5eW5pRlXY/DBsqUth/X39G0XSq7Wc18HKYOcdsQPhmQMTJ
HaX+X9SiuFwikIk2zmRKPQvV6tko1xkSmXFQuKXXPRlpdLw/mikxzY4jjCEmTSHqJrdippXZY+lY
pRga2MhBmHKSb0rH/3g/iLaQHqfr4IRBBE9Abe16zkqcIiSlTijN9NL4hExCE2xxFY3iTRLgNKQH
dfTc8Qr5mOeVobwNyzDWnhu5qrqXQda5S6KEHv3jlYPW7qoGlPqus0bRn0Qfmp85y3rsFgdbcDx5
vrr3hdOLrS53KMQUjSe+xZpfyO+6tHOK9ybOFG9pDrTh3snN9B/oFo5bRomuPsrqEOgIR9SUbaOx
VRQEsbLgc4pFrocU3uh/j2uRfIpUv004gk0/XMvjS/f5y4maP2RDz5ru5rrs+obHqR6XWLpusLxm
FXeSn4wU0RqjwlxUbfNDrY6oHfl+idNrgdjmI1dQydmhTFCtvBaXNjfve1Q8ZQWt2DmArx6EHydR
S4ULDy5de45T49CqGKPgRRQ+DZYB4GVF1WNpYeqKgtcMMjJwv2f5JLUjK7NjPz73TVltjDjunkWk
NS/3V+ZSTgbJoUDCZlZvuqkNj3lSmZy5dfBaqz992nFxibFbvlVFs5IhF7yfNPQo/wSbMtlFLrYN
VUIPIDLcvMcM/cEznAqVjTzGX0yT+tTbp9Rx6l+FocRHZJ3659ZXJa/cYOuVnlStGdNPaRDK+WnA
42TYNGo1vt6fjqVcqiPwB5sEAuBNmbHpDFBflupDr5eKfZ5k+d7XtXpyWB73SrkqV7CUS3mnT0gf
6rY3YvB5bVmoVSPdIvr6i6kXn6uc/ex3P+8Pa2ktUZg1kUyHCUfbfDbxaHl5TYgLThEDy8QbRj96
krnWDV0aDLIV9EJRXuBCNUtyIQh5ORsdtB6zQN1ybcUduy6TpxyG2Qp1YWHZUnrgqJ0UjXG2mm+O
Goe7WDHDc5h3fYk2VVGfTaUO+uMQlVm1aRvT/OSFwZq/wsJEOjptZYRVUeS80T01o9AayxHLEKyO
3zmJ3fOebvuVA3YxCMRyHRwYNlrzRlpYF57tqJXmapF0aq3hmCOk8rcLQldIYxOMnJbSDdG1TD0e
fFkWYiSf7xNL3yuet5JZblcDkj2omUBlogNzI4DUjKEGiJbuWN6HhzqVjkpeHDw9XSmw3U4W0hGI
5GPZRkOXp/n10k5SNI6E31ZMljniHD4IudrhfWit3V4XAyFEhBinoU4OWdeB7CRNnUIY8bl0UtP1
KkV9X4Ft2t//MLcLm+FcRFGvo+hAQVMnqqWTasensnrUIK8a8ds+BcRZHP5brNlLXOA3HxYR4GME
6Ape1PjEd+EjIOcftaV+7SRtdz/ebXKdxjb1hyd/mht9G7WKFARN8Vn0Khs7YetDKCXnTDWCzxgq
pj/uB1v+XH+CzSYyq1VWgt17BBsx2VDPtS1WLgULl5XrAc0mEF3x1I81DQF8ZagSaCWeBsk49wbH
3OlZBB88KQrx3sNpKNiUhVZpfEujCjZNo46UknTsFlPDNldrLCyS6zvt9e+a5ubinB2rQQ7kwQKM
lzhbT3vW+o9oIiJduJs0au7P8+3NllhoUWjo51OkmmfiuGS/jDxR3T7tzC+xRP3I7tvsmf/s7SG2
W9u2U6v/w9mVNdeJa+tfRJXEzCuwJ892bMfJC5VRCMQgifnX34++VSfbmNpU8tTdJ91nbQkNS2t9
w6liJnm9HPljTvY+8uLdA1Ytn8oK0sIqL+9Qor5DrwUdT5p+Lwvlhdqmh3H0r0tNfl8OvP7dz8a8
OHOgXWnn1ZhXUFwIfjvF8D3x9L1wx2vovEU8y2+dzj+0VX0kdf5lCrqjghjL5d+wcrqeT7u7gLOW
TdlmpgtFPodmD74n92JInyBH8Xw5zOou+jPS5aEHF0TDdgTsbjmkNKGJDYlPHlHQ6o2Nc29rTt3F
fuU2Td0eOkAwlei/mLrrQu3Y8QRjYJt8Rt4KIdPPTABKmRWPjjRi2W/dicspnQ8lNH6BFYDyMYAP
85+f7Zq+mEYFk/DmVDqtujWSutyhwefcJ1MrjpendSvUfFKehcqMDkInXZ+dKHgRdhfstAdf23Hc
WCTLy+S/EUEVMIAZCpK/pSyBMZHUTwzwmS0zgqUv64MdFBiuJORr/YpvAKyXp/scDEksXrnQEwd/
f7EpoHBSIWmp/CMj43FIYMHZt08Tdw+UNRsH79r0nYVaag5nUKtISrvOoK9pR8p48aEAK5ppI0da
jYIMDFMHFskHN952NDGmrCRHnOE3KdgNEWQD3mBQu//7xeABvg3BUItCPGKZWJDGgVML0OJN1mgU
ccbmKvdzYFsT13m5HGptQZyHWmwyOwHAyC95cARP+9RVSUQL/dbk7X2d8b3ZNhtP2NUlcTayxf04
wY7bsSr4EvZeFjnmQwrEbql/FHojB1z9UngiQ6gIsuzIz95vJyold7Ia7Iys59OT1jq7hi+0HTfK
TePLM7i87v5b5WehFju3ypIUBgLMPjFyCw5rPExPDjgMtYO2CeqKlb+lHWHOk3R+mf9/RNgDzM8d
3LGL5SE6UliNy4zToLnzyxyH5leSQkRj506klbtqGoc3CDYPD5Nwuk+eoXI7ziezGvajYjbUsW1a
FBGBVPyzaAMoJEpKGd31bmXTkJtJ8Wkq/Q5ErNEY/TBjHT1kdV3+ztMqQLOlVlsqJuur4s+AFosw
cIcJvtJZemXX3IgGA0UdlrbNdQDL7ghwmK00l65/sz8BF8uQVyoDg4GjR5yW0+2QjMqDnygBIapl
NWy1lE7sr0Q3EhdcPgkZcti/7X2OqlMIQUZ7bxAVZEdY93VeWA+Y1VAZpEFvezQrHRZV32RQ5qH2
l8trbXn5Lr/8/Ofvbgmj1JM1wOqdW1OId608Sgal57+P4jugkMw4lo/GF/6Ql27LEuNYC5uEuU/q
Xeuk0wYsaG2LnkdZ7BsQ5z2wA2hy7H2LPSay6SImIURqJmoLMLk2bShzwKWNOCicLS+iQNnQJIdV
5AnN8Ww/DBrdQwhKbYhPrEaZ0UdIGICDWHZnJYcNHiqu5Wn0m70flLdN4O0vf5m1deuj7g1JbBgT
ovb4/vvD9y3Xk5/yqwno7zurhPNPWAWGZ+5n05ef6D7XN2YgxO04SWi1Xw6++sHOgs8/7mzx9RxI
3wk2F5DunOnlP5zpoOiWy8/aUXA+wkXOwBKznbisUW4rPPcwiY4fiVX9KIrEirPKrn5dHtP6N0Pn
AiJfEC9eWi+mfQ88Nt7sp74ZQy30lZL9Rha0dsPOykUEhZUZg7kYUasg7J6MWXDsVS3DNjVfOVGf
DT48Vq06duXfwpjmM+Is3rJebrupQSpUpKBnn4bFQMLe/d4BDHd54lYXAxokFPkBBLWW/odm33me
3U7i1DXdKx+8LyW08wGjJxtxVj/QWZz5z88XnbDQAu8hBd8JfYC4Cw89t3i7PJYPmJl5yjCK2fUZ
tSkAVt4HCWhD7ZEF6VVeQhvfFJkOawgq7ARkAa/6oYOvtTK6rzUZ+ls1VW6U4PbYWIlrEzq3m5Av
A4EMtuf73wDFNUj7k06cQO6M0EeJoACHFPYf5hNYMBskGISAYMT8M87mM+WNYSiF3hweMp+bbIDu
s/58eTpXtvC7EIuD3c0dG/qbZXB0pV/AkJCxm6kQye0AiYpn0yr+VmkDXw9N/tn4E18OyJjFoSin
qekn5YH+laV3QWDcsWp67AFU2ViK8ypYpF3v4izOPy2yKu18XwF946ZR3wc/IK/53etTYOLN/gpI
lEPCymd/NDeS2ZUTZG4SohsJADmeU4t8Dx9yqFMIgB+D6Vp4U8hg/mQcR++KNRtn1cpug2od+kuz
cS+wgotIwPg7TWFA/6eU/p3bD4DFicPl1bFyhSEE3OhgUY+q6VIPvOocQ9aG7k/cAtRHPQ2NCqFA
lRYsdNMbp843rkxUnNa+21nExXfLTSFYQofsqudpnx503Wgd6SaF5YlO2yvHTr10Z3TMqUNBfTXF
kiY+v2J6Us9drTQ5DDXr7op0sooo41L/GuumrsNJBNAZ9wR+fQm47490bNu4T3phRB34ns8GSyEi
3I4E+WQKCECsrHxI91VR+n7k8gGcbiOpYMLCtZunaMuWxXM1dlyGrlM2TagofJ6kzswmrN2m6UPo
QUsnSiH1k8OmxUmgRe+hMhxLG5im1HXUF8NoaBpOvsv7w1iOMHyvFbCPoV3IvgrHYFQyKmuvAsHW
Kr2ogtvIF147Ix5hpS7KUBVGlUZ25VcssoSjwM5JUCYoMtn+YBSvqtA2ANK6k6ysUFn3mH3bgV7k
RyUK/zAZCGrINmvtOfqh7Issj2Vd904IXGhDr4dScsAgWgGTxgy8tdD38HQJNdpODxmbPP9As5kV
WFWzXWRHOuuHBV2EJKoaASpNV1jWo05HwWCyU3mflVFyoKtSlT3P/+sBUBaHRmVa0RfAYXInlKY5
POu2yL6mWTbRyJa1aCMZ0PSrdOC1jrlJOFDhzM6TOZcmXmwUrihn5JX7pXQMPFF1r8qfE8iMt7hB
4KoBl6HrDs6RV6n03WcuweuOhab+3SCN9oWrcnDCgjsQkBhKF9C1ivmThwKgj0a/ol0zhK4Q/tEO
EkdEXm/Qb2ULnueOVY3Ld3kw0jcn6XG8eG7n54cBClPhBPrnNcroUkYSnzSPKybrK+TuNUW/OyW/
KqPVr65SUFZz+wqWCLWZOG7oF1nw6EIzN7vyc4i8wMlGjemxM2mZR7WeKN4vWtehM1lMhDK3mTgM
OgNzCUVs8eaTbrpvHK/9aqLN8WRTkV03CH0zWbb6lZdK3wNmW7EQ0J4OVxbcMq9TRbwOiOYKfjtN
YGU3aIi5D22ghz72vNSG/24vmmszmEYeGbB5eWCjU34JPDbcKrCLOFaqrV8mHOdeNCTQItklgybl
Xru1I0IqVJGFREn3mwGpjmtiTkkZ2tTQdphmfsIgGZ5bYEP5IAiWqK68tvVU9lHTFP0UK7g4QAGJ
yPGtyXJOnpLUhDuu0o57EkHZq2OPitkPqWCYE8q+Vb+1WZR5nKV5WV5XsuqzsOywtsNhzLyfHPaA
T1wQUxwcAIjyiEFgOI+okbAqItAWwAM6qCk9+qAUmrGgJf05iGR6ETIAyGr0csjF1Wbm/6ZpXqQ3
MFBJv48eT5/7QXkAQtW4CqKAS/NLXSQ4b2pP2g9eB4TGk5UFqQfb0pq6O7CFAe2olfKKMAkY5Gcv
H9ir1/nZ8blMjhqHDfhUUNllKmTt/SBAsmk+OZD1uBxo9WZAUcOcnze4hRaXT9UritG61tEn1S36
4HeFixvCU6GZfYXh7xOM7DfuotWb4Syi+T4ZovDFrDRTsPgoywd/yMBM/Kd8C/ABuPqCQAc02PsQ
DWSe3MmppxMz8x22PvisW9WMtfQAiUkAQwAImMJY4X2IHlYvokx99JyQApGvkn3qxwfpPmXpRoq6
9oGA6weFYJZZ+VD+DHzuexSv8xMOa2Nn5fTOVv4LalR3Tm4IqFnrZi8Cb8vxfCUzpkh95ko8HEw/
TKFIDGB4qgR+vhp3YJfsGnHqcYRdXn10Jcws/+rNqi4QCF4WXa1hGvArYJFj4IJGTYwZUu/KouHV
jR5pDiyU1U3kqh4l7ITNokZpJNFdkhw75GaAGLtlqw6yhKxX1HGHakAzTVxeoBjU5uPGb523wiIV
ffdbFwvXdoqaw23VOXbsKSXZjphjNKqXQoG6jCsZUtXojMekT0Or27JHXFkFUJgHqnYupczku/fL
DRzXdmha3Z6EeUNypIiVBHe4C4f+CUqb9rhFX/nAqUJ+/y7gIn8bIC7f9Dh4T65ZCT+skDjtix7S
Nw3rmginMosGt1M33LbtfUCFt2PeKA8DUqyny/O+tkTOh77YzA6gKwCZoPxmJjA4yn2N27lOgiGq
jMDeWpCXg3lLFUudG7aEUPEAWb0fmshDH7QHmjq7y0NaOd0xucj2KT4nauWLZyfg8Awm57Z3NMuH
0fhUutZusFhU9BvwnPU4EDACfmU+CBeHuw3VRVy5JYSq60com4XN2AKevtPV58vjWTnSUY1w5t4z
ABmQYXi/OjNdQ+wLlvCnUlf+IeAWbvgg0O5Wd3Lt60BnxwMBG38B3e99nI6wfigDfzoNBhGhJnhR
eOxowGvi8nhWV78JJXYIc6Cn+aE2Aa58qlU/DUffuxP1F79oI+fu8MOrzVBBCjt34X5VbAWde8XL
8wVfCX4vYPDCMnQe/VmVoLJ5melOwPKFJQ4cFZ2pC4Omu9WgGe/V6F6LlOq3NDDrI1UGMjMF4tfG
ykTFdONXzGvq7FdI6fVayyQ4drkxBUdrYlawAxR3ilqvGyJJeuTFLQQh4lF49Y/E8MRb21ZT7Du8
uvK5QaOxbNPfBgxKoEvpkZtMTkCg+UEWG6KafrVpacWSq/qQphxAfIsN8PIEiPmrO7h5idp/y6/R
rTePkEvM44TKAsmf67cRvM2aF6flzZXh8WTfdZm5n0o2PvpAu90DDmT+cqspPYJI0ALN7vLISqoc
Alcd+wUHMxX7JkBqONagRQIW6xc4YALDCFjbUbDcKMM+T7yDDWLWdws9m1u3tJD2a9HD4AOLJVR5
pX+MgB1dJy5lx6AqaxFCqR/6FQGBIg1kexnKzyW9sQzWxdlUchiRWJ8zOvo3gQbG0qmUHw1+h/x9
xmCGjaGCsPRa2N6r0rFvYMGrDj56nCpO4Y69zzs13hba6vGPo3eATIyLN4RBnlQGof7QSnM8YUnV
kTdwzcx4VBxc6bSpcrTnDaDflYZ9Wld5w00icu+eC9vAI1bR8pjbbn2lu8nfA32GFN6e3PwmJbjD
dKaaJzy7xE3d5xQEiYrHLTL8u1ZQEy+5ple3+cCyuA1KZOwJ/ep0drPDzny0uV0eUOxq0d5W7FOC
Fs9pYIAQkGk0nnE1VIfKy9Mk9HJ72o3MFVHReGURiqHDD+9ZU92MrlFgV/NvaZK7hyIZsoOVwh6z
xrG886RrR7mhpl0OysVpTFy8exIYhzS9aYDEmTUwrMysOwaWzatMwPPkY9O86ARG14YgvyZmN3jt
8LTI97QvR2sHn5rKixu8UQHKAawCcP1y2DdQBt1NRrKDSguI2hZSLDeYVP9AEq3uzW4YnyxidG7I
Gp/ftE5d3OaulGgI2P910Jxu7OIqKfs3t0iyNw8SSd/MzhDfklSLU1q6/m+bg+N2C4p9cDKldF+p
wVGFcd0Mx4vIjZFFss7cIfK6vrzzmhyViBJPjmPgdvCqB4w8PbpBJe4r4flGJFtHfHOmluzFOFS3
6Ojo6ZB5qEmDHYw0NUSGl1pR6gz2nWuNafBSDXl1i66WA51cY5ZA3DhB1xIW0wXTFogkB8tlcfUo
m8F6ZYa0DxR5y6H2A/aTTzp/A8+3qGJTtlYSMV0Zn5WJB+UBdBijRXFjYnwH+iKHPgO0NUCUIuRn
XvToUHUF+6FNwHsijoPjFatLfLn8o9d/M/pVqAX7gbW8likHNzwz2uyqGSV6IawBCwyGm0Ms6sSE
tEjNnJ+6rfNQm6i7XI69Vg6HfuOf4PO5fHbudkNV2iQ33FPfJ8jrMkZCW2EvhlUq6oOV+FXMm9kK
TKjsppNUxjTZlExbPfzhEQ8uMZzHccm+/xFe5nm5mFzrJGzUeODHU6XYcCQh5cYjcOX5hNH+CbTM
pU0NbWE7JSetoCG2q/xAXRNIKBsPhHSUXSWTh9u94STf+MarKQQG5qEv6LoQl3g/QtOpaiJs2zih
dWxej05VXLUT6jGaZnTjcbMRKpjv+7MvymiVWw1Lp1MCIfzx2UrMNL3NhsL53sAreaMPOv/uD8kD
lFbRBHAIgMSLB4IyISyb2iXkPwcj08c0k35yD0FAE71KhT5eBlwETrmQlCZ8Y/MGjKIQdcPB2Sib
r+6hs9+xeDdYlWdnnkQbu3SIcV8HXrHvNaU72pjsIS3gzTIz0U/QTzH3l3fQ6tqdt62N1Gl2Rno/
3UDvI6UeC/80v5d34DSQJ+Kkf4t4n99FSAzRbkbrEgSUxTyzLAFIwlfwWadwb0xCo5CRPdsA/hJJ
upWMzbtg+VHPgy0nE0Ixsh4N/5S1LI/8oQl2vC+AbRwtKwaorDuMvVeG0icJym0l5AUBerTbaucX
Ht9ADvxnzPzhx6BnCzg5uPqwQXo/vwKpVZEXVnFVD8U3ECaQ3oEXC55v49T4+4QCaHvdlFbdRLWB
/RxCroixa4+l2V3Wi+J7kQnzZUCio/dianOJtejBhcuwWGBFY28ETmgNkC8MSaCLT51j6wdW5T2J
5Th63woJURsFo5OjHClPd6Yq1DM0fN1ulzOqf1AUZR8hCev/wxvKnkEraCO7sNxavG0cFVTWSHR+
8sYmcqa96F7z1A7N6vT3y/c8zuL8nwaZE5rOIkmFiazL2jEhNw4kaq89CM+DLPaIBltVuH2LnusY
yGvKLcliiACOX3k65kjXDSd9YIYenbhmLeQxVInuiqr74kmIQJ8SuCw8OrAeF9FYCGiNFgHBYwwn
+KMcHefGn0j/TXPQrkNilKRGgZ/4D6IQeKxT37tpUK169auM1zHPO1DtCqKByDZyGN/ztnmCm2wH
/dtxPIm6EHYo7bGGjEyad7/6RFRP/uQHV4mRiX1HaguGH3BY6/BvpfS10AyVI21M+XechcVvSory
2qwLQC6BVKu9CE355tgG+H8IYTRPrkE7hpD9SLwRoKwB8vnOGDR7NC1cGTudJ7udYFaP87SltR9x
tJBpXEgH8p2G7csSUhrFAFS3ylmAMn6bXVcwNee7oqtTPGdw079pZnR2CIET563yLeNgEmj2x/Cf
hwaGDxDEK/PHkYdWU8sbjo7PgH8XV2CIR7vxCbhtKPZUWpFPvkpQ7VF5TjgK7qP83hQt8AyaBU9F
aZa/AsX9X73Sth0xroKIQWmI7oKR+UYMdS1VRB1tqy6iiTHega9v3TMULm+V8jsoEYlmZlMb0imP
CnsTMnV50vmRNU0F9M8730VnLJ+p0lAjbuACYPmwNx/yhGvcKGPvH6aqYvcUxCzgvIMEMyNKatUh
qmP1775v+m8d0tHHIbPT68DN3ceGieQ5A+b+KzRDgkPRdokd+eDk47EBM400LAUlv/yxU2pX9kn7
MxhY8qX1A/s2IRO5UYRWJ08VlO7teqrGa14b/YtiPVaaLxL3CuS1wIX7OnT+08JFgV4OUqR7HKGj
syOAMoOYMtjoVNOktcCzVHC9R4eoSllYMtV96qauLDd291ougDzYxpWB8gigFe8PzwpGPEFTlZB9
hTf4yEb0Ffq4gC7/5UNkLa06C7NkWeMpCzgDgcWQm7p6zyrCv9Xg+u1BR/finBQytDJCN/TdNsb2
XzHlLM/RTTkZUwEUdV3fOg2LWuM1Z83G7W6u3YXnQ1tkjBwSpk1NZXKaIFb8SSWUofozts7LYCV4
HCWDMUB6pHeYGU8Dw3UJrEDF4qBzChwxjPrfMfXTM5wf2G/bZ8ktCNvGfctr2kWJ7IjYwT80H/es
cKrOD520Jq+JYvmuooYtNm72rSlbXipUpO2Ed+SpRY2MjDQGcyrkctgIs74cLPjhUbgh4Tn2ftWl
DfGbQg3yxIY67sm3JjjAljluUuh0uFtUiNVg0NwB1QzI8w9ar1BMGwxJDOOoJmeKcXhmuyqzm1eL
t3XsWQwUIEv+rY3onI4BoIEH24w4/kAExPmZ+MxwDRDBCvMoUYjZZVSasQvZlvjy3lrLLx0Xj4ZZ
QxebeJH5kRoJgAFFrBN4NDdyqg9tPx0uh1hdFmchFvle37UQuKcttm83iIe2cqposI3+YAdtvrE0
VkcDiLaFDwUQ1jKbS5veG5HZ8FPDu71Z2o9oAm5kjGtPAQCe5uYOCEb+csLw3YU9EbTtM0mNNpSO
5CeYWX8v0goKvQCK76e0SI9V35o/Ls/j6lKEqiw0sQAL/QAK7UydEbi+JqeMW95u6LmKCrto7kpU
NKOWAWU9FuRvzXLmpYj3O5bIbBnwQXd1CEa0y0fpH/u2K8OR12XkczSMA27KjaW4tk6w2IlFZs7o
B2tWYiNXbBm0t7noUxH3zqS/lZ3KrTAhndrSPF4tTQAlNxOyA6hHL8GUFeg4Uws0/1VSy2yK+UAm
cH1rXMFRm/Wpjgs8PSE5BoUZdjKguXnTJCjy7GRWiA0qw9rIAygTQO8Cj/cPJ5prD7IuugmsPdQk
H2RpTg8AdUK3Bx43/3BlY3OA/zs/Zz/Qf4cioLJHme5k2Vpfw8ZUXKGvrCNZjPXb5fW6kpZbYO3M
9FwPfu/LwhNw/8AxD0V+0uAw9M2es+GpzNLQyYyNE2ZlT76LNB8LZ3e1pxydZjlc2mAC9whI1NFO
YLjuobwfml0We6L/2lve8fLwVs6ad0Hnj3oW1Or8gXYML1ICz5b7xm+S16QELe9ylJVN/y7KPMln
UdKkN3LtTN5RpC9V990zgwhMhlh1Y9x7z5djbX2w+becxSJekhY8NX20R/KICw/SGAOe4TpMePD3
KR1qcbYL/tPcGloWUl3CweEtOwa6WJ1GObSqQjNJ6h3OFxKX9fSthCHnxkNxZZe9i7nItUQ61a72
WvcI7PndCAVplU57TbaoaquLEQx+KH+jsf4BpA3d5prqvh5OBbRUPk0wCJao2zjpF9pknTwYeEXd
ty2wb5HvtiXfXf6Gq+vlT/QlZLttUAesEhDlOjP5PICSE6L2G5ml9wmGGbcQZtmojK2uGYviHIVG
PYpUi5yvtZTE7QDX4CkInssOjFTGXrBubhwv2djlq9/PspGJzegNb1nkrCHrPXhMW6ci8XYlMeFj
YES1twVSWv1+f8IsC5xePqkOvr3VaeIvrPjuNgA3Ds+ddw1VtQgv2o2dsHqMnIVbZLOK9r2QvBxO
aEw2aBNazQ5eOfXG3K0uCygMomFO0Zpfsj38WnKgJ0EosXLnQPEGz4qXHjD4aQD3R3+7vAZXhwQL
Dah1ANrhLuvtFU8gnBugWopKx9HMAmDkgp+XQ6w9nKDLC82jOUvGy3Ox7phGqj8YAYT+aF8VseKA
sYRjltc/XTMvPqNsOik0Je36pRtbdDwMG4B8KJNx378FD7cFHK7W/nDjwaKA7VI5VsDVZbRIHnLg
9+0QtRKNljh8aIYQmtZOgYcMNdwwr0vbCRPUgb9fHtHqF4ILuwl5VZRBltDzdIIYUUoAIGOlKHcD
DKf2Y9lYbyNph4dEQ4UTSm7Fxu2yuqXOgs574ezEt7senUyDt6esGpwbioTn0dK1r46u1dbpxot6
dWOdBVtUC6wOyUIFSaATh75/1JUBALpuazVXMPBoYi+j9CBFgYwLopcboVdPqT+h/UXTogI+oSwy
ALIqb88zEQ70yqGHRv2tkDiyZazK/33E5bWm0rT1igz4cLiC9Pnco/jaClK/ovHffpKNsbELVj8f
mEDI5CBK+OEt4o9ToH0e+CdRNM5OgNWwa+vCfQRmwf2Xy/Ms1GKltIArQGY+ESgY/7IxgxRylY5w
N9bj6hI5i7JYIpmhc0EHIPoN1EE692eKSiL10S9uv8HQJeytDa736kmFVz1eHXgHfEDEqMERBS8g
UjKJvrmZwbIxkWWxcSevfiZYBKCKMMvhLIkyec9IaUCW5Mgt47pVgA4AIH/bcPP58hEyz86ilwGx
I6RVoEKATLXUzjMcNxeAnORXns8kqqa2fGyNwoltAyaCARnITW82aueNaXdS8Jv7+6fFu/CLVBVi
ps1U+00O9vKAJUj9sJhM0EvNrbW4tpvPxzkfpWenFoOgTCaVh57YmANuHkgHjISiTvAcV0XgvZZV
lvnx5bldW5nnMRfrX3KPjtyB2yRos8BPj8GLVdq7zvIfLFJHXjZ+QQV349JeW50A1MGcA6kVvHnn
dXU2zqm1xsyGOtwJcqyhJe1DSsXGBlifyj8hFt/MBqfAB+VYnyAj9gCUR2QV3onmcOxOq41dsD4a
6GkDBQa5sGWxuK154xZCQN2Imx0Js4aoL44xyv3lD7W22SgEgGd5d+yB5SaoUDY3zWKAN4ZPbtEF
+uHZ/YMvuh+Xw6xd1+dhFhOnBejGedolEJF35ZEF5Bf37Fcnca5gKtlHVmPqjYGtrsCzgS1WPUg2
bgJOq3HijeDoPDvlSWVDDht6OUVuyqbfDEkOMGde9Q+3J6VW4HsAvkDsY5Fr1f3Q5DoHVdhJxubg
Tn4X55lpfK5UuXNGYr9cntrVhXIWbv7zs2WPNwpEmD0pT7SGEm0RXKNfuvFqWZ/LPyNa7CyS9zCr
s1HVcrDiZQx5QqVcoO4+89SJ/Y2Fv3osz9AM6BPi6bJs4dus6FBbKwAa0mD/AxZIMnqVpC+THYRM
PWY6CIHE27iv19fnn6CL9Slt0KBq4bfHJGlebJD+bFCnPAOCAqVIQNSBeEMdtRZz/+E5A7b//wa7
WKVtYGY1eq3WKRDdvqLlI2HjBrNwfYf/CbE4ikvB3cwSAXRG3DGIMbVqV89VQkuaWwbva0h+9Bgg
/QasF7RVlwkdHjm9LQaenzqY0D6JvjSgOAW2YcUB1e4xxVGjGysKJvSCHX1Ae9+ODKCej7k76N0w
NDoCIMgA3aiCeNflfbK6iGd6L3jG4Koun1l8ytOCCtTVPVYerJK8KSt7ckd1xzPjhJ77wZK1HV+O
uTr3kHNARc9yUONYbBzw28zJ7iiuQfNBA7ZoOHHebAnzrg7MgoMbtEEDUDUWQUbVV01bqwDuwj1j
xyoj3i9eQzI7NDjkavcjm5IvwAUmXyiRcHn+lyH+ib7YOZkH0rGi3D2NKcufKHKMk0UtA3RNdLgv
h1qrQeO//RNrsVvAVDGhvQqr4SkL3Huzpm0E3Ld6TOg4RVkXQEMcDT0RkRIyTj6zflVikBs/Yh7P
h6zx7DcstpNd1GOVwQb5RLOkRV2Av9UVGKOwNAwyPIQvj3j1bLd8UIxQwrEhdfn+bOc5tUEs5WgR
Apim7fb3NGX/wJNCQQoKlNC0QbtkySoBZGZUqkcBp8uMh4nACdyyjpeHsbpCz0Is5sxTInXcyrSP
Q1rgQel89VLnjgb6FniOvTsaNw6dtvyUV6cOPGcQmJxZl3QxdXSawGqcJS+VV8UGkTeKybfLw1rd
3bhrkG+akO9cWh6ZnUCHgzXZSWTlXTBOT2Uz+eB62hv9jtXLCY0TgFHBg/oAujLxHpKNDdeoXJjg
NVcO7Mv8YIgL2ssrsDizEND39F/2NRB0HgX8GPXKxfxVULc30pzYRz3ZMXQ0XqUcjl6TvFyew/Wx
/Qljvl/hMJuD6XwnraMe7jmsFHLruqq/djZu26Dc2E2r3wu2PzZMmiGwv6wZjWNS1I2dZleqNZKD
B9WyY9nz7krnrr3xuFtdfWehFiu+8vACqm3JTulQHlgNEjOrd5dnbj1EMKMcAzx7lh+IlbLKpw6r
zzfofcfEMU+2WgBrHwccJWwhnLrkg56r01iQrOegULrki/JYCGJeXHvPvSx3Y/d6eThr5yr4PJBd
g0jBLPj8fiH4ZQfh/GRQp9wHXsqEiULzVLQPvcX/YWED+ouqIQGSDxjv94GszBqR+oAPBcWBz6CI
RjhhD6mUG5DBtc9zFmZZF1cKPOHMtvJTZoObB3FV2Tf/8NAAIxSevpA+gmbEvN7PMn+8C10PeTk7
JVR7e0m6gYXU9jVQ4a034YVl/gOaGe43fyIuLnuWFL7fKdtAcdUcw6Yyh13WukmkizzZX14Pa5sV
XZLZxRCddHMpvAx6tgCrG52SgQyhyX8ACRo1Sbaxidb0yGZW3P/CzJ/xbA6lp416am0HPCMV61Ye
TcJ3PSlDcwBLxtOxE9wXlXENBv+1mPg1NeEzw55aWcUNuKcshT5mFufmyz+MfhYjd6EDhqxusUhN
LpOcuegJJF0iYmZMQNiSzI0TE5DZy6FWN96fUEsBR79gU+nBL+dELVGBy+rfZKU385y+OOlW53l1
U4DAjHHNG32Jo+1kH7glgQih5sX1UCuQirZEm9dDQOXah8L6R//LQptGMzCLnrLZbxYP8HrTxmQt
nYHuuAUNH0iawS3m/Zpp7ARkLZr6xwIjGEbXivpiAOc3dJrkqYOmSdQH/eHyV1p7FZ/HXNyTIywH
rNZxxRWkwFApJ3A2zGDRFCWj2QLJ3yaxV2VXJoescS7zrX2/ukZ85IdQcsOQl6U1ONT0I5xtyMnt
s++pMfwqR6gMAQfu7rLKJ/9weeJchpQ4GKsWWTZJZWcE6Dj16RUsggj8MqC8EEJwz92CP61eb7As
gz0f+T/OzrM3biTY2r+IAHP4yjAzHMlylBy+ELLXZs6Zv/59aLz3XokihtjFArsLOTS7u7q6uurU
OTqtpBv/KbRdNeTU1v1xeafN0AYqsy1bdDfrD9IwHGzg0WAb15kPmZVmXVr7UX/OV67tPnvMRSi+
i84TlqN8xt4poDYG+BtSPHDrymsTHfKyStGnyn1w1PAktsVl0KuDbpOjMdZff+E6kWCjyTcp42sl
5L0JlVAC2SX6XeV/cFAv57LZpjECP17rlgpzbvDRCoJfMMVdJaW8loNxcKPu9fwC8uetDqGzSIFj
u2611iI20Qa+AonPx6goUdY0stYtwZe9k4WsuNPDTP1YJksOqQ9aMNYizK4GKtC9fd53F1eBJpjo
izBi+yqLQpDcWS3KflxKp7JMHgprOUgM7bkx2s8p55gymsxbRNeylEElVnF0Nbro1OVa7OtlKXjz
xDOW7sTSNrRouuspgR/Mbe8oEK4gsgGOcuVDe204ZZj04qSC38pr4RrOInDbbrH1GMpW3fKSRf56
ey33vBf0XSLVJGp6pGZfj9c32bzIqZr7LZSrV0PnDQAZja5fx2QQ4PZqimQ8sNnVJrdZgpdDbs4G
lBR6q3K1+jr3aDB095oyXgsIsf5DMPtynM3ZQBmF7EEKaMxs78excpB8sRG5vNxewN0Ne7GAG98V
TTnNsbKy+BYScokC4uLdSEdBb/6U4/9yf/NA0xSFf6tvyECQyOjN3qh7n/7zd5FZfTQF4fn2dPYM
/+UQm7s0nlDGRO0Gzhaa/hyeV4FdLGV3qgVBuo+K4Uevr83YwRweGP7eoX458MYQO30MQqGk8yYU
JOWJZU2nEy02QnyQrz8aZ2N9sSLXyGRnxM6GNrrdrIqnSG3V0+1lfEMTv5bvVYIsfC/N7/SEvT5X
arQMRqfqgy9Ec3Ae6Jf/zRvEaJx6mmYLmaRoQDSKerwjd4ieeoMZpNYHRYmkxomE0VDtZWnL6CB6
OPyszfYWJR0YmVLkV/BVJlKrTUAGGtiLodtGl5Ee7AkpEhteuvbRhKtAB6cLyxFVZj3R7Bb179xe
tLE/yOLsRXDgdAk2VgLZN4rwixmLVTSP4XXkKQP9RqQ8AO0MvUksxI9TBUkRnGDGSRxDOjToPjli
j9n1gmtr6MqHJL2BniVBhshyS/E+m5JTPKOjlD2rMadYOiJr33UXPM7IRyM99BbQpCplA/eOcBH0
2UYlzpmjR9SAvRaOp6E9KMnueVqqoxI6hsSnKBq+NsJxkRC36aAdQfFOuSjGKKZQ5w3qY6eShTlw
67vxwYvRto8lq6vaxhKT+JqpYe9bXJ8XWtHikyTDkFQn1eTpUdZfeiV+DKTiZ2RoK5owGw+O3t4B
16gMrygJKFe2EIk6iKy0WDQeOc2ijquCZL440aSrP28f8d3FfTHOxvEjgmdmcS4sF9hIqj/DMBrf
hsGsvykNkKDbQ+0m95HXhceEdgE0fTYbmaVx3Jq83eiOCr9F9fdlMe7zZTgrSvehFx5b2LuKOLQt
4SgHIO/dB9qKNIHkSoRcaROPTCHdhubYCZeywD94ip72ljfHcv6zk6optnOpaEc3iLRB+6QoaZle
kEAyq7tGT5Uv6girndWU6g9LwEBPlmFNgltBpZ7ZAjwB0nnKIQ1w8iqcPlaN0X4Oq8mKCHNmq78k
AWWTK8lKWbcXee2KHdVJ/T6qrTJ5UhKm7/rGGAzv9lrvuQIdN4DuDwhocO2vzwwCOUEtkx73IzO8
k6TCCyf9l6HA3ZppB2mwPa/3cqh17V88EhJI3YWmRx7CEmt3ksZzK3bfI1G/z9XsPXSZ90Jo9W4S
Tv7tKe5Z7stxN9akZLGW04NR+7HQdY4FZaIVpXQr6tAY3h7pYDHlDVguN6ois0ZIQ+idCF3TnNrH
1BB/BXCeXCp6z8+3h9s7+jpulRYrTV1TEK8XVIiqptKSOb9OoOcGB4VmCAoHMUm/3h5ndwFfjLM5
+mnVgowwevWimeNFohPW6Joz3d8H09ldvRfDbEwxwLGXET2glzGMJLroU/LNNgC+ofoSRVMSIR6f
J0d57aM13Bhlp0WRLDZx5neG2TioeX5pzcO82u4gqMaRg0IzHK3K1xtlVKDrRzEKLnNUhr1bQcyT
nechr5WD07wu0fatQQiGUZDHpJd3s4So5ypKP2TGpbAetfC7EpzG4NdQQsJzVM7e2ywauVY0krqS
j28OVVAowWiUpM7lPjmH7VM+FH6ofNCGj7dtb28cylyktddiAF19r5eubih5apEK8dSYoL86f1VL
2ROVCZaO9ODa2fNPpkF9nvrGKoa22aUQ9ShdGlPRh5nwi5Inl2zsH+nueRCtxVsQw5Sy0RHy9nJ7
hjvGAbiFiIXoFy6J7bDxoKp9DPOUL6r0iQ1J59Fr+nh7jJ1VVAFjEJmTQgZNuXltKPUCx0kIfaih
JA9Bl34alvY+NwcPGMTBdHacxauh1um+8PJo8ZDsDSrr0qh95kaZnq1pE80pk+GInG9v5Qj26MgC
NgMr98baC+h7IZzIYeEu5vKyJjEcFHWHL7fXbn9C9POTQjNpXNxYOnjJJIrJhPjQItlQTtqz/idF
jv72KPtz+d9Rtp3aODh57MVK9eN80Oypgw23TZ9uj7HjHVgpzQAdAn6AcuHrrYnbVKULHl8npFLt
iZ1eneOgFe06EgSXEpH8RxWr8Hx70L2JySLSiSR3yORufd9AR1RrKjF1IjnQvSVqgnukTbTT7VFW
N71xfBTeaQYhd0X09sZNqFMMhEwPr7IEXhzir/AO0jCxd0uxs8Bbk9yd7aBa/kHUPPRuj713uAig
FEOCUpGuvdWAXlh8YZXBEHdpRvfl1YoK36g+tMZTFcoHGcndlXwxzvodL8YhRTBGcyHEPsncS6bG
v+B7O8gD7g5BwYSCDMoGbwgirWKBhz2faZQ14SZI2nm4q1BrOmQTXf3Nm+0isQo2AVjrmzZt+glG
elbl9DoFVXNCZjJy5X5Ozqqgt67VmJodCwL0zJ3RnCKYmuE3hTtOloHZlMgUOVYLe9ntXdx7dPDg
QINkrUdx1jfnPBgiKe/I+/hlbJg2fFT5aYEp5FLA9n+J4Jp0koZGyciA7yJFNtzR4Sk/eMHunVB1
7flciUBJPm9OKOSBejCIU3RFYVxZ2T3K8ncLUbfqFTp1QMRAlfSOzmK80O3Z7w78t6eXMyRK2zqW
FJaTmoH6udBR23RIKcRx4cTgLBen0ZFWciKrymco9SDhPzi6e8dHtehkpMIjv1WK1QZ0xTsYfnxV
+FzOHzLdsMfkU2Ad9ff9ze1ujQ5tYPKI4hosb/PoPdxeyRJRhjeSJrXeyWSAHvkkCOa7sCn/9Fkd
vYPdW4SdIOjK76kGn6VTFVbwoBV1i5hYpUMWbhrZUTpo74bR9BXYRfYdVd5N4CHDjr92+3LDTNLX
igaU3NJPU9sexDd7GQuVfhccJI+9FZT52oFovKitBXKeS5/Gkp2Z9Uo+n/cnwUTmy1Dj1JaSOHwU
Rvh5kmmUzlUaKrStJFx8t81tz88AT+S8gb2h+2YTjwQaHEE0eybXLF7gKu6TWv3cRbAcHBzqPdsi
GCa84n1raluzFoMok4KlXfyqr2VHMBTbCgGWdlnzQ4Gq5vak9rYRCjvcB/K2IL43y2ulAYFCU0/+
wPYJU/u5GAKXC/Ugo7v+NVszXjXBKAThrd7wakhdZ6TSiimvRi24o75eucOsdA9p3hufzLYzHuZG
qH6E9HieggIy6tuz3LtpYazhHkK/Brbz7dalkPnX89TTbQcTRQ7VlqdUWnkJ0XS4zFYSuJHQkkoM
J+np9sh7m/ly5NWoXtx/gqnPMIsKiT93a145/SIMzUmR0odgiv7DVrKH1LehwdffgJfVrjeLGt0H
X10EWxyVf/Q4OCM+cBAr/wVtvthLojEi8lWPe1UTI/5fp/xiSvBtkgc2zO5s2IJt2T9aO7ZLJ3AH
+9evwg7d2U7syH6c7cw5KhcpmzP4d2wy0MAi18YSmk1fj910fVeiQtSdn+aHzK2dT/DnOLGXuYs9
XXLHtu/XsbkFTut/4eV1GjvxvsGyZVf8b2T/CU+3N/jv9bZdDgDZCGdxD3D9bZZjzrKmV8q8O7fe
4CrucF+4mSt4oYde3AUYr4uuibOwQoJzjzqh85VMmQOX8An9D2e8pCeYjc6BY/iwmLn6QZj3F0P1
8usIV4DEcoNAUwkxw9/G2hebNcWwriOknF9Se3YGd3FbO3Im+3fulM6vzL7//vX5nz/XxP6TOI+x
e3tp9I3xI1ogkdulTIq+/Xr6N7tVzqIltI2UX3onvBRO6VVucS86+Vl12sto033nwGTrCd5P1elt
01lONd+Wnn9wm3qSHbm6+z2wkWaxW3c8kX9zAvtxtNGWcQsHD+wknmkPTu6Enqfbv79I9mIPduw8
66fcTfk9R83iynqrbZbz1Yw2jkQOeI/Os5xfLPtb4jz1HmP+gJ3NER3B/hnaXycnsx90W7efe/th
cTqPAjwH4fNhKW7jUd+s7cbsBH2U4AXgSypXPQ+nxh0dlG5cwzbs3jPPPyX2W3Qmt/KB9jizJ7Hz
7TnjyxY+cXEG77Gyf32FVdceT8pVOxtn4R3PeEfkJ/Rr8dFHdfO/edm3q0e/ImgVSh7m9pthh5XS
wcgvkHc+l0/C5+iDdGfewz58Sn1osK+1L/g0zBxcPvK+HXJnAwaFCEXbOOEY1gkcvZJf1iNg2Lkt
Oj8X+8PCWtX2l8GhP96G8s1+fGycb/9cieEP7h9rb7ckmRcKGH+obrZxum5NZp8bY36pvem0uoME
pzBh2r/wmov3S3YsW3ITt3RaPm70jFPhxjY8LU5z6ex7WhDtwP76INsW7lVyvg72d4gk7cyLnd+R
Y/J7Y0918Dy2aoun58FmYzvPLx2VP2e5q6vRXLK7DqR49tPM4UHz1f4eu5qLW2TLvdVaKr9wLHf1
nIaLmp0TeE7EsbztFaS93XixFlvOiqziTgwF1sLg9vgZ2+8/DX9X/+F5tP/09p/bw/0NELdG93K4
TaBqDnpf6SEecHR+tuz4zEkV2PcJZyiwxDnHwWSV1mVoWNt4NQQTi4Bb1jkyhC1e8++xffk1G5fY
Np0mhRqTv1tdcc34q9Oq7I5vUBznn9H+/HhE+rXrtSRwYpTc6GsiqfH61oxyGKdzqc8vhJLvZy+8
zB7+9aTit1JPcJBGd0z7a4pZTs58MlkEtKMczamcAgMIT5YbHNxL23fN/1+H//ukjStoFZEqusYn
PRn2u2+CjQ2cnwv78Wj39xw2VyCJZTD6ZPE240DmFtSt2rDe+WptpfNtJhaw7C+T/Qv+jdPlzwMM
n+z0batT9g78y3E3j+JiCfNGh+CRJS/tH7PzjmsPx2PxT81P3mP3C3HTFwMP4HxFfMWJnYWL7qt0
beznwIEpnbN6NQ9DKG1/RaDS0Hkzr1Xn18agKxBhLFOxftl6aQmc82WNC5zBDu33MGPhm1LH4nsq
7+tqCatPad0CI03dj0+9UzKHHLfw+YPkfBxtrkHD5u+yHwav4asLrvLbi/m3BLU9wmhz/O8nbzax
iHWpA9OcXwRujtFbTpUv4PBWH4p82P3kte58Uk+KJ3DrH5rqNuZco5iVdxACuDXc3d5a7SwNM3LZ
3B7n3qtO+ZVo82I5k1c9zK7hRt4Rr/ib+0qhJWcV86Q2DkuzJW7mm6VSOdAA119KrzuVnuwJtsG4
0l35brgbLoLz4b5yMm8NHtHy8DQvd6vzeBcdvb3XaObFuuvkJPEWhsnBWXVEtknCWs+IeMO680Wp
CktvacNeshtL6b5zyQGGgE1kkhxLDyLVS/Rh1L0qMIfIq0bd+izFU5g7Wqk1gx8ty/T1tlFsdmX9
No0EJmB+KPLAO64H8EVgmxWUmFvdSq9oIsSan4bVTKEDNN6RCsB6HjaLACsjLw5NZTPe9F3Ow5jW
WYiEXzEUHjKizhK9m6aDt9vqDm4NsrkWyHFHSVf3s5/My6VfqgtENJ96Wb9baGaDb+kIEL3zIKYZ
C/DiSq5EgL5xAlWbl/y8in04sLUf8AmLjjFq09Wc4y8Dra2ntA4tDyZr0//327Y+k9ZWGSg9tx2B
WplpYKPn3odOLfo0gFmiZcooPt0eZW/PNLA0EI4B9oZP/bVxkHGUpCYw02seRqorCQ2iTpyqd4s4
mwfB5d5QcHeidwM2ieO6GQq+KDWt0ULyq6ECgf2t1O6RvjrwgHvGTkZIoY8Nn03W/vV8SDZqoR5j
Hs1ouKgbXiLxCN+9Ow/yWgywEjZss071sIzm2FMNoLQ3nnt03D9lyfwIU6RwkK/fs3XKecaq40qu
YlvRMQMz7ygJ6DRZD8vnYaiGa6i1/ROMzcGZxAaiuEPaurctYmcFeXRQ6lgvETIYG3cR6C26o3kK
Kbeaf2pU3VX09uAM76zgyyH+cs+/8Ehm2gbQTiepL0BQnpxQmw5TV88CNT4XS1w+357QegdsPMar
0TZhLTROYwHJkQhp7PiHgT1kru8iMbg3uvpgYgdrp2yck9RGpJJT8KZKb8AuhxiLlp6qCm29g4F2
54Qt02/OpfemXTgbDSCMloXEtNXZsAvbSvVN0SdKf0+3F2/HBNHwpCtQ1uEso/vs9Xnq9KUGVB6Z
ftln4VlFxNENa12e7CVprJ+m1aN8NIlH9Yodp6uTNJPXVBHKHVvDl2IrRXzUzCmaGx46VIutafS9
dLNrVRPKTRn5eoSV4gPnsbeqtIhBBLdWNAFzvJ4sVKZZXFaNcJHHtLqvEfJx29j8wc0ckl3WioOT
tncMXg63rsKLY9DOcafRSb74ypLQYSSTKEeCrC0OImxpzyqhk8SDWJoCMH4zLeDVARQXgCxytDr+
atbGnTu2Sv8uBNXdnmI5FKBE7CFzR9Uh4J7Rs+ZBjMsYjcMm1kPoo6cKSREisc4ZrUaLDq6G1Yq2
R5QGBcgkLFKDdEG8XonFMqF9lFEhU5T8uYzqCxtcu7Omf4grEVmv8ZO8qqJ2zcG4ezvwctzNDiyC
oIpjpcHTLppngqOTkXVnC1mr24dof3oo/HHpER5ueWLKdm6yUG5Fvyq0JXK62QxjGzFcSTjPXZTF
bhgAuep1ZRkcWely0W4BkB9Z996hWpPe//MVq5m8MDfkmEp9jrLyusR6JziyMEufjSyyPtZjAw+W
Lljj5CfiDIE60E/l8fYarFv4ZotX+1sPtUE58PXoUUmJsYah9aqL0Dpo4VwBnQzScwAg2kmt8hFR
ZPXA8vcMf+WyWdmO4JLYrjttWHNvGFnmQyE8PyaM7sxGuBwE/3teA7i3ZFGEgqxY3LpIC26vNkiN
iyncD+GTWBpeg+pZUB+BSPaslUNMNZW2dpBEmwBKShZBqXqUWQl/kMNMnKTT3S49qt7t2QnVJ+Qd
aRliuM19SZM5NPKGOV+qOvvMA+sjAsu/82j+ZsTLQyl3vjUc0QPuDUkNj4ZjAFrKG45HSACVRFKi
3o+beHkvjk3wowjQVM8QtL4zrdT6kelF5CpWIP4HE6FGAyCMoJTc/8YsobnWgkwAFdb0Te1JRmZc
i9Y6yuTtzo9aEBlV7rO3hphnPZDxSkUBVLuq0VNLgl8QT3NwSrVvNf32t8/anqHAISGtQqAIrWxL
lbrcpLK4DOm1hf//oeJV5Ixq2ttzlmtfbg+1c8SoU1LrpdGX8bZDpXnMZWpVwsUMVdUNIEo4G6ao
+7dH2ZnQWg0F20bHniJtEeOFnCFeEkrxVUkb82nRi9gWky7+IGTaUd7xYKgt7n+R8iVVglzwzTEy
zuKsGC56y+N9uPRHL7yjoTYHrc9x/coShz69/Y6qtuc8oyqY/weZgZeLZ2yCUnmcu8wkSeKXaVi8
HyH7+Ii8juxWannEuLBnDbDY0WPLY5gmvI0rHOIla1CGhzYSUJGINifa8O5tU9jmQ9d0xqq+87cb
CVWcN069qWq6fpLAH2FTbi9TKQf/hAgiZnauzsDAFlNauvuJbu7oEkqFoNgQ8oK6SCZhrGFDrNWv
UlhrpT2jTX+01ju3nAEAmKcnvZakQtYtf3HHZv2kFvUA8UivwCd/VjI9+SgkPHYXKTYXR6oTqfcs
pOjHg2XZCTF4J1K1Xzs83z6uOTNDS1dCDhRiehejTaZY6T2J1YtajV/SAHXVrHZzQznd3o2du49W
8bXNiaiCuuXGhJeUepHZoBudQtR/zrt0+djWPUlyeVTdtmuSg7t278iAwUDiGGJSIC6bK3Ae+jaQ
lD70e22wu+JbTYt8UHz795MCAUH2H8+G6MImGgWbJasJOelLmqElIy52NjzUZOh4zR046j1U2sq8
Q+KQOj2phO18wnhUg7EOLsUsl8+9CLOVnVstENFJ63xdD4yLKIft+1iL0lNddNa90XeH7569Y4vU
Az3kAL4Bfmy+wkr7mXMmST4CX166dHdUH7/fXtPdIcgy0Wxrosi3hQRNwzgYxVBV/hCa0OSI11mQ
/n22hB4p0rDc5+C7t09VGE9jdKbYNgtVKdDJIDt+NrwWreG5av7cns6OHSLnTQM5TT4WvVGbc16j
3IUwIOoDOde4npfnVJMeeEAfHK+dVTPJYtHeDwKayGEzzDKjhoysT0HINf7sx/wxtIwDE9w5wa+G
WH/9hcdCF03iJd1al4FI6ClsOqTLcO6BaqcNQEavyCLhiPd3f1owAKE5SuPgNmiohVyuxLqpfdLk
ui21FfSPcIP++y0Cb8d9gQaWQhvk64nJTaQKpYxcs67V56w33ola/U6U66+3h5F3XP4KawRGhFN6
C6pFWKcWu8EiQTzqyeg3tWt1YegoylLfWXHrZnIqPQWUu7O7uc7sJPpTLhUd4q2KQB0ESVD1i4Lx
NZ1qRURFWErlB3Uqg+hONEA9n8VUDWRbRoDvpAWGLLhGU4+C0y1trZ6yFuLTr02QpyhT6h2YhbGQ
+8vtGe5ZyCqARPsCBN5vEGlho5lpD3uXr/EwFYra7ucPVvMUsHW3B9pWc9arHcQbZqHRnPdWwKpR
8qCO4nq4lH3wyZBSW01hVI2KE69kppbb3TJ4phHfMXdnib/X1j9C+c8oxue6Lk9F8gu9ePhsEliE
gBUVKPcGk93V3WMfR3fz8jVss5MYhQeGtmPN9K+sTDcwmbwVPsq6UQ+sTsBT47yrafmCVvTz7ZWR
VmPdvJ7Xyx0yq7XG9OaNaZkLfUFGbfkiKsB2lKGOLYykMJdyCO221ltHlibVjoqpvaKu3XiBFCdf
mwZS1dtfsmPt3PNAA+HcQd1um0sSlFKdDMz9MsH8qObSKal/ovPqLKNiC+lBI/WOl0XBYJXPQMmA
zMnmCC9jX9RhOYx+YTT3KE9cFVTd6//CwIF+LEbHzMilbi+OYul65E07SHUypXxHsV382EtHN8bO
E5DWTmqDXIHoM2wXrtOTIo7r3rhE+icKJBCl9k5V/xyb92AevcQ6egPubRQwNojPOFTQwmzu9FGo
UT6MmsXv04om/GoIgitnb+ztOI10upeNWvhWoaN4vm0gO97CYnbUYPCJb9kYq3mBzaoEJqvl/R1l
hPQ0NEZ6SeeidspqOroh90wEoNBajiFd8UYby2oFE5GcybqU1VMALU0hV6dW6A5Ci91R6A8iOvrL
IbQxxHlKe5Ql0bQLAQV4k9r255kL5gp99hHZ3976QQNKqRZzWevJr6+tOaunIa5b4yI3T2H+W6q+
LVloUzg7OMh7U4Jig2wEiQKk01b7eXHv11FYLk2tQkqfzGiy/tbGT6l5JJK2NxkL5ggs4i+mcv2I
F4PAaw7z9trKJyu99GGy4C1pBQMquW4Ofk5J2nu3jW9vUlTfqf9xJRMHbt6fghFXqjBArm9F8/2S
AZrsxUs8xAc2vjsMh4XlQ+6eaPb1tIKhj+DDplUnaDMbnDRt+YvHo+/2ZHboLSDWx1dQfQGQh3jf
62GQa2kHA1l6P4F81kH91Bmi0hWT5FdR5V9CpYucaLS8quovWljfh4LxMbSO/NbbLeQjaFihnEia
503/4pCOwmTWCuSTSZDaU45KWQzMPvTabDzIxu8PRSqO+wVIx/bdZQwIE5qjHvtJii6a8SGrO8cM
n6IlP91e2bf7x5yIMEDa0uP65tUlxF2sV8VY+03bfZOE/LEey29xVDzeHuZtYEAigL4x1IWABbxp
YJyVyTCSDqXUtkxzb6AV1FUD9Qjp/RdV8zo2WPuZ/gJh0Ct487SS59SahSbMr20Wog4SiqUQnxOI
MZ6SoiFsFBsR6VFRXWqyZsOMeHekNaZhiyh3ghfO+zGEsTv7QNPS9C4R0pK6ZQj/ezGp6XstLLqr
EBUp8GGxXEIHDYR0srUWNiw77RA1dWIJim0UwKvPAfiCn5PZKNlJEPLhvQqjgWqHJCNjW9BT2U3H
oDjl4xglLi3tmeJUiVZNrprOmWRDFzH90sxW/JblQqfZoyUidTZGS1I7Udxr34VBC/+p0Zog3JCD
BjJcOir/gWW4yexWquTKtrh4hIdU0HPTleZARzwta1o6gLJeBUheNLD2mnSuhnbWL9lHre84wJ0h
iQDcxKhX7IY+5OiUTLSEumEO5YgzpuP4XmilZPLw2UKAbHKgoqfRpkbmqPNc035oBlrKtTqby6mL
Ypl+FDmX7+cxGg1HhRKhvWstWGrqMSkzu1c7oleYcAlEu0ydOmcQuzG8tCjaSr40WsLPqKniCbkf
VaNDqa2N31ol9bGj9Ip8hBjbOwowGsPAJ/6FbG08JgmrOEbMF3Ul+r8yoXHVxnR08aitZO9oA+bg
BbzGWW+679JhLFoR9jh/bkXgV5M6UGpLfFUux/Oqe3pw8N4GW5AjkgVABxe52DcokMVS4CWaQlAt
2qrzLGtB8onfLT0koVwBIE1hou6ESvkuK4n5sVmq9oJp9hn+NFIHGyRsB8q3o5/W7rKBd9U4D11h
Ez5Kv6p2UGpbgn5mtBsKMqekVFBCHhKxcAcZOpNO5XlrT0Y6z7YCX+Rd1zea4lrWsCSrrBYUZKBX
OKlFpw6DbcxxG9sVnVvPTSoJlm0W2fpi0Ye7Plywz4S8wLewoj/NSepC/NyblXGvR1ZxJe5fhDPd
cMZw4nlgJjYfDtd/2BojpyM0eCskU7Mc1TN3lpdiCbV3kIbwbW/vP/j/eBTmRelXySMiw+WSuWZE
Mr50qNm0R8HXjhtd1YxBQq2lU7jdXl+DcRxraa6YkV+J0z2hs5P/B24K6dUQ64RfxCnRNNd1UsiJ
Xxd0fUAEY7R/UumXiaO4bZl7K6cDTuIpbUrmGxEWgHgIW5vIDBXEkX0WlfakUCtseuOHmrbveeEh
rzq1R41y6xJtrggawhlR5aTTALxZQkHuTY5gN9Dzq9nG+CGHDS01Zhvi1DrvvNtz3HEpvIYNGH5W
Dbo39FdjlE5LWzTGJUDGmIbmT41gWs6gDNHRMX87K2yCAIy4hFB2m1NsGwTPh1DWLuEo3muT8aAK
/55xA7sgwqOdcg1+tpnRdpjzFmRG44dVavN6clrlRJn+bLRPTXqkW7Fj6LAfU0aD8gCYxhb1gi5V
GMqFRae5ar3X2/J9RX3j3+8NqXpcMC+MNdPy2tAXvUNBotZm3+rz0EEnPfRGCxGlJLfyg93ZMwNt
rYkznrmKDr0eKlbFWDfzILhY8UBLN5krwKm1a4jt4+057Rg3UiQAR1bcjkmO+fVAda6MaADlwE51
+fdQypcsXzwyZZ+yGOT+GHy8PdzOvBTSYaDksQzzTVSnJ5FWxGYHIkpZCi/rh+Cu0CbJRV/+6I22
c2sqvJxYPzBe4CY3MxPryIqlMDQvRgu8XY0fpNp05QIlhWT4eXtWe0NhcTCQysgoIGz9ehGNJTX1
SZh0n+R96NbwUflFKSxurpuRs1jqEa/Zznhrl7ICvoteIw7v6/GsJp7FuW1ArDVK4OcddzOw0O4k
RWHkjkJyhHPdOVsrOgMuJbbt7bNa1BVxLCsdloGxOwcFvYTJv6fC4OSKGgUOci6QmW9e7maerqqD
k+wLKv16aeGqvXmQENupF70eQ369bHVYTFlDwcgfO12hZbUnctCi38Q3E4H/XN/XSZK9Gy3Uz/NO
lX6Qo0mPwAw75432kDXHwxmAS2czz05DeVMTJMuvoEw7V5kx2bB2AHqvAv2qlgO0wBVUSQf0GKu7
2FxhIF5InEnWGtC8dScZGU0iq8tcToovjrNu0GYBwVN36tN8pFepzhrLxocPrZ2JaZe8Q8N1PJK7
23uUo+gLMT5my3Zv1UYKNNi1OWt1P1amMfBaKNWhb1DD6lyugsJhGMzqNUBNnB6P1JwueirOCrxC
09TbY9oppt2ngyUdxBV/G5O2y6OBMIHDlOAR3Mdrw2j7BkV4I06vlt6GF2EsngLTeJ4nbboEFpxe
JqTeTtMXFY875bEdheG+yWArnKg72WKta04u579hn28PvmzHXRJ0/N+HrQfzRWglzKNIDI7usjg9
i7wfi+ZZmL/ddl5HY2z8ZIg0piIE5uyDZnw3y6iXiLVXR4p7e5g9n/VyKuuvv5hKk8btPMkhwubj
ErxPs1SmTWlRUTSJ8tRtJCM/4AvZGxBCC5q4V7FDCrSvB6QUVwmhMlOIbsXfUQ40P9A8VGAGWw7r
gwtgbw1JNRGxEbaR1to4ZPIFerbMyKPoVreEJzUmvXSVqnGKnajQjewgo7rnj8lMU2Qn1nlbnYNd
M9XEwRx9Q2jOi5WesiE4CEB2h+CdAosZSVs4+V6vXqT2SiREAxy8gaZ9h4x2ed/J1hFR6N66kSD4
n1G2PZpKbISN2Ax0NYDEc4wibu6CKtbuFTmbDoK3PXNAIYNcD68cdG02W2TF8iiP4Wz66pyId5Ze
Gg9mZzwPSkL2oFIi/7a573lcqILoSIdcg5fDxqUEdVhHUh9l107LgtEtYXVSwjS3m8G6axdDoNsN
Bo5Hs5Hae00TliPipd2VhTQBSCWJcPKfr/dPU7RaViL4Xiejip4iSZBB7ifS/RioX2/PdNdSXoy0
OdigidKwz/TeF/LioShzSjLFwfV1NMRm7wxpXIUOEKmKhdaVAzDfk/EfZkFTClUXHiyEORt7p286
TVUhLn3Tit6FmukJPCZvL9SeSRBn0x/KFQj8YWMSCVxfhlKl+TUX9RVL283nZSk+dF0/Pyux8mxU
oniagPBBv7nEB0u4Z/4rycsKNlwj4s381HCSW2kxU58u3b5zaysrEyeLisU8W0tY0Bqjp9W/nzBl
QeJTZEyI6rbvP2nMUeLqBsknJRR1tt6hR5+byeLFEYoxYYBcegzR3rm2RO7S+DDq2ZmzRiqLZjoy
H2RPNwseBmMH2S/oDC0tP41Z8pyGwV2kW/+Psy9brhTXtv0iIuibV2C1tpf79kXhdDoRCCSQQA1f
f8c6DzeqXI50nPNWVTt2YFhq5hxzNLcyB7Ht7z/uN/stwVUDvdnZngouif/ebyPGKm1oB3HgxVRs
k2IxJTBjdDcA5Xd/f9Q3uyFBYwOnovPY7j+0MSQ8wxulV26f6EXvXF+8wLKJbv/+kPOW+lIS4eAH
uAnvJZzQX+tUAJrpsPoz0qU95H6XzrYYmqhMRLt5mrK2Sgb8XyuTD+tP86Fvtsm/nhz++0vafoj6
MebtUWvFNx7h4U72U3wR6VZsxYRgv8afo6ikbY9c2mj5KRHvu18SVx70M/jEGAF/XTVz2DgapvS4
Rjq75CAOdojxEtlcOpSnPxRf3/2WYD5AQBhgfyAV6d8vK1H9LW0zdYcuC36zlsIhIAl+eMZ32+B/
NIpYlSDafC26BbO+yRhpDigZ6syr40FtprDbTN3D/37NnG1IIV7OkEr7FR+ZczckSAHnR50hvdgL
wgCnXJFvRw4fq8ZXcaUXxPD8/aHfLRc8EJMiwKlnr9B/f8FlLaTpXITeW8/uqEm43jSskJuA+v4O
A7H3ZAn7S7hozTABdtP935/+3beFhgxTqrMu8z/UkqUJDG/aqT/GMqJPHSnMC0eEd+mnPRos3fzv
RRnoHVH1AdEFV/U/KgYZaAhBeyTHopbY5U1x8tafPOe+Wf8ICEVSGsx0MLX/Wjcr5Oxa1wl4ziWu
bvs6HuNS5uaH8/KbhY8kVgxmoRQDLerrwl+hmB0UuuEDgYDmVptiPTXLmv4wFP3mFMNTACpAwQJy
ytcbaAwGaccMIcld6D94g5No+JOqaJHyO3Y1suXrvy+H/L+nJtYgCMywuwRZ8+tWmwUgjpjDdTXL
vMtsgKEBCQ+L7fYL+ql1beq+/amn/mYFQmOImT106jGQgS9tTqqSkVCXIEt4frGkrUSsSpP+hr9a
9fd3+25dIKwAgQXQ0IAt/aWCGMWk1IC0lj22PgLeEONaKeaPu9WA2vH3R333s0EeDPgbRA5s6fP/
/o9esQvgNE965x/gBo9URRu0tywSrlTI7MbKF1HlzPKTa/O37/ePh55/2388NGjAlNFIBDnOUn0O
WTa+x73poZ8b0h/at+9+sjNjGczUCOzvr6uEGcZMJuFpaDCg6heQhscyTD9y+/T3z5j4361H8L3h
FoYtBsz1y+IQVgUp1LvRAaHdehOYPKrRLhPYakRx89JNWb9Z2tDVHMSjseQzknj6ILwHW0fcRyTL
5AZ7Re+IgL66nEE52erGhdUw9BinUfI8g6aUwPdkb+fZ3hZgCz4Na2TK1C5ppR07RY3TJQWTHzd1
+ktN6/DB/Wi8dGROs7Lndgaw3eunsAv+jMg3QjIj9ZsSECsph0i6bWGbF48r8dyYDi1okM5vk4s+
RpPIzWTy4AYJrPPOC8jrOqHSckY3v1cJHpPXObtNzoUmipT0Qmk1vrvW/7RzT45NzNk1ajm5BSDF
gXaE4EzISL4sTU5ZGUVEP0vfewgTz7sIg05dxUTFpc6ErLSAalzxhu8xQBRQdC50I9rgcg4g5/Wh
SNVlEov5QKAaqeYZgReA+0SZiCbZFOlgS1BVi7GcQBkuoWM6xUU/V+EKh1dFe+KVFhr5ozXZJWvW
+XaA1hb+cj3i3FlA3R6N3AgPzAzhn4GX7WJ0s/WspLqIJItPSaZB9RuaHQEa8ZqHS/A4N7lfrswP
Hsem8T5jRuGlOZJlaxuEjavRy/C3LCGv/dW/FpFCvGMwJGXnpc/gA9z03At2TdhNZRGMGG4HTbb1
1ta7i0UBB76+25CmF7Wx6VwupGH3xax9qH+RmDIsHlikcGRHiAyNLiwWDQxocgGO79LGmyibo3Js
5k/aRrzGIPeNZBaZgBSKrljZy1E4cjvNM8zCzBojGKJIb/tYP1uN7iyhLt3Gw0QfnZZrFXnBsIEB
8FQZN9LN6qXLr5S0cIlV9pknWt2hBCpK4qtpwFab2O9mDZpt3hV+7YX5VBoTqR1JWr+Eb1JWMtZ4
EHwwVrU6QJfijXu6AoPUC7AJu5K72R/XZCuTVOE39PLrQCEfB1TOtYr5+DtVaf80I+MH4odouhtd
ECIbePhwIoPflhsCQF9TQCuog4tLb8iS86H2m3N1t/IwK5NFPhYMlvsTDrxay2iptDfA1E6n5mj7
+Xz62qWKp6DfZZRing41TxnO6bMHEl4pJDN1FPDZr2ZvwNoSrD8yaOguZMfuwUjKduMEUUsgrUEI
TDBsA9HKWqSxe2lB/0BhmBUtlls2fZikM/XYhn/sMo3njaz3oE3CEQcFet37ywwOvyJ1l+PFcPO8
sTTsKjkU494RCNszvoIwM7ZthQzo38uayFNiRXCxOn3FxKxP8IYWtTSqOHBfRRXrRl7a1RsqxEX8
YrCpuKR9t95rHoVbk8wnlAyvZsjDKrHssemk3GQ2TTeFc+rSws+6okqgW2khw2VNgjUIOi/EpFG2
YUK9pF0Ergp4E0ew6GmVJLQrjUj2xZoU24KMdI/j410X8QvFwtzC0uulTaZfLDXXLM1MtfR83ISj
yqDsjseN8Pp3JO55EEnk1yHVQSWkyOtuWWy5gLtXGsg1cjXyjTaNrgtK3vRcjNhpMtyOTUoBe0JY
iGQeux0AXV32mYAbWyyXC9qP172TWRlOZN5Ll0nM/oTaj2tAyrEXt5rpbiuGoSjbIb5aIv6ZgbMP
L2i2lhSxXFHbYfGO9Ir49GkGMHuLzwrflwV8+3Ju46RkJMABF5P8emhHu4uaITnJxaS7lmHzrpbF
r64wskXfnp9ywRvUFf5c1LKPs60CnLBJ7CSO47JEe+LGK6FatsWcWjziCJw28P221ysfzVZyYcpc
gUOkFbYaT1P/yimxPvJhJBfgqaUfcT76+5hF4zULl/RXk3CYyEWzvEmmrr+2zKW3nvKnfd7zt6b1
3JYBUki2zqju3dOFeNOpTTd+49gxjob5LlLnA71hqmJtRk9y9ZoaDdhcTjnUj/B5Ypc4audLfxiD
rZ+tAswLvk6nILNxTZ0KcHlldqdWbL6y6YtP+ANn5dq3E2ajAK5F68H/0KIGGYRKdhGfRvhCC14P
7XC7pC3deMLK3wGl8j0k5Noso927MH4lpumudc9dD2PlZIGZfRCUAeijayCbMl/bvJpty0swsWCh
FzK9pwHp72KJm4aOdKqyfk2ux2mGY/vE5qdWBTcLy912sMWwsVbdusDJyuv85Hkt5qVSbnlBkhgo
Y2yYn2if8dsiNF5pcCkdIYNgM7I8/V9zM2MrtZl/9McA+to+RADMGnPEos1988eAKGRLYqAi4EMU
1k0DLXrYxbAXmIM7yHjg16RCWcvZKzZTkbR1MDTtLmaFuojVGD5IR5ETgVcrubLwLae8/XThOqD2
cVnNFxzOmS/D3+Z/SG/SI9MroOHuKZst7gY/CDZBi2p9jXLkktGG1BbSGFDYfO+YyIZvi8hTyJRq
owMJEcAejAF5jlMVvstu2rd8Wc4iEFifNbndxWbOa0Zmf7tksCaCnh8bVzDAYdN4Q5rg3bJJPlgp
dLXAa4CUgnbgU87TfRRx+5Rw60+llwVA0cgw+aVvI7iuUuzJtShKkbU30nf3q+pgvJe5vQxssFmS
ebluEsYPYopinFB5v1x6MT/leIdKB8xV6WTw8zbrM42i+yL+P4i14XcCiTgOEoy5/uMrD/OEBnVc
se57zvsb0kXNNYoi8kMH9F3pDvgLJGKgJ2CPfWnHvcickwjQ1zn9PpBLJBdNyW8vukj+DygY9BwQ
/yHYC1P+rzNwn9g4n1RLcGw0jwwJRr7WP3Q83/SoGLKD6HHG0P8rTgLbpOVj6q2HyZ6PAZK/IDX5
hynVN10HzA/OgQLwbIEd95dWJx85i+I5RU2WffbQGkjs2+4nbsx3k28AM+jmz9buCL/5+quEsEfr
jFoOPhorc1KM0JscDRbYCWkwZbWGROaGGDRAF5DMxcOV8jxclTpEeOsPC+S7jwrhH4YS4GQAxfzS
RhbN0EBSD9O5NOrvYJe0GZOfGMrfQEKgmCCsHDQxqEa+QkIhCBDIIkdqjKXRDb7HDcC1bZF4j6PB
uBHHwzwn+5/pTt80W+dwCAzkMNzH0PZLs8X6pRkIV4gQiWbyMrWIayohc0SdNyNEEQYC2qKGapGl
eg1qz4861G+6SqBuyOSFGvbsEf3lw9LZ5lD3Rsl+ISOCGeHGT+BTqKEOHH5y2P1u0cKMBGJtrKf/
mlw4IVPAzgzzmM5dIyWl1rG7GLpi+/f+9bulAkADaBcI5/81tsBQGuQED0zXbp2riaWIiIt+GIt8
+wiMe86ZiACKvi4VJeIUXGYnDolPdm28bp1ufgAzvv1YGEFgsJTBT+IrBgWXfzQLFjd5nPX1kr52
HXJUl5+cF75bfAiR+f9POb/oP9AL6oewNUv7/gjubld3U/GQSN9sJDzCSuuLkJVcyJfVJ+vH33+k
bw58KFnPBzBsXM6Uln8/GOYjKWgrETREMdvGmdvAdPcWfLNDtvqHfJ3u/v6471Y5mHcI6MUcDaf/
l02mVBAOMJNAxi4bOETssMEzy4elYAHb4Kfx9Hcf9WxmDm0b5jpAeP/9bnEhxBQsATu4bH2PEATk
pRpezpO6IEF8Yfg61hGRP/2U3y0YWDnBqAZ2f9F/fCBQg8+cTllxsL2gD/FUjEdwD7pNnC2//v4x
z8YKeIUvcx445EFiBNUIiDlfX9HJKSlmF4aHSfQ9moK5XasB7eANG32BNsd1ZWscVCUDBAfadfN9
33NWq2yaaqRWLeUcufU4UqSuoG6FuXYMfxuxMFm3zVrUCI27b87K3cyYpkYPza510Z8r6+CCLshO
0fDw+sWFPVlvaOomWYtS85D8CV14J3UWD2W69lNJBOEImkmCEsdRe0wUpJom90VdDPDjJIGBs/vi
oYzPR4z6/IBUnkfNb2uUuWExLBOZFEEVcdrWuWhvrO5/neUt5Yj0ubM1QVcFSiy/bCTn+zQi72Oq
wxI8ixGtJSpf5MCOVbNM0RVaB4iiMe1D0zy2t2iLs4eQexdUovFiC911bWGuwnS9QoE97ag/eeDF
gzkEOQs/yLV9jgSkR54CQBAgI7oBWRAgi86h7Ud0w2oRKwTdHyi/aJG6Ks3lR6PTP6j4aV3k2vxZ
OxCnXARsQwKkrDWmc5CV+CiGk9EcExbxroRJ2LjNWn2v4lbvVmUR2wbZxeL4spk7GFdNfvTqZAgE
Iw1muFzQDtyrfv1ExRwcMzM1j/i34HroyGeUpO6tGAW6xgK2Ypb3aBmySC1XEib1FTI8omcxRtkf
1rGgZql6QVZ6dtGqoT/2XahvZ4y9K7awGZDVvIoSd/74mor5OokG2I6AZAUIcKXbYk6nbQ/n9s0k
W1GDNSEr0vKPTBTPfeaPN93UhbU/uqehKWi5yvQ9hdR702WGXBZo2A8CoMTLaFZzKmBmssFnT0sc
yleeylv8Baq9mDp6FWoQ+03UjRvGuXftBavcoi0/rYg3rj3QECvGvZ3wMCnz/Tm4Xpo5v4oHcQMK
E6/V4sKgbDqlyijRH3qyL0MqEL+aIH4Rg/182/Qe3RLSzMfQ1x/NpP0PbrnbIyp+eoU3GD8uMp6G
jaNtcsumWP7WXv7EcBUdmKLjHiEqU5kO/NkGY3wiQjQ7hknw5RTMEVzubLuXE8/3PVKj57j193QS
8TFm5iVRoftDu/Qm8w37ZHPWbyeUe/t8yKGTUUXvX8zhhIsAfeQ2mJLpzuSxfKRcwhQwUwg6SHz8
U5jYJ5N6ouxnNEaSrk/5oJ7FApJ3BYPzS2JSJGmm6bDNPAz0/QyKOj+5xwHBL0MvvLLLIG/CyQT3
oSZmB4MTOFJPcJWAvKKAytp0D0YCG1p6S8uoaRpsQj0pHB/r70YZJNy7BnbDZJ2wOYCUgaEcA+4B
JmEGYF1917jbVfbRfhnchSyWIAUtriPvPTr/vRuA66SIhwMYydznxIfkMte+uu1pE11NY7EcgQnT
RzpObiPCtoH/OoW5MDdjUbmpxT/5LKl5Zy+cEVitEO7JS78zj11LdD2Q/slD2tQxtdZU4Igj4gCn
1F1A4zs7F6LK+Zwf2ejs49ytyGtK4UkEymI9xcVr7pg+ASlDfkLa/TGSN5UPvnrPu1+hsG8ioAh0
4Kx7in1ltpQJ/wZmgflGp5MCnucYmu3crwM4BDWW4qwO4rnuorX/E9B5uLGSe4hjZMsFAKV+V/hN
G8H1IAgvz9yMi1WYfpPFaprLhsJsrWPT2pQdPEr38Xx2CQjEp/OsvefD1NZAr+YXSYNwmzccH4UP
y65rltaVNtYzK0cx+CeVNd1m8VQI+7sGk4RosXdzpDUFqMYUUGvY4YO22Sc1a3L1MvBhvnJai0uy
TFpdWF0c+z6gGO+D7xukoq94wCEp8wHslYCTvGpoW+9YLEl624ZT/0vyKb1r4HmOhQPNT5msKqa1
msaJVxj0xZ8wQVimMukbyNZgudVuVa/wakPIKxsttKYDz+HNwXHwGGOB0viDR8oY4ARkmVM/AXec
mwFeMUl2Sts+rBSIMtXMBr3hTdjfSEei0hWEbIwCFjRYf7ho9TTv2dqspRZtsoFNdHCp9dDApcKo
KioABmaphS+7UAC2B5zKXRbScmm6COitnarG+s2jMPFQIc3TLxe18E8eAzVsFwEgXha6Go3wqzju
YdiDnFlUHNFIg3rW2KAtN+F9bABwdXrJX3se9EccIxKB2tP87NHY7YuQxjhSwhB7zXh+B6ApIOJi
TSFCnXsb9CUiwTLAyP1YXA/JgFeZgia+L0SH0IewZaeUNYWqHB/PcueBIaM+zQFQaDqv23ApvDoc
QWPAYVsgn0fD5tQJM967dG6gq9QrkPXU7Maih+17ysDgQGip2zvdmm0MI959u0og/C4LxwehIu8e
F0vq4UKTTZ0BbrzKcaciVwe51hXGk70om6IQV852vGwzo7daDNmlVrJ4boB8bc2YtVtoRdNtK5r8
UZPZXmv4JW6ATq51R6LwCEcIs499gF5TpPyKr9Tj28nz4QpMMUir4z7JHqcm7m/GjOa3qo8wk+ky
svVEX5RpoYMaX4xt0Unauh268WZqu7T2I0EuOf6GKwYJZy0m39vTeMVlLcI1Ay1IvUyBggd+dra2
OksecZddTv4iwZ5LkreiJRGQ60yMyJtHJuhq+z9mKbqTg1H7gw9rwQvCWyo3cwKM1w3Y0md87pjR
0bvPkK6M0qRDdcaxBAGVHZkGCuNQ1xWE/oGSVLyRgdN72GEEOGd1H59APgvqBTKUFxB0oyvhuqbG
RINhSoXBxzqLFQf34D4i4c0PEhrODcSIQ+WFAHc4ouD2UI2vF1yRfuMMD2oMs4BLI07zQPQZRkUh
BDKmd6JtIHdj7nsb7fpmi5qkB9mY9fuBdGKnPFiPrywpbu2ckY3UTlTw23OlZ0j3puJIlLIIgZJn
pCtlQshuBmXgYdSow9wa+hsO7Bfk9q7fGhsgU0RIvet8D+omK9Vl7/PGlZmUGGH0Eb/xoRbdLbqg
tASDMkFq0sDC7ZJ2HuYBWfYGyD676WB7+SpIONwBnnvE7vnTxGkC6JctdURH3EkBAqIKFY2g7Ock
u3WzIHW4FqayU9ZtAhbMVRMguAmZfXH2y+8yVmZtHu95yE6whF1BiolEfj2FGIRFGTzmlAxETUHj
vypGYLSrjcaHgMRqj75DHNs1NEfocuMdRfV9z8cs7He+CcRVFHsfs4ATUUlY2Ndm0O3J4j+Wvhog
m1YYGMANkrQZ3BcMXL1N3O+CgWGOiXxdu8sBdldkbOCLycGkQXWDgWzf9DhBKBLblJyOjmbsTyRH
L63AbVZ3KkvaU0cSLcGmMKqEAeX4tjCP3jtD/IvOSfIRokg9tBNrDHR6RVOFs0UUzULElXER7t1W
zXRDADHt1q6gURlYhX6iSxuMV2PMO4uxR/7q6vmyHmQHoj1p7wI7DGqXWG8+jkn7C7mY2eUMO6CD
zsFSi7Vyt4tz4wb1AW6KbmIbZ2VcjgvjVzzl5lphtLcfiR/Xch3WAzD1p5BmYQUfW3GtiCt+dUWE
aw6ugv12hs32+X3JAampC0a4dLxGfu98ZwM34G7tkKdl+g9IN8ShSXqz6yXzu3pYISnF5GI4eJAW
nMwcAiRu5uUF5o6QObVzD4F0v8ZBmc3jdFlMCeYIjmTYVX6+idmIiziJ0HUEyfIet0LcDBGFNw9p
HEY6a/vUzQI3IJbCu1B5dNcswJ1nGmMC4jK6hWWD3UetNndt2JOHFgPYK2Pntww7stlNpofIxi1O
HsA7LkouyVKzKSUXsIr2ToQv7CZeYAgSy4ngLxxNUK+QWpdjpjSG/tlz0XAMtrV1t2zJpicJTAGR
9RninIrcXMD4a6n6PJ3rWeZgcGjc0AE4PhtPRfzgTRBjFe2Ke4EletuDnRmWbeQPOzN406vnKOxW
qAh2wm/WC8rVdEqg43r10y49+sytNajWEjfaufNEPHkJo5QUMnE6YlrStvcQiYtNbnDzz0nRbsMY
W9Ij8S8BJW/NXDGeUBf+4WYYaiw0qOBpu4oDTm3hVXIBLCjAazusM/E+gaTbKhI0uXQLQ6kmJdoD
Bwq8gSavYiL9bSA333dLh4HxytL1AN2PxvwXBSN09/CC8xN3lOPYXpg0eKSm7XZRm1yxbl12LY8G
VH/E2/fBTG8nYWhVoGq5yid9VYh5eCcOdj2tnhO0wugPy6bR45aNqK1FE89VvyoMOzGGOSUyC4F0
ciiHWhT6lwBOkDcUJbIatQxORbQ2+9Sx8C7yYrHHfAW/jDfn6Ncb9RsEOflJfcZgrgDnwTVcHgMP
vK8cm+3Zp/rJEMNqLfwAGzbupttCUngXBIGYLtc0LB546pMypRbTqtUadJeGvi0AU07jCEe5UjiM
iCWXyVWM3PqTNy/rBtSi9EFJ+zpwj9xxDzPMVPNsM+dNWLk5BEW/EXQnwkDXKiKCYWIPN9FCSv+u
SYit4bPmVX4HIwBCtbdxq0YmVTxOFxzraSMgpd/JEdfvACML1G2rQ4ETBONhgN/TLlA44aDbZW9w
Sp22ObbIZu3QgJZZl0yP+DmWAx+GXzC1bhDwGrlkZ1bUCYK14HTwddkCsRc78HqmWhRElqoPMSJH
7bJFd/UrWBJ8DzhkbHAt+bii4UGDpFhIzWKkI+3lkDYPRZa1O9274EPCyOAREBI5kZXoLRh/0aUc
XHgwbA1rDLa8taKeycsxxoKyUb9ucegY5HnrabdQuJuM3UB2lgLeKENqFOptPSE7J+zvzEimq2lx
po4p9S9Hnw2vHmzbW9xRJtu1MOI5Um3HDT3PvrzeuLLl4Pdmy+oghysws2GBPLUuifdLEupK0cC9
qZ7S+nypwvtCIS8GvhZ7hu6+WlrMDacBP1wk/eIwtOAadfDGq1c/45dJaqNjh1MBpSCTexAJpnJe
0D8vdi49EjZvyISGQxqFRAPOW9kY1S7l+qCgkt4yi6u/E429osvkHpBIO15NOAJ3kB3Q4xQyxM65
xb9HokhxhMAueW2YG96yqJUnOA+Z3VygRI2p/BOk+JZUBuDmhcGLCUBOAn/d2yD6Z6ht56Gw6lh/
080yup+yYTqGTuiP84zo5IAP1i2ZzXbgaVevaBZPcXS+pgVLx20s4rxy1N92ma+2NpuQE9v6Sl37
AFyqEN4bYUFR5EKx5J9mf4LZWWCzi1D1sg4LQ6p+jt8ju8DFDiVuRVkEJw2YjFdJJ9ShA15UOr97
6GzrP7PJ9hfE2g5XZHzdYraKVQ7/7ymCl+I4UA14KUaoGCynMbUK2go4ut4kQsZ1g1fDYDcJbO1C
1NRakxFmJk4O22Y1w1VjmFcONMGkKKPypu998dSGy1iH/tTc8XYZbwqa9HUTJ/csstdiJcllYf2s
ylOcIVFX7CEp+E2l/j3oPNg69HzlOPQhCmCRQeCI/g7MyWEL3ZFXpQaFL4a/6UdL+pchwOFSRr7r
3Vlc3V5Hrom3C4+iu6KnJ3yIpcL2ScuCB90OM4FoI5LhPURfQEvZIIl6VoH88Neh1weQsbotVEUa
79Wyh6VYX2Himt5rgtiZsrVj2gNis+K2D7ruZOHAtF28iX0COb8dA/eeqvFxSTJRzjmbboqGttej
Fu/xouhhMVlwOeVQLeqEJ1fJ6mV3eLy/QQWJ/ghxOg6i6gr39TP37KcYbHadiTy9b33PwE16tP1h
zgHRiUhesKQLK4Nk51uPqXULjxoN29RzTenH8hKzQa/sU4/BXIFkgBGaoV6sRTaWWkKUnZaAnQP8
ohszsO6i/I9krrmwaQwPcOsjX1GtiGzSOJlR/NpLOB3Nm2FaOBbtSEtPxhQLz3gXczQ1m3zicEha
p2VXJGSsPJIG+0IwuqXafRIp8EohXdBJQyI+ZJPa5CyPyjhOnpQXTqCcsAH5FpE5wEqH1zQa8w3X
ZyRYwPyIeWgMtOmbu9UlD9zH8dm6MbsBSwsd24AhUp/J/NZEKbgotkf1y1J3xPJS28hDPlA6x8GT
l7lLD0YgPh3Zccz6aBNKZCsUbLztuEO5nao3taJy7Ql7JDOhp0WBKheluq0Qkz7sqOmhJFV+W6FF
SbYBj+Ot5zTi6bJzP7u45l2kEuJX7pVjFxabIpf4U3L4+giEKwK5yVK0XJRVSUZuptTrEM4eADI0
7jqnsMkcuxSwgIrqcSB3GnGQJYxOgbNwd/CXTOKWLM4WIyav9AB0pMnXP13fvHmMoCtEEjMubafg
7wOLIelRdSU4sNlgjgHypmcRahE3JWlAVnMqxEpssGMCiBtBioArchShbAY0Cw6PxyhWZ/QMqybw
6ghC41dkU1hFcMRx9JiiCF5k3CwbgrMF90U+nNK0ReuC+WgVDhnf54lEHPgkroBThpWg3i9p4/uI
WltrcEov+yLhOGiWdhMMfX7RwQe+silGBeI80UWiBpRFtHM79LEodbqWP4Czdekp9wqyyWez2P2i
swe42onamvBjHJK24n2rD5EOP+cxsnWv4zsP1UzlOlzhrQIGQprWVkOizK3tG3ejTPJs/RZ4ZMEe
ElyzqBLcUhFMFUov0l6ZisEryZDYN+nHFwDrYYqVAqDKuFkqIPTiA9B7+9p7bbzFm9k6CNE0Lp6f
4zDjftV04vD3mct3A6x/Dly+yFumAZ6xtIHXtGiLXYGZNNhE+D0cWGx/f9B3o00or+AzA5oEBF9f
mAURRhlKgDx6pEm4biIuaRUl/fzD6/z0lPMI7R9zx+H/cXZeu3Ibyxp+IgJMzXA7mbOSlpIl3RCS
LDHnzKc/H7WBAw1JDLFs2L4RoB52qK6u+kNYFHpt4ecE+K59lj0/uiqulW2gJFYmDf169AfgWZiT
xNntKKHCExk2TuhEEhVg7yGCk5MnICWit9MSUMhWgMiAyoCoP5u0XiYzdv1E8FDJYyf0au5SxZI3
lmalr2jjLA13CzERZBenptxfk+bHqtogvDpOWm37zJwgRE8or78b609FzONB2VA+WC4SSsHI0MmI
jeNNOUcmiFx1NZ7UUKEzEZ8jRMEOMSz2Dcm95VcxCqgOGEZQrhfdUq0pXZE1RXK1EL/4bPat+2LX
onoZ1MBUdhVtgyd6kCSqNpUzdQMrsGyaMjhYIAG30UJQdtaqzbJc9cvShl4ufO8fuRr0fwu1b0G3
KUb/eP9kTbvttmd6O9bsCJu1X2lsINmRjE9aTdsJn2HKpwF6sVVIpYXSNy3xjV7t2gcCUuDLNJQj
cBe73TPgyi0jK+3Q0UiczDw5lEAzB5FsHIBlO39S4QXxBDFHk+X5VgGvn4W5C/vHSx8o7JmFvktl
8xIj+R+ILfW9tW+ClQBMTDWw95gf66mp03my7F3xJFCpBAYTccpXj25dWBsRZHUoSEAgFKYwMte5
wXWloYarmZcBud+o/JzJgor4lvvLisAF4BtZAcjFeQMdM4sfFWpbqY30gNO0cmKeKWFqww8lxIVl
h7FB+UIhuVN2NFxb9WS3tRruMFNwkV4YKNuaSTXlj2Ektxuruoyftz9rFqX1pvYRBVGoMqNbBQy5
HKODFpFANlsioiuhBjUwuC304QWIglloq0OgvOh14+GQ5G19pIIuxBEzsmBL/X/lEKLWCBsa2SL0
Cea8pwjWH89C9CRSIQfmRTHT+EUyIyM7yzQLrIc89Oh7o4+cIkMnEPPdNZkhtnTS1yb2718xCwWK
SNUikSPL8doi/xg3g3gpRkX6kJpV99JPytv3Q8/K8cQdZKINWZimQo26jQJj1+lFVKmBA4z2BExe
an/5HgCI8FOeb0S5lRPDUMiyT//H+3S2komVQR1BQsPJqu7RLNMzVTx4C83bpa7YLvg/YbNiUt+Y
88rcSHg0ypUQVS1pH2nhIZDGndLax/szt/I5Ki1qqHLwAGHnzWauJinNNBFh/K7WutMZdf9gjL65
00N9S/dsZSjIzwwGY4x1msfQhlF0Q/LdSTz3MOjvhO/vZfnH/e9Z2Xk2W2BKIFCXXTCHvVKVEiuS
wqvU0quv6HHtEKqzT2WMNW3bjNLGBbtyuzPKtD54N1C6ms2fXtByDL1McfKSzmQCSsh+cN3fST++
8KjaIbt8vP+BK6BVlRHZfP8D580V6iIrQHoSqIoj4eGhhjXvGRRAwX4cBMbmDXqmwIt0pzHHk8aT
7O0njWvWVgFKgzDm4rg9aVnGyXBlOXHM/tkdvobBRzf42kY85YJ6Y6iV/WKDM5pQwKwmyeftUCPy
2Kboq8FR5OjFp8ysy8WrsPWNK3BFB5+AzPqJSaYG0b/Z5TTybhK5bwRXW1Kil7ge2oug6HXMCyna
d4EVHQ1lzE4eXj/PNHHdgzvqPJ7jOt/YSyuXBAUVrkmsJSag2+yDXa/RitG3zIupwuw0vCecMTeG
WAmUSF1xBbFTrUl/4nZOU9oTFSlO7aSpttcz+TCagP5Fe5Tl90a3pa6xXEGNT5n0Uv9w3+e3nmdR
ObA8STjwIAOEnqM+fFX9QWZ+EaHY2C7Lm28ajC6ganIPQH64/bTAwhBRLhrpQv1E8yDned6LS2fg
nUjM7luoe66+18xB+t6AMjZ3ttqGxcbsGgxxmwGTINKtAm4M0nnhapHWQVJIuovwrdTuE98AwVW8
+F7qIRPcnO/HgdWxsLfkPWZCYJhnbkNZt9DHI+HkSfC9kQRPTdHq53xojZMLiGPj05YbBz908l/U
F6ktL0RGrajrG5EMA56tzd5sn+3mV1V+CdyziMyNhVweA04j/SrcvibZ9Tkqv1ATHUlJK7uCdRqO
chx/4eqwNsLoyvdMzzEA1DiYw8iYtu5fb00LvxOazp6PJVt2pPO8G2p3L+ofSK/twvZyf61Wvkid
0hLcu9Acgm1wO9g4ZpXRArmDWxhST5VOhpdufM/K7gfTz3ZgkXS4erPdD8aZLN8qrItiuY4smSe1
kiExfjBIiCATORBxDpak7t/8YZgBkqjgkMQszkVBBje1ilzEsOzTCPh2TG8p38pop8mZHSrGQHCF
hJbW2Twqtm6cKTG6Dlds1oZzUtTRY6GP8SlAYWmjILA2FF+CeiQCsCYJ7O06xZhJmo2up9cgM3un
DkHneb2eXN1iNDeO79pQWLkBDQcOx902G6rRqziivBg74/hsZAgtAqdtEFi+vz4rQWJy+UbaiGbM
ssJRwcf2JL1EFFsXL4ElPtVWdVU8OgRWsLHHVw4UQ006b+RBCODPEgNJUUAMjggu1PW5k49C/65G
P6Lqqe627DWXKReGr2QEWF9ynhY6AcIn+hpdXkNRsx1TFFdMWIe9D4rKTc1DmCvnThfZRvxbGxSj
IgvpMkIGK3e7NRqE7oEykCRQZP23zdGHkkm3QJJ62ikzlJ7YUcFmD7Nf91dwZVoJg5hp8BTAKGFe
eTN7Su5xX1mXwGyOmjiPwtwn7tfUK/FNGDe2i7KyXwDWT/QxGafPBVenLiQbjQMzcJICGI4QyknK
A0Qog0ssyQ9q3B7QbYJjqQ/fJEU8wQz/PAjrNJQDMVQ996XYI0b97/0pWDkqFAPRslGpci4NIGNB
6Ixj1BqC2D7TvDs1Wr0fpC3bwdVhqLdwgyPut3hDCqTpCs8NxaUYfEid46gioy5eAb9uRJmV24Ay
CIeeGuck4zE7+go+H7Lc2PEVsQvt0OHzAQhadj/fn7WVpSQNIUXmTqD2N78QRguH67CTjEtkycrV
VZp853V69wXCt3ah6LnlMbPiCA7NimR9Sl5hh8xljpA0opcwjMOFQiCq8T38oXbfldLXGM2sfSzF
4OagQZ8aK9ReR9+T6frDHQmwk3mpNWxDG9r1T1qf/IesDOqlBQeN2rK6cBsxJdTUulI1nSpLugkE
F+rlPvUbF98EW89fO6/Uf9yf/JW9xLpy38O0Q6x6Hi24oOsBdpN7AV95Ra7gs+5bUHOsjTVeHQYX
Fag4KNguyJ4CiNdY0dK60qeCDOFlwSET2viOJvi3+x+0tptQ41L5D6cp0Ke34Y8IJwbbDOOrBMP3
m4kAzb+BUoX0GIvW84+9kNKNU782IseeAVFaA5Q8OyV8dCJpYkA+X3rX2Y+2ZwIL9nZDVB7f/mno
uqCUhTwXOftsoAEDNwQCkQAUw3Mzfgf9uh+HV0t17g+zcuqp/snkFiQxMCGntfwr4dQ9BSkBxCMu
pp0A5Bs+DEPw5f4QK1PGYUHDkr2gMdhskZQGckpMH9iJA2AOcruP4Z5XVnmQwTK/fShU03DkokBN
qWX2NY1rIPogavui9OJgA1GfHCjGwN+HypY09NpX0TtBeI47aVlh6VLYssji+ogjA8yI3L065BM3
AgzksL//Vcs1QqQKkS9Ixwq34PxNhVI+PTtdcS+dh4NMhZfGdxsC0+v9UZYfRGGffBlJZZ6Ki5IR
/l6JFBmB7PBjsh0UeyRIC6hYan9G9WtD6mvtk6auBe2nqYG3KG7IJRZnoek5elX99GxlH1dbPYRl
ikKII7QCUFGRX5uf1DSJQgD7IQUpRd257ofebvZdDYks8ndhtzF5y5A3if//8QlEnWNhMVYnkOVK
l5AXRaGEddrg7ZtMTh/LqpTfvMcZim1AUKBNvEjRrRYVCSn2pnUyyqsVadWuzH3/ZGXlAOhf2gh4
a1+mT/xNJPNNKlLTNP8VIBStw42wgHdiNOXeUxGWGj9Ba9r4qLXF+nuUKc/9axRQcDhzeW181Vpw
DFUOeIOn8Fc1lq8QEoPjOHjG4f5+J9PnL719wnHjYY2FBiiNVm1empE0FMNiF+3nGubBMant4MUX
QH7kLnT/aUqz+OFLGlw7UX3QbNeAnhuOD8JvMwAiQFt00eR7ehj6PoaKRXXMrs8JkMqHRG5+Km7Q
nGvFTs9tGsgfSiMDCJ1UuYPyqHsNtRD4XF+o6TnvUJNox7o4tVTgkEHxq2PKXj3RXzOfMt01jx1p
RH808U5+7BIgrabqNu4uthrWm7LVoa/h01o+WjWZFGkOhnPqrxGb3ZMHxn8f2qrncLbFYweeJMfx
R3tP56O/xkMXf9RzcO5x2nQHP3B/eBnGrJXhK+fGLY1zGEXjo8hz81pLuv4EtFV5sIq6P8k57K1o
lNGzMWWwbmloAma33COytP5rmaNOD2Lxc0Aw3nXwzXZq1xEZDTSwKy04jY30mUqVf4TQY4HwKSSv
Bg47tNcaiax9XmratVcw0rs0uZyc1A78IY7ncXjAaErdq2blnskV3ee+yRI4BKiRA3pWvjd5JR+R
F3dfI6SjTqxSvrfKSnxi+ctfQxYgKkJbxDi3pRUcRQGeTeJ1hf1XWl2LoP5Wq6V3Bk71tZo4AWVQ
GWfKGsDK72+9tejH05dThf0hTa1ZVQTgmTVaEnSbpszJt2O5PukhqP77o6ycXIWWA40aICVYQczu
XUNNQ3eUlAmP6GJmC18LL5RN8821UbicUFIgA1s2nlyYXFYYkRDlBv7GA9i+FLqUueVztRIgaFQK
3Fym9taihinhJxpUk2KMFvpga4PIem6hjXwC2d0d0F6Cq6CLLfPmaYZmAYL7kDeDZth0h+eFl851
8zBj/zpaZ8HoNKDStsjxCdF98dBIA1569Qo5gQK0VXNfvusJ7NRGuCCnq39eB8y8ukOHzO4dd2xG
IFGmCknCOA6ZBBK8JWLQr1X2zZg0G6/A1YH/J8VB241y520gLgdZIxRPRKjKlvcD5/nV05TkX9Ro
tF2tEB0ztHKINng+b9wBKwkIygS4TAKxgdw+T94ipHdiNWhjZyjxeAbXKJufjf4dJbzT2w8GBWMy
KrroXAuzg1HIRU/PpgQ14Rln+LQvdli9ZtWW1u1K2YIGJtgSGhvTe3f+QXAkGDzqB6jwYMbURpbG
c5Qb3rvALlJ1L0uBfag7qheG4RtfszjtXge3P+KFhwbgAI0U9cbxXYam1FMOgdjdmc1QSJf7k7ES
i1AaovtCioSp2zwTswolLXu5UJwA0gGaTI8lHcn7Q6wtLImeyg0rJrPS2Z5SkWpPi5AQIaGVZeKq
XQGilUgyC9PcaIOvfg0KzdQxNM7tvCpbiQb4YI2jTy1T0saqMISrfP9r1gIe8AuaAVNcWJyQmHSy
Cw0xOHqo7iyreZK0CYM5bqzLSsCjYEjSwLuMKv38IBpdaBZjhRhu0CRHPWy/gZl+Bi3q5IV/zEdz
Aw628lXUSWk28lwn/Z8/0grTi3pEEntHIsCFPGfGrLyIdEvBZaWrSRVUR5eWaiVQx3k9thZKV9il
ZV1sqUp3vgGrmf7ZcxyUJ1SMTp2R/kL44D39/68QgHaeienk/fVbTiy/AP0Yndq9ycttmom/Us0K
NYA0GPPciYvxd9ClP1S6VZWcnsrKumYVDoj3x1teIii9qvT/ZMp3uHvPdn8xik6Fzp069Iy/KBKk
dWxYP9ILVLmUvc/QJfVj7unlriQkfb4/9vI4YKiL67EKCI3W/OIagSbuV7FtXvQw/u1nAnlAv9n6
wOWVwSDIaZPNAAnh3XY7ofkgyUabGMmVQkx9tfVYP9YUiKnw4b1tWQhWoV3BhirV8HD/89ZH5nGH
Zwf3xVxEqfB4tKSx6uHa6hZO71bNQfZ5fkv9BD9Qj5BUnrAevT/o8qQgtE+5BGjKJM8+L327wpIm
spmEdl2lHEezpyWv+0i6hn3u3B9qZfkmkI1K65sG2iL/aKCXWXin2pdAD04RMjM7U5Kkjf25ch74
vbSQMPPCkW+OPA67BL3Amj0iQ4/Y6ab7pYpgxZZ2/Vmx2oP0H0BnXIcIeZEy0mdamNhZ8uiLKmnd
C2q+oMbr9762ZUGyvHFAodCe43xDZUS57HZL9uiFDHHvgoQESVTuvCyBxt1nqv1T7qrsV5OP3e/7
S7Uxopjemn9FFavsGkjNON+OZlaMe+SM9QLGfaXwvDF0Wu1ep+Rbr+aVrchnYvE2AQw0gurtoFqE
G1RdNrFTYtA7IIGCpSK6ANXx/retDkPvFukhUlKaW7fDQJGset6ZKHuhTmHBUrIKxC3i8/1R1vYh
Pfz/H2U67H/NIPaKIsXuTbsEVXiOukfkGqBTJXgtSIc6tTdO8UpfgC3y13CzLZIPOLoYAbvQjHkm
HrvYtWGlhm30FEOvQWBZyZGgTqogP7p2q30MQA4aBzOqwLQHPhoUKFjlUYDiA4TPvSn1qnG6PyFr
d6UJjJ4iD0Y0yzq6DGG1tbs+AnCaojLo9cXwoReNduDp4J16q4yeRh9CeYePz64t5Han1OrHESLd
Rpxd2wBT/1nTQf1OQl63S+NqEF7bUvGvldYkP1xj6N+bGdcWrXdpY6+pi20AgBGFE4HyJf632M7f
jmV6IGLavpQdxR74bvhXei69pCnu8PVFRUwkfkS2yP8R+0N56QCPVgeB+RUaqUaUmXBSQjs/61nX
AbrOXGPsjiEK9clj26FnfhzbofvB7eTiXxXlERqlCA/zXg2RKd91tIYwKa5zv37wZa1Xd2lnhcEh
JYzlOyV3JclRUn7Hxl5cXGMcXYvQi7CXwmt9nhPZHXWSSLOwcA4QUR1qQF6ZBiwICLmFjgZwL8mA
QeWr1VYNbHHBUL0A/y84dIiXccJuJzsJU1QILeE5Su3926rRb8DQGwu6CIx/hsDiFdolmpaL5D8w
JaiTCOpBwT2hURPtRnO4IlS913QvfPNM0r0EKkc7CAQS99nt96A42I78CtdRRtOdxHlN7bcVKerv
vDK1h9asxOcxLVSoocEgbVkuLJdxauf9Ue6fPndeLRBRmI15L4fXyI3MxypAKLysTNh/+IWNSFuC
98Q6L0Rq99i3RrZxja/NMxpo4KCoF2BuN7sLamOyskiE4mg1DLYURd9jNsDuG8Oy30MNljbC9SIm
0LGUwaPg4wKygh10O9U11lg4snHF+np7UOT6MkwsudF7az2CYXQqEROyU59gDrfD2EVS+lZVQ1Eu
jbBDX5xgfKQimfQH5MSGcV/0WfOajy6Sy0k9mhuKk2tfOb2KAJWyuIuvbJE9rRGYDp1Kb44i8dk4
8XUY3Y1DsjaMwWOSK5zHK+Hv9iuDMBjok0TetU2IqEXYqB87qq37LKnVjVi+skt570OrIGhRfZwH
m9ANCmwBMuEIK0KdqkHcL0P/XNu1UnQJ4m9Bs+VdvfZx4B4ROoXPsURA5hmqK0Ko0kXy3H2IaUSK
4JecbuTKK/v/DwSG+iBQCeAit1NoI2yYj5w+x3evo1QiHOQdjOiTXJsbA619DskI/wBFITGfxRgI
olFq9KPn1Eb5GPBw3XVm99HCqmHjRK8OBKKIQz0VAudQiSItjSpxYTDnKTpWZWA9uzZ1TqxYN97+
iyuXM0aDmVoVjDMqQLMvmkRqvcJI0+sQufFhDKnOuIXtHQMNN2thuwjGhOoWRm9lveiaysTpqUhm
zuNH5xtm0COh5eSN6qKXEZ0G0X7S/ZAXW7BxLSw7PUCzqKMinKlRFFqgTmxz6H2sU0tHKy7t8BD3
JQSfYxd9bl3QsPV5RFpF2oIZr1yuUw4jKETRWMVb73ZHQrFErsRENCQx4scks3aYbWwE4ZXDzLuN
aWQKAfvP72/qaBiQpY13HZuGCcSI7RDo2ldosdEzInDBoe8N5LFQOdiY0ZW9SaVIJ2nRJibIvLTZ
UJhEiF+h1amRpafawVCHV7cI3m+kwCpzdFOBZ+EontBXmAaixXo7h10We11SdK5T458C210aDiAl
0wuv0uoEGxkCn1YEP4Oyo3XYZeFO6pt6kkT43fYwpu7/mrUty8mfKroTWH1+FzVQxj1kzK1L1Xxy
bWTVFCRAzWc3jzaWdWXnUCsFhsVdAHlxvqw8UUOeklHvRD1eETuzDwpgmGGPR879L1rZPwiDTYh7
jv0EY72d3gTukhWUrX1R2+Qxao3PcYTsHQjuE5Kcj2mrHdsy39g60985W1KgWCCypm4RMXQ2pt/J
kqEGbuL4NXfPU9n9GvJPuvLLj48yAoxj5Nz/xrXxphwUzBP8lAUATLfJp+2hKhxh/FDwQmTKj7QH
dyJ6R5H4YPXertly8F5bQPCRHBCO5xKXJPVlo0oNZWiJVue5yM3vfRZJGxO5cgY5f3wUSwgMcR5f
vDQD5mmktJTT/jL27QuApc+VMDaIKGvfAo4KfXYeKNM+ud0j3DlF61ux51DAOEEeuqiG9OX+Ek1/
xXxLUKSx4VjDwFoYMoMSZ2ti8eMgt3cpK8xXEK2EYb6T1BMGIhubfm00QPyWSQdoQiBrtx8k2U0o
q37ROUWbwuSXLqX8KbMvnp0/xNUWl3NtkWgWgOEiSoO1n/78r6pGCtSxxrodAQHEjgjGDwoSj/3b
ofyEf3o49HtptOgIYN8Ok0QiGygVkZRY4wFBzae2MDYy8bV9AMIYtCt7Ab7obAgtNlszGkvPoez0
QVekE8SOw/198Cd3mm0EXhUTVpPbbELZ3X6GJQF39biuLuoAYWxPIzCMgVCjSXQo9RK5jNFIAqBW
FNbQ5o8Hr9n5dZ2jsCyyl9gChnvp9ajZuIVWvtygB0tAph4B/3n2q9Sx1FLsmHnO2TlWOanaXuM+
Hb/f//iVWAxvhhobpTwolvMsrNEQV7XDKHe4Ch9K/ZtW/DTlb275peyPytbrbeUqsxQI6lOTDF+H
eeUwkFOZ9FL2nETF1aX4lNsPmpXvlVAc73/VNDezFaUQi48F/TgMcOcbE3NK35ajLnDQu0wHvJ58
C9MkQgGs+9DYghquzSFPNShB4DO5WmZHu0f8CFvKTLmo3JbiUJalV56ioLerXeLaMR3UyNc/4dxq
fBzLYvOlsxJZKOTApCHLBKc3b6JZbmWNY+GF17LK0bfpU738kHuRO+xLpe3A8WTDz0QPEEK9P8mr
4+JYAJQJLgiUwdtj00gNmlScWact3bMZC6ThAlQM9QgL2VZt22dset0386H4UOuvQact9ldkE1XY
UK9KFKe3be0fOU2zR5+rYePTlkVQhpkIVyRc0GcXLazGhjVrp4N/bePc21GIuEi5H++UjxigHNAr
fKib6Gvp5vb7qkHn1R+8aKvBtbKHiahAQKaHGA2f2a6SYkQxewA0V0UCLEBIN08M4j8KFH7P91dy
ZQPb1G8smssarjzzoRqzRdasyixUnh/5uB0Yxv3of5Ra0EzdYx79uD/c2pdxq0OLIc1UFxjJBnCn
1CC47qA1gzlemLbwn9O6QKFIQ0r8Pww24SAsLl1embNpRDJTxm/Aog5gFe96MrW93ETXIHbfnrAQ
PsGWAmQFXDoPOZrwItnFCfES90X4hHRSfJIpCv6HlZoSSrDTzN8ija2ttBuQZirA/+LI6b6U3qNi
WAdES8Xo5PUG0H1todgQXBA0zKAHThHgr8NmDKWF4mauX8KqQpo5eMoN2QlQdb2/RCu58kQiouUM
cJYJnN3xIrKHWhsaaOM6RjgxndeLMknOFX7x0iEctSvHUnkwh8Tsd55Cuf3+8Cu30s3w6u1XjggG
Iu4ZIOlk/+PVn00XN876MQ3fvBGFzFmebnRYRRy122FSJQB7h5bmxY6GL2aXfmvxfpCR0b3/Ncu0
AZMa6I30IaH/LvRSJIHYmVy1gZMLC134so9PXo426P1RlnMGlAF4kQ2tY+rNzT7G6iy0iONYclpf
qyg15NUeA5nq7Nt4fsToPG6Mt9yJVKTQRp3qvlgnz3EpWiFJaY4krGOx723vEd1fAJnv73/U2iCo
R0GDpf01iSHdrpDQaxeLOM+8JJW4eiaqkwTCD/CSPtwfZ23yKKySlvOgB/w+O1bo4LkDFUvtkur+
jssM1emHwMACCrn6+yOtfRHrw79AMukNzJZJ5BLAoQQfvqBMo3+ITv4piVzoAgnyrhuOxWtjkd1p
JK2oTy6Q/Bm2Am6rRcHVbQztrBptc/EBLnpg+cstDZ3lhTWhW3RVmwCmmPzMVkrReqGMkhVcUUQH
bOtVcPIyAFHeYGuPAc3/49hhnZmbQ7YREtfWbmJPyVNiDtt8tnY1iLJOz/vgSmfgl2fKCJ3aTY09
rpCqj8gJ9Bsr+GfT3aaytOd4/7D9edizXW43pVcIFC1MI76i4ZK8y4cyc3eYn1hIIdVScGzDsDi3
RWG8wnUq8T4N3ZeB1rlyMmslSA4JZdz8C7nj+FNVIwnFASPSdxiymvVXlL7qDJ8pyfJOWCYleCo3
0vAt83s0BjUe+cdELwO0NMeufKi01n4Z0rZVdq0eWu/yBIH7nVLVGqaKg4HXhOzhcbpvqID9ckWN
dl4mpe2DLPdF+upKFHr7vFbENe0QyPzWolmNbDgPR6fJvNzco7baP4W+hvOsHpnqC40XrT6Widfn
/AADemnQqYqTmnH3LTU8tcQ6IocEM5i5+IouYFWiLa2goVTBOgePYMuuy2NN93zaUqP/HdlA9FvR
Iszeo3i/xZualn2xSjxPIeZwpBcpjaQ3iaeYXGFRlR/CutvJJZk3OpJa+z7nJ7z5WAN4omQxFer0
ReUiqr3QRKvXuGS9SjcF8SK8FOs3Q44mBJdKl5jLii0/j/F1GQD/HGDL+M0/fdHtPT5L6+TLm79l
kh4AqkYhmbA72999EkZ2FLUTw9w+jVZyVGP7oAf5+f4wKwvEVAGGm3haFFFnkdBPM5VXQyddaixk
z7XoLEftVLD8oYo4MdLeH4cI94X7gyorMZFiD/jWKdWjEzX9+V8JlOK3tSXS0HbkigP2JPEIL49+
j7PCPsVoCrxz6sXvm34ctX2sVIa8l6Fr5ydXUbr6gTL7iA+B4R4GdFIPSj2cFFTfNx876nLzUoud
GFg8X5ctHzkN8jqLGowhcuNcZi35lr8zENYP4mZf8LpBoqhxXzWKtJH2LtA3QuraJHFDATadymKL
jkWTl7EvV4hC4kalXuumyMQ+LK3yl5z02EjfX5KV+K1BrgBXjxAL5e7ZPhDhkCDZS7I8YIWyA1YR
71zURUer+mkA+74/2Mqmo1ZKAcciEQOLOVv+rDXbPpZb5LEs9DTib/rwERczTX0dWm1/f6iVG1Gj
G0Mlc1ICWLD1WsVrEMrRrQtS7z+HAI3nBj0AECijUp9ChVs53crJ1qaSNAbjO2pDtJBnl7AvBt9I
0CR1/Kr46VJxvOpyGz7W3Ti+2qLfMgVd6uYh5AZ3mw0Kwod+yzTbfx0mvIosFGwL29Fj27FVt9jp
vYL2cnURYXHUA7F3o+rfIpCcLsQ4N8UgTWRbqhirHw1qBW0Hfg7R/vZH5FWPfYDVj9gjlGBKUJ1O
9xFpXOU2Gyu6NhJXFbc+iMUlsGNQqSyEih87kYVzMsqsMi5Bg/5gZt/vb521XYpSBeeP40+XcnYk
KmSzMiD41qXrR//Q6/Y33cXMvsACapeLUILw0b5ZeJbJ4/lPSZdXCss6m8aSHRlgRuU6rVrhBhe6
QAHyIUDC9/63rU2iTUL651VOmXp2uxSlDwqzzQbH98oHSeD7bvXJQeTiGa3H8/2x1uaROioIXXap
tuBXcf3U6aCX1kU2Qx+WQdVcAb2T1hPT916OFPmkz/nh/qArwZMS/NRehk0ItnB2CF3EyVCO9GiJ
9hSRd6GWJV9jT6m1fZ7rgbYxncuXOuUwc3pdcllwr82msxnorsFawiO+f5YryGxDtVN7+aNnWkc3
wQGvuMjpFidhZQ2B4gCqRpMP8M98r/Ck9iPRZe5lalrukfSJEHG3v1Rd89RZ4vX+fK48n+k0wO3X
gGmS/szns8ORg6lO8PsIcnnf4MJOwptJlfH2461P00hzkPIpT8HbQKLEYZqNbW9eJPtHOjSnHDX1
RKDo3X+5/0Vr0zedMXobvNMXCjFoxWHh19H57MvRoYPyPpTbIxDeVwx2jveHWgvR6GxwB2HdPGHv
5iEaTGFh4/7o9KN2aJXslNv4I3Br7dKxfQgk8a7LtQ8ZnXthho8td4fnoqB9/1esHAk2IZhySuLs
l3klLu/6EoZH6F1tRdIfBhN/wLAa5Oe2Djci58pxgHTNnJL5W8smb120De+MyHBQs65OitXVH00E
hr4lPBEvODiGL7oq+equlTGw2rkx9qEbB1JZ+wlsH0Su0CObIHG32wjxlDqLXQojSD0O2rFv8gxb
LCTJceroPVCrdZDikZmXcnC1espOpyIM8ZiIwJiCqaaJou0RfbX/yVDziw9tGfQ/y2KqtOVJUcj7
rlHqcOd2dlMekxa3F+ftiwW2gXACY4Te9ewYJKYV4RqA2QEmZ69ICX0tSvXcScpGJra2J6YOInNE
Qi7PA1cLBV8ABwUP6lUXfZDe+alxQCZsgwi2cgXQqJyYYIi2Aayb7X+JmCjsQRgXNXswPW+fgaaQ
RbZvovepP5zuT93q0gNuA3qm0CqfF0FKfHMKCxMhXNT6HHXNsKrPcVh+UTvje217XyhpnnhafK4x
EPx5f+jV6eSEI8SkTVCD2a7reJD7qIR4qJ8/j0l6bApKMcUWtHVtNolbE9yTY0QKdLu3s0FUvPZL
ybHYJru0L9CXTvPxUMdZgIU0HretZ5rH+5+2Nqv0Q9UJXEoLfZ5logU8hADIDJjFTezvwcAoIPs0
zK2geMfhzkv78cm3kuFTmOEjCy82b77e/wkrdxB5PFsIIgk7aX41tPXYhsz94ORDgtdP0RYvrRcH
G9tn5cXAKBNkmN43FLHZTTeaVcBDqZUumA7/dlucGEL3Sc2ii96Gx0TTn3lqbszt2rbhGYSCBEmE
uoCcVzkcudFSR6dIqBqpOaVWD1+pY0mA24grS6YFAMKpVjz18aiHz+tmoRl4aiWVaN9KQf2zbjXp
Y4gGFE7nDCtOkVbGyqXumw9GFZyKDnteGv4+byWRWe9NkZf/5JXeYSAZb6ktri3vlCFSubGpys6J
LYYcBUWt0MK0oFaNreZwc290VNYmmkND9YbizVT+vT05FJ4GHjDx9Oqzq0vA8/O5wIP2Gcmp+D8U
o6w/2+hPP2BRJkrSAFtBXXMvUWjv2bEHLDMubeZtPNzXPgnqGyyNSex3Ee18yiCDCL3RMa3itcIS
D+ut3/gD/odhWBVAOtxKRLjZzFmhgVNsI6xLhtzSPsRcdhdZtYwaBO/N+8d87YvgtQB/pTw/oVFv
F8mqDTRV0kG6uLFyqkTOkOHFVuONO2llGFg0gFANUjN0aaaA99ezuSoVXAfzMXZaUaWY1QHXqWSs
FNsOLs39L1rSaJBb+musP4jYv8YKB6m0VF/CCzGyzKcQ2XUNy07IS/siNLJPqKaqv8cmD9rD5OL7
RfFi73PuqmaLKbKunKBS5s9RWKDL4bk4Re4VH+b6vrDa2tiViZ6HpyrK3A7nyaD9BW2fA5QHSqyf
Y6El1y6JjBYz4QjgRZc38XMnMiPa615UdxvbZOVq4tXFumnox3A5zSbVirPRknFPc3TXBf4aJkP/
IMniHXjHKjvhOZ4+WPr4H7IY9J2AI5gMO5XLbpdSagdFkyIJ6VTk2koT19UW+2H39f4qroAfQCxz
8Uw9RJNsfvZxzR+EX6Y2TpN0yZEqqfdoKuSCle1ZD9j3Yr8cFQI/MYHZjjtJII545ui1kP7DLNNR
n+p0zPaiyzhmvh6DFhAXWf9Sez/c/tqhNlQ1R2v8cf+b1w4Jl8+ESeLGWMAN1RRhZjfKuJma7Fjh
aWlAeDODLRb/yluMkEI7h4RtBapTlrYVmFqE3w5OwHuAQtm+LTB8UrDO09LA3Hj66eyHWVcChD2q
ZPTU0UKbP8eEr9YyHHPKz2rZPqOZon6Vh3hLNWTtLPy5zqbYzEN2lqaVltwoRYvSWl9jvCMhEhmd
cFjBi/RfTdrqh60tFGwjOm/kRUs4R5H6HRYyfefIVMjLqfnBUwsdvEjsRDBW/eXt+8JGP4IjTiqx
qB/51ELCaOz8qyvZ9cXFPwyuspQ/Ihilb+Rjq19GxjW11Dl685CCbSTuH1ocXlVPw5B3FMIJWnSH
IjEoGzpoaysGemSibJGEUE29jSOVKHsjz2SfxDaNTyCcXtUcFraCnbwTy//H2Xks2alkbfuKiMCb
KbAN5eXNhDinJUHivbv670H/5BSbKKL+7qG6lSJ35splXhOVl2xaioOUZHdNSnKaHquE2PaUTHFf
YlUL9i/V5v9lSf8h7oYz6rUvU2G8NIp+cPR3yBfMoKmKABiRakL3eP2Nc4g2o9VpoDpGEL5VdBV2
fepUeJUSVsU4L86R/d3G0FeS3o/YZ9rDaIGijE4IqJbXSycl/tHgesOrw4WQOTJ9JPwx+lhm7291
sBLiNetDtIKpNpF6YS7UaExrAqN1viD+9Sgs6zv/629v34LbsMVQn9Ye8Ma1uN1mKqVT6mXT2UkQ
yY/WPHqKjq9mrrtTOR+Qgm6LEhOcAt1oOpp0NbenpJqrFJvuOgtiJrmaBLM2Hd04/11UF8BBboup
69ufttOyYkWknViOZ/wGWYLIEW3SGaSfJNnD/wqplL/05SyrcMX64neuJk3HSHlUX0bHMH6l85A8
FqWi/A8JHZQXx2Q4eH1vY/aqi4lL+Nq6Yi6/3qP/pFDwstLeMWacgs3FA+n/PVXTIzGSvd+THxJR
TBDiTF03a5D+lXXZGVXQJOIuK9WLtBS92xrKnW0tBxu8txbCJ2txAJfxBiMuKSbU0wznY0QRszOM
/j9lVatPQzLkbsa9P0gZbqMo/ff/1/pD+uTm51QbLXSK3lGDMp2DLhTnsLHOcFAOvmrvV7LBngB0
oby8YcktfeQY7ZA616UR84U5X35KKt71tw/nen1fv9/rdO0v7oMfCybo67MAc3vM2oZhk259Emg6
lNNndIFdW/ndSJ+c+os9H3nb7d0/nlcQfyv79YayllWdHEYVDdzVBKpd/smbf5YpdQs7PZv5VRqP
ZCX3fi7eV9rFVKpcoM1JzDJFmEWzkptK87cjpb9lkf6MqvR/b2/k3s+1tnRWJh4c/22XcUT7Jp/H
mR54lPhjYqD4U398e4m9c45hCbkjbFMUKzZf0seG1bUzykktgPM+Dkw07xy58Os6Pzji6990cypo
+oGfpUZlZr45Ff3QR9qAfVY5JtJ9OpvheRoSytNsaJ1vUxtpz4mhlUe5q7HzW9FgRtp0VQC+rVcN
DEVGIMRhoIlOGR7LGH9MV5awt3oYKgAVboOSAWZlYVFjaoL9j3YpLUf8MyGR8x14wfRvhj7Jv2bY
dN+VRCF8JhDAsLbU67L1kerFDRoxmMlGBtvsChfkp/mb2Vb7vFROmN+budbdjQCJjGsRMYhF7y8T
MFPVJSv8sl6djG3cmh9Mo9cxN+XFeqFtryluMTNyT0AzT16VF4mNKJqWtyel0EbBB9TGFyWqE+sS
TmnenB0rl76YS7f0Jyzgk+d8MkxxRrMjsTCPKPWPmD8Oj8qAYQZSaSCKMQXHRvpUwvv/mstJXriO
UHvLLdR+fLbkEo+Gdx814NM0KWgPcnG2r77cRLlWdGYUTGnriRxAKXYTienG2sGZ3rk2/13I2sjL
qAhAhEhTYZHWLhdk/l+QwzhqH2k7QY6ePLwqjarolqvRpZId55rQr1oxjd/HYdAe0nY2P091hFro
YEi/e6xJTnU9fkMW45+OifRJGdt/kyWGfNpV3+a6eJiQ7fJsgjGTLZFjxoscZFTNn5AYMtwZOr9b
68VPJVV+Vnb629SHe9Dad71sL0yF9fanI8MQZ4xifDRqDT9yPEqDsslK0rcsPld9bfg5WjqPsjET
PNr+Qug94lPsxF5yRiQHABdgYrONIJOkpX3e8PIvIvfmFq8/rfTSDm0Q8DdTomFif2QTtJclsyZD
YiIj1PJtvsWPi8CTgwmehYXwYmJSrBvuMGfX3lbPSb+cFO17LBUXSsfo3e0v8mPk4Em+yAyYAW7C
mN6kUzhUjMul3vTHslrOoxVpbmx1R/yGvcjF3JjBPIklZc8mTU7ApqqtxrhiafrHMNEudT2ciS4H
ZdXedSH205onlUTm5+aLJkluzGm4NgANLpGZJde6mY9Sj52HBmYTj8w68gMWugn/8+yYSwbJG0EI
znwYx9EViRgYyU5UQsrMjuSedjrpNCtojoCa+utAtilnVGQvHGCf6V2zyLgYmMLUHvXedO4bKZl/
SG1o3beZ3UonK5qTp9oxpY+z3qm6Gypa/tzZ9vRQFZ3R4Y49SAesi523kP3mUV+7NmD7NpsRCzSi
aOunf2dg56Rm0jxqXX2Scz3B0j7E5q6SjyCLOxELyCKvIIeWBtl25hoJNZ+qESxhJuVPRdRf1Wp5
lDoLzFHykHTFHZo2n0fk5t8d9pFkhURAb85cRaReX5iV7baA8LKQFud9PpVWi5J9lgvrXsZewnaF
iLuj7H1nf+myrH5+8Im1G5zONElNWEbaHBjWc6rjIbjcaTM+4+1XPTsSPdm5pZhmmKuIDrp6N3OR
RgdkapWxEQxRP4eMn5LlWy9qgL1pxf/JNVtlNF9aW83Th1aaom9IPMvdfaQ4tewLYxxMt6/6kMH3
LLCiRctWiS6jKIb4PlpE+dI4al2eJrvvHtBminTfDLGU92ylzNVvxYJhpmIn88dKtaYfi8bz4oZq
on2bNSX8msz2kns5I7vSs8cU+J5UGp/QgjHrixSJ5htP1tSDtl7KGnz0ZDzPaE4Oj5PehslJ0pfp
sZtH6WmM21lQ0ErL91bMSudh+yE+AoXKNc9CU6HwWiHFxUlK7GjyyxxWoccIJ9S/FtgX/2oip86u
mexgSllbcbrw3SaGdW8ftJ2HCNkkxgV/pY9v+hdGnSpGJJbsTkfK/nnsZMx2IDMmCC0nX6w+xnQn
K6KTZoxHMOqdm0Veu4rMU1ix/iaCyggfZ2lVLVeapBdUCO+LKDlFxnQ1o9nP4k9jYQT1qB+0pnYO
HrGURwgkDhixLaY/pyU6W5BWgrBP7opW8dFj883Zvr69rTvPA8sAz6QOJnZs8/a+1fR4LssiqHjg
E78qepG6Qpmz8uD321mI90HhTV+38WYXo36KhyxGCEpyClU+pTG9cw066njwgu+vQ+sXqhE0sW0b
sZPGLK8o8K9lXX2xqHUQxjjYs52fBs1bIg8ymzx42z3r5GUoOzVqg9TQ+keEiSJPYAR7GgU52Ns/
z95SiBMBLoW+d6vWgqtLK9t5h3pjqTseOnzlNZ6shLbIIg5+oNulUAFYBWjIfdAQ3SLa4iEtyykO
o0Duxb3pLB+wVrgwEw7e+0XMFSE9AmOAnH/zOHZIu064xoCH1ULrUTjp915pVC8R03xQKNw+E6vU
EoBq6hEK0u28mapnCBc5l5EzMENPWFP/VC7z8qUYwJqFkd3fk2i2B5+3k7yyKj8ZylJMxEA/vn4Q
M0bCuYj76moW+rXFUAYqaX6uRuMTOnwj9SPypZ35Tyurfi7XB0XY7eHH7oV0ko9GIuwmaMRxEUKq
XpQgKqW7pKhOldy+Oy6xBD0YaBirdtY2GnZtBvFmJSauzZhOZ2Qrf9YPDdb3fjuEghjhr8jqGyXW
PIsKIRonuqvUZPg3jgyrfBhCIyzduF6GR0eunDFQmmic/beP507rdZ2fMgEHBoze5PbUqJXZVKKD
NJNM9Q8GEF/SWa1ds/sh2aO/yOWX2Py+9Hkwy8XH0HDOheYcRLC9b6dNz6CfhithbH2P/tNsVSSo
R45RJkHZgbykcjfiz+mYYIVxcqyvb3/u3lrceYUMjhADKuP1WkJTkrgoZCnQ53Y8h+rEO6PBv6pk
p3F1tRjdqQ+jg/h5+6DC/CNDXundOzz2HEQu5dAcXpMM0TDPgDvvQXRBt9XJ1Utl1qan09k4leVY
/kb07ugp2ot0cNYIc5gx8Q/YbHBlOiKqyx6Z3268xEL51OrZKcr1z2/v7d5lxAmCjizP0Ir7eb23
iRkjWVbYxrUT06VW68CUjuBSu18C9ITc++80elNpADXACqRAtNJA4sE2v6VdeEnjI8Lm3iFZXx/E
JCm2bhBSytSURV/L2V1WTPHHWKCGLg9/ElUWo5tXmfUYoyx0NGbf2z002KAlr97SN/VM0Sc5PbtZ
BL2u/4qc7N+sOcKp7u0ebudgv1YVpps6IovTmlKtSgN7UGQASb0ahLL2e3CM4YBNdFser0cARO6a
vYJG31yzytAr0AmTE4yZlF5sbMCeLdqMz0gW59gwYQB61MPefYcAKaAVgaso8/3N0dATJOcHlGNg
lFEP9/pTFSlenNQvi1FfzTq81obi1rXw5S4/eCL2zgsPA8M/mjicy+3X2pShKRDoQB+iU9TXl9b+
gzYNwBBUHPTo/PY12/kVAUWCKjOhlt+KxVT64lTdgJNfUdjXrG4+t3HlSXZzVAlyW183uBkFaNTz
YE+oPrbvgtxVpdLqunQt1PgcOtM1s6o7pzQPAvLO16xOYPiJrkJWnP3XQaOy88Gga29dqzIC4qw2
H1DKdZVeOpji7JzIV+usf/6fR0YMTd2pMEOusVr7qiUuQDX8Re1Ok3WEXtu5yes7SqH+lxi97Q1J
nRHp2qiS+Utz7nXY0j05s9m9P/VZhdTNNWPA3nbbNEz1pZzmqMbvTuocP0WOwmub5d2dHcRCTRrD
qBQD/9zeY2fqotF0JDUQENjQo7+AAb7a4I3VvH/QEWJ999FmOQLvqmnGsHJzh6ViCud+KpHRHWrn
URZOPvjpMDZ01fvxUP1+70j83Tt6OXSvtkCuWM9F36Y0JCMn9Mq4vCi4Beo1IxztIEDsnQhOH4EJ
73mqgW2AmNRa0vohvxNWOH1OrMS8LsWhC/Hu99DxJF9lngy86fURr2LwIwk2fsFUhBenkE5dSyNX
ex6Rr3n7d7pdCZNAxDP4L2ThG7BRKfDiFflsB3Ki5g90fLWzmkKyWqxl8nCdOLI6vg2wrKdjh8m9
gl2x/aWWopVyBOqjoO+/VKPiCvNHP9xnRnpWwiNVg9tkjbWY+HJ9AZjfdHZLuZnUrIYUxxyDiRPG
3qdabQ0fiVLJlcuq92bZzh7D3u5QHT5Uft/dWhAB6xtNg2LLm8HDou4dKcuCcbbJP7yuA5aattcq
VLy3f8S9TUXUgFKRJsWtuN/IiKVyFifBQSCEKf9LLb8w3UmGxqvef/4hAXHJQDqBc6ex+Ppkxv2A
usGAibNTah/aRnwT+dF04bZdxhKUoLRemWDfoKm0LGMcoMhtYArRznTBM+VXzkz7Z6jCn5bibLhT
7HnJz7Zet/XBVu79aLzHiPxAJLsd2OuxXFW1IDTi7eem6b2Tv5ha6ob9+8c1PPyrWiJTOuLyttM+
KHWFMrzKuKaWvwupYFrUPcSTeHccZhneYqTh/5qpbuLV3NpaCg1IBGr44vBJZTd7JeZNbx/AnZSN
J0VnfLqi39a38vWxgG9v6NKEWEkO9ylypUGbP+TjKE64+cpwRJXlD12i4hOHeEFqVa1PNW6FB8XZ
3jVg2gfkjycHvPnmWytbi81KqYwgKbBgtAxXSsPAzhLP7MNrnx/hBvbO6V9zNVSI6CtskwO5a3NL
VIN9Hep4uU6L3blZZlsfcxBHfotvn9/RKXRrpRoPErq9wEb/jukRCTkdos1uN5NlikiGgtgMjpt1
v8EseLn1oQQCxFmtno4E+fc2FpUHlEeZI5AbbzK7OeuK3C5RG68LgHdO+bUkVuet4up2+KnWDrhl
qspheZ2vwigDQ4SDFWhwju/rw6Rk6TwVGmrxReX0kzdYRvhoNLbyXZ3DXn4p8Cp6wUay/d6ZVme4
TlsnuASYcvGDt3RK3EaKzKAcwBn4aUEZe6GSlr8uRtd8aTsSLW8K60T37aZyJre27chgts2g3JU7
WbIPLuBeQIGUiugMZDkk8DZ7p+pdiwmmnsJ/QlzfcvUR0H1yHrofb1/BvTPB+Gzl9UKcutG1maQW
vA6T+YCcdb7vTejLPhWx0j1W0STHQZzMJXSF2s6+waAbjfsirYeD4LlzTsiIiGaA7XiItjei1yqr
G5Qekd4p9XosqsxOdnEtOE1F6RniiFq2A6znxSOwMeOg33TTppAnEeIGL/K7dET2ErVR8wLzjQ5p
1ZqnqRvGP73W4HUrZ/UFdvx8yrI6f6I7OB9k8DubD+ZiDeRUjat44+sTqyYt8vgzRRxsl+muSFvZ
lwYx+YZTFNdinvNTEYeI4S69cKWxU36//duvZ2hzYdagu0o3AY+9CXyS1Oa5vfScsRZFZPs6RZov
1PkgyO+cZJTyAMYCqEDtYxt1+B6pKwYH+XXr0lgfC6k6W3p47uIjc4O9YwQUEDgOvyy9xE0czzpk
MCXRT8FcJW4W/xwV+AO64KL/zJMj1Y29vUPBhOeCmp9Me1Oo6KJL6srBHTTVqwdwqzCG2pMsHw1+
b+sG+vgUoriOrdXQtm6wh6iul7yRrpVa/qzFgLZW5ByEgL01Vue2Va+a0dv2U/AAKw11wQOstcO7
fJT8pVAOyoW93UKugKEOxYJ9ox2gLWPdRO0o7voqXZ5DaLF+Ey7hv6U65gfBRFvRUNtTDZ6MrGLt
3qE19PpS2RUdBcZ/YaC2SBYgh0Xj3HViGZdsvXTSynfQDXPTLBsib0pl8JyIRKoPpdnZX8w+yX7p
4ZhWbpGZSudiJS+uVU+S7GLpHYees2iScS6nDrERqYUKd4raJjLdEn14xe/UtHmp4G171aBaH+S5
VsXFViuGBnMFbK5K+nRBx3iB9iyDy1hO77/RkLdBE6OvRId7E1Bghts1sDgsn+fi1Dka0xBMj60P
b6+yd9EI1eCF+CVZa7PKmEp9iSkVmGWH+TDd88KdurxAqz6uel9LjeU0Z7a4vL3qXhwBkoAyEX02
8D2b612Hht7LZVgEYJR+C3X6XyIAPurq9E9USUeyEHsHFoA+svgMcBkUbw6RrMdTUcTw4Rt+Ntey
R/VewrTSHWfmuW9/1+5S3AxIgRBlb7C+lllw6iywHdgtPHSN9oS4nD9QSry9zO72rToCXImVTrbd
PmkYQxML38CxftVwKsvm2Y4+muVykLjsfg5ngk7sX+PLzc6NqUFCPTHqiAxwOViad7TZ2nmAx9ZV
ihYeZH072TTDHLoQzFeBKmxfF6lHD3WcNDnIBzGepgz1QQANpW8ly4yP7jT5zqTqvtDS9uA87szN
Vvgtmg/gmXnBt+NjfK0K5kuVHZQYQ4TncpCjD0sYDTNkdBm3TZTm5/Gs6K3908wKk95z3Cv/06Ol
T06TgwqEN8ZkPgfxby+aY+mL+tTadb/paVUy8ahPiuQudAB1e8Xi9LIbRuNyUEzs/c6UEmwBwEEw
aZteU7/EnTECV7yTV5nCepGNJzo4fwoQWQe9s92V6D8jUKKQ3G8D+qA6TVqNeR9EIsiRAYjm8LKU
R2PQvX2j80gZClaDEcwmqIETz2KzYAaZq6rfRMl1pCX99hXc+xD0udd5Eto2NyhPC0RD7qDVFfTF
cqra+E6E1aVsi/c/tmgTry5ktGxvu4BanPEPWEi4jDF5HJunyhjA9dvvT+tYBaYmX8TQ5ebikYfV
+QQ+F7pF2p3nqPGa9A/7e3r3prFVUNWQUyMcbxse5pRaci9XWpC32ZPJjHSxh8c8DA/C1hr+NlkD
g6oVfPt3ZLW9zJaT97LS9dK1x3nxwZzbPL0mql41bpEqk7imMaBgH50P5Djf/sCdCKaudnVrw3Et
9TYHT1JSC7E4GHmd4viWFP+BwnNerPyTUqrPrSWd9exIymn9K7cfC9AKnsSKnLhplUkImVpG3OGa
U5rqs2mDdzONhXk7cIqzFE8KFpyp7ltRmZ7V3Pr59gfv3DRghfTKGPkAeNhO4CMTWIheZWawxJlz
iVsoj6GdHyXoe9uKnAagJWTbuHOb924uAZP1HTiiKvu5ZM1VVOIhnFoYxV+dPD1LJIJvf9bugiti
fO2mMjbbBEQ8gTBNwr40mL3IOGcWS9kvxVKeyvxzfqS/v/Oa00qlI/53Pn2jKGxPBjLPou6D1uxP
9KtdiSfQQeEUud+3P2vvYlAj4xSxSszcdPordcnNIqdJLIRI/cUoojtDncVz2c7pSU7q8C7BRfPP
+xelJl4FLUhjbzTcHKiOWaQjmDzRu/jVxE73pwMeCEAjdsJ/gCHFsms0BaSPt9fd21aUtA14lqgp
3hwae9bNyknU5E5bkp+aZUSP06LXTxUIu+uohOlB8rJzExgH8Y3rZSCB2RyZqOiyNlOSPhjE7KN3
46f9eACGt/bWAG3P4AmqCvDxzRpZ02bt1FVywGzInC5iHOrQR0r8VxGl8c+yzLKvYO4i8PhK8hzP
INWA/s+xJ+mT7KOcqp2E2TV3vW6P1ziLxSczG+WTZuKwRxIyPmmJbP2SHHj0s1D0L8h1q24SxvOv
Oc1gcKyGrCLOsVBFvvCXcCKkggWysslgxaWrFIPpd5VVYm5fzk8hdb1nDtO3UbXHwtcLefYMrShw
hysqbwBJ/LVOF+dF1SALC5wh/qfIiXPtmEW5BYWDryLxdV2k1PI0MaYe6cToVrYtAGjrSOb2ZZ9+
yWcDEAeWbJ86a9I/x/TTP/ZwkJgFj9JJnXPpqRmS5iz6tPqsRTRH5zlb7q2w/SUSSfKkJR3vqqFH
LLls8yLQ4j4+2ZOm31ltUvqSrK1uvYflz9/6ZhO0UQKm3wD9l87Vtr1hzeHMKIe6FhQXiniV5nbt
Qi+10Uy3gu+wfqh5AnFnoIPR28DGWmXVhZDdoqZ8lctceJC2OtfuRsfF93U6G/J0BB1Wd8IgiNe1
+AQcv7LwXpffC6pvg95QvvBeRr1v5qZ4cELURcCDy6OGREgl/mnTptPuMw4VegFJWMoAk7DkRXlv
+gSl3yppR5Xt5wxhkg/zqik9D6XywZ5DRNWWzMjcIixnOrYcPtM3jMaQ7us8yRrPHlLb9pMq7kHI
T52dAhYX5Ze5l/SP0oAu+PntgLF3u2hrMB1fxUFvTF9i0x4g0y9FkMuz9K+M4g/gNW06QnzsxCWw
BMQ19EFpFW5HFIqephgWpz2cv8TjAcU+hzZC9VWT4oNXbCdHxYp05ReSC912ELK2ry1Fsvn5+tzF
RNALhyKw6iOS1c6rwnOC3hwtZ1xzttmj6KnanCiyr+kifUnkuHWXWsKLTYFPGA3Jk6aX7y+zAS6v
NTYpFrn3pmGXV4OhTzOvVyXgdalmXFySKW0u1lAfeT/uXAE0D0Fy8TojybtNWQ1EriThdF0w66L4
nAhp9HDyRCeGoBNfG2XUTa/SY9sbpSg9eK53UjsIVjTTV3llxHE3ac+qqCmXWWtcrUG7G9KfdXap
VPlhqhu/w3aYgjRpjwTids4MrSZmCFQd5D5boYXRnPJO9FUewIQJlPi5Hp+67uj32zkxOE+sipbk
yKtv1eu4klXobhd00q9CelEnzGpRN1lQ0vqTwSd9+1Lv3DYG1X8rQQQRb9RGEPSTWsWqu6A2y6/z
IFeuLsJ7MXXeaJrf315rb+/WWg2IDRPdG5wcTJWopP2DllC0/Bzs6UMsR99apTs4FnvLEJ7IaFQF
Ctl2nJS1/AmK7GVgZkjFZqpLveBZzZ+3P2YnGhIEgWeBXEClZdtJjkqRmtZkx0GOoIBIRySp9YPi
dm9kjOIMfRdWoTDcngOZ1DcboyS+U8dyuWp1Pl5WsMY5ijX5HxwX4DwzykJeJGF4LdeaD+foYDN3
P3OdjMNhpPWz7UQ6icFwVlBg253wpDD3i7Y9SNt2jiCBihtFVfi3zfr6tANxEFZuTxUKrmkQ5ZHf
Nabfth8U82AEtXMwWAi4lcrfuUKTXi8EHgLtmaYRdwBe47OyGONlqZPoa7L6Xb/7dHDKeVVWz9Fb
KBlc+ciMUkRFZrm8JJb0JAZxkFDvbNsqSAR/iEeM+nYT5NUqIxNNoQypU/WxnqrzjN+nLUX3sMcv
b3/Nzsb9hfg5DGf/si1ebxyCJMOwSKp1HcSwXLQ6Cx8zoUZnOWuONm7vq/DDQT6HPgjbtwl9Zp+r
KNmsXiNN6lLXwoH+OI5Q8I4sCPYWwmmdngACUms74vU3DbmF/h3d96vWrlWd13QmrO3Yz4qPb2/e
zkI2a/BgQP2/pUa1RNi5alKQR83Vsv4sw+8Fq9suPdLR2PmRKBCpvAFyOavJz+sPqqtFruO8Q0JN
ae7zRrumvfxtLo/UsGz+mk1qvvoKrKh0HbmcbWpu5mPdTlIVBU1cuH2x1ib30vIFUSS3kO8m/eCU
78QfZElXOTED96Kb1mvdKBNVy2hdOSv3VupcEBM8CAv7S6y4T1oZmDxvNg7HMXUxRQyHVjGrIERS
IsjxhzgAl65/y3bfGAuTMeBYdCsmGc5DJVQ9mgIzj1+y0ApokWJc2Ht5nwVOKP/UmvlsNgexdedQ
MCX+m7BwANVtRaw1U1KY6gqfHrITGkOXtk+fZWs8eNl3tpAjwebxO7GR2xFSpTdLWNsSwq5pAek1
epBj5cfb1+hvZrXZQCTYSNPxDF2zos2FtTMJXoKdopdXZpXw09ap/xWaM3zOYyVfEMBAOcOVqs7O
/Dmfa+2ctwl6X2rIvP6kAPCYPqhDUddoHUxj58p8yuwVlF5osU6zvgJws1/05MU/S1JnfzB5iF7i
qXQkN+R6nzqzTTRUrenbnmJZocEW1dMHZNQxhMCKNbubgZY8lJISOq4T1ZbmTrYmXQr8856SEB1D
VxlyNb5g2qfmd6VYsMRC6SG/BxxsEMN74zonpnZ0XXeOHc3xFV5MC423aPPmjWovHCM1kiBp7Qc4
yedoTj9HTvNc1O1pVmLEUwRk5XYpDl7AvZNHB413lkqOcfjmVjU4c9lKKltXu8E8vAFlVj2P8ZGC
3U6mTKz7a38EuPlGvGsMVX2kdYJJm6XGn/P0KdGdp2bsF8kdciP/2AjLOlKw2P2ydSasIXB/mzI3
nJPOspo4gGPtp9KE4rXj9ulRd2Hn3UAijL1bs2WgM+s/4z8Y/mEJR3OOsPMu5e4Hrj46g7ThRcz6
iyqnR5Iot99EaOU/eMAxT9O3sKRwEsY8KlCd5cbCWMR8Kpzyd53rRyjI/XXQ/1qta28HwH3Xx1I7
JRbY2MRvnZjGhpUiHudIeXJUqt2+VDyGKzqW9BVIzhYgMI7kTtT3VpCmdnHuFUl9QDg4PLVxpH+I
4q7wItkMT9KiHRWmuyvThWRUS8C40SoP6zavOlMKr9I8onU/J7/T0TrHuv4HrYGvaZ5/1bX5yFPy
b7fpdYD823YHvsWrTDTeHBiliuPFbtKU4fpUZn6lD2Xh6l3KNHZsYYG7Tb0grJ9Xs9O7ZoWogRs5
jHVh7hiSl0h9kJhTkpxCvTeE18xl37imshTJGf80ZCdKxkUvhWIN8oV2KhraszJ1GQmakZZ4Nkn2
j9Ax4sFVknFRvcbRx6P52N6+Umqh17C6ckDwe30lunKWyik3pyAbpG+RKWE1UOFVq/uahgrUaNjo
BRjxu59Q1MnQdcNAGkIh48TXiyo9vQ9Tz/Ig72y/LU/A4C+OeH9QYZWV5sdwfwefXrOjmjCaNGhm
+6ELizMU0v91XX96+xXdu3/cdJrkdMfpLmweUb2ta63TUlpeTvShLaLvkFD8fDmqTfZ+KI7+X5/7
tWO46czYEZaFzdRnd3hfgU/jFcU6b4r8ch7iILPw6kycJfWkQZLPb3/gTs3MTYeYubIKQOBtZ2GO
WjBABxt314Vd3PhJTJOmk+T8xbDy4SVppshDTh9aBSouiDuPiaLkPtq4y9HY6vZp4h/CIQWcBW+J
Mdnrc6PKTP6MBKyLnHZXQzW9LH8ezRx9DpkE5chsbveH/c9qa4b2n9eiInzSD0hwznNUciGc4pXG
bQbterC9xm2qt8IOgScgeQi6ZPvT1nrUdY7NPLXo8uX3uITGOcTzyIvSxPiwDIrFWAFdk6iopMdC
kOEgEqMT781IfEjNsUE82sk9vRf6SUMg3hviOHmw5sb8FA5N9lAWs3kZVaH8AzZZup9Ns/RJtPDf
SfTUixbJ8Qo9TB41BjDXSmiVJ0bNujOMOjxbthQ+SsnUu2o9R36mjZiEJ1F+sdGLR1mtmq+TUfV3
kepIUJ/LQlxNQ4oAdOQJLHSUkXPywe+4Xs5Ymhua78x9fMF/M/eElLSXpJ6rTzbCCX4tS+FlKJb2
ks6G7ofmqN3HKmC5Ni7SCxUS6Z41mNXLZIrhQY5mjIbLWuWLBfpJq/AVuPgmKGS1e9DbKXpSnAm1
GTtULkOCcfwpFqNynUqpOxVy9qdCcsmX6Lc/hmpYImzQCN8eWhvNkv6XVPHPNaPB/NyS67mhbjkX
GQG8yxJlv3Kcp8+TqrVu3VU2mWykIeKEUFHIB32e6JBdCyB9XmU3g7vmUm5e5Nopho9zb8dRhb6R
KZ8yTZ7dOumwKuhEjJnJqHi5UGq/XDIFcWzyH0uD4d2VvTj3jlnjftPlTN7i3wUogvtqQclYKcLE
DyH4By2O6v1lKKfkWZhW9AwGEdvgboIBLyHrSZCtpGdh1eWfLlR+OLnuIIo2zdMT4JwSJXDJYvJQ
6lZ6ppEwwVUacRgo52n+LiKnDeQQbUw3S6E9FnVSnY1hxCHAju0fsh1lp0aXmdIsca6scKn+XzL8
yUNMKgs9PdQmX3GK/GfXWKZrxzN3abYlL7SN/mK2Xev1UZH6bVP2HlMc+yB47Vzi1XCYaEF3GZbG
+uf/ucSK0OfFIE8JwrLxZ7ME0ohVQ6kdpOa3NQFZOZUUmfPaZt6GyFFrumoo65V8Tc+3HU/KrN2P
UAEKHbQo7kKnKSU7649geTsRkRHBqnaC3ByggU1EjLVGn9M+6wOsW+8XHmt9GrwasP9S/cqY578d
qvZW+/t9tNFX1NpmtVI3CmxGtOIOp284H8+t/qJMzyBqQLce0eh23jtySQARVDqUOtsuaZ4MPHTY
fQZK9kPI+XkOnacq/ZZMj0KOL8wfDw7K3i8IxwQNMlSo4M9v3ld5UKZ6ttZaOMzPPIUwCOTrvLTX
USOUPEmN9Dmsj0rJvcjPPInnfJW7vemY6YhUqk0i5QGyl5WvDPIvXUY87+1fbe8K0CZRmESsqL5t
1WOkkWZFUy6CbIGwo0eXKqru47G+vHsZlexn7TJSX98kdbHk2NUASeYqq5Lsj5BG/TC1cDiomHq/
fyna2uuvhSIOqKfXlxoPKBoD7excp7lPPLE4w9WC6/syFPOROtJtyYjiLPXbClVGPXtb7KcqxG8K
A4jyY+GFeXm/9BhBNRdd/H/UcVAAaQTCUsW4ZFvdZ3rRalocIrKxjOV9ydTz89xltZvKkJnffySY
L5JwcLN0ZGk2hx2nqf8j7Tx240baNXxFBJjDlh3UbAXLcvaGsD1j5px59f9T3hyLJJrQnAE8S1UX
K33hDY4+q4ntOUbXH7EzyM7mFNYfEAwbdjouG1scwi2oa24p7GGXN5TaKWmDMprtgXPwn1pDjj9U
yrRrf7s1DBEqLRXBEFjlMaQ47VBM+exhYA7qA6vtc0LFaydW29oNNOrBhRGG0k1fvCYdeomNnAaI
KALzfJywQXKJI4qnsZS6k1UE/s46bVy4XH300lHvo+6z3OiDlYT9XNUIVLeyelCz5lqH/vvRNi9S
WH0p962ORe1qkfDC5wFdCgSDUH85wUBJzb6ng34l49F+ToGJKG0fxCbVC70PJ5LXCUwMunbyqe4C
CePWsU7epVVZfsiMoP1x+5xvLSoJIjk/4kmgaxefm4SYOAvOnZekYf7Jt+fURX1ffnOxWjTJsIOE
xIZs3RK7mfpNMHQZ3YSqT0AmqUCI9h6zrRQKtg8NObA3qHIvk0TD9xM9BQ95HfIMaLcyye/9WYkh
omvzPdrw9103NwcZR/hzHgeji36y8vX2x9x4BmDoININ5FYAbxdly6AMo04hXriobVy78UxFeXI+
R6O1g+zegIyBDAU6LDjwpMTLlzueoR4ODpCxuLQmjessi5yTMbR9eOQD9Qjxh+YpVbV3ZiqFX7F1
7YA85g2nNvd/xFKle0bTZD8zXSUm7ap2ks94HfKc2EUtO0cQn6HqqoFftsfRqhxhNZ61rtZVuo52
gOb3Twr5wOjWRWnlbhmFU4kDPQhzgJU+uepodf7DOCnFNzuayp8lWMiP4STl6tkkU+oP6GJAmDM0
CLbu1FmYKEb43P8zFWn+2fiT08xxB7/Y8gFt3il5kR+RsDa/K3FQJ4e20sNvjTT4X+Q654CWcU1u
YmM3HB0Ly2L6pDeWfAwNJXpqctoUd7DOYc/rsWMfLLtLHkzSj3NWJsb9oFJ2/1XN6vzRriTJwJXL
GJ+hXGXPvjxW48kmdZSPgVKkNcqKUtEeHCBtxuNkOUWLz7cSe7MyRPahq9S5PwAwIu25va82DilF
WyIYGBQbYMupVuYZAG7vxZJJHiX9I1X2z9tDbG1d0RnjwqZgtHrvi7wxZyhYYJwDbGLyGXdq7TQb
8un2MJsz4QrgGUYLbqUy4PeOUw01ruJzUiVurxjPejnulL7+iGgsbljoVeC1hd8HZdRF7BK2lTQ4
RqldGlkp6Vl2RxhnwA+/mPVPNajcIRxPuVWjY92eZGSqdWN2G+OfcIjv5v6jonydjF/4Pri+P7+Q
+RyseIcvsb6rIBMJpIcgDiL2tQwO0J9PEi02nAsMptClwv1ON5sjtl3HsVQOVtl7yBE+oXVKxXnY
WYLVSpPJ0N/X0UaGU79C0KZ+0UqtlhVeq1Xv/XrAyL7+gDnqTrC/Si4YRpih0MGhCwAd7HUA2eIb
aCI4Eni6/F6V37UmaEjYIU3pZtadWn24va9WUYMYTeDVqd6BRl5GdkpOyScoCv2SUEeJyoZb36eE
85L2Ow3RzWmh4Skw6xsOL4kdaL7S+8G1M0vdClyTzm6M8ixSI8dcC7oCFzx91LiAExCewxhP/96e
6dbyCfUYDMjRP1t1qLLQqou+hSWmoXVYOKe6NM9htcfA3pomEsPgd9goOtyH16tnatChTIz9PEAn
XX8CQhnPB+D6euz2ThiBLO5S5clIMgU/rqGq9jDtW+sJNo6ETazoCsBjzzbCwyra3ZqWzue5hRxj
Ky1NsSq16o+IM3x6+1eFJUNuhTQBVN7FlVFIaqeWRYubdZ7fd1H4mKDlkmSV9x+Ggb0ELQv5pBXF
zwjk1J4GOCwyuKTGxqLN+WQFewYUq0uWw0BKRTBEJVl07l8vnj2behLrMp0RpntM6lA7c7vbL2+f
iwD//0GHUEVYjNKmXdw5WuRfjHCwDxSXvtCX/Tezqm4nFd3aCw4nDnsqWoqrDD5WEtOvnLryujF3
56y4Zll0J9n+wdgTgVwruPNsMJDYcKJjv7y0RpQAHCqZhtfGc46ogmzmXx3sNkrejDb6Mkmdfx4G
NcGtpEPV2e0sXbTmCK4/Yx+u2Gc03XPcMJEHeJBGmNY7ycrG4cc4hPgW4D45xHJlY02V06JChyH3
Tc6gUQVHJU5/yHGt/4eRyP8RlqPmtdY4UjGHrKMBV1j4B+PHOg4nbyBRupOhdFzevJGEbRw4D7qe
xM5i0n/VD8HPFXqbq9JF9+VnutOf2wE3oqLbeSI2rjQh/QMZknRvbfWayb7e9moaeo7aUvd/F6oP
TvWuGVGxCT77Snh6+6wAllASFf5RK3CJX1UFbdymw1KtO8dq9KGWpoPa7iGZNw4Hs+Ic8hYAqFv2
a7DwrLsiQR1kRjEGlzoXNQwM1B+y4d/b89kciPqZTGKPdMOyypv1YZAZaTZAbvglmdGxzu57St12
eL49zsblBcaWLjSMGKFpt7iJndCZsn5K0DTs42NdQJDP97zTtoagj//HSEmo2S5CE9tpA7JDgdU3
yZKs+itWy79uz2LraxmUfQR7Dv7xUuctrBKtSkiEPZo21aGX6k517UiPPa4HHW5ArO0EvasyBjcX
kBKB6+X5WpUG9W4cUzVGyae1ejo7zqWeAte2Q7eRjW+OvZeRbM7PBCMDrRqA2xJP51Ay6a1xgMMM
a+Vo60V3rMo+AqtTqie/VcOdO2Lr8AKOpvaP9jKbcPHY2OYIqGmEyR2C3H8q03L4UflO8N2gyta6
ka4Dmkm7TLkrBge/pNuLuT04vB6ybYLMJdTOV6ZENTstujYVHSE6cr+BckUH+Oy6O9VQM4fJGQ5d
OKQ7L9/Wopog4FBMoha5EsqY8U6K4NL0HlKtbj18DjuUJLGdUS6Gv3O8xbF6lTOxfwAEENeSMmGr
t/jATj5asNDwJjWKMgcpMQ73uhXnv0dE29x6Msr3c9iUp1CSlM+Y3e7hDLf2E+oAyJQLSjyX5us3
oBgju2idCjewpjuwAq5RDYe0fynzNyO8mCiVE3T7kL9dS8rHQyDJfZWk3qg8wbM6DnPj5tPeltm6
YpBKRTAJdMSa5OG0fVrTd7XhJJrfOSK0cPdw9ptDkKmbwJ8oOS17Dp1ayKWkFZMXocbpSlnUHgOp
3tOOt7WNjYH0Pjc/rLY1daRpMSxDIwwNBUNqHssmaLQj+o6l5qG+nH3CrlSK3Faj4kUzdJaJ0LEE
+9CXVf1iD06boFSodva1zgsyQKm0nHNMu3R+wHzGf1eboz27uM5117KWTMulqmZI50K2nk2putOD
qvtVdVb2yZ9K/0Gu9c7/OjjKKHtTO/Txg2+3df9bjiX8vYqktepDMarhN8k3Sf/yYgqCS1Kh6H2o
apzMrpFeJA8+/nb2YW6S4Zsj1eYnmHBa7TadGQxHLQqmUwLh3z8QzuWOCw4y/+EEc/tdT9X+A7Q6
E9y1GiZ3aiSR/umBLKxJ1BcpCeKnNprMZ9Cx2ueM+uMzkzEfMsQi74wKcIwb9nXRnLKokr8APoiN
U5TB7j7UPsaybtUU/WMc9IZ66FOlfowjrRvvkAeto7NOhc5+T+Ragc/s2ii7N5I8M04FvuHDRdf7
8pfUmOpT10CsxNdH/Chk3Wh/D1NjPESQgB8kS9uTGBWHcnlnEAhAeQTiCuFj8Y4iroFmiN5jYq9J
h9C42DTYR/SUb9++W1eDgDDhfEX0vaqVaNRvkpTM2sOj4ThV40Gve/PqKBUSQfvKzVt3PYQBaPfi
3+phgwyXVlNmZsjMsTGr56nLHnzlEut301A9Um09vnl2AsPIYGI3rNhFUpTO+hTV9iWSQTFMR13/
AGQ8pYZ5e5yNtYKs8kdOn74D1enXF6zZDo1aj3YBkTkrXYyKngstPldGffcfxkHmU9QRhaD+Yk90
fRFW6HzNdEKREZzt7Ch3TuJmbbIT8Gxcf2DP4EGIJpHoHb6eUE+FxPJNyeYa0jE6N5My45Z1qsDe
mdHG/hMPP4rHVDz4t/hydjL2QxjAOG/UObg4uR+egthRLym+sCel9vvz7S8ovtDiVIEIYbPzDZFI
XOZ4slGZxiAJxJlt54cwbM9d6jyM6XjqCtFYDne6h1s7g0yPE6aCRF6XPuZCjdN+5krtAzxu2/ti
mHLXz3Y78RtHi+IcclRgPSlALhs0Yzc2Wd3Z6TVycjJYVUsfhy7SkLP1/YMto+cX+MoIp7wMdpZw
PTKBBUB/Ugokg1fIViT7dTVg33uy5R/6rn+QJvVe96VHYPcnuSzOkp7vtGjW2kN0GMB8Cuy/0N5Z
JhllPMHFt6Tca+LyqZyTO7ml8RTZD8MU/pLL8Q6fnntaCG4+I9ttlo+2PHi3d9J6ZUWhECgvaQiV
5mVfOENcaUqlSabrZkUwI9vpXet30VcE2PaMetankaFIPJDH4juv2oiZDVFcnlCi720Uc/TQ1z27
CvqdM78+ioxicVUyI/T1lztI8OOixNfYpq3WdRiClIDa1Do4UoZsj42RZd9uf8H1WaTuJBCnEK4I
/Jd1+mBUiz6ai9kbfOV+HLT3PkgyKLoKIgLpx1gN9vhdW0sGQB/SFdU7Mjnxg/6qhWhR16pt6YQQ
g53mZM8SXbfYUO5rrtXTf5gbtzS4SJCnq7ILzlcUp8cc+87xO0BrNzC1g+3/SsgZlXh686XGh6QO
AqeMrgA6Qa/n1eVSa1ZSDS6sTyWeUq0/4989u5lhaN9JsCCUmOoeF2FrU/49qLgW/vqYTUnEVEtq
4hlRhSvrcNXS6cvtj7h1sxDmw8aH74zc3iJtaq2ia2M/Tz21CNwx+mzPj32en7RYP8yodE/DXm13
a4OgLYHqHdcYHQARrv81p6m1hqGWR3A5lucPIAzl+ein7X/YG390ltAG5qJe8hlVB6BMiQLrNZf0
HpxxW36bx9h3Z0rkJ6fp1aPjtP/e/pRrWUhuTBF2gTkS7obL0z0gq4CZcIkbuR1Tdg2HDns/PMXC
Y9U2pX8u84wGmR5EMV1psw1/qp3h28cOdlTtdmlS8UgWxkslTe1PGQvk06wC6ndlnLqrg4qNT3VI
cnp/LvJk8dfKrIwnWx/y75HWd58qv+tiRCziGQkbaE7xoZNKHxkCcK4dgaAV/NPQHmVJx1R3vt6e
+uaiCmFyCzoffdFFiBE29ehHQM3x1VMPVugcJ4RZyH3ubg8j/szryIIPTOtVvEeIQi5XdaZ5lXRq
kl0lf5qfs1waX2R8JFHhQ1G+OOZjPQRuzK02okQQjyXw2AaP4P/XjzDk1xtYlcPYClOMzJOh/Vw3
83s/D7w4017qovrY1skJyMKHUO1+3x5WXDDLuVNewHYc8ByXgliCv85NPbZKYwUZekUlsN2ax/ke
/Qfkb7S6w0KrnI9dYymX24NuvVcCW4QnArHHqtU6SiKfierOo8t8isLkBNDskOpIl447S7uxg+Bo
wjChqUQbdFlvjHkJnbSTQg9kyI880s8EkC+60u9kK6uviLwn2QNBFBJMa4XPNIcNZPlAwIxW8urc
udZ4PJSKcsIvw0uGPTzN5nDQg6F2IYmwQgb2rY//55CbFy3zw49yAn/NderBfBrt2vyI6DZIbw07
wJ0tuno3wGUJFQ76Hn/imcVeUQCJDqof+d7QViExYtGEBxv5wz0J043pgeaAXQsUlpLmMtLvO3St
faLvq1H7DYq10fyhyrXpQcOa/qABbv8aJzmy52/clGwQhCcJSwFKrSWtiFjbJIsjxTOs+EVpEJoI
YUzNmB+WH26PtNqURJ3MyxIPI7iVJZY5Tws5UmE+XYJqSgSF9FcW0rbyozp+6/ZnJIj35O3gE0Eb
iC/99+ku2rZutH5AElKHQoDQVOpWlirRns/Hnct6vTuoUApjYWHwJHBer8eSnCjOJXgiF3vML7xi
B5Q7dkAGGx+Ovi2UB1JAQt3lxqiMzpetqfGRE9Dcqghd1CIPjbpDUl+jUJDpoGXEUUbiHDTsIpYI
szFC4AkLiSbWQfdC6s7SL/OY3QV+5EV99jkoK6/SskOs7hGe1jPUQZGKaq9QI1nxcYbMtmKQP4WQ
Cj6XDpw+Ofc6Yw+XvV4rhhFhGSgbGArL7tjY2TJdK0xpWpMKm6a4ybx3JW7NhEuR5gCmnvQnFhFg
MRuhPnWDTxHM+dzMOpUp5Z00vVmfm24SwHLeLjoQtBQXa6VFDcauPcZB4P3ejXT83MjC8Xiq96BJ
4g+9eiiZAo1Yip4K+i0UPl5vb98M6yrKWY0mDVsHbgvH4ITYiRy6WtMrkTegDhm5kyhLu2bnDO/1
OArVizUnXMflWCvBWYvSPj+2fdnuFQM3FpT4EP0aChZ8hiXoIKot9Olyw/dMrS3PCfnzqS2D+OPt
i2trFN5QIa1AyZGJvP4GMXwPnycJUQoj9M9+KTv3paN2OzmRtjkMxRDiMbTdVypGUtBrgS+X0/1n
mFtny/Xfa1heH7RjeCgO0uHl7u7u4eR+c09PKe5k7jfldMD+xP1937n/3J6wsrGLYbgItii4eHAP
y1Xv5ArdAbhZ6GEJsYFe1/6B7Y/rAIcz8M+pkcvxyZ6m8jCacnqouwE3O6OuI/kuMinj3KXp2Hzw
qyj6XRV6+q2bjKA63v6Vmz+S6iUySDQ6SRNeLwsV+hQBfNxRqsZyDf1TapbuWP+4PcgqSKYSRrTh
yIL+L+qLrwepAgKROcmdCx6WT2zEY20gA+1XX2W7KY5REP5K8+kxL/dw6KtY8Y+qC9wm4h0BL1vc
I1ZhlEriFInXt9BOAZFgbIkagH6Qxp2C38YM2WuAT3gnQQMvR8qMprcK1JSvHHXTOKRGR4whBDcL
N/Kz7D1iYXZyNAK76c6wP9oSCINkqjsFso3FJL4Ct8CEwSgtn1E5woG0GAg7Mlu6m9PoxepQ7QdC
c3s5N4chQwceSKVj1ULNskkxJAdfVQqPlNXnY6iWL0qS70T6G8NQ7yb6+DPIyhWvIscMnTIMvIpb
zz7Nrd0ZuCP1g3Ke6iKxd2K4zeGENC+9dzoiyzJRrmSjKksD+G9cb9y6bixi1dyCXpjLbw6tOG9o
GxlU9HlLl6FVPsWdkYTYaMhh9y5pJdfoNV5t/XR7nWyO1etnBx83VBwIRqi1r/DHSFY0gZo0Gbzj
34HxRUKmp5c1V65PqpWB3917SFbHjTlxjxDlg5nh/V4ctzBpukIJ1IYspp+OwGB/xvFwNbvqsbaD
t2519LvIXkQrWMAllsWviJA1z7oQzGhlRARX8/Qtx73rPhjMvX0obqdXn5GhNBHyEHMzr+XtZUhW
g2S91nqov96N8xncnKs2jqs06aE0dgLIzcFoC6NLh6jcqncVFL7iR0E500r/19SvIEXPuhq5fnXK
LGVnG67eSjExEDvcGDAsVroiZmN3Vl3FydUs4+HUhZaF5w+lxDfuQjEKG1BobLDjl9W1NDHSIAob
2O+h9hGV9pPVyy+xMzzNeeW7Q9m7mFzs7PzVWWZMMC3UZIDb0cxa5BNNKtH/UKr8GvZj8VQlEbQK
2U9rl5/q79yGq6ufsQg3RFGbEjPx9+vHLU/gPiY6UDv41vqIqPfQHGW6BG4+1Pb7KvDDhzLUg1OB
M8SvWouyPXO81TFHF4YCFwgeODLrrkit+n1V01q6FEnkPDl2rJ3UUO+/QLANjwLFfWfaOVxtrR6/
317a9QZi04gLk8HFxSmW4a8UsTXTzAxjYbCdRxS8ShxE94r36/MgVMwE2gPMOxXMxdcNYxuGkcR5
qPXqF5iy75GUPVdWexwi5Qg0/K2kKr4lBXUhIMSxWF1hTexLDhWt2CsN4Ahx9UGWyzffXAwhNLLA
YTsw1sSM//poXWB1Sd6hWZCa2TGSr1ZZnrX48+2VWR8AWh2UroAsQ7BeieclZLpJXiIGmcXj86yO
7/TQOJhTuvNEr298nmcR24q8hh2wOGc5eu9KB9QUcpZ/lKP3A1TdcJ7dLtrJ3jcHgsrKPUIQiZrU
6482N33VBbEeekElf9Dn8hLmtktv6Y5Ue+cG3trUaHUINpNo8S1fFkuZ9Errp8pTw/lLngQ/8XUJ
DreXZ10mYCfznwmZlQ7xKiMcUCWbyZLm+6Ek79NxP0QTJa6fZfQLLP1b131WrfvY+HJ72I2pwa1x
GBS8KYaai/NqhaZBKRpVe0Px3ZBLEfOWnZltbDzSCJF6UWqhsbjY3ZD3tSowapFPYAXQvPMpdsc8
mG+fCBVnoJLIkYr5vN4ODjZkxYi+uqfFSnUPzgUIuaO92dSHRQIFDC6cpaDAtxilBzif6YM9e100
H0pdfuij5BCWwc6G29jb6NPw3vNawdJd7e3W1+ZeqlSvr4fEjfXmO1p2h7izv812t9Pt3Vge1gQs
ILU9Ho0lvAhToTFX+yTzkrKxkBWXsjA49nGW0cEZR+efNy8TZChRkcJhbW36WQZTgQKHZKCiqFXf
RtvpkQMp9Z3yysau5vkBySojE8BeWNwNCnZmo1ZXydVQ6ulllgbzHnmJPauUrVGEYSHCp0h4rl4G
P839rqSf5YHsuBRKER2UZIx2Ts/GIKCW0CtShVbSqrmh60Xbmb4qeW3jDz96APvpUbGxUz/eXpiN
LUcVFEYtZxUJtmVI24bhULYld1wQREc9q+8tazr4o3ModHVnShs7DpSvSI1lYZm07MPlvhV0kTU7
lMbTtjgM1TA917gnnEa9zPaihbXJJegQwbzm1PJWrCISkBhFXpeK7ilJalxzJ2xOND1N5HYC+6T5
Vuzm/KLHJkQWQbPy8RgSUuFEG4Q7096IW2gGQiMWpi/rOv04DWE6otrl0Qn4KZfFp1L2AxeDjxej
B1pqF9nL7SXd2jqi5gxfjz7kigU6TZHWpf2oeRFqMcZcPgBQ2RliI9AksUNBUpwC2n2Lg6Y6XajN
Bf4kRVY6gCgoeRyAw+cfu8FUj6XUfi2yNn5sWtPfCTS3NhHFWsqiYoKrApI/ZYOjJ3Xgjbr+Caor
/fLyCOR6J/rbmiA3vbC/E+XDZSgf2iVegqo+Q/JCi7xttfaSSZl9V+sSGkDynN6Fka0d2iTaMyXf
HFnEnMgdC70y8QH+CgqDaJQ7ZH4MT08dNuYLCjnHDjmyKtVdw5gOKdYft/fL1hUgRCUNWoBCOGHx
UHeV2SJ/2ppeg1lPk2vmiSSxPmI4X59A4n+7PdrGAtKRo8UpOjxr8dFxKgP0ydG3lUv/a5W0L46P
3cWkkjf8h4HoHKDAQ76A9/rrD2lmtR7QuaXt32I2Ocn4G08nOy92LtDN+VAyhWAlqDvLN9vQ5nxq
24yOe/tPm3uyYSJhtOchu3GkoaPRVKSiQhS/InFJc+fIYZpcfXOEJBqNhsIVUqZf3/7J/ggO8ohC
n1ne0Gbi9LaOe6yH/hUalQH6AYnUyqcEO7DL7aE2trnBUwBcCfH1de/I0VIp6QvN9vxKiaJr39fz
cNCmSr8EhdXgBNCQQHLHjDW8K3/PDuBPCe91JUfwewGf0dCHQLQsUMWy0qedPWLKq2Gjgq8pXueP
nTQ8I+p2VI3s0OXdodK/KE1/DBqVDGCCLqWcyr47+ZnyaKCZkDXNzl7a/FnwfiggEMpiWLSIM3M7
75WWIskV3vD03o7NqfCcOvMt18kn33hOtcyoXtSqp0cUWy3CmjNtjnNkFf8iqYvepdVqJaaTYdY9
50XZfuvN0XiELJdUjzbifPmvN6+i4EagUgmtBSrjIuvT56yCnD2NwnrLfqgGuT/OjhYcA83CeBJ/
5QNEhPyhb96MXaBPAH5AEMDoWFHcfH24G2ywMstoAg536va4t3eQTDr7Lo6/zvoeL3Tj9FEJYE2E
dSiV+sWqRFjb5NxmxsXHLyUrx/Oc7JWp1oBWMSEWnrvqj8/fYgwt6YKizkPZ85sI3dU7uQZ17VSu
2pWPxLQ/zNbEGkrpHq3a/2pO+lNgtDtv3kagAkUbFjAXM3WW5SWjFZmPb6k/emFtYAZlvhuz+dMo
mw9yol07v0l3Lug1H5g5/9H1opKK+Nzy4SnkYDSsMZc8UFKqN9RhcEHVBTMtqlVBS6hbOr160kfl
e9Jj/2DMQfgOcprtwmCZj+jhVAdi/P797T29caEDCqDKJEACoo/+emuNQ9GG8VhzCdaNq6XvU8k/
pF359qgQuJiwPOGq5TssRkknA9ukOomuk2TKbhk7JpKrUnnsqjQ5+XIQHLtR+g/B/qtBRSTwV2wx
GFhp1xQ6Lnqqnbqh+ZlwhcVq8h2rxZ2rbOMrCjgcJwYssbpqbCRKJFupVuiYkaMdjCkAGkEc0Kyb
uaNG/e0PFwGT2LZU5dfFutYY5kIpgb3hMnQo6Zc7inlMHO18e2tsXASio0elhvY1VbtF2KtIow/W
d7Avvlaf+yZ6BEy9U97a+m7k/kScKCICy1reqHLfJk5IeERD806e5dxF/xK3GqQnb89lI+oTRRPh
JcNvXi2Q3Yc88k40e23xcfY71/ZbhOhCl2toZ6SNe4WeAuR5MgbeiWWJpo/LmerCGF+jaVQ8sDK9
C++kuRMEtzRCph/3ub0W3taYlFEI+0Rbg/rQ651e1tPYVpCtL0nxjMi/Beym0hrXCNKDLO1d3htr
xlPNJhd7fY00o7XsBAqsuIsZz/9wSzXXufSTu9KO+g9vXjQHSBHYDP7HzbG8NWJ0T3s/TK8zlbWn
ujAwbx+zFz3CME5L7Y+3RxN7bREkgR6CecYTL9RKFqMpRTwrcxnIXllKRxnZF027ZHdNcq6S/qAi
l1zPbz/HPAgMRTlc6HkvXsHeiKyJj2zAupQG3Q27Jn/EiDH8iGhI92ZzFE4XBWT0kuACrE02pboM
uIrG2cPj850z9Kc0US6TuQdE2diKXPF0fCjiwJBZVlgafzQAIkLmNvRYeS6k2XSHqEYsM+pCOkOS
fOr1cU/1cWtLCrEVrAgExG15U2l+PISVjpuzo7905VlWpLPcK2+/Dml2/d8g4rr86zmZxy4cZdqG
nhP/aOL8WAx7325zGlzraHKIUH357aYa1ag8QWddMdp7NKV+K3Lv5uqb5dzZCSSjpNxsBfApi21X
OWo6WVmnesYYVPdFrjtQT0vnY2YU/d3tM7XxhFBrg82AbTTo/2XZdcgD1W+revTsKT0WtDGwH9m5
JLY+GrMQRcMtsnkyG0FYovHsOVKBys50Z5TZ7xrC9M69vjkOsqzAaYRW07Ll4wx2nuJ851yCtnPp
9oOnuZIMH29/sK1RwBhS6xHwD67Y15usyvyuiAggLyh+XHyjfnZC6RD8lwYmxFQyURPYGznFYgvU
Vl/i5t1R0bLq9k4uo+bSWPH48/ZkNqqS4AcEIoLuIg/vchhMfVFcQkXhUvgVTAl41bH8M7D7s5+6
ZVN9iqX00cjkf5tJQk1b+317+PXmAzCMNRiXK7DvVWVwTBMnk9UsvAZ4ITZHs8+t8SnX5CB/c3OB
gTCCFjVyyqZLmGPRA5EqtApcEALqoxO+ryPyQciJt+ez3htiGBp0oMrouC+z+BlBeWccAs0rSvUY
Ze25ab6VwbyTF60jJUYh70MDdosyGhRA8poChaRESmB+JzV66uPBsXDPSFPjx9unRJgEfwSG6hqC
Oba07xPkv65KjSuxi1AWXy6dGqQ2y6Ho3t7YQqmF0j9qMOATV9DucIybkfQ58PJRKzANnuKLn6rj
XalBP7g9s63PCDKBijztbjzWFiGZNcdplhTwxVqnOWuFN+MBlPgNPc+dK3ZrIIOKHJGmKPKsQug2
4M1X8DzJG0/NXjQToHr8PdTznXHED34dHgm5HsIRAhWq0csYMx6rIYp1I7gOzdhdlRmYplbIFDZn
+ZTX+a9w9vd0ozdSZjaHkKVwML3i/RAn4q8nt2k7H6rdGHjBnL2z6/EQEooFqN27Y6l7s9GdpCD9
2vBCzkN0sc32KpXOKQ/yc6qrO+dia/4ENlTwQBmyoovfIlURCW6Di1PtS9mdUgzJQyWMyW2lkg51
KlfnOmul97d30daRB2PAXuWTc40tUrAuC3o7njSA0hh4Jv1wsk3AvePe3Lb2EK+ALCK3DX/eWR5D
XdJRGDGn73r9Y9C/VDXEonRPfW1zOrpAzJCkrDu+SaWVIwiQ6Oqgm1q4TT7Z9SFIJ/991IzKvPNi
b4ANgAZZqOgKOyDegMUr14zjaFexoXk97T4b57Km/aKOVY2FAb7i91GvyVXvYqsxGw9phBz00W/Q
sj1lTooi3O2V3HqMBPgFfixOOqtYvzA7jA0C9C0kRbsqiAHKhbrz3G4MgVEWnFiwlRAAlzdBamep
WmdJctUrq6CgXYzOZ2ks1M9vngme1LAUbBgKa9GbsjKMrM3S6Kq0o3Setan4CLBzT9x1Y0vyZMOK
EQdOPK2vjz62r07eNWrsWeVHOftVVl+k4j7r99qVm8PQrgTHxuKsKuNyhYDMxO73pD7p/9Virrhj
QNIeHszKNxPXRtPaP739AyIBwcfjCSIAW0yt7QiGfZNEIqqrS2P49y2aE7eH2DhoMOjFhxNCeJQ9
Xn+9KlLnafAjYEPph8JB5SkKwTx8uz3IH4DB4klAe5xiALxEQODLfGWA8a3o6ZReObvJBQpkcRrT
MD7Te/8I6xeLT7WejoMEqb4QdjRTIs+fFLmrPmuj9k1PqP3e/kVbJ4A3ilIIx14oY76edmarMZUs
GVsPH0VJt0AiLzmOXWXtzHxrHLqHQh+N5H2FjC0tw0f2qsg9wCR3U+Ucq3jaufm3NqZJYERsTk5L
NvB6Kokd22hXSK3X2Nm5Q5a7+C2n/t0ofbj9ybZ2imgZsopCI2T5rGEfmAQ486JKoMpHv2CR2vAE
tvN4e5itL0bPlV0vHEZXPIFibDh84wT7Moq8OMqJhxzv9hBrIXPKDfx5Mg0hzbEqsAfBENT9WIVX
KZThPJRd0cQntJ3U90VlND8JJrKnoXPCyi16W8nOZRJmESJDPUK7iHNqFxjDWn7nK4UGS4Ni5NfQ
iv0EmyS1S+4QPwrfDXM//K6mQf9nyPq8dKXBtnHYNps5oGSkaU+2EVcvdiK3j3GPFVOg1fl44m3K
jCM0U7KgSasHx42NvkOwGYGb6UdtDnJwqvWisQ+jX/OXyMPlnyZ+gLgI2ZNiYc8UZqE7AtNpXCnB
D8RVjB4QSR1aQ3KoLbN8IhEK0RQ1fXw9gy5LH5zB6iaIyLoSn+IWDAa48Rgdc70n0KYYHzz71iB/
pNvY3KXK1NSuxEdAT1BKs9QNdRw9D7oeIwdAM6ZqDlZVwyRt5N7/NGed8dIisYXUdTHFmlt0vVS6
pZSqlBL6yf7a2ln4aKW13h7TwMzA2DhOSesxL5Rs58xDojI3dtdfK49G4uvDEgJQL40xdrxAS/tn
Kxukb22t2sdCNT+ZcnUXKaV9hqeufky04cGR8QCMDb/0JDX25cMYafq5FUqog5bPLvDp5iqbbXrq
2uBrb3c9Ih39D1+uf9tT8XmIo2MbyI92Yj3gltS4it9BWyOcmWIbzF+Vnuy0fJJyfSBzUoTa66if
m0njq9v+j8HSfknG+KWpJ9ydI785klgeq6z9bEtNAxap/x9HV7Ydp65Ev0hrMQp4ZejZsx07eWHF
J7aYJCQ0APr6u33f4zRNg6pq1x6uDjbMpQ+Ddw/qULNtsSk7Yz5aQm1lqf9r9cqqaI6ed+NNjUSn
As9NFh9aA54Z+7+8E874VzgZfO/M3IZwXy7rsEMJNBQIRenbouqTAJFg3WHi0XwounQCsZ+FJcEc
nqfurkv1MUcY1aLEw1CAwmSdaCKGWTDa50/ez/IVc8Jz2xfIdKV6fs0nR0vL1fQZrQia5LzZ9+AG
+tNY0wIug4QEyz2IueY8U7X8chKxImST6ecq5/W8RG7dSpDX9QMzcl0QDjDrazD0/a3vEnNlfazB
WGop9xUsL2GcYHQ87qWZSfC7zxPzsEaZ/mKLtUEpYGktQG/CzakwVvC5LNZNsNIsAa0tUqhfxsiS
myAS0Z5BvwdPtNtVDX6Vb5SN6KOJi/U623Z8CjruKqoVdszEaVxHTtSH01RWdpjXU5ELUD19N9Ru
Sl1NujxAdlmxQm0Sawqz2xbZblj6NfC883fR3s5vLXFB5TO5dqXbt+zQtlm0gZrVxbck62Qj1tn9
mRfX/7KbDeLKU6EqNQXuELZtBHpx7KoMMPEpgHnMdUp/fjO9D0i9V3G5tiN9ENpH2OPF5gIb8fyS
iXR+dnMQHhBYAH8WZ4huVJCvl81Pwb8JBnMnTObjiw0VjOyozeCsHqyNmJislnFSD1ORbvUW7nhc
TbEgv2yyvnJakYcFic41qn5aDxpbcI/z9DxFqT0DWVofC9fBZZk6tT9rmPlI6EtN9pzLeGxWvfCH
lsQ4EUwo1gcNn7TzuHH9Fk/SR3XacrQG2bjP5M6BzxZfzJrNGbLWwA2FE6LgJZ3oAE4bshPqJYgg
MuBp+DC5ZJ5rmM70MAkLjH8cGIRoryaUaVDOfFwbTKxdY1g0HRVVxR0w4/ggRkpLjj+q8IvhGQA9
6CaQLyIPUJVRX9F41jMAkHaE50fr+o9gbll6zobRqioRqYDHTe5GCsu6tphuCTB11gASA7gWEP1X
UDe8KCxHXMkhT5PIk+CYZMeATDN+txYpol2kfQszEjmfwyUHryFPYZVSQsdk7zYBeKH025zvj5Jx
9RJ7lq13gBMouyE80qFg5Vnf3bJikf0x6G0a3fCbAOfCPQAEAi+FTS6CT1Ubd/shNCR+UFmw3NE5
REDisIX0YwyZrpYQJ35OlgmUHpDeM7gGDMNxoS4vg3SwTWKCGEr4XuQ3FMvC3pIl5f8l4chPc7au
lZwj8ilxQ16RVzdUOzfh67oSy6AEDMYXHoO/YUg+3BIFY+yqR0jlUXezLGnq+qfCbOvrMsGEfkp5
++K7EDj+0Gd1p+BglKKyVJnL948JxQebrX1p66zdwn9geuI4oKk5x9bFRzEj4blMVoTPlG4mfVRq
Omgg3d1Xh9BPBFO32XTuVqJ7SN36qLImM7dI0RSS5DxP7lcJH5FShhH5Dc9q8xq0yEHhqF4XhV1y
OSXhchSw7S5nLfOX1XVw4ZhTE1SUiqIG8Vd/58S4H7dE0SN/Mtv8Nwbv/T6H7cxrNyg4dgAy2G4+
9yg2YNnBBApcLey2EMCHtsUjuKQiBEbPoYvE3Ubb7Tvh+X7hZJkPBnm99xSGkwpfLDTgR2ThS8gg
1siCdb8W+xqcuign9yEnwQc4AypATI0B/ClSGZ3WlYW3ZVjpe4pz85TkdjqsYAZVkLZrvKKBxhp2
bPtLtsUwbYU/7puiozlblIiXIRvVx45wxMvUR7fJgJR5cJ3caZ3HuvuzerQXHAhKpUB8vVNoKpB5
Gbg7BaPxyoLydlSoBSdFeHzLMxB51nxu79FSqaNdSOZKwvh83Bd8hSXh67eW/QStS5fPV1hZMBzh
KR8PUpEAcS9ih5VBNwjsksQ+FY9unH8O+TFIf8EOYK0ZK7aktMhFRCJuhlA6iLCHqzfSjAe9TUiD
7AvEzfukCK8q9cPBjtlcT9vGHvTYx3fg0e4XUBbyRsA2CA/cVuA14T+xUXg1hgWOWhy0nN/Z1g9P
ecf302r8+BumpRA4s36qCoUmWm6IVUTOQJs8BZLad1xOCvrDgp4pFZpdIwWdW8tl8ApwwPw1wxo+
bMCX3gecak++BYRYstB1JysD/htFKXrYRjc971b7P7GyS9NNKcX+v+MnKFLgzuZnZusesZ3ugaQJ
eY1SGbBSslb9CrVwH6D0pVtFhZ5u+c5gCTEMZnlEYlTyoHuZ31rV7g+jQI+QDHif+bpHjQ/gWkm7
CDmn3bIf+0nu77g+2yONdFcX7w1o9K3cihc+hXB2ChmnuhzCbArQR7vpgLBUf+pjkR6jDT6MWNMg
vSccgaNBIC7qiXMxlHYL/As0gEhqQ6sJ+QQcmYorArLbd50vBO9KXMyA2CdYjKAvD/7B8gHJB4x3
3RcsBcxNxHK/wZRhryCT2JF4uK94q12kkj96i/Y7pAKZE5byvjQrVSgwds1gh4EaiBJMs7Yv4T6S
3idwZD3j6+HgjNyOX4fPvlRs7R6zyYZYYkq1HsBHQk40DNMDR8q5S144ZWg4ti5e0UHqAFeaTgti
EKcw/yJ0TvDcIoIeGXnLiW1oQEA6jKJ/EfRF9kqmIvllYeCmrxMygILHViBn6sQKeLnAPDENvrrZ
jGupUp6Y52TIXfofxa3f7qAjN7QcgMeYykBXuFa5jJy78sjNEVJqZJqXEfJ+4rLVQIWqVOGGw16B
4tIg2svSZ7FRvFkkHBNb5ZECRRH3Kh8OSAawW0NzRMRCQb5C29fD8hMnY4fc1vMKE+e02hTNfndQ
2oUNTZEvVmGzmP5dB6/efB+47x4jCC3Bber/9HNvogftdKfPNp9HciTU26g0LurXZoxSBcQFQMMn
epiOX7rELm2TOZGmB7oqMTaDb4vXEefJ9LprlxoYa+WFBKSg2H+rjbfinpNUo/QVg8E7o9QdDNr4
VrUsga8XE9FI6z01s6rXsLPZmc9usTAhg2lVerSKxT2SqoY0Q0UcHSB7XFBGr5kUyyedBxxdKR6R
u10PGYCFZXdqeqQtLARASTSYHyVsvijinZCIex+mA+A3gsCw6donPohKryfMV7xHOlS1IZlgL6MY
g15JVKv+SjchdsqLSF5x8XF4w6E2i5NfJr+AAbsPnz0Rtm0iYbdfLqDdP5yFcfHcdT0HyseL8c+O
5Kz8FEwCgwNFOxA1/cL8r4LDDazMcAO3cty5sgjn9R08B4ctPfXtTHF35uASZBqUUAVWywMfE/6F
U9njxGVpM4TMw5w/5sc5jbcTYwu9R2UNy0xm3b2Jt4chJH2TGn3gQX/hQn7rzf2OQzWU8AP4r0/x
dsB98AFA+V9KYjRTyJypCEwdmi0NtnrlMxIGOpxjPJpc0yeKlWB7ikow+wEbehRteR/t7DPtFlb1
DHDLnKCjWPB1StxhsCGn6WbgdYLPi4o6yUf9sERIqYUK+55osMc5y24YDn3jXVsjUu0ege55Aw5J
XCerWWB6Z65iDf9knS6qAY1BlUb2kk9gNRdyfID5sztqn19awKEvLvfVsOEfQio/waOPgAnAX8iS
t3Dkl1sZZWMGEYJ9lGH2gCTYk5xEhJL2w/nu5Rnj2GchUwwV4fjMlPm7DMojHDzISzKT8RIp+ApQ
9q1at1bt0P7XzsF8CAnQg3lQb/D4efFYODXR3J5FEP4HoBKMqTB4RSD0qxbqKWcer2WWTTViFeLS
xsV9T8IN/frSnvZinI/YfPFGOJXi22sc1cD3jlMLKf4q9n+r2h+UoYh8EzAc1FH64BDmVEUC3EMJ
v6WDEQz+N13/XQiMAitKBU3AlJxl8J4bCZXLzP8s7EfYGUNv3I7yPAU4k4l+inVMyzbKWMklT8uY
7/QZLAV7SmT2NuEMrkgyjXfU0n9sUfowtpk/IbHNoiEff28ulB9SYFwu6ZYBpQjoxJ5iw+FzPCKv
dDDw9WYDGkAYaYubmlB05lnwpI4Wxd4FQlQurOjaeil6EpSu4+svVPPo/93WMbMhfffDHt0UjBKP
xcrTseqXSB9a7+i96mdE5g4LCa6REHCkgWPvBQ6mCzYYMpZHRkZ7hKbc/mVQmVVYem8Pq0sh1PBx
W0uRT3fa5pgs+nls0FKQR7+gbVGdyCqfBngCAGqZV1GEBIsukQJuEPFFb3l4b61dK+y62rGC1Hr5
nOFejRFfoxoqOF+JMhRavfaz1nsp3d7+C5D1ONdx0o0ldXT6T2OgaubEC/hmbapp+2louF4g/QHV
vQ4mVxwMIO4nMHZss7GpfQJUQl/otoiHtu1fJ9E/Gzk9K78hCsJacdJQM/0X9my54tgVX53D8Rrm
drn5eSEPSrTkm8ebO+xbMFSxiwHHDQYhx3PR39ZIfOME+4ikPQOofbQCKTDK+u+UQJSpi3GqJe+T
EiqUJyt5WCV+f0y0/U4luU2BOW+rwSOCQRlZIXjskuFpzwSC7EfY/y3dOzpUBKmvX96AfjmR7BTp
kSLRln0HS4QIi2zIkRiW3s0xTkFwK1/3CT7xg+iQ8ZXY5zScwjKV2ytZtahBUr6XVIiSFdHvnPOg
6tUcX+iy9rdgy0FJH/jjEAIlof0KdsOK5zz8BYDwROf1T9jqK8BwSEqy4W7W5A8Px0cRIMcLjTAr
U0tmoCJbTZM5rFif4QRYQUlkCOre+yhCAjh/yVp/QMgiHi5omiqUzrRaM9jQQz+2NmsWWhQfSp70
ivg513neYOyr8Hl9zeF/AUMlq2Dx7uFimesq79W7JDvqWwfLNJ3DiqtV6EZnMl1njHtN762rtpVv
9RzwBa4F3Vr7MZpxZic7QAv15gpTtyiVv+KuACyK6bnsQ2oaxsFWMyqLby3NH8PZJmURud/o1iM4
joXIXmxV8tPQ2X6/rUDbntstHjB1LdMngKHpBYLtDsgkuvJ56ZJnnVKcIDs4Np4N7AztLu6Dpftt
KYr3LUx/FeYnO6ybSGk8+21zwCA2juJ6tYtENXKPIyyuSl4MxQk5hOBQjX67THT1sBROpCiRSAE8
1bONHFE6Blj++uwuE6jaIbCYN1j5s1+ArPeHKAIGlep0e0GNonftOu0opYh6SEp4VagXCxeSJgdB
8NDFbDr8DBZNX6ihht7B1JwkX73tf5iDeVbxBUYB80/ydhDBHVsviJAerbclhHk9XC7AGw67Nb1w
4/W5yBAinLg8b6BmGMs4g+/GJvWXDGHmMCzphqcPvYpJ0bu6YtA1YFN71snwuaZpXzuA31XCXHZ0
Nnq0dL5vSfs3Uv5zkaOuAQdASrZEvhrj6B4GCQBv80BAyobXEAKUL83XsYkWaw7QhW3lnhdfPk/O
oO9gq4J3plK7eTIM4fDSjh/pkn/FVn9HxabLRM0NEIqlyTbd1rCO3A45YxSDAFZraQ8fPa6Yrqd5
+drlFJUrk+zg2+SwUrSghO1dwwUAkj3NzWWczdPeD7LyNtDNVrj9EapOQAEZRS49hYhzhHtklS84
+VakDxowlbN0uG81knKsR88sN6BF+aDHmo3jX7Jh0EAMClr9HrhNDCPaClrwsWyzsT+FOk/RX2Bu
XBBRd1kcelyv9/E2xe1/Sy+SJtJomkCr+minea9HlVucPXhFEr9Eh3xN+PEn5+ZxkO7Tqy6An+wW
HLXNwrIFrawudPexhnmLRMbikXd4iEeVXKJA30Smpzrg1NZ7FrNKqewSsf2dbOO7df4DCI6Hket2
jucoqcYhex77FElsxLfHIhn8FWlKyX8IUEvxxYpXCulpDVKSPcV5/1jE6svxdq2o7GLIfOwftP5/
rEm+2sHCHyPgTwQeKBACRWcKzKoOC76W/Wz5YenQi3Ww+QCsuhZHsxJ6B+PEP15JVQ+xew0SxK/v
K1lLTIECSYXAStWS3Qzync5tQQJ0cpOsgnb9BznIETGwQL2z/Ufhk9x6au6KvH1gs1pLJK7ew8nv
BaFgXTOvYYsDH78Tpqjg0MvoAd0vP6HymUM67d/j5LMLR94wro6/4fPbeg1kdEWnnCHKYXxXxH20
TL/sMzh6KfCJKhb9Wzu7tAI7G+pYkN5Kt3BewoR0aNZ+/2TWPmS2f2XoHZHFgytlASFlzlNkdwRR
37DWzXWxZCmC0hQsw5N2LfHP0kcP/K5c56I4RLl8TzAeF4lC65mwR0zJ2JrkE2niYOsvqg1ouTPM
Dbv+6ZfWtTvmTAHBd0CqWQ44LO9hnsV8Nh9HvA1V3NF/MpTiEC1diBliY+WMhdGBrbIrE0P+9Lu/
j3RsKrUQW8OUgh/NBsujHRFOVd8hXKjXmK6sG35AKfsuigmrgHwmzeKm5OLylNVYYHWlacGg3DT5
XCPYWexFj4PS2tfAgg+dzMl40pEMAVYmUxVBsH2MAbq5zW1oUCJ7Uj/NmYIfEXo7EVfxOh4zoN/n
gE3pLVrXtIEaqCizUF5BA7EX0SrUvHD5htmAqOEPg7fau9diisKqb/3H3MGRusMrUYvVbfXOkn8w
4FzrhHBe9fP2G0/R0zqzPxq6maqbUcMHjTw5bDSjahz9JecawDhgFJ3n7GHS9HOHsK+Kw307FqH+
UkOCFgIFps4JHIDUDMgAK0p24F78l3fjF9ZqpgpEh8FY9p/Frn01YbFyK9B3XLeF5UgQEYDKaLYC
UfHtckDsi77DcLXXOJuSEy/oUnHWJScFZOHcQniNaXhDWLCLgjskg9gDcHv2DQCLfKGupgeJDvkx
StSqSpOtvzBfBhUeK0zxMEGkDZa406nF3uSA1QS7WyK5w+TPOHaCjI7cWcCptswWqe4Wz7PrpONZ
YFYDqbTBG9L5KoPF+CGaxwQTPBaTPS0wa4Mp8NtuMSJATR4mTbIE3pXdLuJzKkJ3nTzUJTgCkJOY
jgiHwQJmgJfWNHyT3C1/W68x48ukuJIf3d3EbHbwggW/ZMT8dYoy97rNCfttlFINNptL4xS+IRKt
FflPdk7ecQ/0os+1+BA+jm+9nQzgs9CwOmO9fexpp54iNHH/9jEdT+uGt2UcBqBaS7jgqaLFdIX3
HqDybNmaXQKmT7jz1y6yBot5RpvQcfzJ1KfH3e3TvaEubjK/ulMkt+huySy/W8mwvO+gd3Lcry4A
5KXya8KxxErHUbyAbBMEpUoCRUpbeH1bWsx1SWTER4ykoNu4AJUrU9Wr576L++OgWt6wROSwswDK
Vo56Kn6THxAe+xeGn3nPzjSW8SlbVvI3gSPAgbAYbJB2Kg6domhPR5Vu16x1IWCoHZGMyFAuSr2v
HmBV0M4w5QpNtRrjTgA2bTmjlJ2NJ0mpB6wapZy3sou34YB5KGnY1OWlXTr1soB60iSxXjJo8Wf7
tDm6PgXtMp4M3dvj3nVJHZs9vJ8IXR8wbI/f+9Z3c6nW0WYAuOZvKCgy/KYRNB9cBC9xbIrHli/y
I+l6eYHgyh1suvMDGKz6vxVa7GPYLd2vfrD8vnewIAzmIT7DPDw6jiKJz1B/yF++/1zoIqpsHbIv
oNbswtw4HGeD9WLZCSOqkW37YzzZBQIe7p7EXuCqQo3jNd5G8WeFy/LrtqNxH/lEz9ihdS/DtqEa
kHY49tqPrxOR4yGkiPJddNzdELMEPrAYcdAnSWv+Zc53B0hzVQV3b0CAfMsPcC3XCDVox2svovXK
xECu05QboEUxyU1ZYNX/KJHy9Nv3qzoDJaE10Zk4BmpMAYgBLntwHmBABHjBlPMwxaeRCNV0Ipxr
3AJwofO+eBSCkw+KNOUmQtVokJkrazRh2QjL+TG5RwgepCEMDZWZ8/WPkHN4M+2i3gsIBAe012a4
8l5aaCn1NpZhYpJXRLbL+2Ee3V9Nc3+BRdH0YQhamj2wGMXgmXi3YWf04uOwb3rZZke6CduEeT7f
xUW/1x2y3sH+RVWByRVgZXA2wvENnZX+N6swfkdOhgZPN5DmN7Z47lLoEfgxquffPUuW9zmL/Z0U
obybAk3/jVg9nvs9b+8lCHd1iGwaGMS3S4sBDTmNEigmgMUuWcldMON6907Ku1lmKBnTJv6RFhJp
1N0dc9M+ihAi3AEU9qbAwrm7FsUOm8mCpwMBKpEq8oppf9OXgRGUVfRwzFew7M324xrz0b8mDjyI
I4KzorTkHS7q5mwC24F5Qtjit2N88iVDn5+dU8WRRwiLgmxupj2OAXcPxKe10xabg4Bih1Em0OH9
HZeNIoMXjPSt6sNolTXMhggaP9J2WZ0j1X0vx9Cm6JA73OeLRYK6ro0ARbGRJrJDHWNPi9Rwq8l8
DOK5p7B3z/GBK1C4Xxhro7wa9xBLFmVpgH9eiGGpi4F25A0c+Bj4JoSjClSDLWdNu03BWvVYLKkG
ZgrUN0G8F3kDb2ssvAArmB9IZiwAG3QuqTk3MBHMKTC1a1Lgth27AMX8iJkMwztA+eE+lD7/hcql
AYFHyBSIMrP4smegxFczlGJXyKAxgw2grbxlyhBbtXmQ2aafd/ydX3I4hCMFWlWT2d1YwnCdLBds
xVnbSIw14Ql6w56Um2mRIkBNOFF4SI/cgWvL2rQKe71/eaIMf0QE5fYWQo3dcGytkRgpDT11vRfD
CTs7ZTF4YVI/oG6mmOexUGA3DwIELZ3LRd/oOcWslWH/Keqhn3Z72X24wS1Srz+NiG9Z1U07GPDF
NA3yvduc9Zj3Ong8HmDZifw5mpvgYcggCDlkAZfpKxlgZl9tIwwybiSaEn0ZQ10gSeKn7FYJWVRx
4NicfbqlMzgPWx5hXx/7hMKuBAhyI/wKoeCehASPMaQRH2Ef47zAFhmYew9dewx+txoBIi0qsGXi
WzSltIdGGIAy6DeXrM+CuZomH+Gk3ES73s05ScMmB4NxOPhwFu4cYZmMGx/G7g4cZ8/uxNAH/3YE
IkNN3oYjek8LzLOW0rO9httpIC9B4Dw9O+yFNTLzuF3/y7SyyWmOloLfwYfdQ3UzsfaHfpLb7nGF
Kcwjti/4TshXw6CitqhP6mzWWLbGwySnw4DwircshDSk7pgIvrBDQc5PkSExuWG+CKeqa/NkgYuF
jvImt1FkDhtgZ3BBSQJdT4ANPzlibAEfCQF86EYQ99jJE8NZLq4dwANVBV0LSjoBXIl47HSO79o8
1MhG6hZgzX5t5/wWWIb9lB604Dfg/BQJ6KiSebUnkFkcwBr07WPU51N+AtgbIgEENLmxBvIswqvF
uf5H7FDU3SIZY6lPBuqnOtuyIXsNC9gXP/VyCOb7Ar06BKA8sHfaDXRsCFJIzFGNkrhyDNpCVWsA
AOqUJmL5HQk4/b2hsQdjCFbtbjypNEjcdZdIIq001aTDDw38ps6KGDvEsYVpRZNrDornAHM/+oQ0
DrgJj8DM1JWqH5ZbYTrR38MBbSFHbC3wE7UDqnyZk8APJxtMvUN+4jbvx2WxKjokGEn2ZolCaHT2
3BEGZ8csFqUIWQZKAUJwBtAoZLG8jSqUb+vG92cajflW/+w03iE0j7b7LSZY50uR5QsyqSKGORrs
u+w8ZGwTl7bgm21gi4JhbBqSBVlWGPPoMdyB8JeZxwSEDJZwWS5YrBtwnXhHdL1uuduwQcsxBMwd
BtUDyWzX14pZT4GeFlgOwOejk4DLspxUDn6lKxbSAdTfgHVw07jlA60ijwiBJ7kmKTZ3bhlwBDJB
wdKb8HCWxqDM/ge4YQOWBhp0urztnceSscw77O2xbdapzP+Mgw/5N5ajK7+lcc/Ca0rc8nsZFTCv
Xcy4VVOx4ZjD5sEh8wUKJ3/QbqYeeH03iYMvfGJO+uc1qvJVjr8gG074pYgEAR4o8HwA93dKvY67
K7bT3ndTfCadS5MT+i/vDhsDAeWkjY93sIy4KHO57eC1MWOin21PSB6dA/WliTujuwcs9UMxv7Ex
WAHWJbpLAcnBWmAESavCec5wZyRF9xyVXTaBF5lsJCOVGpT8KwsAmBU2VKEA3CHRIBV+LF5jbRRp
ElBhf75gscP5E5bzAEnw62enHA9nUs4tnDtPK+voBVJ21SFLhGj5Yjf6A+yhaIF3IhBRd8VWJdao
sNBurmU6wI0oKqOEbyspu1CZDCzLtF/ZYaMSiGPnepLAGh6+ZIconNrlw6CZxTmFx186qJZ4TxoJ
e1Z7GnmLmYNu7W6O2Rx5Xv7c+aJEk8HGGpqXRVeqw3rx39iNLKnslNHxJRwVDTFbADR8W0NYFh7B
JbLDvc1XoFeYVlZN0upHY+f6AwzFTHYSiNjjDdLCN1nJ1fDt30ZgKHRSQzz+jWBvV/odxMM8YhG9
kExaebbGjNkbzG5GBXrolmyw6vKjf/JZ4pZ74gdxhjHnCgCEKPcfrLz4d9anRn6A/oWlYZ9uZgAG
awY5HQ2sULL/SB5wdcuWJdF3KQglcePSvc1PBim8CHmPPIYl/DHAX+zoZvLMpBHpAxy5O3NT+JTu
MCJtdbw3+dK3z5Ab5eiGYfIPs0ZYnbTN1OsZ3WIsoqFSI8UuheuExUcdQaf9LyExwVe0VLJlBGdu
iMwFG3FwLqGLYO1DLCRK7BZxANZZ5nZsxKaCDc+U7UX71TFo9z/HtsWqfhOAzuPZ47yDAwK7cFiA
tdjC56Aol8h2StI/k7KgIWyJEJh7LGzOsFLy+23a+p9Uoo0ahTOrc9nBLHtebtkYyOuqnADWAlib
NdDgLrzaRCLD34UrFG/G2NP+KVcp8tEQ2YmZwzmShGWP8yfE4GeTffnSKf6PekoWg/UE9roW6KBG
NNRqBoIdb4GHCOazAcL6ipEnwdUvg6HXXvM+vHQ4PuNm0BP7Ay7dDnuVoCXqvGdU99cBMua8XIyV
+gy9QhAfcFAJ0MDmfUvPc9DqfwwVijc2R9ECH5mY1yCyRXwCFSCBQzNYafx368Q6nnC3i71kzMef
8B0ceI3E2g3khy6Y9oMNpzy4JAKv01DiFBxTnNQeuD98JXZ2j2q0KiRSakcuHMqk7d4rMQy3PF3G
5WVScs1fRiyP14ohwfcz9QixPgSxSYMnlZGRVIROLvofR+ex3DiyBdEvQgR8AVsYgkakKMuWNgiZ
EQre269/h28zu4mWKAJ1K/NkXkJoFg8K/9ZaU8ub1hlaR7v+6t2QNHxaGZw5O7LWZaF7S09Z5SLN
vkTDqYUbewDrFYp9amlzQIsG06vBDajF3NCSxKe/Tmcr0TIlArYsQTly2NpL6Eu3FOuo91nSPa2r
pbD9Fm/upxpNWNyqTToRMqNO7P2x1E7x2ZWa5XsWOi7xQ6+KDCSlEysT6DRUyqkyLMkmuTUe3WhW
i/mdLZYos/NAEbs/ZwCCQeLGxXagl67hjjroU6yHjBHuHOhNVpynZMjjYBKxvpxBYQxBhZK8D8gs
cRxCZAOdypd5HBV/WWtRhnMCdOUJSfVV2Gp6mZ1Q2tfJ7yw3FY94koxOctSa3B/gqARbM3Lrti2D
flmqQmH5tNOM37reTabf9kkOjKauBnOzHbPZsOoXWESsiSH2NRr5mlAZRrMJMFEm9La2ZR/3Ktpy
/awy2fKDjTWdRgVrPPVIs7pB+snCjmbYcrf4w/edWYGSpNstLuuc37dXl/bIF2pQMbTGhd0Go77O
fjY1teqXNIYtYRZTTR0kNioEgiRwKiCGPay/3LX6+g+CVq++dUWuRelBs0zdkzDLmh88N5EfeGd3
q3ZuUkefozrn03+GfhJwAn2SDphvZZnuMlnVXAn41Tt0AzhdgOdliQFarReezn76moCD2RNY59QN
mfpYc75VW9sfsmyqx2MOhIYkWcVZezRzV1d2maAvwsstPftoxSC4LriCShfFssYfECwoXrChojpz
B+4c7n7LytsNe8GIeJHI2JsyWhd3LHNRuiDV2Ut+yvL7tUAdq858q2OHbZDpYCzvm9UP5ee6darc
mcWWGnuSUbp54igarLC0pfhq8oSd6l43mi43/DVWy6Tw8rkw2ojPqBiZNExzYo1zPXSnse9j+8md
zfvFSKjSPK8Ti7H3fYkweLIGoaSpl2ros8zXiekGm9iG5WnSVGULtkVq20+HJMIyzFFXmqfYkTAg
W5aN7ehzIRSlp9dKrEDgFkYj8SHaMntTiLKIjziR5Ze9buqnOsF12uWAE15IbS7hTtCmPN2BD93J
ymDQQaKt9H085LSvG82gYMlkWfWI/dICjKlF3XuDqUzXyZxSi2e9NX41dW3vB6zOMatUw5BGy2J1
25Vhj1eYlpktnjvPSu+NW2IoV6lbjfvEXWaoAvTfHvSWMVANpQpAxY4Z2o73jpzT8pN1cs2P26rx
6HewD+5RzURqvrDyYcgfHKRe/Zw0WgLHoG6GVH86gAJ3jwClt8iJjSijZm5G+dfVHSdgNM1OAl+S
0WSX/UAEWl8Mqu2BjTPl3lJGDfvI1AJJyzr3OZ2TF7irPCTMwA9rUf8N7MvbT50un8W61NG0jtVO
mtynG8Waj2udxyhvLYR5m2nHNB/Xfayzy6ZsjOHCA5sY3rQJ20+LpV58EgmMEiUapiiVcfAaQ2+P
PW8JWtfS7oRRSbybtF17JfybYIS14k9x1dLHiJkx5aoxqLJR9dlz4J4mRciHpa6tc0Pr8p/N3x3v
QUVoGWHBIkMfeUMqtT4Hi+FSz8Yw+5nHDSKymRpf92U4x8zUQCq0bY33zTDTDD9LGxMLZjShJKRo
DnWvZhfWsd5KZy6PYi35JhCdME+WCnrktYOpA41WGgdm5bb/se82DvOsAMmQeTfMHvUkkKxVY51F
mtguNtJYfWyjnMPaHc0HDY35tDpNE3B+TOeeCVz6FsP16PWMOz5k0RTQotFT7W6aeESpmd8MBaNO
jCqvwawa1+9eL+2XdlGUnaLoKEU2YG2A9Tk/bFgIIZS38ml3pnOhkFyEld7qAS6SfmHhbLtjdXYM
7l/RVDJ39alrqnu7rljDTSTDGVrP3JkOjeIbeMvoxWu/hLE7FEG2qv2Ts4l18upcwl7VWe5n6opg
DF0RjnoCT3iHNum/VzgpBhEgpTckWxdQX+4SjG0W3imqv2+oa6Cn8R+1YKm/4g6HLWfWh8Movh/0
RH6DsihhojtTmCOq7nIcUcj2JtkbwB2h2lbKvoldPZKQYacRH9sr7UH/mlYq1UoXeQUrUN/bieLs
6Q6IQZpQqllYW0C4c0NLKm3GJiZHVYlyPxWgo3GzXoy1UbxeSygiK7dvPttb3s+vbteRUXN3nVsP
B75OL1z1gqkU+1rdwqyyjlCQ/zXF8CwLe0/q4FZo6ckq+0vBC2pyna+2sP6liqTbpxNR1s+fozof
487weZPuxZCk/OnvCFgDL2VP88GS421NssHTE3QuGp1PRcxTwjo1nHkdcWYz2xuNjR842J+jNDti
emX6WTJLezX21w4c6aNTXabxvnqwi9Hwu3a+MhB86XESDlP1zASMZEvMwuMtQvudnN6mGvuZ8rx3
doWe+dppAUsMdtrY/Fe1StQ6LEJPQYTqWfch9l7JujyMmfVQO82TrJejkTXPBNjgLtJh1/KXyhNu
dHpDb6BeVJove+iuUcZXq2t44pXUp084WhqbnxsxUMmKG+aCry3jKY31PamDI+s8D9q2/FvG8l1y
l3Xn5oQXeXQx+p1FRgrRe7x6QDST3zWDSLOz8mvb5gfDIcuxzp1X1HXupWvsuYUVDam7V63tg3H3
NbamD2a0vZzLnWYkfchWhaNbp+cCSX2XaOlrP45v8J8v7E28aKmM8jkmWyAMRKJkin1dqV77oXEC
cLjWn4r5zHXDBr8QfwPWe7xtbytyledMZDikaj93lvrY9evmD+Bmnojn1J+UvPcSa/5Kp+bDtLlg
sNGI2NAG1d8NTn7e3OarquXzaLeHzhIBYbNAN9HdDTF+QUahAGPC32+t17Xerta88uJWIrImvlWK
0UtGLsXYUoBlB4zTP9G3zwwFe1yqwM6KndVgohaF/WDa6ods3L2wlxQkOf8s5RIpo3NjxgbKm1ly
vLXlZ2ItYWJvj0QbQGfKB7tULjXYj2/hLCDa6CxTk2NJiC9/sja9D1qofE9L10NORNetHIjr7r1Q
DFC3+NgSidrs+riBV/Cdnq5q3+zXGWGqFc/ulu4ra+UVU+XXhF+O2ekrK7bQ3DIATPekmtsxq4Zd
2b82LeahkTzgZFKzNwaGvpIrKMK5cMKmGzAk7Mgqhlsap0Bz8TcdJ742alGrawfQXL9Tmv3cpX7c
b6eGZom472VQrc3f0JFkc3hfUUiSbcZDpnZBP4Cfb80Qrfb8Atu6Q0TwyI358zrv21gDqJE+93YW
zc0eq6A8Ko+ObtkHyxxH/KSfpCj5SHv3oI3ADk56gFs6VeZ6cGY7qhFZA3eu7/6++jzlsotyMA5P
6NV6HHrYUCtLT80i2T2SQy7rJa5Oz6hVRWabhms6PbI41ZNz8agsRVgDCqBPX6Y6ddiN3Rwbm11c
Tv5Qa496/GtX4yO7Wjz1TiTWeR9JJw7jga64FkeemnwiYJkfl+bRztpbU1hg/v2DHW9XnaSdXjUn
OglP7MkLBv1lm/6z2/G5tbnngAdFk/tDf6RnjsN+0TVQKKwzsSxeUc0hROjgUQq2+vSe3eHVHWf7
I9LnxXLax6lUD721PtLPcRqZ3afWuUpKEMN4pUaWwCmhZKXatQqcTqwd1RgFT6kPnTG8aV0airQ5
uVVds5y7O+s1klvW/K3d9tIX41Ne9PtWjg90dzzDzD6RBcfqonHU62qoNT6wl7R0LnixIcNHlJlj
dUlL7Quom3XRWzQ3zZe7nUCvUHLahhYStlhr7ZklrxqvG+1h6qqH0sQyXWbUT6N6HLsfbtsHZyje
SfP8/095LqGRZK8/Fon63Gejn2/DR72ou3rDdRXZcxo7UDEZk6vu6CA8Ug+U1Kq9eDZflEF+rKPC
ZZ8Zh1Rifum0OQlwvncArCzSWqXwihQMuehFuaNOeQtTooel19Pe4KlZzFjRb6SY4vY8NHZ8EL3z
I2T7MOgtxwz7FsKFPOJjozRfxv8p+Qbr9p4vPJJYTo/M9eXBppPkSAarPw5a+WKkA3XWZRt0snmB
WDzO8cif9O6IlNW1QbTxxGKfWVkXs/JxunGUOmFWqBxCuXnrVutl0ST6P/UBQZ7MbVRssO3uspAo
W49Agk/dAq4orSwcFgxuBStbR3B1l2anjIYbudnGma/Li5qVr61RfGcZK5F7kZ6TdvuYYNrRCKUM
2Njzw6jwwTwStuXY+Yve3hDGGz+t7PabTRoNYLZ1wT1O9h0vac9qamxlFkUwFCSfmes8Zdn6x7mk
+0MnTmXeX4ts+mKOfB0mbV829d5c1B8S0ymnWh80XXyxIJgBofaYxFFmIPIYYhZnOWTSY27KyTjX
ZXvZrAVheC1+e1tc+77+1Nr2Ohoicvr8vBZV1PVDMOQIybbypQmI5taB3KCPCRY9uUf12DgzauuO
3HR3qDd+gF4xfmY0gCen67QTrbMNZHH3MvXr9ExPgvJAZR4JMkPv4NnnCWeacISnFHka6OAJF+7r
U5S4LSJoagxfOTHWS3zv1OpIoQXmONmME80JnPc5b1xgSdOBDdJnWDc0nl1RmQMPxXS0xXjD5yOL
bvK6KZ3kWTWzlyKr2U9lSH5W52didDRT8pKum6GtSu5euO9+O6xRb3YXblP4taQLscz7HRP0PSQz
g/SRqMADiGgTxQ9qyarWvCX9sUyHYGw7DZsYaqoFqHEw0yn7arU9U2ziE07IfA1bzl8l3nlc2CdH
B3bjNbpj3ppDFeCYeUTQIGg8Z057FQQnZDcXYduO/8qeh7Nrzht26m110ixY+l451gUFhGUfwYUb
fplpbGBv0ilo3ELlzS0GAqXLeMnN+FzrHEaywcUSyXYzeVQQ+H3XhA0y2vJlFOn+/07siClpdCVv
m7EnjZIxU9wl88Kw9olQ9uqUv9l5/lOoDfyGuniwvzzfmfs4QSHFFWkB8w7vGP1KYolxHDEkzEfM
2d4hF2lb27feMzqhiCekIuY/UY6nUuZfU1H/pyazuDqp/EJ0dAg3Lv+GbiTKuZqfca1FEnXBSvs3
m819OYJ2lM1l+dFDOR5Jl1b3LfeLB2FNCg8Lkjl30agN82HhhptJK8CTBq9z1XolBrIT+q205/xg
9TrfFTbI0uFYrS/dMjC1s3nCgDTVTewTarv7wpkqz3DjiahOqTcwwJMamVLPUyR1kb/p7Jx+ubfg
7kDm1UO6lQ2Z7GVUvLx1rdnPyRq82BVvQrtF46RTVWcpqXCaU2YjTjl8Uv6gpc4L2qYZ1TPfKGMA
aCt67UdO2/hitst8mMsYEn6IMxn2sZSveWUtsz/2Y/8qcxVG1aHL5Wsk20LPA2By0G82PhNUUMzF
2e3hIhHeVrLBf5KCq9QzlHWsoy3t4scud5NfN6tWK1ibrtilAGWcvHS415O0vje5WZehSkUITs8x
0DKdxLSPKdCGhvY2t3XyGmeG+uAmhdCxtu4JoL6t4XfdTpDZxqewdjiLI+lKo3hMU5XwBDqpuNjT
lgW8kpVoTnTBfFjPtPAmebaf7+jIVmQDjmBZhDbNlJdiQmVn6J8LshDKHA1aLomnCe7oQzKhoqyb
vd+2Ot0ZA6tOo0l2RShzHq1UMovY+dhf8kGbI3xIEixmEpMBKd95y/cAkG7+i6xueR13rl1H40B1
J/PV71aR3b6HREw8aLZ7GRATRi0ZBjS7Xk/oaT2wszlfBU3CEV3jwy4WIvNtUQ2PxPuwupXAHgvj
bPdudkboWJ9dKKlXPi7QYgrHwtFkvO6z5ov81+CvbMPB9RTTE6S8dmZ8yaO8rfuoZxT5mvn4OSPy
5TnJ0j7C8TJCl/HpX89zfxyhNw4SfOY5l1zvTFvphz11/MWZpb/5paw16VfN2P9Tk9X8SWaAmcBo
uvy89KPFf5TuPwsZ4YyJUb4poxnDeSib/gxw6ASl0ZqPjmJoUaxanJlGMmqf88DVs4NbDdLC0X9j
DW7EsOzEp+1V7AgCvSd3uRMAUntTDP50HRaL1xM08txV3Q+le9hwfNuJAr5M0UOtEWddtbmHM7ln
M7ghcYeNwclMCuo187a4FNm9RURLG+Yaa/JGIQbQfUlMRq96nr3ZDad46UhnM/ClTn5g8wd6ZCv4
1luCJpCkzL0KngWZTr62Ta7Q+gfFa7DTz3fT+2rqavlvm7pghlHyclk/F44bOAJzrYz7p8UunUCy
WYHX9UQwfkEJKHj1enGWXAj+jOdyAWYrq4JO3a26Vgbdf5p60HtqudB34I2E8rSqzWM9lzcEwApM
v0i9uWU7g2TvxKq2F6L3F9Wy/Um397lJ/4IgrF8NyoDYtnZPdmzjFtdkgyx9+2qb5bdP5SlFnzMM
7qHOgCqerehanSnyoLXLiyraNhg4NH2A/0d97j6LxJgCemBuk6Jsr9T0rB5pW9jhLv+XJuvPFLeX
etGyY1wv92XjrKrEdLsnz3XTE+bs/EEEvqUIHmTJhynI52pDAi5f9MJZGMLy5uIWtEtAeb6W5lj6
qsq9f2pxjEE4eD92yWs+J67XLXmCHTBLtNLthzRW6ksDwxXpKw0KoVWhqLbEt9BYgtzOL2xb/sD4
Y+ZY8TmmgfjkvOxwieiPoWHmodHnNDS6YmXcQDnPt9TkayHmg3TgcUVHh3nsUButKgxmMsBvC+5f
LhvKcV+YdRlN0/S6bTbzBROkx1U65rUwzL5mrGqQOvabqaVnl/2dHlG15hibXD3tBgm/aopX4kvK
1TTKpz5eLcpMxoLVQPORledFaGzbLyuZ89Pm0sVAeHJXYKVQHh6qg77LMgcdUr5mG1+JthH/yUKn
EH9KP7qRSa5S8VRTLQscp9ke4poDIVaHPUnW0xTPmuf25i1XHCKa/bxcDdH8xfY0HcbNenDNhYCc
MbyC2ljIj5aDF5WkJT4WDfWGcS9gbbVz3rZP7kLhCQztd2sJFmdQGeJt43KApCh8kdm7uEqUnb62
71VGypjj0cWcFRbC0FwcdWP7MK32S0NIPbIGL4XfKWS0mcZjL8GGcgo31OU25ua7TBT2I6b2ci6I
MHMSxQgp07Y9ZbReXEqVLCT5w+O2Zm8QicQFqHdCCaRDACciPtKieaH/EsZJpMOZ+ZpyDn4Kfjr+
nh13c7GXa37r1SGQ6EiJXPccga9iLnbTmIZSEtrUiSySmIxgh49jkr7HhNVoXnmjjcGMsGj1I5wZ
fKbDgoJuaI/OVlQBd04JB79Gq7P82qmNKZEZgNoF8XztE9YgqG0q8KoZEF5ZboqevC2QJr4J6BC4
Bi8MiEI9KlbnbRHbJXV53okEVE7zrdrJR4xMz9S1knXOlcUnRT8HbWqS2LTltiuJXZEmGalf6Zwb
/1i97xT5KaXLAZs+11xfkXPGV9jFg15rZ4qfLo3on9ApHyq7e0ZLPPA4fjs6FrbFN8CTzvhvdtOI
sg0H1a2CKJsvi9W8VqniCyW+4Yjtc0YuRAaYgLJ+jfWNZyrOsyvjPvUDws0CU3YYR5b1HxVDoJpa
jWQ2TWnYZEkREHpnD+wQVwS+Mh4urHwwjCyCsut8wxnsp9bskpOpZqZvUSMKHo//5zLPb4Ws/fp+
n8xxIzxjml38KjE+r7RdEfrWnqSladGi5Ra3G94w1ZSxT1fUVzt3SGEOQNa4wZdkTI60cFzbmcSR
bMlNtblz2VihqfXaSYcNtTXlV5+28h7JQfnlgFihN3ydPpVmyoN8EpEg3Kfq3egDSGOFmtw8OMs+
6mR9cXhHsV3JNHwTYJGAl/3d6eLVzPCAWGmCoWUx+yMaYPtN95FZ+1hm55fTcVco2l8zaP8cW0fR
r7qnOhO+Wg/X0pzA5wDKAAzeWA50zsAA74YjjNFTgjcfWel2X4ug4e2Ydhdymq+Rez9NjKn8GdVm
us0J2ei10lMaz+BqY9XlXQO1kKrV3knimynhQeN6c31t2xzfHgz7oZ704mG2G/6epvW11M5j77Q3
Oi7WQBWCdF6+vReu4cex8V+3xMHINVUqglmc7fK5A8pElc+ZKQnjLF0oXsJW5WfxW2rZt0kT2CDZ
c7n2D8k9KG6tZ6eEc8XqSAie1B0akOTEa5dD0VovWP8axpquhj1WVjjSjMJHWF9bDRgos5ZHh1B8
Ubr/eJXGnj7bv4aVv2EYGn6TKu9luz6MGynKMWmMsHDlC2HiYFUcHqJ8PCZxSgqH5o9yOepDfnQr
BfeH+/novPWlIZDsp4eG7yw/k5qGldMDiwM52mm4FUlINOBfWwK0V8s/M5U3xtrs4BjciSCcGiIi
qKdqvZIrnDUFXrYpuXGwnDsTCLLdYD5qo3HhbUIEcKsN4jnpT6tYDFLWsgSIPG+sjfjPzTmkN7VZ
fTZVN+F2TyUaeXyrkvJfqfXv6ypOVAk9U81iRK25cM2HZkh1hF/KElZfGalRSUa2wzYThFssutC0
tv1YuZ+1NE6lazyOlCtxpX0ZcrQJ7h6gqitAwXTitoGYwuh6Gfr2a4IgOjVu2pEBwH5QaMIKzIHi
uZkcZgI3ajq4SC2PwzgbfFvLFy78H8pknQthhZVmUD0CwBQYSJuPXATVR7Umz0mJi01Uk1cE53dC
A4OFzWFPbdiRd37IpLJcVYWxdVZxmXJlPhHYIEBW/8uIFJxsgrtcsXqkRppqv3EWMG8zFQrKsokl
V76zSWjceJufh40adx7F7IV7AaQhl4nd5HQrZ5iYIkfcd406JmtyuhfBOBcBIyReX9do2hMaa07M
g4ItdmqMit5Fm6R+rLPqA2Gnx7GGzMZubvy6yX/Ac3vq6MoIQXA6aFpzhZjrA8opXun0MKiXyN6y
SVkeWtU1Xji5raOZqa91I99isjWwIy9kb09239KBJ2txP3+ZbFR4hNnkdQdBDQeNnK4YMSCsYd+4
AJQRYOdwtA3gFCJ/OfdxZQyrdXnZYEmRssd908c+NRxPzKKf+AqRNSbP8dCEemN+DhA9cnF3ayWu
msl1fm3LaJ6yY5Hhc+b2e0sgvR7oPXPX6WouXMTArCJUtJAUcMQqoeuguzcza//1i/hi6U9ozLG3
bJQw0FWx6e7r2C9Pdd2EU8kOvqIBIWwGWlziVyez3oWcqKcpaQ6RHS1uaeHeJU6zP0jhRNBBjFaD
s4QFtz+apkuugVzF4j6+apN97hBu1Na2d02WdzgqIgLJ96RFCnYyKP6ZW2ghlfYqOSlvFCyd1ip/
1jfrY83L/5A9wbgW9eAsdyG64U+ntn+zYd0W3BGPk/S/WRvQeroqVO/hs9UFgMAVJ5dBgmtM96mt
7vRUfR1yKmLUgVpDc8u9jjyQ6fa9V2B7I4CeOJo4GlPnyNpyUoQu0Th9HgzPmREYJPVnzLgBdmuY
zu5jYRYXLMYLKB4egZn6aJrvcVt99SOkmN3zNaAJ9L1Bwl85Nuf1vsxMnCuZXBgtqUVx3Dck8a94
hvk16/zFteQLyd17ntK6P8qNFw/qbzyzkajfDIKOwFwzNZwEm3MuBZpBKREdenSXe52xfNnDsIMo
RP4o13K/jC41UY38Sxi0ZbPSrbPgwBSJFjj14M1lcWrMhUz3TArfZBGcvxbrz9IKlKe43S1IvXcV
6Aw2tHEdo+VoYb72UxIh9L+Vv8NSuP/AaJpjl8OA42JNQZqSc1Gb8amfOioAiVB66VheuY+yZA7d
we3rdygINK65uipIWo0i7nseCbHTJ/xUZMU/A013adwzXXjTeR3097SkHqIlyc6iT5ar1ycWegTj
ML0UedcGeoamp/diT3St46aQbQh+2afpzN+Jw4G/1CX/k/o1jRojO/NqzpBeghCRpLwMCM2GCuw4
imdeDFHCbMn2bL+gOy4x28K38LThqe2wm/VTDowbgK8fnf6DO5AHxBOu20iwbvDi4ltjSSalJ9MD
vyCkfHeSdAmaqXq18VbtkkdXu2VcVTNr8x2RXNx1oLiDl39re3r5nW3Npai2fT2bO8EiWJicfTsz
dbmB3NYom9bTVpcH4pLEK/TdNlHPZrFaMe8+BKRqyvu9SrdjlRXXlKUgAt12yJ2dTaKrwU+xU/yP
xOG7wbjVbn9CW6OqXIn/DOf5fj2CE4ift608Wotxc9YmMqc95JmfWEqAMVPj7Ytwqvm9N9f1h1IJ
NSN9EvUHEAbKL8UD/G7r+CvlvfAM2d6RH0Jy+8Jveh+T+FNH6koz4RE7dCjz7JrXhEWpQ4sRu8jA
LgiLbd3nVGa+Uy1+tcBECf2mL/QlLE0TLoN1KBcFEA6Hn80XljH+pqm1m+cicKYHyKldys/j4pRN
u7J4GQa+Nb0b0o52zgY+CNM8dJLyOTql+AFL2yu6o7qNwXIP6xUWOX5XOwIeUTx67qi6K/STvO8g
I7HNBYVXOHjgeOqKhbVQBKo3qmOTv3ik1QKRz6Ayr7xvY11v5HyVoFQYX6l0WDICr4bmwxrB2zVn
pRw+ckFMMo5xLxZs2c3npr5b1/ZkSbolszrqEBad/Ksercto2icqVNMM8xJvGALNr4uNUM67MbAX
aOAxRgsc0546BPlBTdlTYlH4uA0+9ds7PScxOk++OuEUGX+wEfDSkj/3uys/2/iDPqSwKFjAmC4n
8I3Om533lHqilKzTunZnaii4ZA44JTvDyfeop5tMvXZFuog7Rt4ymHEB0aPBPA6dySYaWe8EKO5s
72OsDZJ5WLNpNDaT17Pew5LaYzWLnWk9VlrrMb3W6afa3Ygj8FX+ddfMvwMJrAamluJMKQOoQP4u
Fe4H2iMxeUAbIzRoM7NsPmHXOtpL68FcI1Ihvt994Owvbz7K6l83LbdN+XNpyWl5hXczLby5w1zN
0OsCDSQ8ga0/zFPQZbfU+qO7qZz6faOXfo4yxeqsyOJc0i+THXV4b3P8O+tJ0BffKb+p8z2W/wnr
UBQ5RVadPxHvr5M6zLVgnCJd3cll7yLw6EqwyfmJaXIymtNqU1c0/eJ4nO7h7yY1grvNKHB/DUC9
Qe+4BGeR60pflNfEUgExsfl4ZImD+umwHDVzDs0pe93mX9YVAvouHGlFpM4vc/zUojR0sEDJ15b+
2DQLSZZ6NnzhyYUA4/8liNszZYWDbIJWvdDnyccmjtXy1lifuJ/B4vxtyciRaEWmyRWz5t5X3Ub7
yHfRdJ1dz2jlqO6+WMk+w05mBTcypJbFHF/m0YxKUzuU/d+AfdnG6a7N10AQqHYGCFEniVJ3Z7Sw
IrN7ce6faAarVopr17menl0mmjOg8nyh/Uvl98IN1Oxfq+FZMxCc9df7Evu++HSyepfOx4YQ/brY
IS253JmoFgfL5BLR0nLpJQqlRgw7iOgM46eWBiZWtwYdk5LjaCDSlRouKjClnYnfflOjdekeRoo3
bcGLlpiKM/LHk6/W/GaPp36QKAdNoE7d0U3EOdVQcBwi7e6bZGDrtOzEATj6DeueERbfWyFOwhz3
bhUf1Jn2qzYhg1TeAY02YRC/h1imgadyaa/WaOCrcqpj1L3PJXfirLwMOdUHJZVrVCNi5tofBhbG
fbLmksvNfs158TnLs2FA6TjTerC1+mFM2l/exR9JqfK97tRIY1C7iz7PtaOe9S6jbGQWt4w6Fgig
E5zhw7zQYmH1MSf5qL3F3Xqi9RWFsyx+kQWLqJgoHrKtIkgoAMuMcT+kHSWNvDhMXu1NM+9cbfuG
UX4dEA6ipFtuoNMM+ch0/B3VI/2KECV0YeaExGrbPtkLCSpTgB4Cs39ih3HoafXbkImbkNlxJAOB
683dfNoehOacVmFF9go2+D+OzmO5cSOKol+EqkYGtgSYSZHKYYMSRxJy6EbG1/vQG5fLM55AAt0v
3Htu7G2593Zd+13exUOD5T6U8/BSZaiJquiKzhk5s6LRLIw1OKU19p5N2U/VauzTc9JGD77iRqeW
fW04j7vGOCyes5vtksh1c5NrC76s9DSZBXA2lSNsytcKak0oELZmYTp5im5Wc8wj6ksdezo6TV72
IR2okVmXHPJhyQfGHA0UlN5Aaw4OhPEmU3u+wSmd2HmkA+OZ0kzBRULqrUykrtL+WzIzDUpNe+mJ
uqYLuQwpUw0nfRkhUvap+sJxdNKjMSxML9BncXAK4kWyZL9Yc1hNGfS19KfE0eTrCD49Ti7TXMFE
mla9Vrzi6VubTcaUuzzWC1MiBlNIZF5U3X07BYK83mLoKL97hbBLbzcWI8ZhsssVfh3IGJrGp0uZ
C/t7c88mYJDGMeI7xRGB7r6WzC873CDjHHhJtMG0fhzrJBQTQKTEv1XZeCVEbh/Bncau47x6LCJj
SwW0Bke/g4NjsSguhgcu9JDcz/0izBNQgoeCeT9ah11umPs5KuOtS87K/Q7NwdCa2BY7ke3HIb1C
h30YkhgbSL/RNMAqvBhlF128onrI7PE6CfsiW8td1ZW9m2p4sjbT08h+QWmGOlSGvaudbZkdZitd
a2b2l/kAmqSQj1A1WBJWXMvILcxcP5ANskKkthEFc305fUNVowjxTyrVNi4WpLrxLlaEVsR1xUOj
JiZOoPJxot4bCMhAAMh0ZKBS3pFO93E0vMUCZR9+jzB1UBgyF97P7bJTyr4ybdt1c/OhYZjHOZgh
0hFcqdFxJnTXMAieqeZbXfaXyTXQqgzdumigI6UIp9n1wZHHyNts0Iaj30mWF+bZ1CH98FDUeIKB
b/4lRVEFfk4tHgnxLlJjAPbn/VRDvrE7/hKo8F4x0hKL1aGq5ndmViEHKmH8Mdts8r4iTp0UDVrV
ez9e6W0MREmchx9GOcxbvc3+PCNCq1oGjctwcGIRiJxQspICGIbs5NGzon1hUsBO1UvtWGTMVXd+
p2UemfTsSqv4V2GqrUGX5cv86tBmVXpf7WeD+qdXE71Jd86FUa6UZ1pMn63nBXn+qtSKd4TOqJxq
RNoa8x72x1372qYa8gD8piskFpRLQr/1elwcTQtVk8E8gbhmUAuYsB191I+DYkHgKPGpuuo5FuNF
LUxr/QWNYl2zZk+1qWQMHV8cMFvGwq9oYjPHkEgD16VHg0afXrKut7BX1EPdIzb3Bi7fCduk7lSP
8eSZT02UvqVeRP3OeD4wCDRaaV4idyLJUVz7Y1DwrvHmv7XS+42ho6cWmaeTdo6NZY20fxeXCPBt
sYR4d8Ia6xmWaLCC/snrGWfFRPOkEysB8HvHeNSCSjXikgjvGxApt4mDthmdz8kZ+oFpX/ZkdPYz
NDhctxHDGJejW1mYu8f03+yw1DNzpqhseamSxT6BS1t5mrUCOvOkNLtb63LpNgmSgsm+w95QY64w
0yTXQcfaMmXaYUpyuZNcUol7J0ekPpvGSud6jviHWdESFFn2jVNyLcoIrZTehbmGyEYvITGion7C
RFgGSWI/GGYPaiIt0bHlO+YIoN7Gf3k292wE8CUvaj1awyZnZ26lzo5WPl/lZfsGLPA1BqqHLemE
lfHQ6OK9EwOW0WFL2RQFg8skSZue8GDrlPB8CKZIqX3bcjMq982gfl3Qe6WIkhmAeafatvcUtkGu
lRGWHyrQCZWrqdhjEXtlIg82H414ntedh+jP6FF5Cd09K4rFlc2X4o20BBZWGLZn1qM3pn+1Ux6p
Pl2ywFIc/0iI1yId9aAW1UXMMQ0zmp+mnLY1EVersrBbZhy1B6Fcelsp0z4s/Ow+RzfeC7eNuNut
ByaldGYW55olWfOSE0ANCqar4IPH3W69o1r8dJ3hi/b8mlfeJV26/Kj7owo0G1Z+aWTmWnr1V1XY
v4lyJ/KLqV3qoi5Xy1g8qbEpmcSZD2YvKngnEouzZ9hrN0u+LLfT6FnpNe2ifZDCedYFytHR7r6q
wc137KvbsJwmGQIYYjy3bLQEEUtcfKFYqkGfGmen4y2eWTpqqX+bRP3T9OBnuHo3SzlR3wjkN7Nt
reGGMAPRxdWrZhHoup9so879YdBBh+Vc3IzZptMcc1AInMzsKoqkW1vcVCxct81C0vRUBFQ+8HJg
6Bn5gA0zHV/dtu7PizeMG0OLwWsZlYfSBh9SiAoV0QYSkhuu9fFalVV87FSObY8YhfUY6T+zXvQ7
aHy8SNLZmvpdOKSbkvpA8j3ElKqzOwSIQyJOyeSFbfjJW7w/nEC0J4u3G/GGz1NM00ns7LrI4Iso
AN2rNrIektyJAtX7j11lpVs1mix8JzUCL5F7IO76laWG/gBT8xdFh7kZpDD3/Lb52qnqfdv0t7Gn
qdW5mPiJj7aKzbWNEYYR74h/wxjxCZ/LWVHgd3maSao4ZB7M3tB5bPAd9E6IBUaKDYxwg0lNwYJn
VS7J/NpM2HsO1qh8NK9OP/u0Gjoymo6kwpgGebLZhUUV+wN0Nck+NRur2KLwseJQ8cl3p0XXB+MX
eBZqMYgaMGk6lVKoM6SyIFOYxXtrp6phZe55t86CywRxu8+AjDmkXySmPih4iKM6AeRFgMfTcISm
0PUMPoGJMSHpGRXaedd94ymF3cwIEaxqanTh0Assk2PmYGvA2nLGs5GhKQDMsNVEOVywVGtrLr6W
XoXFN9upqjjIORouru05Zw3u04gpn/FPLcQWs8BycHXO9ylVwzqykZMhOLNXuqdaZhkojAcbGafj
Mk4BCYenbe6hjOBZ0MX3NDSApzkgGfjzEVsgGmE94OsBlLBiIweScVh88MEEDVjROp47dVfTe/lr
32YAlxvlkzCm+TikKyP6x1a32+YN5I8hbcXeXObi1xXxEOh+9lW2jD0Ii1cbvwKv2oIU2Di4j15o
qEHL2nzmAZDPZTx7MonHoB5qdW7NWWLYRml+zode47VL/LOPfiRw4mzYA+9KgsgS46f0vSacurR8
IZ7E2jE8bB8Ad3krOcZdmHXsm9q+hLGmjT+Kb+/d7oaa1V9Viu0oXbHxHPT0gFOyR/JxPCzxY2M8
O/ibdnXVyK1l0rZlpv5Ofhr2/knCWV1pqWQopsW6TUxdJd/4Sa0e2khB05M+wr0NGvCKCskJ2r6q
I8GZHBq2+guhoGIctN0d3RdKWzqbBDfbLu/j+7zIbtLPqImLK7z3ZivTwgxaO162PF7au+v6y0Ps
mh5wQ1DiTu7Smzb6tcTFvsfSONzMbIHo2VhNf9amVlzSNh8fx7Yo6DVyccU2PMdsm+y7dT0bQQmM
pvZeucoMvSZaut1i/i9D94kkn6MZ00TXjRjQCqCgKJrMMpRzujyb/lB5bH1rNAR9b5VWYCnqTdB/
LJz7TqxFDFAr5bsN2yz9Z3gd1tw6QQYU0/OBrMSoWFJJuIa4GW700BqTuEVFY62d2E72VWq6N7Yl
8WsWNwotaTaBaAJ4jinFcIx97KZirXN+S/Yw+SxWyIL8JRzTBZB60pYnfzFQZfs8H1Kg9hiFrPtg
Muf2mxOuXyOqnU4tBI+ABCWmOaCs0ek7GOjipUT+wyeJ3hUd6gtC2PxdGWTjKWLb72oabwsRl6X8
GIMfI4sI+LlhMvzIDdaEhqFnT1pioOSqk2tnLdyypbnv+uKrSzqU8zXfsJe0aLQmQBw+Um49S5xz
N8UP7Ek5whJamGIyQrMsD3pjLZ9afCe62MsSFq1IT403YXBV5RjasbjGyKNpG/nPabt3qNu6jAuk
i2BNlL32iHWPMUBfIfl27Me2QyzJpqyy8I1g8TPWcqye6oiQ9h56lOe8MEv+V/oYhlep6aiVHCb2
Oh0AxyF+RvWM08C9921pd/H9+rGYcTrUc/vmeCmYSepRPFrlzvDHb8bcsGM7/1Q70aum91ZYaw4j
rKagwUTS8CqsEmsMNud1AyBzLwlvwyvioVGv+343wc9uTFZ5swTBohdbypCvSHf/WNxGwIe9BEOK
vGiuGIj6qKl8wKSiCh6qfiUsI7uYLBLYqNx8LX3KAb9jtgrRLrO4p+bVETes+jz6Rdz6BLXuK25w
OGg4ijr+f0LI0P44MAd7BR0J3ganpX3E5p+gM4+Zv3nFDtzJBu/xtkeWRMbeBToWEo/ltfRYa7Ic
pyBIm109R8XWhtS7koX7LBfYjjGz/xpByygG7i4s+2zhkQn6BAZrzAg1Y94ZEw/JpPR5pZcY+jUv
ch/6UrQBsl19lbPPOjg6CHzhUvO0c4p+TlrFsR2wodTWP7u3t8gmqo0ZAXJU6AnRvouQhAd9AwVZ
+4dVSlRXrq/x5qO3Wzt2WzAiHTJhMV61nNDJFQIctF+HKLFgUla2+qqi3Prz4fIFnVDgMVLmV3Cc
sdSipjI20kj03f/9TYv/8XWIa25BUXubOI6qk8vMgpWC3u4b8+7FSsevEpiKILrrkhnSQdaSWvvc
hzu30yyEpgQolNtc+VY4UOC8KEDz2xYRzN4yCkRNupv/Jn6NWZklLzPKXGx7Wca0c9nwAALS2PvG
3KyVo5JNNEC8wbA3hP1dIDl6jfPtD2Vy/6rckMWQviEas7hO8E5Qeai2PmpseR+HjvY64UgE2OjJ
pxT0Ipr0QT/iQZZc7i0ySb5WZrnhlIvi1RuXPzVrE7qY3LxFTmLj2GDtEBbZYr8uJNF7SCt6cUwi
w3yHfN5/FFXdPvSujIqdI4CI6hr+czlrtIJ6ZB6BUhTvzohgXFRotc2G1RXdf7opZTq83AMKqHgh
cEPRlP66TgBkaiDgmOijx5RBzBLY3rhlzExtcXqSuwbDpKKp9atekkdt5i3Up9ZGkzwgfqVWx8gQ
tdK6mpPhX3o69zc/H8EWlqMC7DsXxgm9uIdTC2wu157YcL5ygTSzebAcz9vbxZD+jpzSL9HYO7cK
xPPJs2x337BAPGVG8yGNaE7D0YcC5voNlbqsERjmYI3Y/+Gwws0qj0sDV2PdTIxeq1kah6IyXVwR
7H68lEXhUjd2EppVd086UIpSX5IkRvYiHxGW/AJhOQW/Tk27NsvBA48VszXLu1JHYkpdf6K/uPUO
axRw2fUCHr5151sGbvSqITxikpLZIhxdE+a+SXMHUwXe/Zg2OUodjmf2AJThv4TqfOW1mQUjM4xN
Gw3pHgvCL3eD9tv7Y/fXpgDeELI0287N1XGEX8b6wLBmxJ9Oei9IMvtz1Dj4I46WU4waeEdSCY2k
fT8/ysRbTs6cT29uBB1C+c0PEO03hpwsDaK2fOqaKV0LJEfH0Z9KYsqqNq1oUYr0aWpyxw+GFHps
DXP5Sya23Dlm2X+ywnKbdR+DW18VjpHez8J62wBdyDeyKvv+wPsHtxlmUg5Nno0/qz1uuDIfoh2F
TfmYlWZ1HeqCppV3TH9iNVB8LCViTXZ7oF5EbUJIZc2SxQRpaW2/ZRGlH03N8oJGyQ/bIDtSTU3y
rLmwImp+cKNcsqC8eabGHGK6dbv97HW/vpDEgmI7s8tN3CLFR2M+7AtGyYGrdIKVqBTRs0x5oFuJ
OBfzMr0ytNS44tOC7gq9gaWzUrOiTDvjw2mAdgFt9ZOKx+dOk6Mu+3NrvKIzG1F8wFb17qd9xDZZ
j5MH26myS4k681l0ajgnRhOtCYSpaO9YmKLmx6QF92cxkWEVrvs78gtvO6estyQHlb95lBhkA0Tx
DhP9+A4hrqKEQK7QKM/+sC2n+CTvvN/kCkWJTIrHpo66DXoSIsFb/7coXA1TlavtW19HNtlhHKyk
WBhxiOZKXsSy92O9PbsOrzaKEInyuRit9CfucXtBqwCPjt+3GCGc5Qx/bDZ6U7VO/D7e6C6O03mA
YSf7In5GcYN9Jp/aOcS8Ue4Z/9/ajnME3t8Ycues+5SUU3ck7nmZzFsSjU1gsUb4YHiJ0a5KQ3Yi
8q9qO2s91sulNuNLz/YoyMDUXeyysHZupgGRphgPRInzsRnlGqfPhEertvdguS4tUPuz1MpHnz65
WKU67oO8kkcTCMUamBZ1HZDuQMYJ/EoceUx/fOw0xYyOkzlHMDiL9mg2+ckwI+NITwk+t9QjhJ2W
dnEHOHF+XwIHBOzK5hxnX06UGT42h+5Gz7+RW/5rreIlcgxukT6nay+ym/JH7IflLolB/Bp+cfZc
zrEld8h3KvqT5rvuJZFjs5nIVn7wgTUdCkUNk2alF1hWcjIzNqtmGTGgcKGcYh5nJqBBpIZwP0Oh
TRklF8CodIPFLnmxN6D4WljYSKwgqTG6wBo+jcjAEcnxgJRo3Q2URbDEsWu8ZHX/JoT9NhrJN8re
h7KB74wflt3wkgyEB0YfnkflWrGJ5dszL/NiuWHkW89DOSc7wl0gfDmWt9cwSRCgYB7hGjghVacR
aFx9QQdq2dX7v4UTCVQAJlrXafOtGdkeIkvdkiGYHsbSbjkcpAEIA0ud+CZ5pGIkwaPdt18xpOdt
7OSsbodJZadE83/o4iL+lu3yCy14YBXcPbuQFwLRq44beGB/ndfqu0NRC+QYsbXVJ2/QzBrIj1DV
m7ov1/bQXSFRYiyjXJiwSCC1dPVNU9FoQOKQWxY1v9Nc/nAyV6QRygfCij6UY3yB936GEvgL2uME
DPCzKLo3gvK+hg6JWLQQNFpqHYFP7juMQCqCcXnTRvtqSswkkvoQWc9RCuzxfcNdALsT57GfvuZ3
R2cJvDQC3bZaqtQGoTwd53kk4QOmJe6uCuWCYJ4pDdgDwNiv813m2GvfQmP91IhhK6T/Qhiptcp9
wIBC3kUBDRa4pte+phSMqCuu4PYQUNSo5rWZv5rT+SwLNIVgzh6YXqc1anxfJlvHVFcLXBHaeSvZ
RZ4zHWzdYVzg6ozN4S1e+nLo193QZ69F7jnMvSm4Y0DEK2kioOtNrpNCmswfE/avjG/kPy2JX7S2
+DdU9fBvTCa1s42EoIgc1loz/XMHjbAuRufIvP2ZAi4efl1Iy4s96iF9mHVjMPCoOU5RM+93x52u
LY9jUvpXOFwEtzqa9RLhQvgwleRFSUfj4e59X+m5W93NlvjOALJB6PaYqEcjoGil4uwoEu/33gaG
Amz5eiD36jR7VfXUdBPjtwoDW1zPaCcqYtIIFhDKqTc8Oz/T6D5HPiguV+dw6q2rn7MCT4ypuVpw
H1nFGKyqkxF8xHROeAgI/WPH6BYwfTwiAyutUEGjZR+52366i24RnwdTPAcxzTwmPRU6O10qSDuA
quJu5kbUWHDSjtaMe2WVarl7tdup3zSwXjY1SDTA7LJ4qvXpMVMY5wx2Y7ihuk0Vs9pWSmJ664g9
zBxs7b3jiRWWDrVJMHsyTPfRYBjYelBPjvO7PkrjGusSgS3v1WpwCBoRKSN1nKWnhsw2MmFltUXe
hV9JuQfTSb7TsX9a6IMcrVJseLwInYsY+fj7h3ruzn4LEce0508mYhALjGonfaKyKjn564ossQvU
nZIt8GwGjMS8jdASPQR589wStrHB+UgvquFXYAJHJhlW4okEAhzQ428l5vIBZyA9hZs/NPT7FJ2C
KZdejIAdyPw+tYt66HygNMVYcjPhw3C05GlyuVe0IgYWHlGfFbbqdinNEo+XdSHOOA06A9QK7WPG
25tS/+KUY3JevTZuz3LIU2etwpGAkrkCYMB0zWL3u87uDk2A/4SlWNReJBLv0jp3Hs3aJuxCd5K9
7dlw8b2O62Oyn22DarKxuN6cVjsb9gjCrDd8nhDIDc2Y4Y4VqEf1GVc6/o3XtqFvBEPVrCbHoo1Q
C3dp/Q8YPRIYbra1xSR+nQKYC6Q5IyBu7kvJaEkPQiJCs6gLAnUP4FNFvEs9l8eka3T8R3dTn528
L7HnbFqZYInVKBi2ZEeKbT7J3xj3IbtVGHU9stEnE7XjxpCqWw93Dgh2hC9Jbt2h1+CJOrLZ6kYM
KquD+lz3sOBrJM9A48EsoIk/2COjS5SjJzfPJqB4NexK7ir4U09eo38jSOEXKVBYTapFCmxa7VGv
5h0x7ZIKs3ojLFLdIjOFQit28IG3NsEs2zpuMBwQ+jrWBYSUKEalbNrQLiT75sXBxm9lUxGqorOP
Y9X/lQ6GUthdm7y0sQm3N93RMIqSXYZs1PWCXng18YT2yJIqx8cgO/QFglacRBP0Q8LE5Ir957Gw
kurIIvc1qTW5jnWPvqjo4NYSlTAr42rV3NaQqUlAL8aGMdPsBby92hqqdBLay6TdnPstZhcRi/bc
6QKfqRwSrqK9pUPOodwQJ9bQO9mVNgbdgB7DmhZvk1cY//J56sPa53WF8Pag0Mxt+ik24FmRVVMg
Lvj2BNFTMU9zguzRAlGgTe7RI6TnYCohwsoYpq0iB5uyHJHmMuAzWPTxjldEosbqlqbUxLeOK4Uh
GRHb+oM29tMJdh7D/9L/auXwGUcZCUl2/OlO44fUwR6KluajMjxGMQ0BKo09ohUkc/4o8I6s8qx/
ScohoryInTe34f6WC4a27J7qOdy3fwayT99gd52n5QcxDNhtFQgTCzcnIkcoLdNzUfjOls8QWZrd
vEdDT+1UEt5L3G2YziaGK9wlcHwyd9ePjfWkmaZ2AB5dfbQ1CDjTuuBcujUCgaWLw7zpLe1AT2Zv
zEF/i3P3uW0b+1pKPWPurtXP0ifyXZbuj7K0n6lPDXRXNr5Ou97i4pj2ZAFshVDaurWieq1R4dxt
RP4usxwTv55RhJCoWD+amRsYghgxHMBJAAYA2I2hMUlxmHQNUr/M2JPOEQlPFLAD1Bnf0dZFm711
aP+DJJPcS82cP4xdic/AhbuUJQlfrp+RZ25FryLC/Wxrzu4u9QiJksmZaGavtQ0cKQbMzKIu+ipn
A0DfkH2YrcZIqMKVBmr1eVTTsxFhZSiSZ67B6uLGxXtngP5OYgZCZXWwgLkymh4/63mBXQBHh4Q9
ND0X0/iYnXKnVS36CfLwZA5ohRgFnJYC2Jq7IJNYzC+9RxyZA4weDGKayPVD5iOZdhOJRUSmdin5
A87MZO1UUo5O2xklI0PYsPDeIlc+jibQZ2S8CRiHlLgg2roHJivP+Zg/DH656Wr7wMTqMNY6uRMN
sQ3TllcBkOSycXyICMOTBETRNES86HgbBizeGgInVFN0mqy0kYjwgg46hr6inl6ttBcctjWRcf5x
JqMeXwTqPmzEtjB2Ik8OZoNJo6+XI7Su6+wtLx32Yc2ed0Rp3CRt/Yqcriv56FfbsHYJM6AMQeNC
VH3nFGeLxOi+A0nv6k86BzDQaVvnZY7Kl958WvThBe8hnBDxT6T1d9Lq2zYW69ki9xaKQtqetTuM
mZgffSHhKRE40tHU5RifvGSDIiOAO7maYmTpWH5U0lxr2FKzOLUj4hvTQ0huoWWeVwKEujk9stJf
jQ1fZjccIlNc7IrSIXGOSidhoqM3QiRQuUg88bHrd7UgiUeQWEJTPWpetTUAh/sgIQjEASw345Fk
XzfxfHvPs40e04HXNBhhoX5Lvrveainu3c2wQGty9WtfGhszZvZkxQFsNXSU7YEacmfbzxU/NCAt
LVyDpqnCUYuqucp4amHGhyJBwQkYOtF+h9m6kbj2rnikVwQ47FEeIwNGJayKfOvb3QGJ1jcbJ3Q5
I2EAHvXPxFqJPhcDNga10DCAdPn11UsQ/CUJwU8COI8ckzA1WZC5ePJ8zIMxumP/PULFWGTT1TFu
TosxVF/OAkrfVD8qeP+ZVhxUlO593b64eXfKm+YyzE3IXGsVF/Z7vPAR+lP8NJfGs4w4+pU7n8W8
vBFpFuTYqEMcomqFmx/noEvoIwtezNS3Opv2KVsDu94AMd+Bhz61+KcNUnXaghHd+G/k4QYv/jNN
8Mf/l0RL961U/rojHFwxsW2Hi4knAxQp+QbOqYTnzI6KaA0DL3yyEST83k38PuP0FaP987g8N2wd
5MSHsjAWnl3UOMyosgqgabK26O3jmgwPlIRg6DYJlj6v+s6GlHrR3zYtW1LEvamTwWYieZ6hnQJ/
Yedg+UvujgkDZBG/kMkMdB0EY8yf0uHyrm8Yw+jXk12Z1mdXb9dTxk5l4ninsUTFMwaz9+XY2kYR
FgK4ke+Z/CLmfUxTQkuz9saoYxbGEuHijTIY3KC74zAYiuqGne7DsQVH/x0Tjgm0n8ttOjwj0f5U
uEps8s5c+0NHC9UR+svw5SEqK/TWf1X0QYajSaT73f2v9/up7/ZVo45pN3frBnz6nCA4B155skZg
ABkb7no6JjpiJ6Pznvr0rUDQupjDjVS7IygQlple7ayXBvFiJViGJLtGFqRIJgiq/K0gNmEgiLe3
kTYAPv6A/Y+sGuk867fP1jECw4ckIact7rGtOeZv5JV+eJH/RnTWX5857XoEALBoBgc9PV9UTNzj
+XVIUSzEnrFpyfiy5PDDYUAkrr8lLgtv3k/moIMiEJMJaSjZ1A1CbRTVhqr/f38Pi1QwKXFWF9WH
JV15wxH67dvmuo2x9fqqfbbt9tFuy/0M6KdmaNxn3p1w/jO2NnuDrthV4HEYqBIEw1lDBA0xFI96
YjGVzQ+lhwEtj4edpjDnE56rxqdGgEyhbl1PLFPbEk/fmOzxu66JWAEI5IQKR1ZR51utaXWuW9S2
qGSSbn5RbgHpRjvPrvU3katbEyQ2pKDLhsVe68Lb9MTRjfF8EC4mxL6tH8tRohGh3uDLtM1n23/X
2G8BRlp3vTgr9TTzRpaThYsbo6Oy3UA6EPtm8+zy+zWZ9gaMF0G6ckOiHR7wuJ58tGSlnZ4XLjgW
CkHXQl6w9O1SWPsWBQSr/vaxdCG/OHLZ26q6pf10lo4nAz0bT5qFAcerbxOCrrWh4Xup5LfM81PX
s2xyPdKQIr9CH9jvsb0TbMMGNDUSSLCCZot0bEe9T5EzBbVDnC17czQJ+9zW39ulOk9j895k3KhC
e0yK9iym6aZF5S7FMuhxNnZkp4o6vpSIquYiv+r5zIVTYcowt+5iPExe+dHbzjVK5NWo5d4jlECm
+XOGgaTOkIZn+reR1ntGtqCvE54jyrEHf+iPbMhu/eQ2YTVURqBy91XPqk/mEKzFesfay8wqQrMu
/rreO7pdF/o2NmgNQ0drwZNrUmebOO2AKSPflZlPjE72nS/swLUa2UKPY1VVDqgoY7hL7jd4Phm3
FQM72GRcSHAG1piNnFHGdFL3tXTkJwtvi/1qls4+4SNw+/ZNVP2vhjVMmExRYtm+ZOxmSa3csc8O
pSmQfC9HqqtkVZhIHBLbPfgDN3pnil1kO3aYDsMaCuYPekJKLDzNMTf4Yt+JlA2rGUP7MyZcE2ms
P0TzsvcEBwLDrwwZaWRlLzTMIvCxkidY6iPJ1I7V1NtQx3tOq297IozP4DUeMJXWWkkzM9Z7HBR7
xppbwNzvXQolk8G7Chw/cgIP7URrm79ejoqrjJ4nUa7bctlIAm1d00G2BnV7GSoWBdmPhZqWIMUI
pkhCAAuszUc5lB02So2UPbSQZGq423FsnCB2QHhCKEKsp+cBrxGMoO4wOtZNIBoILJOnt9G5ZaFS
U3EZ22kmM3uI43+ESm2gtXO0IF42WkUwdcX0rqheQZO8WC1TqDk5kRCwRa7grNsp/UGKgoLLdr90
2zrdyb3BQgYp5n99NS6Cem8iGZHpiyjaK6gD/iUzkMmpwxJXHIV5vxldH6hlo/aOMl9H+rFVK9sv
s4dJp9efuu9+Olmzs5vlgF6VL4WwpdVk6S+1Id8mswlg1ACacO/+WA/AhkiYqxmFFiEE845qFt6q
79j7m/lgEwlAuVa6ytk4AEJOng+m0G2JrU7FnzmZsP/wHZSsMopiI9vqD3/Ya2eQNzH77+mo4d5Q
XJptzTzHZKxHNEeetcfJucdouk9mZ4HivLtpvGNtG+Eydl+Yw89ThK2hLfvqPCZ1WBHx1pXe1tbc
UEqE3LH1UA3eGzS5L5X2j6PLwknk2i8NGuGNdy2g024tBYM/maFfuUc4xt/0qGYwoTUP+qZ4Z1cB
bC5bWJgBbYSfH0xFfyvhhDPIXMWTdmFEWT86vhkWd5VxzzSK4m3k9BwrsVGOHhQ+xmxPO3ZNzgNR
hwTNfDhzeRjb8TDl1JPpJwG6n5kVBfZs7wyM5pGZb+45mrHHCgIZAUmtj1b223HT13h8RDYFTQny
wK++fXYVmeV9tS07mKW2/uraApJpsW5anpoZ2gOEaxOjqkI3kiLXVLMVlNI7ecg+DKQ4IZT8HdFv
rL3jW6VTtvTdqewygrgR7IzzeqSG8FKMWRp8mYyDBwwLmwyuhOg+o4Qup5Xxq57EBz+d37wa2H7C
axn/UiFesjk+WCQVO4X1r4XpZBD/h6bzP47Oayt2JAuiX5RryaTca3nvgKLgRQu4IO+llPn63tXz
OHemm1uUlHniROxAgSpCsrIgapOAydZfxXpIj0AZbWJX3+ahu8uGol9RSYhplj2jm65cSrpb07h0
nAeujXVm4HpWInot4y77KWmxMo3gX+bof7WVLNpSEHB2u+5Vp4GXavsnsjt7zV19mlvOeBnaYmWm
6a+cKA9rW30XC+vspUItLWc6jw6AurDpHg6dNxsXnOYMhNJB9OGXJ5sXZ6zeUW5+leOQtC3Guxdo
1jwkzGB3JlAJ+wQ38SZSA64UOLFZhnF9pog+onHJVaGBp+S4snZaIgF+CNfF5WRYqyQJ3HnWakxc
6qxHPe628PmLZOrJOv8FkX3PPuwgtYhZLngnpYqI5FIo10O8SV3GK8dNH3x4wE+bApN96THSeha5
Xu8nH6INDR/HLqnvLZamasgwZbTWJxigZwkjf02h/1DZaSxcIQ5aOLwD/IoIvtYnqUZqqrGLQDa+
xoF1lqQkkW+XeafvfRUu4BPu64zPDM2c1bWNpambHnCyWoZyixs73II0Cd5GC1Ua7nWwin0MV4FW
A6R0925AuMiNN9D2T7BbttJHZLMbcHhsZIYxWZAt//ay6Y/x8bcaw2OTE7mKqbrlVayOea7e8B20
s54HeKYc19p0ydhgOUXKweIkFcYPV20qE88T9DejUJ9tmu6Eb8JqTDBCP/19lrX1qI8TI7lAFnko
gGJDueNLDbkI78BnndigIwSXJsxSNt6q5m5QrZLlxRfoOno1LjaCXN34CIs2SRsUpZnmDsOalcBc
0kPYdOmR5e0hIbefpPFLpYw/v7GJypP/8JO1gQeS5AycFiwLCuUozNZxSEFeZR9NTS2lrVPMQtCq
LKabFalrgpIOeWCW9PjrohMLzJVAXbQrgnyEh3qfT893IC0od60LAlCocDNVaiuOry8niwhgNaBP
ufhlvr15lre0GaHMuHxBdzmPIStzFxRfUq4C9lOhgbkJsoffZQvgJYysYU/o46d2IMOmxSpw3UXJ
+4zulDmbdm6MkfZF+89GPWdb3mLO5G5ZL6c7aCiP8KnvNMzsSFszmxJtp183+TAzZLWJ9IkztNm0
ng8fmvwa02xudN++Y1xYL3Ab4cPAaR223bYMcVcQWSlctnWdv5zIw0TB9B37FeYhuryo0/WtZMmK
+lTwE9L5dszgIbIDX9QWr5dqUrc0MW56qQ+zXpY/rQnyHtylWbEZNqZHKLFjIQXFGld2AEbbwstx
hlqIiMKFJDG+6jEmBRkEbIiJO+tD8mNUHdWHA4xqd9GBZww0pnp8fB5sQfyiy2zC4whCkm0vIBsR
/lY2HwVuEB7P/kTV0p7GLZyZ+CfxMs/GMF/KMpoDs1hOSXM2MLNy2r3VveTgxJaLsd1wxEtHJwj+
Hj5IIqOE7SjfoOz4TfH5FgEw/SI9tT6umMSdxWW89ETH1qDuj5NtwcboblhSFjhh14pUL31ETLPh
xmvc3053h03j5h8IxmcDOl2sBz+REz0XtU9hZ4opVrf6R6RrD+nEd8CByaw0aW9DHlq4cXnJE+OQ
ROFr43OJiFnaHKU97pCRQVX0l9IV264I97kgoEm1UwUuhw80/rAdWssnd9yWbhrhndHRGlvMeuPg
/VNFT8hF59gLE/XQcHzZdZfuM5Xea4NbsB+wfCSrvbMA8mlh/86LFlBOIA+m5IOhRI8J1BWvBYru
3LYlzyK1kqE4WFa+yOrsqEs8BXG1ia1nHMerQZSz+86M5H3ytffAxMAaiXoChkd+oxiNY1/xgBr0
gXNDI4kwsLew/Ci+eGZ9byKyijTovhhRKxc9mZ9a+FfJnKIq2oml43rLCavecSzzj1bnmcQcfKYd
4E6MZB32aHcYVw/hJEBQC2+b55NPXDHe464CITR6a3gTZ/rY/nU8d/wAnHMQf7gTJM1Jlc1bWzKr
xUXfU0pVMXIRYXEpRcoqFBloCitb8MNraDCDOb3Vpfc2FdVLaLlkwSkTr3quPlpDxQgNSYvWruY+
CsycMvB+RnsQT4hCBUnBBR2sSq+Wbch7aNQvJMu2Qebc8FolPO614tig/8ps3Re38/elpj0Mdum9
jauE+9ac+slX09RYb5vVwDTjPUgfPR87/a1vwl+j1b9ZoFqIDyD3bQs2KFl+jJMD0Px0zJdRHOSb
xMWG1w/+XxIh+4Ug83nLILn7nr03aOeLSvOiYD4mCHyha/3mtHezfLqMjcNaWlndweNm42NGTuvw
QqnvW0STYRTxg8gWIYcyrptruycrwnEEsn7EVhgf9Tw79TawjCzz6fml2wFMrjGKbA5W/R/j8xPG
TaEaiYuLw22lmsp5P0yfDscAmdATpZvHITK3Wlw+Co1+ZuARrzjXaM8OrnpBE3JjwPvTrXdhOS8y
EMtBz6CrehR/1+BX9fLqucapeD47VcQtGbc1fqaIdblXWxFitP80b6/i0XkJ2ckvgjF5mSp+i2Gq
n3ufy4uXXuVIPYVZrQcEcIv984JQNh7Q/8Noqf2pe5zvQ+KaSy2BjqUhnA+iZekOSySoR5ZyenCJ
W+91dNtH1o688Mv90BX7YJJfFXw6aM7TLHXll13jTNBh12VmtzV8tWqkvaFgYjla4FbFeB5d62ry
5wNxZC9yl3mR3HABPZmQxC1Gd9lxoXD0aBf1w6Ix49/AQGxi+IR1EULRDSnOhSRg3Nyh71adhDjs
WlhYxA+ZiXeXNxMVira7qov+RtEeTn7B6aZRVINCYr8RVviQmv/pJfK7S/J/blOfal5pLEtJ3U3S
C1Z4TZcU273mgKHAZ9qcCppzCG0metcqj2ndUcNDHjO18lcl8DfCTq90/4oL/pp2Pfxks8K61ZL+
UmIfcLGkEmGhqRZUijrQHr0gl3RIfLl0SnNntcWLj2t4Xil0eKM7OOH44rVVwRqhfrBHG0Hijie7
z/A6G/G6dHMSK0iTGQ0k7LyTFY5J9PNeafOyQtqVaht25bce4L5IDHluTJIpkQ8pwalzAqSRWORk
TnKC1X02bLCfMGySuWes/wFl+mqNVCopMFeskuqXmE6aGalTHOk1rOXJG955138kRmShMBGnrOvi
FOYgBcfstQDFBQmK2L0Aeqyc5qd7RkkNO7sbCa0curYwFTQNa4LOqt+BX77b2UBCZ9iTuMK7S78s
lL955rg70zGIH/Nhac9Lh2FwQjlIo9JJT5UHW73k+lG1AaHn1nqXz9kj1N1/IndObZtsjJzCrdTW
8VkM11pEd62Rr6GWH22gj9gJ6j9vTNZtQ3ba1agisysD3ACrZmIHIXRt2jx6jnO/XmutKdd1BijE
6ycu3jyxRrVQ5dA9ibXD+BY56bdpZeeymYb5FBvDQtM63tLmsI/s5BDGxpx0z81CKkWOb2Alj/62
UPrdy8rnAbiDDHTMpftVKKRzTPF0pKPsiOBYV4xKaXYvAKrxfr2LJtoYfYHRaXjD5vkxtf1PO4X3
2gdARROnEUGLo8dz23DJmRG8tJAGoAm3Y3eE8vYIgwrsmPxUdngIq+gE7oaINJvmugv2LF6+6H5b
5DiF9YjjHALqUpd4DEB7H5OgXQN52/WmWsOIOE7auMXW9V2hHdLTYsCa638DxiN2KRadvdah8etf
lwtO8VStQm16RNXwV6NuPpnKHreJKFagGXhKJj9ZgJ1f1XV/7VrqGbi7pNSmhvhCrUvrxKdUduAH
yh2+gVWvI5vJEd2LEdWItFNAP5FXp3g/Go/jUDsNHcUoabH0/X6ZasVMTM4+1otNTxe5mLKtX8nX
UvLOkkibTU37m6BGNa1fi4HXtVexxuzWgQvfU3CL3UJkWGat9wkh4EDDNnBtk9wbV2GquP0WmRq4
Zt/zyNcU48565WwCTf8LCo3WO2ctEmMZCntH5/oOr8Qi1vL9ZFc/6AJr+E5bw4NYkeQRVlyTHyV2
2Bz1Pdq+wOo4r8aiP/Z1gFrRw3bYCZUzcNcVBnmVl+WhDuN4Dlt/3PQeyCU1HAC3zwuZ/WBkXWjl
cKeiaNx49nCm94DAImaBioRSVow7hr6F7ZRUPz85oPmhEaQpRJt2e6VIYoamRnNh3r3bPEJMSiRi
WMejM5i8quC2L/KnD3aC08vyBCtMa6AlKDzu+JWzvIeAZp4oH9mkWRe+0LP55mCTV3ZJtt3UTkbt
Y0Gy6dcK0CC8Ub/FRAtoV6JOoNhkzRguYrMS3Gdce+cNlB3GynsMel4ScHs2Q0xX0RuPos/veIEA
THn9BQ9+i60geqE7EoecGOdD5QzYQgWTOlYVjUqiBop1kLnAgp0l6fKFj1FkQRBko4ng4pFpplaQ
QhesFpW/zSKwjfm0M1x90/btS5Q4c+Gl3P64DmnZ6wBFSHbxN7dgVnD2yoD16LddSVCGz7iN/u9Z
4CsWBNYsccZTDqofPm4DK5QrlIqvTszdYDBefBs+WEMxrEkXIZW784hQaUI4gH0n+RKa+0o9XlcT
ADm/+6Yma9V7wUEVyXHABcczs6cf9B9UpIRBuDlprnlEdn2QrzzGHU2AU9UqhEqlLfhWMZYTb/DK
+komYdfX/V7YpGjretja/y+VFDqP3QJBBShpiNQ/EBB7VJ7fz3kLgswgmuKk9SOjZ6nscfqgXb0D
i333R0arnP/MySLgHOnGr75jM9Wi3Ulc9Dbl57g8Eih6bUXkEt/EStcQKOz+Sifh1g5J+wy5jvGi
+2fplKyF6eDMvbYj8hSqcM2b46jzgHtlvs/TiJ8E0qybcd6YeUPiWzXfk1X9ez4Yegf/QMYJ5DuR
vnDnZSvYFCeWBqxzpdGead6DnF716S7OAGtZYNb2XmXHq5iyC+7SVGH3mtjVdMVuY896xWkBl7I0
MYwNxX4U8OOCogKZ3J9QEKA2KTKbw7uKCbe4Pb7dmLcvptASNd9u1YtrJED9fdyGNy0QDh91ysuc
hcarq3NQk+gGKGHCCSaA854WT4NLTWsO0jI/wmyMMJAObVe8VkYj18GIHTWuB1g8PtE8SNczTGBw
JUhhErxNNtJk02A4zq7SJcYI3ks88RhlGmb1qnDqeU6tMvVKkDeor70Z1NfCbKzWWq0nSxcFnPGB
fH/AtWTk/zdIn1x0esCN+1mKYG/60U5qxr3RkoVyqcmkoCYz/MtoqHko81ki/I37/OrWdn/gFbaV
afHmxrKYl5ATcHTtRQZAAgezV2o/aM83H9tpHshN6tMpBMo1nnmO+2/EXuMRB1vEU/hB1A8ajv5d
DeAu4pEIrVTdQYoKJTgkvF2TQeJ/71BLYNGvSjcAg4cW2J/KBSQyGMxesmyvZWKhMgTUaeV70wqW
1OmxGtclu3IK/SKld+wz3C+VW3vg2gcrSvHT6JhyAX2ffcUUK5wj4Z+d0NsvNhyzHO/WjB5vUiuU
D9O8xydf16+NIglQTOOWFOsNU88aCGC/6lJxVVWHUa5lZRcy+5RhWZH8y5lcw4/cMP4NNADMYiP8
1Wr/d5ysPQy1ZZLWbzQ8c/1oGuYm1W+0wqMKSmGrKyHJ9Mr9wlt0typk7HFaZNijZyGZ/sykZqix
dxhF8Q7ylJjtuPefEIu4pTvBZs8CpMMg7QvZSfbqoysLUJmYlwiJratuoGKCYnu4i6swFUAsuEgs
ZeY8SzQFYIT4IiQ+UGeqpnnDRRR8XH5EEhpZO7oYNioCsGMXXU0rWvsYcjmGbk2TntM65is0vQ7d
gB8zx3dlKyqJvujiwUzlnEs4k12GRgymnmAwo5KRbt1c7QXm6Bmglg8vbP8yl2q5lnVjrd65mPH2
0d9iqzzYBKm7gGRTZaWfomE3ndoNwLxsNSgGAbcZDo2XfxiUHEfkVUCulOvE4qbvlDBwO1e9eRhJ
MXn1L/xir0baImVH+rGK23aNcnakSvhPq4ZHpkV/cZDtoCjug2CQiKTWVtKpOqvD6iYaiCRlBwPP
54RdG7X9qcnk3lC5SNzdPTS19WshUfCZauCDNV6lQbSRWXoPNR1/KEqI07f70GC21vgKTna+5xl7
sQIHBhMTV2MUG69PnBkNb8XMxdLZ8752Tf/bLqk7jWQs5jZ7I2oh9iSJ3ktD/jHrDtiYkIdYIc51
39maDuRz0hFbjBviNwp7SX9GRe/SRDrB99WjdYxvIf0XvoWPseBRMVXxoGh6DvsUf7DpfuVlvuFB
eOgluRsbeALtkc/2x5gKBLp3Z3Yfaks4EIBG6/Yfq4LphejLmoa/aBnEuHZ4Q6fzQYTNxh7r97Lq
GPcwII8tSpqXYKk14Njy6yn3aC8HZpv1wD9l7nT8Detc/QmPQILhc3HkQD26OjHw4KlgS2EumhZz
JdFfDuYOL0FolmLpeOH7qIlfh5gqPnKYQlqdbmOhoywM2YdDnpVX3/ObL4h2m3hnh15PrxgoRghJ
vJ0jQ5hHu+DGHdb9in/UtFTcLlmH8QtzbDGzovCJ5bcx7rISm/vAMJFtpbGomdB5TYp4EQ9GwSan
vtQG28rBdnYUxidLPaVNQVYuUUvi0p4NeMyRu97Nd7Ux1duqweg8isRc65Xa5oNf7wkOn/HkUZXB
OxEnjvuXp/mPap8tGFy0lMcxFMSoHRlGObsa/2zTv2u+YmfYifYo/HLbZJR9Gjkgu3BNCOjKeOlv
+5QLCUj48RpEjMdk+A1mb8tk9VD1G39ImtXgah/BgPo60cudUoF6ILa1bchTIJ+wTDRGDHgePS38
qxKeIvBnY426R2OVhbJfGDyWU74Cb/vV4PB6852ILhyJUySSABUJS/V2dhZRjSuzQJtTBZ0WxrAP
wKykqfFjm/zMJigcIMpvCG93p+VBghjrzaiuuXYWAl+i4+xuvWNm9ufUGJkb+31jWieh9O1kWq8u
W3Uk+CCka463aj253yjvlGxRcjVnCV5xL29WmYJf5HTjX23H7wNXGoxr5nulxa9SPavsA6wuGfQG
qomTnSZIITZeeqevnA3YkE/kCyJ6n+rIvUrP4zOzXlU+3KzAf6Wn+IEMtW+lN23rrILmpdZZXl7K
wdO3yHIaID6Mh00XZARUYn9lTIWxAJpiLG3VPuzJf+GSKueaS+odE324BjhxdG3aPESR4FCMmKpL
NihzIlWYSyZEQ7d0PxrfeWuH6N0NuQ31XXvTKX8mr9weiwDoFC4a4AEjUNS4GWGbYvM1md1p7IUO
6OMR4oNdm3bzETj1ZzTEf6k5/tS6eSywgihf7e00rQ56Hf0zw2Rt+aQGdFe8SBUyZ42vIhm7hdC8
NyWoQwBuzIlIHhhThHkIW28r7HJX6DlCl+Pcc/oKgwgYoJvwBWDfmJfRo3F5lCqz/HSr9qqAm/sY
1OtUn3ciZPvVKyz6gr2f2fCB6D+gYFZpLRLQum65IVCOI4qX/baku44TGS9YbY44mHMPCQUok9ce
/VghdhSQTdlts6LRtsRmv9vBs2djUpDj79hVF6ODaIGEwU2B8X9qbCwzCsRy790nBsHcg/8I7Ax0
UfTkQ2Q6SHS9+8cCAER8Ur9lafRlS7GpyZjgVnUOEHPofNJ2uJD4zHodu0fjHoPBWGdAWVt+Fbhk
gPEG1rQNQcBWdcPx0l2Myb6kTypHFk2fQzvt+pD3X+lcQm7hbjjWC/Zo34NffI+qPhMhf/WSYd71
4lD35a1p7XuShqsyGy+Cd0Be+o+0zU5VA4OmkQui3x70UfBOEArTp1Ke2M6t9cad0zl0jzmYeeE2
6Rju/JG7Zd1XGz0czq09PJJGfkRIxioH+VPExpedGcchyxYmpY5BUt0jTAFBYFx6ElnIOFeWnmdC
8kzD2p7r/ZWn7pjgPA286eAm3a13hkvdWf8i3A5eXOxjjXnUo4ov0ZqrlBbUS//SCywUfGfRTlON
IANMMGv4IoICbSEjqxKMj6hJN+h+1MW2RE+hpquQLpuBxMeQuuseWf3Q19kjTtIf3YiPYdDRUJMR
ZAXog0nk4uPSIuqNZF1AaCdMekp0kONMAu28sPSV6xTb1I+u2Hq9FVk4QoVTdA5rj+u09tdm9rqz
s2McTzvLNLYuQJel9OEJkRsMl5o9xkuQRkeoa4uhJ8g0hg4uFMg6czciMw0BvjsELucGZiH5YtN/
fsnKoThkeRJtn4UKmla8GJbmnV2Z77KoW0/sgNZAUzAowUSf9UX9L2+6r15gKaCr9KUoCrBhcePh
6BPDwnIrd6kX7RVXHthmzbl5Y1dvg8o+85CQYXO/n8EROtjpnxkvWhfcU4fOilw+Ej0+Eks943wn
bV2/g0pZ0kJ3aWx1NyS7CGN6CYaifIpsT+QZ6BM9MvhSDxpxVuIGtnT2nPXuNjc5XQz+u53hi6Ob
A7HWOEkInzJj5uOyxNEjaAncVFWZLX2AxTMrcQ4qaF9A5sBU0D/Ec7So8uKzR9lG2JnTAbyrBhss
0xOPQmyETBvUnwa2ne3471Pixih32O1defdDD58vV4WncMQRtCeA9DK14KlUx1hiMsJpEeDxbATu
adwy3+qWwROUwSplKxuesYIyuBNjTrYO4+bMLSjYxIHHJZ/4dGib94TtGQMKEIUaTbujzHGlKutX
Zv2d0+knDLRjlUL0KrMUpX0qPk3WYrPBak6Yqloi4rDUgoBnp4deU9m2vXQqfQ2jNUV1hHISylsQ
6RZaUPTlISbqRTmsIfC3y0nvQC2IghlPVFhs+a5aWSFvpNbxBsa+t7Y0LD4R7piJUNmTY+3NzIlU
c0dBJEYXdWgn4xtNbukW2j+PP95pA3t7Ky7OLM1vZdRvgSa89zLeNm77r5fJWxK3B79ytgpH7aS6
r3jEbuQWORhjnKDzgMb3ZUlnI+HfrTCbjeIVTSAIz3sW+Xtcn3ddVI+uYxMEKiUiYkAKQ+L0mCEU
XUvVritlkoh0h2BBBV8G+Se66AFfZVmZmJcxh4PV2Jo9lr+0sm+24bQcrQjjXsC+X5TFj6Dar9Aw
GtfsBrAlgFMeeqxtSnNxe1CBs65yZ0HVwWFoCJQlOj58Mhu8rm2ULPPE8fxi9+RYkNMQZzvth8Ef
wwWw/oVnK4xfnGSCrP08sau/qGFmhdTkcHZhIyZiZ2EXRrx5DuiRXhxNJ4YN2ccScIX6Dqr87MJ1
69P0RuEgcMnRBGFQg/itDLn1xmYBU2Eu4n6LnvMyRto/Q5rbjqMEvvsnZJ+N2YlzkvUr+iqPCLFb
nYip40CJHlXx3fsuSQTLgGcNIiiYQIg1dXOUeniMxvQWPvseLFscng73ALySO1GoY0x7k8eIkXbT
k/3QBu8sI7Z/RXw0sU9VuPGGYFzaBS8SIww/ccZtLTc7OaruqcFS9yqTL/TnYDlioYAGxkd16xib
6yk5+HnzNGJ3T/9U8YZUBWYzrS7cai+R8MHcEH0bKakxoL9StAKwNja2E1qftLVrwvSkfM9ZRBQL
+IF7pQqw2PiZfQ/Skb8AXRmZD4k/W2TTa4xIjyuAQA/X8ERtBXYqQPHkTrA5LPs+4PIpyR7FGvaw
3KKdXNKCrSMeck+wMatHeJMyZuqoa5eDRsGPn5ycqr03fv4eA2DONe3UxB5RvfKoRRq4L/PSJwUQ
M2QgO+m/Uyd5R187x5l3HQaAbWhHA3lTuJH8a4/KqRoKzbTxGMmJg/I5s3reDtDm0mCHD89jWCam
uYuKktRuPmwY+NkZltYXidkbSHf8tiUTdwxwVxUfhsl3MO74hefIg45VYWTjkOnxFVHX2rCzz/u7
HrZvVTWtzDF+GJPcaFq+YtzaKJI7pVXSO2YPC6lLzmXorTFQ1MBjiqhB146pcxzBUKt00GZ0w3GL
VhSDWoJdxxiEr5UqX6FEzOKBN1rB3hs8O9dRqLwDlTi4xw5Ry6ZJbzva3rlYzVnaP6yhxEKA09vn
Wx4CivZ8wnz9GPZgPkk+DS2FTiHNYfDWy7Vl0UYAqsjyNA7+fJ0aEO99jtVRdsvYmX67NHmtJARW
bg5vfTQuCcv+sovCgayxi0zNb+g4DcaH8Ee46V+dUeMXDAOLKalhCrVjZuz26TkicWfUiC+N43N5
7T6n2LvSHEKfgQZTKHKqLS0Cr46pUWpqPFeSmBSMywiLzgcJA4133DtB8dPYE2/mSvSrisWUKaz3
YYomuJvO2q4rehkYB08sGc52SDQHNKbYUugDJQteE9lKhMxB53oQtPXNbn2QtgEA31GvCPC2H9jV
LmWLLdPB5zLzC+3bqfFa+Zb8LYVHb33q/xuy0ltGDVtinfq5tY+ajYW/5Ndiv5XA9pjp3G0XTx/j
hOFRlZumb1Y6uODaqlHMy30k0/ekTG/4nu4aMEFU5oU5pO0mURoEfd6rGg32NqiKJIqsRazCjS2c
f24P6EF31bp5elCGLnmv8crw9cSpm3gEdhKdgbjWFhixLh55CnpCF5wSO7tUJP+HfYLXoM2HhRf2
aCMASACvoXnsjOl5x6kO44gBC0jtOrHDfdraD1R39H6+ywtR67+xpn6hTfpz3YT4NjnGDm8WOwLb
+52elRWdsk52yVUpdQGwB3JIZirq6EpCgFyhHWNWkFq6DKbg29fTH+OZc7AC6ysm/YKz35wWjk7W
SQ7OMTbERiXOBwtXXlIuF8hx0+A4VuyayWJ0RwGWaZn0LCvz6nm2PgqEgIPRVW9hGn8MklRilV6c
pEEsaSDqx4j0O+7KaytIXi0SfEVffmSZhUO0eRlVtjdZOIx59xZ04VNz2HtRuIm9eOWNcsUpvQy0
4ug3F64z3DxpsoEKOtcdsjlWOkGGi4yXIZa7Gl6vaVOJQA6WcJxHlRTtQXBaZnxCPNJkQJKOOljH
WfuDPPIHBLH8rQD566QIAWpk0qPfOVux241n0gb/pPXOC7VIa1v499jTvqoJu2/Poqy3EG7dDPFH
6YzPyn/DOfDG4udS92I2lOqdsZbCnWSq50ZqREvv+bbpnHfHaC7tQAtyFuXki+qt2dk5CRixC57S
WSvINEhWtqZdGhvk+W4pCzzxespFiiZmjn0B0nAKh80Q2fhsG0pNPU9bACP6tDLF3FkFtzzmAyzc
ES9Xuk6gv2Ouxm9fX4pQvemTcVOadaE6o5v5+URTxYRLD2zaXCPkTzIBNrNmfgHYox5txJBohq1x
hAz3V/gG2t+QZEcE1HvlA6WGHIvgi2TMOIx1x46ni99WXMziaGOq/NObAAaGYwgLKkj6ueYMBncl
Kt1ATx6bCfaVCo1NFAGZ7cNfMTafYCMxN1lb23Qgy8OH4G30GXbatyuzRZly0tNHDumc9wbaAsl0
AOYtL8M8zbADDayza7JSrc9Cd/LdcDkkifsHixT3+KSHFu3fuP37QF8GVg7OqSUJRZBXRbOyqTzc
qqPYN9jmIiLckg1i0+hcGiErRtcgK5M/TCxs9YmzTO82IgOmmWz6TKPMZ7iyMm6rXEnpE+m1HzuU
wbGDBjRrAKGURBJFvdFHlB8yoQnhmlQuU0GxYa6K9pDaGnCj5llW2qZnux6MlYb5BGmksW5u0vPL
fJKXqSfTt45pPRqJb5ukarJVWiy+BMDhNfRBRKkAQae0lHm2YsrtmcfsZRD1/yCC6Q+Snb+0ihMx
0wI6ocMwvo2SHD0h8enIzI9GZSkBK4tjs7bovxrdBO9ixnqVyDFpIQYDc2b5RnKptTrhoCn4Aiad
2FC3wensm3aFOmF3y95rvctUoNUmov7uu1A7JYREp73ULbjmfNvnyC/1sW3QMOYulVn1vBocD79d
GhFBiku5I9lHowON1sZeYjVcOIKrPV9OD5qCqxubUTl/FsZsZVU3JkNyL0J2rFb9kwmkkHRal62Q
YCknDSzlfuBKvmDa1RYJ6Kq5YdnzZ1Uut2q4nSm5bOF531EOZbEesRtgB8z5mCo1KysMR1LnDxzD
NMkmPE2oJt8Yz8u+3MbaQeQg0RErf+VxPQLPNp9kd8h9HY6vdD5MN35EXbwrQ/81EdonrLUlNppF
2ulfLHK4lfXuyU69H7xWFxubFua86EAn6Wly7Jsbk+0d/TWgqgMHtLZwKtQwTY/exqy65E3wVhmU
/pBa1WHoTA1cBq75kQjuI83I8yLSw6WQ1l6kGtXwWsqmzznLFNOd4NXl64z6PYFblcF31Pr6DMX1
nDDgQZbREqz/0lnGWvadGLT8gvg4pr7FaoiayVVRlmu8Pji98eBl5lWzeINWKWg0NeRqLugUORIj
zckwUgHuFewLrMo3j7DfNvww5iaB2A+YetuaXoSl1+MC1MHDieZ5ygCcYiZDW+DmorlvyDroyXRC
AfABzVQvhRVSDEIFyt4rzPE6Grq+8o3iHKdyh8D/KcJBHFqdNYERS/qIk1K/Bo5FC6Y/eO9dV94g
jON6n54c7pq/El95VBZuURByKHdsNBop6uIxyPyYWtZIKqiAMNvdnUG/6GQbDK/ST1k+Xuh5PPeU
5mSx2HOKE2E32XrEzqc/OZ9s4xdNjc9W5uXS8yl0Ew5De9zsutr4NFPtE7IjPi+npZERF9LwH0fn
sRw5rgXRL2IEPYlteauSLZkNQxq1aEEPGnz9O3zLienWjKpI4JrMk23CdL+m6u1MEjSLBP2uPb/r
ZtmIlfrqjqRYeQwUN3Sa1JT2zp7QUrYlju9uArTH330IDPmzJEykaSl3onOe/FJ+RAaDziInf8Iv
lpmUkzx2GrVWydlNwYBlYbQe3W74JTsRE7rDnJCM2mjYs35h4UmmZ9xFHKmBtULccoyK4dVEvbx4
LQtfIHrP0cIa1mWqXutmBoWEvrqn+fQBZXbNqdMuTtL0Agx3b6b6rx7mc6rVwW2bI/uSY+kmz+Sb
/rWKyEVi9gq32xSS1FWsi3P9X53JLRoRzCMRLWK8lyhqCYSD1Kub7FqLcDuRqNZTMRQDds0YYoAk
+qgm75keZjsubrQOmrwijoXagh2im15yJEkns7F/+5bKH9EdsSy5VWkKVFJadBdI5ueKnsfddHFj
7PM+oAMchxdjQAKaxNeELfaqyjlwdZLwIOY57tgMgkg3vyJevFRkXZLJTduAZ2hteC1JsQuENOi/
pFV5JNzj//EAxyNVJiAgA//TpdleeyOZkGWLc7kYASjWywYnFwAxVYH1Y7EJU3+EGysmuiGhmt43
Tl7QgIgPxF1skbodY7c9vRN2T+99WNCtkTmwrB+9fQnWGUXN/GKN5h0d76HXuOp9n9wfD6NOv00g
KKg5IRXVwzqMAapaMBuCN24gCKjHHWqfwTY/MaL/CnxSLsKRnoBZRuUxRcT/hRoSoAwu+3Ti4DSF
CQkNGqkx5a8WggBGEeLqjOShMcPn17j1pfhxu/BGxf3NLMXe9n6Okr/yfkUHYgViyqdXAZhBdp+Q
7El6ZGmhl2y628jHUbJiN5Nh79nq22q4vAvj0QJ8sk1F/J8z4HlKGASY7nPRFCzZexTtCmstXqaa
+7ajhAn0KVkwpXP41CqQ42aAAaTBMSPrPWLbHcIxsWUI3N6dNP5itUMU4aCDg2QlWgj5SDRStasy
a9vb8bZPIUUCN/nIOl5JFNm/BArgDlZzs3UD2tapr79xYOziuofZarG0E2G+q6v5K6jzZ+jluygE
CkIBYrUUr7ikXtoqGDhTuw37m7MRzLidBkyp2n9IrW5PkPwZt/lDPQ/PloQ/iitxSrljS3DAg7yO
nXEiluG7Bs9DyNlbTOSj1ZI7wsAsC/sbS2hALTHhORXVeuf7iHJbAHlF7CO1Mt87mDZz5L5jHZJr
d3KPvSFvifTBbizpQgG/zCbtpq+Z4R2clcjaFtLt2PNgfvbBZVMewrQtYGicGT6CifCAbxT4DVZo
aN9VRiHPOH8fzcFX4SXPxsSIt9V3CsTo1CaYQSM4miCgsnLr1cRDO1bwnsI628UGGQRaedfSWPJ7
+FyktOqjmWIG9uAfkc6aYkqo5y8B1GHNxHTL5QZqWqREIGWPkGxwl0zhcxipmyWz1xBxC48KJIZa
XbI4/YYwmF67yiViu59zbP/W80QZrVKBszpmEJH9X0S8bEb5UKKHwfK+PWvhWI08xq5tvBilJJGn
INMPcN8mNXi7TTf9zswpIj4BQSTql0+Zc/yY1jQcI138xphLOahrue9b3p9IZgkieFxKPfJI1sq8
CVrUJ4Thd8rwbteM7cZi5RWU/qFzh5fFMzV2zoXLmtKTLMmQWDStuJQQDKLU7qolHnTAugvghfWl
IvHMQisTgfx58CriWnM/REcbYggZbQ8vhejluul7qoXAIwN3Is2Cpejd9XN4iW1SbkivU8zAQ5Nz
MBNrOTJf47NrV34ncF6V5c+cwvCI3fmrKOorKtSeKBQSJgrrMS+mZe8ae4wwkdZ1v7GmXfKCZzXw
kEdNzv9K6/FYZPU68qOjtvlSPZF8pCzfoLboXeEiA014pkgXghSIUYu8eFpAeC4u+5nH0oyfkVW+
zsp9FVMAfKgyXkeqxDZBsDEAymBRBP0ZKfp61OVlgNS2Dsp03onYJcTJ5N6w2byNMxNQ2hw4BhNM
S7YYVjt/1Y5zKxTzcs8k+Q6VKDkTE7MQEc0uHAu4+zPABRkLmIgANEy33Vpq2T7XGqv4+C0L6504
lAN4wnMKXCVN+LkChp5AY6AJ1vKpq6UV4ol0UaQhYYnC8F8dmA56e/h89li6O3bpA5pkEoa8uG72
BBl/CaQDa3MGNdATKrm2k6hGmxTtIo+sLAvqDgYi+2hyHTPe/RAOkvdlIywOVpQ6GCCFv4EJ0L8Z
uJCfVeK+uIgLXVpAZJdTtOtgXaMERaWmpvkceoa7i/jId5Wn7h2JXeg+kf1nysi3cynGraIohX29
I/f4h58bsaSz01M4LykH2nwTTgBodFGcGMlMJ0L+jyY5Yx0SU4uoDAmPy7oLVhRPkTW4KGZmzYcK
S9p11V9ioqzN+a1RINA8SdxFoFQx0ClG2fMjnq2d2eRvvvKewgZQgu086QbVFGZQhs0e1eMwXnvR
TAczC3+TnpV6mcw/vHDPGSpQk7HWcyZL+z+ezWFrZGjx06n/SHXxYiAhqdL45nTRxew0J7Bj7FLU
sIexlOm1lwipkg652rzATKIIPyXbD7K62OqtAR6S1lYzGRfjRZthwjZF650K84/Ob5/Tuhy2Cvc4
u9DmK+cjWjn4hti85C+dVb5JO76FKj+MifuHKu9NanGPW+vN7IdDbNNuT8kQbLrU/dCLAxJM5WPO
aJMdsbs1zCHZ5rnJOzqJe+uOl4xTdBdiN+QxYBuZji5rHRgghmJ+PRRgP8n02bV4bxWbtAEiw9jO
EjxXvq2snreqA2ujje+xaH9SYZKR4jBv6dr+GAT+Mfai25S7BxuumGNwuYbOjymwP4B28QJAZ0Mu
5/WsyYLS+bZ0nDt8gDuyOpuvC+xOAwe47s1bXFRnhT2tdA1Et/IpHZKPcITQx1/fi7j8MuPoqBiu
R5OJdIngnKExWQgw1hHd7yjS2+ACj44N70PVE7ATLrhgvLs59XnURuekLHGfJcOOVUCDVmKmQErU
m60wG/ASfzVCb3uXhUZHAavD7o3Z2JW98qWvi2BrAt5F10vRYgSHzoJ3CmDzXtI27wsm9Bg4sIHp
g1+TPOYR3ZUnA50fpro2uLookpSHQmVZGjDx5Er4/3o7n36cuC4fENI7mxQRP0KxPTp4sHDsao7Y
3w6a7mzVK+etgyrYFgE8C4Inva5fsiQbFGjS6XeAc9oX4TCAbhNrn/Tuu4NbkIA+7IY+oB/K1+gW
98Qg5GiU6HTTtevEn6WI2hO4GW+neC0gGn8QroJcIMj3WY6vy6he2Y8eFAH2aJOb+Iji9EQKAbCH
5DnNFz8IuI3VyHwJ+cqZvccnFuIDmpS97/d4i+C30S3dE+keR2LhNoTqSihX4byL0uI3jTR0FlYh
ITT73QD5d6+i+ZU9DGrwuNhJE3xCWrHg5J0ssG43VPBb3zDzRVDyBhqaZXfX2jvRpPfRSi/RXKE/
ScVdTYrgoryed1k1bMvO+BFYUFcVPZnQzrs3tvgE63erUTcDA7+YWSj1vtw63MLRBIq7MzBjxdap
x+7ZaORmfgwjnfwj2plCkGfAlRlfMVAQ5mfLDyPtdraXfKOjP5GssM0V35Wqr3E+sXuY4nM/Zz/K
kQTxhbuS16I0yp2MEu4j828U4ZcjxmbVesGdYjLeor/wVgNG/6fccLg2Gs4pT3YvNY5eiHwMrqiX
hvZH6vkkMlLE3HyZopxIxd6rpv/ssmBrQacLeTYtpIeVZCA6e594DEirDMezJuDFRIBuTTTussLx
XkKET3YlpoTeb/Hclja9xqDXZVqew0pccUdM66FKyPryopUfdhermvCauVf05Xg/iIJfURpeCOZ8
dMbwERCviWEtxm0BV2fba8qvKnc/AKoykIbe0LXy3+S3nx3Eayht6gk5pMYY4j5kTv06ZPVZqWIX
9+bJroyXBrJyFpqXugn/pOBvhJWNFyz9gR7JxEZyWJjRq5L07iEZwvCFdOickghHA+6tADcStIPm
JWWFxhCJFW3oErnV+PfEIpnGE3isgWougl37MQnUb545wTpwhwP5Ka+2kGCDg5lpEWjlNFzC6kzd
fkpRdetCDe6mN5N+nyjrxWRWvHHn5MlXfcgs1zoJDEyy5jAd04otJuM04DEdztPmXdUwMxuDlUKU
FU+o1fY18/B1ZJsHqwm/XeaPq2F0PzsLvUuKjdFafCWGA8HGfiw0c9QeDyUyKERizinjyN1ifmRL
ZZVEq1hsDHPbe2t9TCARkgUrNui5K6Q5qYeprgFQPo7WdTCAMRRCtPBI+7eq97xtETXZr+GTJs+f
QpoZHdTg/3js/vZNRZJlj+frkMZ1uxeG/e778d845tmSM3yrggz/vBav/IyBK3vhNCTW25TyjMv4
DPUxJo65cRDK1sRF9hC5+hBNu/BFuTYbc974aQDDMx5uY1LgTWu35qj8i56AVdgh0FiACWC2AoJ9
ejvfeoukJciKXaqM4zQZS0SgeeUGg/Q+9/OBQ+rAOp7utUgeeIJwj7ZBtbKZxsIDr+5JXjAFn8dr
UEVq285LbiuHGtEA4a8rm/vgesxQcsESoVLfsc/oo47qm+Go+amKgU5OODJPA7v692Is0v9ykHQo
g7y3UKJSnmsu6XawHpKpOzRgs9aOOQUbdrxU10X0WXTkRk1queLi2H8ymPKs/CYFIN5LnE16Pg+J
OHoKhQVfx8kx6n8wnyFqQf1b87l9RghcvLx6IMHyq0uTai8d8JcoQU26suTSBTnLwoTi1AI0Sx5i
Z211Ke/+kgXnSgww6IWs1OEuN5zPeg7BUXTBr6dQygOADx8dOXFJ+4hFg9h75xoJdqNGAj7VwTUJ
0XOXY/ydmCk8WhOS/DD6v0EH8BwgpMv9QWKOSO36oEPqt7T12Cf4xngt8oSxU50hFtPHTnuMzWt4
VZK+rvfGg/SY4CXZlzbUr2Fm16JQH2ZacwCnFz30D/jCLipEflt4/QuCfgj2o/8wpflBhJCwF9KM
AkAbFDDx8A2uFFfy2pbtTWFmr9ERUcBX9dZa0ppNVVHEDe0l8aJTTtp4Tx4bjTyBNnby1hnF3jGc
m1uP57CHyjjkdbq1EL2u6RE2orRgijmkKddVT0RRWR6FRjonUrnKAu8pQNDPfRTa69Dyzujtoxc3
GD+JtMgBoUoW1ibzZOTdq4oO10ioQwrAkxhv0o2n7L1hy1cb386mTXrwJDCIoIyzHpkkOajaVl/o
Zq2ThdQdXqF112p48XvGOrLsG4o3NI5Dh1Umb5tTZMXPUzkmK6fup7tO+g9j7GeoE/hTwgY3ZuoI
c29wlhUVPzIpoAfUVyTMUMLYAg+wJRw/MG3GGkH6VQoTGXaa/xH0dJFDEvALDsHFMiOk2hmvlmid
kCeNqsKXgf80l0PAbhP81mkWAbJFaqmEHCUsu6CTIb0Ehb5qxWaVBF0o7LETBdi8OUfrAF6YjJby
teEZgnekdnFFMkqsiRVh1bhBvXSsO3AjAMc/rKD1MBA7b7knSP9L5I859j+JEZ5Z5r+7tnt3MTeu
66GEdGDyZx3fvwb4kxhstEdRqZ2uECcxy7Zxq0TEM0YF6TxO1jLGcf75GOtJD5luXcfbLZSeYJ3F
UEAH4yijibJtToPVVDHAn9x4lxpQOUoD2zvfKKK58aST+tOEe6ll+xeY0U/cLQIr8VRVkk135Rxq
v35llI0POySoBtBStipD+w3pxXnqy08mLfAwkIUlgX21++k8puIECPnClE6uS1zeEII52ex+eXqq
r7yQPPq4E1ZxV/xQyu9KUsjWEWXsYIQM+2sTi2IMKM4cwVx3VVtdJ8HWJm4JROFyXOtlcG9XeciW
wt/60v/huSII2ZHeJ1/LcM10lPxTnu5P8wRyr2jQ3nURziyvCDWi2QGYN0jRD94l+KtcmYyg4Fyw
CEf3wk9yWrbduoy+aSOOw5IFntTFk2TVJov2vXS1x0gDO1UTZC/jLHiNEFcW2n0b83lN5sjdRkW+
jTL7mVfjHjXFZYyKazBQV+reecUL9d47xJekjOyTkvgh/IdYXtPmnwMCDMj2Y1Xhtldex2ZLxwws
8CSQko4LuzMemirErj3s3Q4Ym4lsRuGD3M5h9zWp+tSyd6Ls8euNL7R/gs+GVBKLC5MYdFAYiTIq
GN9ikDsGK3eMjYdUt9Y280HDMnnxka7nTPQGZzxKl2R0Qtn7BxE65a4JAK5EXkB7pljL2Spljs7g
H2kM2SFIv3+nhNENlv2nwYvea7YA5Gqc8wrzagLngrt4j2uGxQ2OaxiU5bKniRbGgTWjOHas/rnp
82hdLfzNviLoGt9atql7ypymzPYjMYHc6En8AFebPPmizY9Ty8gsFa11MTAdbqqi/A6S+tuGAOPN
6cGUiBQCYz41cGXnRLHzhMPUT0CZw9a7NX6AQs9vfjjaGZRFi4ROwJersvxoTd3vXM9HTXz5ViQY
Eo1SPyhWVYREAsGZq+xfO+EnlcZjmrODRnv+OkL34z0wbKJnCfGIS/RZo262jhl/2C4plrHj/2vZ
yVyCVspz5DdkaXrpl7Rh4cTtd5KGqIwDJEJmlfI25+3jtJCIR+uis/7GEujDMAtWk0t1WNgsvkG/
7xPL+PQQekUSMisM1xL3Fkojx3hQxCdxaHQ0m1PEOMHRh0RhTvU1fTn0qXcQcQYay+o61uTKGF7+
F/T2vUR8xLUYN3uHvOXKFnfRoqtJR0Ffkt3MWSAOBqdhLU3x0LoICSCjlN12avTVS+qTo2FXehaA
A5PDG3wwatYAYXv0Rc4M86V4/gqD5hth4FmOBdhaIoab2P9M8/JVjD3dGdmfBKOehwk7ZVI9RNiD
17EsJyDdy7SwVXdjIGWJ5VHnGRdnxEJTqqfYDeOzb6qRJBZVXEjpuXmB+QwLARt4zjCr0QCYh8x4
pKxDobX80jGPxJbt/96hTNiH7LmmzPwljLHiGETxEXtBAR/aO7ZxzLxoRo8PcWOF0O80RC6diPOD
vdNkZdsgMURfO2XtrcWSg6PkKVbmqUdnSTl/k4b3OoU+yNLMEJT86nNWxTd8DxAP9mnMi09ajHEd
IODbIMVhdYgXskYb2hSUpYH+qSIE/aM1HnVnwl9hr+snJhPNgKVJfPCi6WCVIeMh8z1L2KxCXT2r
MkwurIhHSEOAjGQknjvR/D/a9+wW4kj7Vq0l3Cw8cJfJJDxi1nscZHs7mJnHquxv6jps5SOpG7ZR
IbYfCeKjLIjhNOC1gbBGvEtFTEXQiHVrO+ndjcN8j8/P3ON+YDK0uME7Z2j3RYUmNmLqGif1LrQq
3mW8tBvdN+Ksya66yqb/myLjkxfgLVIKbRBma01BcSs9cIBB178jZgYm09PhD7nzH/MMShtFc8Ih
+hDG6jS6mpDmYGdTva2jcf72hvwPqcBGxRUJ78248mYj3aKnsw90lYsY2typdF6kiLhsiGqh32N5
VtM0rKvQKBG+ehyUTo/ke8A1U1uIS33JaimF/9kWz0JBbLL1E1yOmpRf2Lymz5jLsHP/aBLpnNC7
bVM7fDW0jxy0j0HoBQ7aoXRe8dmeYr89JCAq4ij4jZLqS0I4xz1DgEgTKCxB0Yc9Ih32qCAbhngb
RkP7gW6gyd1Ns/gTlj1YkVaXSmPkUXjGQgsp1kQEJEvm7mz0xPSlLVgkqT+Eb+57gxNXLSlMpQVF
1L47obUhABfIvxS8yoh5YWESVRGmebYyE+8JcvkdjNZvUBIGzLXB26j+CnI3dkBumL/j/e1bn73R
sJEReJLB966hYPWrYKlpMpJR9E3bPgHZE4zK3NhV+jGFrnGsHNdaAYF8TZHVpsr6M4Lh0y7q//IU
VH+k5682NA6NG//yXvn7TOHRjrvpXwDrYiuHunz2HHmKs3A91kA0u6Li5iXRS5f8QXOG5qVLwsw1
kZo6a4a1TdwUWgaCCQn3Jv3LcoadRxYXQg+s17VeTBnYEkvkNptpmokugQJHtmVdWLu5KADZu3Rd
0gZApABzIlVq3+Z4tFeEojLeQtrrZhkiO++xSvtzSEbPKQ2BHcgOVYxjhESTNc8hLOq1V6WgjUfQ
Ya7rbqklmNjO430s+fKl7LB9z/iLNCBsbbvZ3rJB13fO6HzXCpTG2L1MtbFvJyL92PajhPRMdne2
/8Aq8xZRLcdttTUFMthSoBZ3EixyDqOU+h1DyP+taL+Rh6kCVNiqpKM+tElx7XNcQS1VM19cG5j7
ukXqV7qBvmRwWJGy9S5AaJQrYtZMPtzPKWcJiS5Yt+E76/vbOIUpE1djuPJ5bqHhPNtN+t4O9rKG
jL+s1DwOFvA6y2PGjAN9TfzauAonlk3tEj5XZfVD7g8PnaIZCUzYgeHM1tANO2q+1L5mFCSbKSGE
NfCivUt5V8Q1i+zQbnYUqv+SlK+9FWa0+b87UbUpAfZ49Lyi+Sms9GWq8n8Dysu16CZYA9lPEWbo
bYpEkRM1/M6Zoin1o/tcogPCQ/1UpKReGoP/Rf7tpyfCaZNAfdwhZjpLDz7VyEvpMPrf2g4rngwT
imTZOPjhcYzZHxHVcmrQbkzhzFqdaEVo7ijv+vzU5fIn0QGiJIIejHY8DZn+L9XOF+VcsHXRpq6h
hvKwEx+0r7Pmxw2sYJcSJLH2evUhFR2X54K2YuG+Nyv0zDb19DChTTWNfNyG2E8ho9sEc0z3WdHu
FkXpvlT9xO5ZfBDmdzU9iinH9F/zpv5UJU6lMGc+NDpjthnsIn/uKrhW/jTQbWWslpPgqc1QiwRk
qq2MvEG+o31ESYoVr9ffnIbgEAn0EL3itY39Y9RHe7iI87HoURhV0Ccp0J6baXwNZY89mLQi8hYe
mR2dTYwidVZfFGdulImjCQg4Tn10DHH/GuOf6RUAu1a4j109w0aqYGta5gTQZ7rXM6YeZQcbZZJV
4uniYbCzceUHzpOYHUaLNSwq1gzz1iy8Vwf9p+vBxOoVBDU3Vj9Dw+tfpY/wMtCOk0uP8fozr/+s
sj3Osn/KZ3H0c+vWgFlhJDD22yD0+Y3NzVDiEtDOyWFG7g3iMzeID00YXKnWvSaE4VXz9MJ6mckc
QCXXyyT2quCmDVYbpP/eNU0ia14+4zo4w7y6kmqVLWec3uRm8snr4x7LkZaxstWdS45wrwk6Dq0N
J2sZIlnQpNtW/j7O7L3pN/u86WGOzgUQlnpem8p/bv0p3LFUuFsoxTZjOIILzaatIofPqJEewK8+
q1S+NaZ7DV3kpZxYIHtRQhWTczSrpVVlEltTnfty2ej6BL9kECKdILoScY3Xg0QrC5lB48l7HcNA
wx+5IflzTV7iuHFHJMqV8U6i4xUfIuRuPGokyXpkF3QtOv1yPJNP5K0z7R+EbK5COb8IzrO9oZ1d
wVO2mX0RIL8VM3NqkrOM0b0wg3n1io58wNp5Sess3xJeLgDB0/SWdkx94ZMwsNJTW8EQrK3oS3Ey
XbB8XepiIf3Yo3zljmLUwMG+zly8KlE9VI+xzQNj5UCiWfsEGE+V3vMalr91GIDmdmr3GqsJZCyh
wf/1rlX/R5tqn0vlZZ+9E/L82bLk7scFU5zyYQiu01ABlsmgJm2TKengYMxOybo8aK8xNqdHiobi
owk8tPocVhIVtB2s3bhRe1eh8qhBvxC5tWztaF7gG4UkEtYhp7CxZkxnrjk1MUS05nMVhhw1NprG
8N4k+E94HZFCjh9972KVGFHti/q7B8LSzmA2w6S+zQQQMcPhqc5C2BOQrpfaxu6Z0/Z4lpF3P8GD
P4TW9BeRPpdZ5UunJiR8dHF8gHY7cmwjksK0ErCFsjELsuY1rkY2zHzbNWuVgPcSI126dhiyrvhj
Ox8YqAjMG+IYALJm/9yyXKNO1AgayR0n3q5H70VCdVs28lSniClBAtnPNPoJAU+Wqx6EJdXeck11
bngwDyFMgq1D+45RAlA+Q0P65aRvRspRdEBbW9voG9yMtiOF13oTmB38TuXdug6QD2DUCdKTQn7p
b8HRGuNKu2b+FcFD3svUHT8K/F77TtkgHDFz3HW2aOmbUAQvMgW9YrU+u3IvN85Vn3UUOI3X/qd1
/pnMYvhyPQP40syW+hg2JlrtYSQlfduVM8ouzw92MYSj16qBooIyAFh3ZAdfRo7bYgya5OBkDOAZ
ePlnacriM9R+dyEyVXKRYGgCdNH5l8FgyrnJiaP4S8jvxOqyaN5JhlyKvQh7faxopdiO7El/V9BT
c2Z7Rqzql4rESIgx5cjyIA1csWd2aD9wAH/Nuh1NKJdzy3eKy+i57QaKm7Ry8ysTT/YmqafGx6Y1
ODPwH0CBHZog3Qddsng2zeYht8s5JTTcY/Qe50yMJvstI8iHaeqc1ycf6MtWYUNGNUtukbAZ13F7
iSfmscm+JxARTgESySP/zGM+VSBDAeOSLDXhFeJuYSybmBWaNPaJkNpSTvN4nJnVtXbSHoLC9MVG
0cA+Bo0ZP0mUyntk49mDwiC7yb2w2RtzLh4mHbu7UtjWO40hDNxJC2xteZXsbSi6n/GYJ/eK/cCL
MyL2NEXZ8bphB4S514ZHW2n1UcV5cwj61mYLqpqDCTFvT+VI34gXc7GbsE2CGJKLde9wYZcdwqRp
yChkGLvDbvVAa9dAK3Kzs2mWACGXUG5ZVMZUr1OiNlYLMquv2gGrFmrUSPXdf2GemK/JoMXac2J3
S2ZedStJptgxa0qvrRWUTw74HgZhtUBpLpN/Q9wEby145jNXJ5zlKjsXZB9vEiQrT9IfuufA6LOv
tE664yit8QlvavhoDj1DJxjsz3oUoHcb3CpGbNYkbeFnyx1ZvpVxy4yxt4HnJF13kJAmn4QXiY1F
MAJmj4awb6YMR4frcDN6rL7GOTAecD13/9W1W1PFYu5KLYf+DxblEepBdXbTmR+gp/Q62D74mLCV
2wUJvxuB6v1rOx7XbZIOWAzMJWetEp7+RxHtHawuISmtiyoodJXYyw7xeZQK6xWBBajT3HbUvvW7
/jc3fHiG3pTvSr6XY8yg7pyHCbPU3h/hKxtZ/BrM/NdWMovcL2kOIeRiZ/5zZgdUaIvE72i6FUow
tCQC5XDv3AMIvkRYeXS29kJ8453snweF7cfFljUMeUp/xF5uPUkjfHYbV98yN7dOgML1rRuxPQZT
NO7svCu4ipmWAGO08ns/mPpekTWD1KSLzsTGEm+Lq+dhzsoQG0CdYusaQfQay2YURgJ7hFL6+6mn
7ReeVT76We7tHauFDUfMLuZ+lwCIYRysVZYvHbRgugWqSDPx03Jfdx60BMywYFk1qn+pTRA6KWWL
9pQLMLn2NgnYv+OIC2ztNrk4SKLhrriSmbB6A1goS0QN66GkvBFd7W1JVRaPlgzkE/eb977MFki6
6uwGWolvHicAfxeuDlrI2J5QRbUjBw9BTSZLdfz7aTnQOc8k2G0Ehrx1w5T7qW3Tfj31HrFTjevt
cDoBH3JM4u0A+2xa7BAQeXAeH8xYuIc2U+bRR5vCRkcVr5Ch/deoQx4Y1vHwlKI62mCoe3UjORAs
PPzVSYEYLquwIisWievaT5wDud7V1sKsSdNfl1szhuzC7iIHqWtHZ4uCGR/10P6qpGaX5A720Ya/
s8t9P+R5BKxIgpZxt3lO8QCl5d6TJk5O6ArZoUEZ9aaKhumn7eE/GnBrIUkPMcWkxFG+x3VSnUbJ
v2LxNT+AYSkOUQmCOeU1O2O7Tl7J2hy/Zneam70WYXmbAr//D2tmAKctji9jJpz14Bm4eBExvFMN
yb3rjn+6o4Wa/DjaSBua6boiCe3oj2z9wD8GTNrqGeMPDVm/nKyO3atV2TrBC9w/NicgydD5mRru
Du0xKwV3J2pREJXthQdwA6u094LVbEbiO4wZsmYVvUSPBUyuM6x068hlkhyMVQXrRROAA7mRM6Md
xm2r1ERYI5q9J5tSZ8MjlP8GrTv91HHcojReOF9jrodf10UqgNZgOPaYgLHmJnI3osH46zy7XKs8
qE5GjkIVLzRg0ronulk4VKnDVPZHokQIZIH9mt3tyjVAeU+tsbDH9bdvOawD8w4siCiG5tgrkFNh
HC6SCXfe9GHPOKRXnflCnFS/s23UWhxuodr5Eg3klM3+Dm+lf85VFlyUDP/FWfGTO775UCval85u
kxtaco9ROgtxFZlvYc1IH7JLuJH4ZLZhD6i8doN6J1SuTrnK0+dWhDdy/hbIWCeOTjYq4kXK4kRO
g8Wkxi6vcemNT1EHg2xkJbJtg3F8Rm4Bt0DrYdVFUBLBrNPLGl72bked+SOFjJ+TiV2f38Cp5twi
hcN128+49hnrhWWQH2vXsqJVxk5tN0YTc3PaTwhDMmJ5oNi+P+eK3Qru3WiV+l697aMGcZ9VszlW
wmrX7O+7AwsK43GyalZ1g4T7bA6MZmoBzBev23zB5RJCokZsxtMR+/9wY0vkDoTAFA1ymE56/Z/j
KabniW7IHDZ2AZ8EWPYAuNBgBg35k8Yw/QOdjafOMNX/ODqv5caRLIh+ESLgzSs9KYry9gUhqSW4
KphCASjg6+dw3jZiZ7d7JBK492bmSUK+o1Q7/p2HSwFEYQ1cvwQz2cAj3Cb80snnTw0Vsp0PvRgz
nh2K+d4q4wZwYl7CGnM4cO7oBxuejKppi0nB5VhsXc+48dQ2o0L3s9Yxq0ST1g9xMelzS2PSvkV3
WjZhkCFGBTS/FEGKwaIuwpuWyOuhlUwtVklwgT6rYDuwFpP2kcWDyPl9emJG8qkamIH20h6nqY2O
jj1DLed/Uj2HsWtvMhVTaDQu9cM4Em6KuSc9xBMQqIl9j/oOmXE+SHkAAqfgZhXSEH1I7MVao+Jj
ZTKRg6t2LCNg3LazfI1YvlYWFTjvjUdDK44cfkA+kwdt4VXwoc2kDrZDC/XeEkHyYfQc7NpFRf9K
seidPTgfZRv9TCUPHyeErbpStu7PjIYUvfBiucuLiWBXnFNGkNMF58BxOwQcam/yKrxm12k6Lack
vQnm0bkLbGG+E0iRr23P8TixpohsaPehMwiDwTzck8/tb7Bf6buEzxq2r0ZuI2mqfezn2a4b5yvm
KotTbo5WfIQw1b3WHb02apyLx6kYcYk5QVhQ6mbKm5KOFn4Kfq3vcPxTOUjzUbN2nc6lw4TwGIoZ
uZMME38RTcCTsyi/oLlnj5rjN1oQAW6CZiklVKJ76tFIsUFbnNQM6DJ/42WleZziIDzHgxruR438
uZX2goXDcmik4wjJz6iaHBuKkfQvw1TQRzv5Fs42bzY3Y1R4a5ssODViyvpJ6MwEwVCgPIM98Nz9
YM3WhVpzpm3ptdSVZVP84hsF6zL06GXGLXbDcODdtW7nbBZmlbUjwbYaBo9t01f48wjHWdsEpDvF
20u+bwd1ReoK/ifG844Jzq0D5zFMeLWXEt1VqW/wrKdT/hmy+uH5u8YNoRB9LJknFm5cS3MzgWPn
4+dQEsT7srtkibSeZm9hbGtdPl8kPprLPJGekl07/XOMRnQmbnachxTNscmQq2eT/UpTOOKggoyV
dsgAZ6wahz0+7ML5FlcKJlsvu74BUuuzatOco0oWj2vF6fgd7172D5TmHKzS3JvopV9CWtbGkrCM
6jBP231svP2AZ9rjqiiHD3Cp8pcNntSfKqervVynC149+oafEpT/ryX11YOxhuWiJ5sPUQZ9eCvy
DOteuVgnx47iQzbQpO5M2jlrnVCWiZuwey9mSqEnAoikOCL/hdiH/V7TOnQXK+zxhUMeBLR2ym4B
XIk7roS/aje83C3kd/q8mbK0vE3s4Sfs5uQxyQLGWJuKKh0U0ztXbdhdpMWsy1zjt5uThe+1bhMq
v4NooitRW5gv+gJ2RmNcmMnMzJkXWzs7x29S8YgkY1q22cdyTXoUjOprE2X2DtycYaK3X3IGs42u
jNoGUlHGGrHfwAo3G+2mXx2w+mODs/8xcdzhdqmq/A9w7pUZqRpKk7ORLoa+vC6n2djId9exqtOA
Ce7W6e1xEyL9HNshgWmdJsuPBe0HhAH0yM6fyvspzsuXCN7t2itchefyGmKYYswoJddvVJDF7Ewq
EaF5Sz2VihbIxp9DGum4zzPzoOx4g3dYIkdEGGB6nFUjs02MNsQJ2HLPXImS23jy8D+Dn3nETz3t
kDSnV71UwcGaO2/rW6O8kkGKb7xY/j5uAqZgE8kvkuzlR14F/cvgCXPk+8rdGLc5ItLYfbZpxY3L
h984+F3uXkchOExeQ310WXUnS9T6MgT0onWJFf/a6LrbUsAynpQUdwU7jc0y7y+3KkX2RemLPqPa
+nB1Hm54KHNyWUZcSo1bAkpu6vxItM98Y3LpbkJT2IcZFMJq6gZrE7NV4sZoYrZ/mPGtKP5MdgVr
VXF2XGIQu13o8StKRlIiJUMxNnn7JEWbnYqczRnbKNhBRb4LHc55aAZw3t5QmhX4fgQ+joZn4UZA
VrI52iiBc4l7AbEUK+hRseTw20JTjohsY2RPQyoEKmTrTY2NZVP2abwmZnBtDWo4WTd0hsOV90/B
UnX72vHOtZtCTA91wIMYHQ/sK9+7iIFibic0/ZTnUlAGt5zozGrmEs3xlHCbxfd1pVq7f+FamiFM
xv4zQpPYubRFH5hcvK3w6uSVZZ70pRsjxY7/6rqMcfI0ywtL1O+CjMd5gtf4zJJ9U9jzy8R+sYHL
sGw7x8kRx+kJ8nKyVLQaTXuzpPqr4QshNQbQCosmXqeSylI9EqiNqb19KOEo7IwtYu4YALQHgktT
HCZMLehYCobMBlrBxY89EIPOqG9Sy/2TeXivI2SMGOviSnfkpxuD64IamPgUhslhUo59BOghMQqx
WMUe2Nqx0y+zDcfaibDic7trT1rMtM+R9CfLRahhTWgbypNXNr9cT7OnUrTyE43DuhsyghWmyhhx
kPgwtR0jjeOpZftAuZfcYFzlrsFJwROW7iulEpgFqvoPbG+678qAjiFEigOvw4cJaOS69TCxF7MP
FNBzxXtVNsUrc194zlwYD2U/4tuwwEktJdEj+vMmDsNWdsYix6Dq1/46qb1LqpYEewHDr8tQsesC
+42/9adc9FuWDLxnWcAPenCnvXsVgEwoLeqwdbZv/dJ7yPMKmlYsk11g8viEiEN706DbfWZDs0Ef
8rYL+ayLVWlnxR+iqZTwuJVGWCBaEDCbMQHzGElom5RRPedE17hPpfxu8U+EDzl3hn08BhOADy4A
i7YDUCedBIpUEa8xDVZsq0hPIkEigM9U8AyZG0w3FOv8q2kZ3OI0eeZqGJKqsSIijbPNnx6G3nkc
E/coDEiUVTpF/PBJ7EJ9zsqfpaLaDlwX17kygEFARD368lu2/26miy0YnXpvMaOsMR560P4cda/a
odii2o3bZbbHA69iQzMGBVZmIpK8aGumwDd/9UKVHWasvje1RWWj6gm/etkEVGGK+51XQTwrknDE
XNhjTvB4aqDxJjdEFlE0Olx1sQ5uxqB/XEp4UMXgY4pIhGGUJ/uw6rUfrgUeiruA5QPNKFXtPrm2
nqkZ7DRVOt/qOsIqJ2fk0pN86JkjWcbnJLuh4yA/Dx2NP0Ejm+OgZfVlCpOyD2InAhvYeY86MuAU
RlueUBnk07QgVFRALbeRX8bPNk8cPGME8gLXV98WMZwj23VxHEtiN5VvzDskzYYiBmd4GTuORsCx
QQ1M43SSOd0UvDJZ5xteei8RBTc3qevou8lngR5AIsLXsp17OI7skAuFAVrbatsP2uVynJ9cMd+W
KpIb/E/jqejt4U7xwSMW6FFrVKbhLXxIUN4hGIeaLNrG7dK/2nLbV8Co7ZmPgctSByCpXipDLxJX
zoT7BGU1nb+ziaDe8WkfIXa38hihjsU2sPGW1XoTTcJm9iq7UyBsxuOwCMjwpkw1e8hBePA6mzxN
yXZuJwOYYmdMH5xgLnGQTCXJbwraraqa72PVnu02gbRoR3+Nj9u8UsWtW1bergjH4gjy3qI9zy52
rds2N73WaJIeT+Ir+tTfASToUcK1dQiUcW+U1b20UT5uem7xK365NF8F88tAvdsRKw9/Tbe+6Zs+
Jo2v00udjAQYCDdjxor4r1ba0e4GqmKyGxqxnGx7NJswoiYWLCBpn5CYhMKK91QLHKs1UUUOqWHI
85OIsqoHfpqKeOGBC4Jctyr/AEv7rUUZU9UmvwonIoDE0YgaCEydkn+BHQjt8uyzy3N6ImLi1cgK
WUrfBSSqryUcerpcupTCYwRCblsl3WmiuKMRsML14YOmr+ka1jp3dsXcJbs6dP75cVzy01Q5lR8z
Z5Fk/hpzy70Lg/KX/HCKWoAILvg7bMJKflmoqFGUxbh1Pe6MvfMqcXpf0kZS1I0EeINll3dREX8n
KdqDsN32OSgsVtegKi9YYZAflvx7xoT6ONGaBrQLVwxssOv5jBZWFbX9W6UMKKqKHEs2FD9hn6L6
ixn/FF7oge2kjj744fgsqfon84GTC2Ag+xSy/hOYW+5MM86rwbbUU1YoJL8UtbeuKmhg155zi/TI
AeWrvPfr65/TLM+2o86Y9Uhrc1PfjhEFeRpI3dbguli3fN0rZb0nxGf2Fv8Y/jaoqaqfSK4sndiP
A+zK2O+6U4TrfDW6+Zt7/f2zW/l7WZp2g+UP61vEnJBgtyyA5a4jUNUbPRt5j+CZbrOccuexEssu
8Vw4UWMeEhaMMr5iWUS7T6O7aism9oGCm8hBVST+ylSUZ9N5t+HiNpgzx/whGsd4l8N5QH1K8XSa
adgT7njN3UhvOdW+t0FEXZPvF7eWB7+9cZySVjhlIwUoPPdefJfxA9nPLlTgvOyuw6NQh4Qb7c0M
LQbEonpuvfIptEZEQCnOLqfgHUcA0ogwVNZNQ1E6EiLTSRTekO3Ddp+n9p2zWMc+A1VVL0SyrPy9
XK7w0RgydpQMDdFWelFTx/2lZROjin+t22gWJE1CpbctvLttoqZHtk1wj84Qoxj1mGjHSaz4xVZ4
uoQ4e6X3r5xThKu26beqbIO1WLALaBdIZBRBoKHlImLhwJ2SDuVwS3CsO9rdEn0woMNUtw0pjHnQ
b0m35L9IazQKRHG0k4k5Wk4FdbolxebaiKxGBRHZ6nQ6+B3felPQRZMMpsEPb/iw0Vp+EyVc2fxA
lzsOLArQBQjokycrDk2aM6ZnX62ymFEgjgm2HW/BRhvg11xTwmDt+ikiDosbHUDEVG25BtHy0org
EnHLOAIai5ht0Qewdz/SRwVLkEMDlxVgGmbqvsD7hO9DPwRbOYTUC9ZUeFUJPgZ/1vRuzGVwsdVA
9gvW/DJnJXdLYK9T4/9TDntCDhlxk451+I0jBGa+L8wNKR98u7p3b+c5fJt6YGKh04ZvPIWnDT5k
tYlos8dslT5xMiWD05NnX9Wmk+jm6KG2YwU8FMVwWzcW5/IqgnITTDkHZI42J1y13BZUjh7PBugf
BPyJcwgIlkX76r51qW31QN2cyekS7E1V985nBeKiKVJ9IuOQjKsGZPYKwNx4a8Ez2sbDNP8LR9d7
rV0+iEkWGbkPIxo0gAXZl84igJdWifVUWmRtWsvv/nVDMm9IA4ZrflPBmcoblO+FAt+fmEqN45y1
jBCe4AYliXFRdIbo1DmpfwgWOVxcSQK8n9EZeeK7T12ns6NbCvnm+sLD1xJjndCyuytLBZ8+KyMK
59M05qvjksBi+Zs5cNkzcqCmZdKGQLoyQTzehYWsnppySL9MFrAdgy7Vq5ZkKKeI1DxR7FXc2LG4
vqLLbk1GWd7GS4VNMWyu7idrSC6RdqN/XJm8T/CHeosnDI9uRmrJnfEKFWnZoojqeRfYPPyFnXt/
wklrhBl4TYoDKBsmnRzM07Ig0U6Rwey8d9Xk3dIvzzGJMPVxqlVnTp5jpcMxoRiW9FIB0bwng+ZL
dIrEA/EUZam8bfgibirRy/ukb7ttNNQ/uRr58llYnj2/RJiPq+TFcFjYdFW4K1uYKy3fkJ0f5vHR
EiwnRd+Ur6moKAmwutnv1jpT3RsmkKtwssht4/FpK4den4gu9jwsCfcDDNG8lNCot3HhxRDDI5rf
0cx5uQX0JNdTT6Ik56n72GuPiaUj2+2EvveogmTYa0onLjk+fT4chmyg5q244vw/0MKQjJsG5OVW
d/K1KqvwI1PsqTXmdrYIXAZu43zVQ1wSgWjGu77jfbrUM478PH0wWFEISWCTpMmHeyNl2YoEF95f
nQRrOepgrfoMGX4anIPHm2IVjh3v23aM3hcTJFx9JkPwLfrJB4idOOzmoQaRVo7EW4LGgNIbFd/G
PTyvyX+u9IwLL4XkXZbda+sMhmNRvJypUeo+EgieWKO44M2h85cHDiKMPw77tGXE5MBmOGxnzqWu
GmJ1Ux1fmmTJuezRYw1T4QCm4k3E3YMYIbdlWbU8VRGMK35KGZN9HJV/vk6qd8KKPqqJTciTb2Df
HpA16w3dTvYh0UW9nrj2clwo3yaZuZeu4i4RaF+e5CJbrqMUUPtbO2CNhluGLI/nyW3OkUxqNjpb
+8ArmmLLpSXZJtIpqbKpxTEKl/Ay9yMctaYOPytOD7iN+rOVFpeaSbAz4o6tg+yU42A+dmqbygIC
PPsMVOtZLp29aXrDDxjGr1gFLgUwFePNbVta5jRb80+slvw1rcN5X+SOwUOGG48rP6Uok2+ODAN0
25Lj2XBBxyXUF0yxcD52enR/wIlkxzgln8WZCRS1TVEWK8XfUODP9YzhlZhmv5w1xJZaMloniMFs
agff+9yREytG54lJ/zeJ+3QDystaoc7QqQtqHkFj+rHdHjxtlf4bZOu/ABzFvmWyZS11fc9NS9/7
9giJaBGk0BBdeScMdseSnoQeuNw+zBMaaG2BI89ZhM1LvCPMBJeGv6XorehZ9lb1MLOOoPKQVvpa
QIKRlWyCUG/bUfGrrXmxEQ0NCMxtCB26b0HL4sksJ6ih8SaOOg8uZ6PrXCn1OxUALSeqUAXiRD2G
bF/5sxuaiTxnuvBw5gFLuQ2JZs6g2VZWUfzP7Yb5NXDEV+Q2P4mASzDXacAHU7bYPwlI1tb47U6M
uNe4JOxqx4NvCReuduFzAKOfSIR18d6TBN2ygmrvZMCd2it1xs3ovHsFmkHcxOFb507hbyEHOMM5
Pvk9Jg6D3zc2jNZVKW/xBJKJZBAP4e5cfShxpciCRn0U7clVWe9sdfPFVzaZoYHHwDhAFYxtxzkF
HG8fbDuUBGknQCNES2+H6xi/TEv04ruxs50clW1ES99FSJknNnRLPlA0T4wScvMHyL9iQ/1NfMrx
6G8yWuSZ6Gl582aRfhq2Kn6DPWtCS9Und5mhvFOi8M7Cn1reUb56tbyyP6rS9rbSyeZfNy2sb/h1
zmVpFNFd37e2diuJ7AIV3zWcv9q1w9iKzSaq5Tbx+uo2wzb0FkxZf7Ea0dxlVYFFrh2o9ejoHEvX
sxvbZudE7vCM8QnkLrdee2fDrOTWkkb9Y2Axf/N/wDxqIsPL0C1u4qLzNyaO+/dyKv1Xu7LtpxgX
+11Ll8o2CgsuFGPs22uaTJiFec4tCM+T9wtER+7ikANlMznkiRsBZnmIzCvszpxfRdWsEpsFZUX/
U7xRfoMGmKcYHbBTlcygNYa5iclqDPsrQsIBT2O7z1XY8pCZOry06fSTVREgQJfsRkpwZAyWZhtA
1cGnFfn7zgI07YOwo0Ipy7EUTA4BYEQxjhvdPoKOfeG8w9XTsUnMA/Z3Ev/kpfyGF7lgk4lriXJU
soN5Ds/4Vh26KXkNfHNyrmgz3h20xdaGJWqxH2C4cC3yPDZdgDZN131MY/fiGZ+b3MKYXTUj3/DA
SQifYAhPrAyIspujVwmoS4ZmS+5PDfkfq/1wQmYmvdCols9+zyt8Sle1jW+6nIc7Oy7d34qSF0Dn
xeNsIWB6y/BNCRNxAK99xznanBrSKhWHPZx58h5dGZc9yuTKKpoX1UtzDVE6634u/iFS3HZdYlbD
oJiLgKVgdNLDNaQlqkOVzi+9VG8eZhumOCflG+CYZzwRv0kOJXROkrsxpqgrjplacWQVu0CHxHw7
PJE58MRVWy97YDLHqs7pE0fHXZvMeOtUD5ywRfAT9PH4UOPkX4W+5oEn8LSF4+Rt2qnzsVc3CW25
QFpzgjTwmEF56dq7jxeh38DQJGLHrF/ui0WW/mqyrY5a6zz4dTUxRE9psWt14IPiw7CcAw15GEJN
kUXc6c+0ib8XL22uSUfKgoqCZBhBd8bRkPFefRCnWtaJhAFRSWxLcItxv3ZjfMUCXOtym2WrsoXm
VqqWyAOVbE1XdjqOAEK8oAf9XVGjArUo3ZtIe+ykLghJxc1iZVMbs+kil3xex8Ipqjg8YEiDajWC
SqTPy14PuYAzgJMWfhggPOPCGSvk3zLWlKmR2taOFZ1IRjNMqPLqWpIPsl+o/qBBYc+t4k0a6552
0g8eQZhItSR/H4Q/jCLLRiP3nscEVPdQshfGXQ9rl7cUR/Qar1r7gMmq3cT9fJIJil6mke9j79Mt
s0eG026dNOKVYxdBPNVcwDbTddM5j43K7/Gf4ahvZ0I8yZsYbBhgSFgm4M6AtrjHIhCswgynqzW6
2yYVzh5x5dXE/BaWgQ0wq5mgjMBVavXiM/QLd8OsVIFGHhXHAPWldPkuEms/OtTeNx0GNCvVt2mQ
4LZKCMXNLC126T1PMfg7N2aQaxfPWZFTuJ+GSR7SK94RcQs+EsSHHgQ4Sxxv64U9yvLUP12ALGDY
pe29Hv5BMdcn0ITU4yTXg5DZV4NRREHZcT0oRKeBJuRLKbAAtXwSUkGEBJ/SiWqU34IMAOKI/HOY
8nYD11mIeDNNh0ANjooP2L2UqGqO1X9NTbUcaru11i7JixsqIXwwp9j6nRI9SDVxBlkAOXiVB3b9
Icqo2DADcv7ySReIKLiTSwtLujMoelUS7ZdBf+OwPPJLE2cEDTT5nGYYR8Yl1ZN42Ipq4sDugZIN
/JZ8HKpZZtnftWOORHXCkyXt6TCj/+4WP+oOMMD9A3ESwWafgMTmcfZszddqjpn+d7z6cfHiEzj8
s2O2Zz25ciciuzn2iqUqLyE/Z/2I9w0lHuYMFzR/4BHup35GTig/q6EKjiIARmKRa6Ff4tpibdKQ
m4t367eIDVXevy7aXOaFIgDtIv65YcP1L7c2JKi9nVPGfHZ0z/3T8cRLPtnmponxAikPwPIcaJSS
5i7OURCtZQp3BIH6be7NfCfh26wzyzX7EEkQEi75LF8H77Fpm71J6wl2xvSEy+oFA3J3kHHfH2Wn
iOAuGpnJD39SQQFen1YZBY34A9ihaRbx8va251iw9UNqCwRJTh4dcF50lTePmozFmRUo2pWZVr+i
FHAQ/GreuK5M17kz630bVO82MxnzMIXywtxGUfQw9oWAJtJHaDGce8paPKDP8QYCYz30iHIgJnim
xqneF22DKFg+RJFz30wBECHeWQSLe7yUA7UpPaQ50CnqhO0YUpB/JbfwrsNH/RYZznCLI+1N4fWX
ql7u4rLxd2W3mKclQPDMfH2lltGDPtigTbpRUb3M/XIzLUGy5pw7HVrgTmsQwPde1fpUG8lffmH8
h5GsuMzbX2+OL7SCYXXBrL6yQx4ayLkvFFVclOnvFx/CURYPd7kXir0DRgE7+ouee5zJusSc4Se3
yyRGmMPZtK2tki01Fc/8nNgVBC5Ec20KiCJfMwoO1yaupsZ3F4xf7hXAmiMOURTsp6dorn76BO2J
G3l8YAGu78eJYrfW1e0ZlwmPocX0hAW68VjoOFnXLpzHMRqTdXGF8swePU0RpbFw+ymljaziasYY
Mkoz0/IL90CPWb9JHthqyE5ZTn4dh6MbCxzrzVxx/rNnUHsMg7q7H+CaR0pibMaqykmzwszK0E9v
Jrt5DsSwGmv1I2aY5A0ewJV/BTMNS+P9VRZnyq0LDJ3XgofiEg3BL11BrzmU4x2GkmejymfdpgcK
02dSp+LYs7H4+1RIUC9W7/+L07Je1zKnFFQXd50cv6mOvBCPhcyJkwz3kSSv1hM59QGJLiFnaVlV
ByxoiFOxdW0OLCHJRg6h+SX741uNGafL6F0yvGQUhrTIwxAr+0tRc50iAIVFwJacocu9Alcw++0/
gh37aKrhansoKMKiHulaW1tG3LA6NmcX8/ky5t+1pT6plWKanigL6NyR9heS6WLqv6m5ZrZr8fvI
Dje5lVC5XUUZ8kZ+VZH5pdwkINwoXKouaeITgiTcBGoSo8iU4SeBIx/V65D3nAjJ4iOJF8UHtgsS
1z1hT1wxfL98c04qvmNjoq1NZhKbGKJVHLuxvq2m5m6hoxYxQqwbD1KwwK3Zy3E60vhiexzbA5dB
joIKrIwvhgxNFGaCv/tya7fhz2Jowgz76ey0lNoUdC+aeboUHI/PjIzihrYq8DrKp5knHiD/affL
goixmoyKnpqUM2BRT2Bm4tzGH8GBBE/qN1Yf3H1ZV67moXlMMZYjqBHpQTZlMo2gkQxFwPdjUGQP
vaqAADDfDLZrDraZsrVfh+72ijPhwFTjHQH2gfeH9WxZnkMp3ulgZoRyrD+Z9ndQyBVsjCstNVM1
DeGi2Sdy5ieLFo/BcXRUvO7dFPl1Tl6578qTY+YzdBjcinTl9FWuyN+l2FMqDqSNtWmNfiD2IDeM
5wSmyuvOMDENA3MkoMH7nZzsI77an8V2qOgisndiveE7lVClqQztWnPFeAoBmpm9ePWD8S/Czgpa
Trhrv5l+OYjyLgyxQlTOFbQ5+A9FwIEltMl0NMO191bzjmgAGuyQCOf1VICHtnq0N8zJf3aWc9qZ
/yYvNgf8Tt726r5a+WpimxAYNtI+FwcDmG0LhqaBGeI2u6XFh+Wr+lbpat5FKnvIQfHyrOBJXfBh
YBkB++/M47sXdPQhI85vzdL/41FDfNHzCVGjim/aQSyHsmX6hETgw0hc2S79F9jfYNyMzXoQ9uPY
+uwx8U/UA3zzig4CLNEkPtmyJkspJc3SDSbY6U8KCw2egJ4rbHam6FNq2Nx9E5PemF+4euLpG98Z
RG/6tN+R7f0OOOKEGnfmmLPe9AuXmbGXn6ZNuS3zbuHvieZdYGbpVU0AakB/yXPS15A8NtiXqGaD
xnloLSy08grPpUjkByPuhdfxQzfSc1uE+mwIwSbeonZiCT8z1NM1Dm+xG53pFUv5Z3otOnGX0eX2
DMAhcRgMQj/KdlObgegdbjXD7AkVC8hHbaiU8f65LnKkGK5I2Sm4xA0762DcV9eYHRM0UwdPHJmr
HaMgC1PqNGt0Ic5J/ArtcemB3DUfmTe9dJT5jKX9mY3ee9hwtlYzvzWiQd/KHd87EDR2ifagWKbW
dTp99XPwLNoAKlX82XblV2r1m3SRpxFXgIPJt639Qyf0S1823xVdWqtwiGoclqHCF0ozm6vtc8Nw
CxwixUxKa0HVgvZljv/z6X2Jyuo25E9mie1eF4+XUkueCJQOpmhqbBjqZw4CwUG4KefNYsTaLxUl
Ysk1pIK/xox1eeogLwz42tbh7MDFC7qU+hbva/bAcSaReKrzmNZMf2Qxtef7yiZXZERxg7b2YqRI
VjyXMWRN4ytFYsUaoOMPHFbqWkti0KGcTzB+rzZvxzBjioijMA0sI/5LSSB4vaSZR7EP+4R0Ar0b
9PiHwwQ/5WgwDuGLsBf91JDXvF203otsubSefhEWWhF9ohf20N+eFjmEH+6oTgc+2Qx9t3byIYYK
v7w5oXdP2eShEQ7sfRngGmirZc/L6jdU14xIV77SD8AebgN7FT3s8b7dgTE+9LpUx7DDbJ0nGZwR
XBYRkHQ2ejpnLPnUuuJYw34EX5e+NiO4cuqInx2iEkwgfOxhlTR/dLs/dkHA6OW35fVwP5BVxJrM
EzHRD1Epj+21Qj0ltVWnVA/4MP2vzkuFwtN+Fg0tmyXMBg7L+ypPFbUuZpPWtAJFgoJTVWF4yMXV
DWguVUbHaDoGP6PKdguCwSZ3OrXVZXvri4F/xkueGyn/ejFD8G9Ap432XQZCAdc/HbFO6j65BkZX
wb19NrQI5ZSe4FV74lCLcAZ4YzWAvgEGyAl/6p5cMMBjEKlD7devQjvh6wxpfk00+K3K7Gd3rGzY
EmN9yGccwTAPlrk3t25Ok56hE3Clc3bhKfAbWFlUiuMMw9lF6J4iuFUOHBSIm1/tpC9vraH6EcUC
iRILvhqDd57mu4LVYkWs89rJygDWABbsEvcM6/zkCUKB0sa13wC/6OKRFETLbED56HCoS3VD/e/8
YQ/drlYBfa0DZE4wJgE1bEfbbptTPtrnwAtewoQ0D61nAY9Ir6OtbFlo35x952Hxw6cSpYh1h/fE
bOVbf6xurCI8Q3T4nA1RnaDN/ipoRVYXP2W0WnOOk5B+4FjJEtY4sMsbyrQZJOSvlTnVbpj64DBp
mMsWR58mtZ+yltKhcKZwWKVVtA18hsSwqF9oYrvXYRieO+F2W6niF3y/iIhJfWC2TmFiLiS9bGxY
EGkot+NTfv01T6BcwUDAVa6HwccFVF5Q1ojOenqTBvYjol3/lvoTnK8R7yjP4cCDw1FjWy6V+S4K
95JT4kP9QNq8+j3xS59+tfz/yWR+ydDCGVq7eiMbU++UT5HN1bfdDhcW+Vt7TB/ttqcWw/cubsA0
hCImduzRl6QGqdV31X3u2c1e5XSWsVDdTXJ5HUJ03oHQwkZI8damxS9KBK5yMvu09g2npR2m20xw
EigKz4beW12AjGDDnQl0FzCNkVrv2gqcbFjKfVCkxCes9pLTpoLb8spaX4obJ4lw/fVQgAbM0ius
Do/OuGDUDFPKVEvgE1nt/2LAu8FjcQns8p0bOXv6CLyrwWNYTZ8ButdqbK0vIail1F5zBxDsIxiG
iwmTtyuWL49wENiLt7cLAFflWG9zO/wM0Ok39pRw28qoVw3551T6BaVlDzyd17bvnxtv+HGVcxdO
w8+QOTxJhfyiIvnaFEVRLIKMuscec1DCAuAaDytKXZF6quiPkie1Hlr9RfCO0ZuWECSe+RMr2q40
pPVKO71tJh5KkRy+2nJ6HmW7+Y+zM9mNHMm27a8UanyJSzNj+/DuG8h7d7l6hZoJoZAi2Pc9v/4t
1ijD5ZAQt3JQQGYiGU4ajcfO2XttMhHahaUwChdWdVVjzVoC20AfGmTAz/3HNAhu3DEn9Qc5PNRR
wvt6LFGx81FEPIYyrhF1Fw9akFxjbrD3GSEftA8x4ctM3gjZd8eKwU9EPbfPUEwjvetKIgbSh6Js
00Ur0+LKs/p9OCBCqRj7U5qa+6B3QaHSYCbXJcgvgDZeVnpEyc+N50kQLKl3d2R7XmPIKTjU1Ndj
mh+zJEpRctI9y70d4j64kHX0Ygx046zG2sVtwewePv2g5YDY0zsjmeSlmwcPTHQfGqe/Y4YHLKhR
VOCaSRWv1bLmaDOoQ4qWhiIR4iCc0Z+ow6yl1CSZesV4BFrcosIQ1wB+IEao8qUOiEjyqkfk6s85
ZtqLJqyOecJkua+AdFo6CcTNdJsFVLrFECCLS7zbKrOembM+ZaOt74cUxQKYMLio7QzLnIiVsdWD
AFW71CTdkSoVwyXD6h+YGm7IuuFoDh1xqTEBTXp325olYQWwgC46mFSD733oTXMNwjmZ9TFgIYjy
eSoMQB4N45KF3eDMNm1mWvwtjOcmLpbERjdjO20DSACvInWKt60qXO5aOk7L3JAgrwUYh7YX91Hn
Wj8GT2LfJv3XDQBeYgt6Tz2bWHCsuBeDO7ob7DwMgrNiK4b4FqEMQkWTk4rfmSb1BODOIM/dRaKN
923pPsi8hKhlhE+yAciEeuDGtDAoe8VP2xzWoMm1FSQATGU+E0eJmmM0YvKTkxu99F9Cn0lCb/CW
Vuwbiykl+izhy5sbOs0B6mFE6DN6t4l/Trm4RAnvrCKBnj30UIaGnldvGhEQPFwopHqu9zhOdYtT
gSieNqKrw/Ec4HjbfrQ+1gW5Tkvm5CKy3/yoxAgoTDhUHuqrbDCOcz9jQ8N63yfpvHqn3aAT/zPB
i3OZ2ro18PNmqoylOTKw5vR9rBOG8yMcGl72+yH0JUNM8eaYHVMKx7yBizLDHLitQhPmDzMKDgwH
6M9HjkfSOwyqWITvhav7jxzQw4uyh+/OEWlczrUSNPLoEYHhtE2MDgE/8++r0RSkmZUum+DQv0rc
Woy+sC1Ug7uOq5oC1/B/thMJKXmiqQ1vA0CRJCEkSl9WUf5Iu3rnEWKwIc9qWABid9bCkts6goCG
C4Ad2sqFuzEz9YEO/amYLBvjWQjnRIBiR1bKVCCxB8ZctC2vejm90H9XqxKrF+F8gG5aICss36Hb
YkkjQZJB+VuVjz8CWjmbBsTCpnVmjRm0HFkZ5lY3jWOrU+YhFx2ZNeI9Hw3vwtRRPGiOYS7MgsGo
GQf9Bwk7q9qhn9B6WgyU2Hn0aQ1RHxXdRVwrY4W1je107muNbQtCZPIHijdms8E0UzOYHpOMSO1L
BOUT+TYEUGcmkQrjyPfRjq/CWWVqgI7lfJwUa9qD1KTNLC/0KdJlXj2QmhOv6t7QLx3fuyGmNmFB
48zmx+XXgUFKfe04xabJjBu9bZoHDd05B7Jq13ewf9yyfx8qy+OsMbX3nmtu8yZWFBSIbxwn2FYM
/G/tDCllmNg56jU9pAnl4y4IJ12SGu4RO2MT7eAxxVyNug6MK+uth7ZmsKYHKeEfg9O/ThYpjahh
GIkR64aXfjIWlU0MRuN56T4LtQd2fnWh28JYjWZyb5hpt2OoYmwIySVUULB4bdDim5J5ExGgVbMk
iIX+nmhfJML05ahxI9tuJm5wobJ9LZIekGUPm6wqMTNbDp6ZivNLSnws82Ba8DqyUj3m0UVupzYW
wu0tDhZEwHiJHTH+TkfbuG9yPbyLgsBcjr125/8nYzXLn3rh9cs0YQcuNc3Hjp47pD23ZGQ0TbH1
rTq9c9p6PhUBgrHb+0ZEt1mXbo3QsJcSeSrUt4l72gp3SX2SrAUa200nxYfyQKx0g/pgGmjNs4lp
kyQmBAn1kxIXraFbJrdJDtk5sSg2+NJomz428oWBVvMAzw84fmYqiOQEDk3FqDFBypJFhM72HuQC
s52inoeGSArcQbvqaIgtc8e4QnJZUgeOD07ldisB7+kir9M9dnpUMTnlSJFb95jZZqB7jz5Oe4Kl
Pm77hNrAtviGuSEt9qKSRGJkzaM9ZBvXi50L27XugCs9YjkpD/QT31ps9l6VrXMd1EdKeG0Xspc1
BgwvCFJIbWcjkXFnOxrHDI6siziyN2UJpCVv9uQbvKO+POoeyfAZ10Wbwvkmy7z7Hvy+b3H80f30
NWa4wPgiBJ9XkSCAPXfnGPVH1eF9xxx732plQCgQRhS3wnGRosZZ490hmKuI6BTG5IrkVdsckAK9
+SQ3X1gKPnXXw3EL01wsUp2GS1zaG6Hm5F+gL1AuFdIrwdATiX5Tbqe27hZWYSL7teMj3DV/PTbq
poOGskD6B8KPyL2FUcxCJ5KJftUVLZ+iI5BTxcOeESGqbZnFj1XfYrHnrMxtIqNOY7JQpri54Aks
HMN3Z4s8Y9+yjpdTDMfPKYOKV9pmzWvxgyQhguKXtkOnKgv+GwodoJ7aKi3zmwwt48FsmcF6CCb4
qKU3kMRDVix5j/QpWjDnA7RQwq1e05AdvYnz59BOnOUQ0/aabNPcp1pucc4qVL1t5gw0G+/vBUFg
0Acc/9jV1m+aLRWonwI7u2dvaTHaF0yswIJXVbsoQv2piMxyreXBiFSmZgYWiIuKcMw1yhOcTJ1I
1miyr+DfdEvbq54BFPPEtP4xnPk/tDGmXcWgd4f/PFxRmdFR46S2cm00kFU01Ne2Tp8eesdVxUz4
GFYlCE4BPTDt410dyifiYQgNc6B3xU76FPZNtfbNYQ5Rcj90XfysO+COftrwoZ01uGgjBtwbLiix
pnA2+Wyjiumecm0fQMB841u+rqGtnms4bw8ahO4LlFsc900Oysiqsl3oq6vJi/qrttTKZWdVM9JO
1TcsDPFamFV53bohEhIb4/GFyCTW02oc4dMFO3sAkxca3TJwknuhaRvfTJHZ0IFaxjOYNdXFL9fs
O6ghJNCn1XNcD/ANHVqXTjcwjTYZXhXxvbC8aBfMM946KVnzRrsOwijZV4a+gUExrkjouwrqOt9a
rnD3LIzfTtdQ1pagpE0/RQ5rP/aD/ap6s96EWrxLLe2HngXqJqkKSqeeOoCHeY8+9a40JNch4b3z
U8Dots70eEicW3rHOm0r0GB5/GLD/KT+KtVegjpPY6yGSK8OWs83x+0JgCXvmylm685pU1DEjMxd
D3nI84s7kB+uQrw/wxTticTVxr126dOt44ZesB25BxVoN7VPGqDpk2bgDBiRpTK0ZVTkt4AWm43M
s2fycuyV3oujVcQ/28TCsJ6iyAmEc+vPZ8bBNt4LkIDQm0GtBbPICWIyv2w+wiMtYrBEnieV897O
sr1ykaEhtqu3SVikB70FR8TwDb2YpvPmQPq5RIVLFBiNlrItoVu0fN6zevzlUU6ukGscUIq+tVHG
B6CUB9vJw63VenvRVi8ZZ8xj7/l4zuuhXndG/xFoQArC2kET7hJkrvSx3GkxqBx6LT8Zad7JVO2R
kD3lQYWNAU2QE7aQ8qoEITZ5HsOj1uAgSpr+Pe6JDQH3NaGiha+sTTzjPHUQE9J+W4bjFF0roMUo
a4PbiZKC0BMk/CDGwM/7GhW/lQY3vk+8Rt13BS77Kr0e8dbdJ65ob1RugaHSApMxPUbaC5WOCIhd
zx8X0jKJTleVKRYj8vJ1FnoaozpzcO/MboruSse4twmnxckUa4swHmZpJ3wMLA8YkQTjc72IOSWH
D1MCCjzCpbijw9RtOl1xshe9xVHSK8tb6RFmTy/LXAOnpCmve+kmi7oXfY5it5rxuoBjSG3TKv6Q
ZB7mwEMeHdfx1ppS/UYny4mRvJXfJ8KfLj3MI/Pba9xUsyLUdoobcmLe9VwPVuxGwQoE3TMdAe3a
UwkJMCy4FcX+L31g3Msh7wfiebx+E3Evtp50xzHHD69gyR1wWdr7hmzBPUbAy9hkJo6TF0dBRX6n
sA4egT3UZ4+lFh5cPBF877u3rKcBl7ucRmh+2odGMHogsUqOpQkqEJosGzid6+I9cAnXUbp5zdye
g67bPeqdIIvF52yWmCEeH2nj9a2K3+QBIfKqAfzUgSkZjBuq2Q+o6VZh0JFZx8huZcyYK2b68387
c+71DBQxqVBykzdUXZ6JR45ZE2erhNYqDRMG+oU/S+dLzOyoz+DGMlGuCjjrfvfLiuZihoaJlqXM
oDssm3TtkmvMv/TLqZoWXmKJo8o4AaZmELyJoCLkWUOewygp/JUETgHOyPrBI71xZX6MmpxMoGA6
TDoTEqA32bPqh3UGgXtti1HjgKc9J2O9KefEUx/pudWzMUM7X3olmUCCo1gBfHkOwEiWIlHk3tPA
tJpYX/lW84YxtV/FoRtss0bDAanbu1YNP2ra2tXoXNa1m19g98WRFA23fHs5/prOTVyC1goRtxxS
vbgOQMdA43DV2ur77tLmoGrrFCA0UtMDZtFiBfjSpniGD2oN9khxZj86yo0u25zB5ShhE0gxvSB4
mFZsJeMdVP92Qa4OKrY4wxyRZth+WyO9NHg31sq1tKWwLPOHY5XogFySv4cGut1APA2qJ6cul3Jq
WrKPEia8HTTj2JXNXsXxrz6Mb3hnjxy2y63TgPwwcA5xkHWXGtwcSITdQaX8GXlziQJDs7YpEeuA
TcIMjDYFyrKSDK8tMHBwvORzOg8hcbfAGalrY0mk67TyOslpzABiSuw6+dNMeG8LacVoTwHMTLLE
1mto1w1OoFUo8MWhOdJvCrZtBr0VuXylwNRhEaHbETqGXoKzvROnxXWbTS29CzA+KcD3BbSKvUBz
egGAA9F7xIwrR+0EDHHCAN/Vi0q2/b7vxWM3IiqvO/hOltmykeLimuzWWqQZU2bLC35PunvvprSl
5hgUv1W3bho5m9hAgVtJeiiphZJpROOy7DoNZUMOJpuCxlk2PXNFEyDHFbPS+TgfZC5Wysq7S0X3
Gmr4T1KTxn2ivAKAEN7NgJd0NQGL6TroyRwxfhiBeVS0a1e6TpqP0/KmoZmiLeubfHm6KpNrPnKE
mdrkPjPRwL9ETFDPyDeqXssJDUNRoouIoj5b5Q10paJx3qMRT3zkNeIwzjRsDa88DpVq38xSI9Lo
dHwxE3V4MWLmm3Iccez9lxMB0Ie0Grdq8n6T2cIAx0YpqqXII/q+dfa+sH6Rmlnd1fb8pWk7b1GM
yYuVVM4BjEi3LJoa5HM3XtpxxpkfENoBoQF4JDaVZQ2SgHmeXi5b4DEGJUxKf0sQV+U6bASxyRnH
KIWigpDNDx8CPW4wNJxu5KJkweKzYAdyD3QSbQ5a0fBUcgKIFg4y8mQxurHxUFiWfGbXKrZR6FXw
oQq5FVBHV23aEnU4Je2KHo32EnWV95ig3nujJKwoB4r03SvldEi9nvrTtT12g9BGlabsaIVOOWLa
2U86tAS91GjBj3RoC01OR5pn6rZAFs8bpNuPZjt0t4xK83BDjzx/xs5Yu2+9QCPatmm0KFxE1WZY
4EKNKflLBJ+lcSeqIbyCzZ2nG8A9/YZMxey16IAQXtRt6t0XbS5fnaAJX/uBxvFYGkzezVIYBxcH
KiXeGJtXfVqTD1KPGc2AUUdd7bKBRHbzYgdlzTbX8lGhqsZLHxgxrodcM9W2oHe0hmzY7kARkJ2T
dFgX4j6aXhpiDFfsOrzfmFSJrFcVuaK56V6V4EZuJPnc6175wYfb1jX9LS2xF77E14JPZaR37H4M
2oCIhVbVsXCm8pL9zdtkJngwXE+wUqwyuQJH2u7xTFoXImQ/rauKOjOrni3NyA6x38g5bgvhyRz1
xunxw8oAcOumGtdVC/qoR2+3JECddVeGh2FIA6JsoYBv7TBFM1m49qqpeVdJGMsf87w/6ontP5pG
/BG5lXuBkRCz8WwE1x3EkpAER7QhEOJCv63xYyDzJNCvxWqTNUvDzLVjbQ50Jbx0fNUnRlmUPUyW
i4IAh8aI+i2hdhIrBf+DaGAQb55Xw6KYOqJ2s2B+CSx9j7mPyJsqMa5cSDFLLzLiHYB07971rOA+
IhgCZ5aX+HvIO+41dXEJGjw11yn1DPynhOMrUxxoXAnG4F9ZNiIC0qv4urZVWC9lmxUESTgRTlds
lvWDbMhioMkvnetxVOUx97ABMHGiRuucMID6NWpvwq5TTpk0oOlm9A91kKa0k9AA4LMrnfBFkeHE
YQZHAZgn7G6g5hUVDSUu7SKopLswj8VVneUBFP/Iuqy61ltqtJUp8XI8Qgx9eiA+TXfla8q8blvd
3wSEFB/5zzI7bT2x9hMq8mYSDaIEWV8p1L86+UZRTGnD6GmgB7jwprZkhCjACIQt36zczPu7Mp+I
0Wpi+0YP7ORoAtGBU1TAk6zTMMezaodHFanmnhnUz2ggss4ypbsr24yOidlp4gJymsMnuM23vplg
uSJcZGkIKCuN3eR3Wq/M99qS5cJ38PW6MzRLWi0jbUztvyvHxXg5ROE7cy5r0Qu72huZ/j7aMWnR
tIvnnDdwSfACB3ZIi7ai1BjVEFuIj96t+0dRsP4YnZWPg1PHV/NrcQsfFbIazZZ7eqWItK1e7YzQ
TV70nEnCRVO2PUA/YhFWpunxBY2sGorsNKb6K2ch9vpe1uYS5X9/HxnkcImqPRZ+2x6ikmDMJDSy
1wau7doNc4DzwUgf1eG/tIgdKnBQMHQ4zOZJJ/OVxq/S9J2ddm8x6Gi+GCnERpIMSNIKkC2trJCh
z8KVtdtDLejNy8r3O2yDBqdIYGNCPfV6vW9kvtVA/xE+Jn1OxDFY08HIdw29RnOLG6t4xKkijn3k
0y1hto9YbQm3rlzhAJL0jAZ5rDWLuMYM+uLQB/dd0rlb043dJdS+6eLf//rv//d/34f/4/+CGZOM
fp79K2sZyIZZU//Pv41//wurwvx3dx//82/LMixl6bapDEM4lmkrxT9/f7sLM59/WfwXb7ptYozw
90QwAoCJdIENHMv1y9eXsc9cRkJycJQwdN0wTy6D0ZB/Fg3aNqYwi3EGDQ5Dh0A/NFUGXzPssocg
y5r111d1P18Vh7EhiAIw+X3uyVWxgkirxD25teUvQYCM/mwUx2Bmj32UvOUOZ7qvL3jmZ1Iq2JxH
LCkFt/PPu5nEHUMDa8h2TY1mH+nTBfXoTnq2ceGEw4Zskc3XFzQ//cL5dnJD52tKQ5//+T8eX8Pw
xo39hBzYPLhMVPlkde6adszq68t8XiWGjruGvhTTDVBgJ5ex476lx1XE+7E30q2lF/plYWvB7uur
iM+3j+GHlBLgFPgA0xF//pqRJTrg4W9AuRpUOT/6Ol5rjLNNyXwAaLGPsdfWiF+F7DAcStTdsO4W
DqZVpm1j161Kmfz1E+XuGlh/4a9YriPnJfbPG9xGkPtyjxYeXycBO8O/QkxNb7Dnq/nNS3LuYfI+
6o4k65Vzzcm1Rg0Sjzum9i6L5WpMY/8+ayuEtTkO5a/v9LkrmVLwbigllCtPnqfGvmx22PD22Ugn
uff9305Z1W/Mrb7bX8S85P/cYFiVypTKkRJ8vTs/83/cQPo8dhBrItkPFVouDHo5gdEqXOoSzAOI
J7JiaJgv6qrtX2ltXOZjtpRFshKE0THPLL/55edWMvk5PEnBOnNO73FSxJCy/KbZTZ1+EJZ+GZnF
9dc3V8hzP9lWulIuRTqr58+fnHM7TGMcw72GgxEjUWRhr6jc6sru6+bOLFWx7csRjTByHNQsseL8
OINwSz7K/GbL2H/9Bzr3my0u6dqodnUW159/nqCADws0EhdsqeoXrHakSxFDHiXLr69jff7dgm1W
OsrkKlztz+tAKbRsu3DCHejBdZCiKYREGaRPaXz8+kJnli86WEOHMm2jkzxdvvCktSZBXLalAVi9
IB5ygqcWQPdVLWQz3H99sTO/ipUiyFoylW3S3P/zV2EIA+k4pO0u8Y5282IWLwMIkcB/+F9cBoGf
NIWBAfn0PXF7ZwjBZLa7HAcsWZsLn+6T1vmoUG6+vpI8s81KVoG0LdcS7qfnBNXCC4Z4Sqi7/aFe
BnmA38jE5kd8jB0iBHQS1aOiTvtyF+MAZqzRhhOBAI3YkTtNb4gZf9ctM7xt4dF0M6TuXjrT7PCg
BRzS8aU8F0M6XMlonk2R34GBhQy6d93B8hyNueNQUfOy64hA7q2him9kSYf0m/V4Zt1LVjwVjq3r
yjotOjpbdoiONE4NOaTyPoGFNfqx+GZHObMYpZLO/FW0XF6yk1WfwXJHQUn8pgiCrTsUl573c1Jy
9fVDO3cVvkD8xZJncne6CmHdWlGmtF3heN5xaHrxTFuRzk1h/S8+9iArXdYgu5dU5smlMIl1Wkb8
4s7LEd227Xbwiu3Xv2b+kp18FJRuwPY1hS6MT2ULkme/JolMwzGcJ7hlKmuVqtYgXhgbAKe/5NDh
slhRv0kmz6zOry/vnLs80z4p+YFCGScf2qnEOjhjvzGZ4kQQ6KCBhWASaV1Xv6Sp5+KaMQtOLlGz
+PrKZ5YkK9K0TCo2B+3E/Jj/8TWEaOiRIl6AhaHKsTyIVUG9+foS534ca56tSgpq3tOVIksH4EXQ
dzuVIi1GX0j4bAAhJSeetyTQis7DN7fzzNpUmIstB4GhxU09uZ0G3vw266py58ZyncPww5J4W2rj
y9//MKnD7+cv21WnRxUrAsQbyCnGjVtcJZ1XrwzljIsQis2qKRl8uWPd3A7wVL55aOd+H7WCIdn9
hW3rJ2Vp61u8fURv7Ye2KZGPMCUXbWuvqyhB4vv1jzyzN6v5uVkEfpu87if3shuyqcN/DLzQyy7J
I2huCae0Z8Ffol0kVkhzWjOzp68vevYHUuAaAhELluOTi9ICwvvYEhaTt9adlwUfGsYzFNHf1CFn
LsOnzdBd05WuzYnsz8VvFmHg1zLttkVYTxchnNyyN/G5G9/s+2e+2EDwXDVXtxTTpzty1+cMiX0s
Yykpcr+LKHImIORziweBYorprgK4/M01z7x1HPco+qT1n9f79BYOSmJzHpJ9g+GfWVRmAf232/DC
1qt3JeYc2MjQtirOvF9/+/AsoaSlBB5yls7plmJzvLfjwLJ3TH6G2z4W5VMraajhlM7N8ZsT9edH
yMUMdky2Lwqw0/OmEZTWZFeWvS2q7KAUtvWyq5dF4D7//Y+iOJ+rE5vHeLoiRyaRCdoMF4eQ3Kis
uk4lvZ86/ObenTmdzAf1uVhly6Q4PnlsBZSBnhHHtOtAcDCRFEF2Q8eyfmCv6xhfp122K9LIF5dO
0rZYF/ryN22++ClVjoNgITNQxWAWBQ7+9Q34vIbnP5jLIZA/Fcfh+UH840OR2zpADXDou2YM1p1Z
PM40iLC36Oybf11NW9KwGcrx8js4OE4uFRX03MGI2Ns8rPw73IHFhr0AA5PqRPjN9vb5NeFa/CR+
FJvzp48Tqv6GoZ5PRJj4kZYfNQAQ+tfL2sc2w3yeWvKbvfvzB9di254fhoJa4JzWgFEy+7hl4O9i
DZM72hmGdvrPr5/VmZdi3tccF6yNsj+d26WZhK6c7Gk3JdPOmWAAutUu87+rWs5cxgQ6welKcRrh
7v25JHpKBb8DxbL1a+uI84BRNeF2qv7mjp2/jGPrNrZmU5weruqaeza3yrcT4zmtwbFrvLfVdx2I
M+vbpFKYixSXI+N/Xsx/rG+Q6z0uuhAlMqbKrFrZYJ5Ng8mE9t2SO3claEO43HQLKaU6KWet1IRe
WcJgS1E5A2qsFEoLdRngbmvJiP9mgZ9Zbybvpm1YtK8k29efD0mQlFW1fCh2qeOo6xjHxB1DkXH3
9Yr7XCXQq51rIIct2NZPv3A16Q4ChJm/n3TtraLOXuqVU6780PHuYaS9Guyf31zy3G3kNGCxzHXO
wqc1czqiPEwyN9whRhcWejTrEhLHRexo39zBM+uPQw7KWCpJi5H3yR10R5iI3pipLS2KNRLyfVkb
qygS3xQjZx4U7RB63uCP6O+dnnIQUWVxH/NknAm9RSyWDr7+r5/S582OSAtz7jXRQjToffy5FlrX
J5cDFPoOwizHz+RgazUqUsQoMZ48IFnGsvLT+68v+vn28TY580FUpwvDDTy5aEUChQOPfNc3wZ3k
TIUjbNcy9v7mMp+X4J/XkX9eh959ZOt+htZNZXG49flaK6LWJGhE0bOQFjZz6T365nJteuUkljao
mfuhg4oHzAINBEGfIn9I49BKsK6CgL1I6ahj+BJNVaxj04zlLq9zz3nKUbioR8ez1CtcBDzfg6Yz
csRqWkDp9WO3bZjdcD8WBiDUR5SM0YA2LEYGambx1dTn3k2Dw8RYaTqanR24N5pTkcG/DaYQNdgC
MVz8BHTR0zYYihrYFAU6oiWxXAXm5cKETSOEik1oTpldvE3SrNN1rdXVhxEw2QBEJs1gF+L2qhed
Gpg9TpPo1uDFGx8cwqQ5295xKnsRuAMm3wuaEh7/Z4hCEY0auQ0epK+fj5if859HbIcYVAwZfC+k
8anRyYgezWfWhXvyKPMVKUvpHgyWeYTBfsuXZFyYEkBN2RjZimW6yJM2OlZ58/cDCseW9EdMPie8
y6ctfatxzAq+NIPtBNsrKFu19PSIbJpx6tdf/+QzK59nzOSFYoa+1umHq3GRRjVW0e8qq0mXsYX6
pOTYdluTrPBNyfRp82CLF8wE+Em4yT/1BE0F6wA9ZrI3RWe86ynJy8TNNUPxzVP89JO4jtJttg/a
grTQTz75IxSxHuY5ma5jd+yaJy1zDgQefXOVT1v7fBWF2p0qj8/K6fkWwhEqTZtaUw6zz8s1P+RU
3o4zK8IoXv/yIc3XslkQ9nwAZDD357aRB6KlkyXjmchY7pCGwxekdFoaXRps/v5S7Ltz7IBuAFw8
uXl5NGIAALC9r/Wsu8/xyizcMQju7KYcvtkNz91Bvsj0bSloON3Oz/Ef1QzxHTr8bGomvSAhMUFv
DQTjIoCHxRvxXbvl7MVsCjObhc4p9+SzEvkoseqxHLdZat+mzfgOWOO5ceQdoT1/+5HkaTlz/5QG
OPO/0+Oe2WWUtJMT7ExcMiji6lsLPMbXj+ncu8Q3kheK+ze32f+8d6jPU6f3UICSAdQfieEg7LSa
zG/KlzNvkmEaPON5OXzeDvMCqwm+4g7hSrEqxgkrLFIelGNf/xihn267WPkZrNE/pReABOtk0ZUk
PAyWxAqX5r05LotqKN+cvq3jC7dAE4GMptLwg2aejfO7sptXcgnqfEOCA1SZr/8sZ34yJTZCFWEx
d6f//eeNjUurN5BM+Dts2FvcTsZYIoD4rjl2ZjVyFd5mZUnqtk+bBx/uNM+Ev89rDD1xxC/l/Sal
QYAm0Std3H79q85ez6aBhPxSmZY82UBSR3UyJYNy5+L9v5hGJNMo2YegFOjdvztynVmbDOuYRVPO
zz2Ck1eNDkpXDpVPivKEjQheUQiyZfjx9S8695zQYczze0Vz7PR9ttqgAhSuaTuNpLtj34Y6kCG9
da4QV7KLfHOx/9ygPwoDVui80VvsIBY2mJPf5LZuN7S+lvJN8aJVgouwclsdG0BZLg3fMlYWm/I6
icIdDodHGU4/yOCJF0Hc4+IYQBc5fbXI3XxnuoQL+kAFLMz5fZNcpCq4afPWXnUD8ignU5A4wjjb
TpAX0WHVvxIjyRZ+Hsz0Fv9XizHwsUzSZ7O0zU1dFT8KYb2bo/OLyvNRIeEc8NwHQbkb0PZixTD6
iz4I9qbbI+kGfY8OEv4ksu40yN80kpkwhPrAgwrEbKpDtZQ6sJukeWMrhFxNV8ISwTxA51ERTxTP
sXuKQXAc/s5C+WZU/lsyqmTjFNVD5FjVOu2RFTt6tdFGEb17Sj1GnitWRdOOK3jfzmKCJwhrm+Bk
vImy3FA/RQtcAMztJuiyyU3kdTdOhVbRyn6FmQtrs2h/1ZgU56BxeLZOSnBmumcCBzun6W+sNOa+
WT9YApfQICDEIV+P83wT+OXWU2TcBghldUBbOQ0+Oo2bSAsOSBSQy5G35sYR9iRj5aQBoRnpHUk4
CzT6P4bOePY6/3IK5X0pizcs3HMqqnZDdssGDuQFmP5Nq7m3sEQ/uFcwOYGIgxD3D9DhD3CB97XK
jxq6/8FJftYZ1pGp3XoiOPrkFICN5kLx2F+SGI33r/5deqSRiMcgZuIvg+sRsGwzDZfGAN0ttOEr
ZcR2+5zGRfQryNStMdkXNREJCwBCPyNvvAWcxyh8Mu/6KScjuULgUhKbGzt7FVYPQdUtDTd6KSvz
TjRi0VvVvV5Nx6Ky18Ait5AlQVc0ayhFQMjqbB0mEMC1fBfX3nFSw6sa9R9+MG1FpL93XXodymKr
o9QjvmzjkrYKn3qdgSrGq7FF2rDwLGvXYMA0He+33Y32gmkRVgGlk7vUbGELvhMGusmGaWGRgM0Y
y9kghl2O6Tts2UttdMhN7/DiRCXUUWiyg1v8hBi9aSp51yntwOR3FTg4pUGZYHgfkXS7pknWuX7o
Ryi/dQyeHRh1ujTKdNhkiq8xobeCBL4iWU4lsnnsNvgWSp0QgcB4jLq2XlKqhCvANhrydEWLU7qo
0rKiOkR5yk9gwgfDeIEdeGM30OYKa2Hl0S7RbmMHT7hhA+3qRmGscb3yr0TZxtMn40ppQE5zLXhI
Hfud7zm+fxL8UO8OxyF5GlPIxEEP4JF++7D2fIh/sFdWTcgXsA4IvAXhkKn6aaa7w7x7rJuhBPti
Pxia9zH4qAbBPTyC9UQzUYb3KTkZieVfCogsY2Tc1qpMVrGnPphgvwC6xV3dbimd8e3hUdHla99M
byIGoWyZ96WHtQsWwp4ur7yWWQlex1dkgEZwDqcu3Xs5QcoT+IyuNdW1UNwCoq2X8LdubVnghUgW
Mo4OuXhF+LAi1eYNMY5kw3QAKo+sF1ETOe825lXVO0cNFGTgGg9o/PJFpZDU92VwHC33esiMBwMx
IWq0De29dumL9rXG2ZT35X085Q+TGy0DA2h8LW54tZ89gClZ7azg8UG9ZFkZ3WVm/grFBN461t5y
Ibe5Vr3khXkM5+OvORzibvxt5AHZE0H0266ShxTs5toA7YHWFXOGUedMXTRyB2zj/3N2Zk1yKkka
/UWYsQbwmntmZda+SS9YqVRih4AgIODXz8l+mtaVXdlMP7ZdqZRZLB7un59DIlbfgVDZzImBtTOh
kCEA2YXcdYVG4BKzVRgXUFtZg7J74BBx8UXrvzxlluAKqc5xQ4pdB8fBTe/7AZlm0SCgWHCNehWJ
by+x75crl2di82wdBLDGx8q5W6z2G8JDDBwuJOex3bQJBDfdrf1CHrJA30jBrqg9qzd4EgfLXi6x
GB+UhidWCtZ/AdxBhXslpJ2zvNN6K1elh8Do6xaWd2To+lICE5Xk3/IgqtmQuvaWr/dETagiLmvM
bZP8KLARwL4GqsWChiuGTW8BTwhi/0YZsYW2tQHdc5zYW5Gad0QZbhxLfEH4B9alDSDFCcCxnaQ3
Zdix2BC4z6nhlTZXtz7rX0T+Uh42lEGq/ahdFo4iMZ+aTN+y7z+sZSifVSy2UaCOrrSx5+idCe07
Nvgh35juKRD9YwmGI5QERMeCbSa7+8IeBAcTktxiEGU1KE+usDtHxo9enUA+DpK7oivOYg4h73DT
D8tNUoSvVmJt3LDdOF1+yRLrHE5X4qZ7pD3/jp7vJ7tte05/r44UR4vMKFLMdB3aZj3aLc5SC+RK
kfer1k0PmMXfQV8yZC3oCHfdavA1e/jji7BwEBC1RkSoNg5pVjo/7EdLMO8bX3qseHTSP7WZu9VJ
eVYDyZK+PAGiY+83aT4lr4AWcuJmqR2IHOPAQQBpO6ERcZp4zjcwLOfcZ/e93LUtkCJhZfmjN0QR
tHf5l+LyHx07aqOYeoWjDmOnf/Qek6mGlD/Fw7FnjQuy4iZQ4WHBL+Z4rPviF5irv4TF/lT8xYyV
OWdxOvH/cV5ImSw70ZLToovXYGnfqpZVptj6Syvyn4OukOgIk0BGSvSCiAf892EAfdgE5CY1ICnS
tUq/+sU/O2wUQbtkZ2DTgq7EudBBi0TC0fjsU6fm27+Xntejz2+Fp+DrvZ6PYwYLvxees8W++2Ls
+MCmyNW8bZDdJzd2y6qRO99FNtaeQttfifzbfOafgTw+PEkgWuUxp9l/lLyOLKUJh3k5ToKKxc6/
ggHvR5zKC2Lk21gN277vdkrqBzMLVjDtjZ38bSj9h0uL3jkBL07RpON+b+WwTjLl5KzSkxd2JFoT
e6b6EZ+4aMetTYWMWsbBNVyzA/XvX/sfzjCCn+jHMeNUumO/nUiZTVIVg1eg/efx6+2oZR+axSTp
9t9/zh8OZkSsPNhdDKc4Z/92MMsaACi2GsLjHJEEG6vYX0sr7NByV3fsZJjzv/+4P9w4gnEbZ2yu
KIbu3n9f0F1oZ8GEYvkwGZuyxktKQsGLwa3edn/pUPyzl8owjKBhFMEDoIsQ/nbzGHgccVo3/rFt
xxv6jzzSvmlPQflnS63xbzLn26TrTeOm20b/3x8QXCxhQFshpg3z+41bRXM3jo4qjlpCQkUYPoGc
YynwLx0s/qbrL+i3+/N//yT/eiH9ryYWZ01w7dL18PH4A/sTsPuKeki/y3bs3+bFzAte5sr9McU9
UEpOIncs/C09OhkOSgzWGgP9JMQtn6ruOVvEbENUrLt7dtTiR9hMFenxor0ddZzt6GdyBGgaQFgR
2AVJvoWslWaPZT/ZlX9MMhZnW7+Md+Hs4mnOsYm/e0acNdvqn7B+kYg5/LFaBMOLqjQLpZ0KWIWG
Xmcd2zF2LoOGhrMUHEEg3uEKGXveqSS5IYQMWfEWNmLBxCp7Dm/UQxSe3kvfYdENYQW029zt2A2O
o9b/jlbIAvIXR1SwQ2JTR8ztzqGd/84t2zy1tp84TB7mydkFM+tYq4KFeQ3IkbVzKqhejCvEzVG+
G4tyZi1yGfp4K1UZhZtmapwawKrRv8pAioclciATtIOcblndyEmPdHzRfI05UBofsWFDAVCoG2vo
sQ/Wlp3t59QJrTV78urWZY0MAjHIm0OmEu897ugKrizO4Q+J1SwxRI/FR3TcVawjBBT5m7mKxccY
V3hSARx4w6Em85YdlWmSfZG2wXUG7Eacmgu32LJDNtV736T+UwPx6jGyo/nA0Q9158wL5yvh0ZKu
uC1b5KFVaW6ULOANWdNc/YjtboTdMXFAjQ0GBVrExSdRADBkdRYM76LR5cXT9fBi0Sh4zbU7vGHh
umLEGohhkI1AgsZZDLK/69m3HQF70SWROabvkGNpofNhm6cm2LEJ5PYrC3PKBtAyZ4xxBNplwFtD
6S/wBPS2B0MD/tYK7dTPxB3jlzos5YOnjf2m2Q3fqVBmB9+IZWDzYEl/Jjk6p20gBzaj7GLs67Vg
9S7cZTp2P+tQEXn1S0/eqDQa7ioDDNdKomVcpRC/IAVkX3YHN41FMqovkTmQWaiCAHXFoj6MfuUz
bTLed50tFGghMKqVDFX+1gaLL7eenlIQqlZTRezXxqxutykC9VVY9/mBVdL2qXB6Q6NRigxsUlHc
zmwUtY9VMUMY9VmH3fh+MV/6OoOkXDIh33WhCl4JkAY//JZlcq+BKrIqsDu++wDr6tUCWOclSdwe
uJHbsskYsP1kc8BMKlYgpADINfS1ew9YsY52RF3HfDUoOVa7uURuC2p7qtgD5h5cV3ZR7OKwUcdW
mgIpt7XU+6iJrC+dh9EHAVMDCjvLl3llRk0QjEaCSmlsiOiYdr7AchXl6zaiJupYdfkJvKS9OMJK
NjbjRKBBLP1zwI/Snc328nM1lGJvwVI4hVyQ91kr6lvXk+oBPsZypLvUvDQSDa8/2sXbRMziPmji
5jLJyNtCkABFN2buejJKn7gRYd/pmtNBruZ3oZbw3sCLoFqycF9sg6kHOLg0PreOa41vQTU7O+LW
1PAyq/d5q579mq1eYc8M+rrCqWH0DVKfRd1ibCytWD15LDvyucb8quaY6q2cFFgwG2ANNTQ8tzfy
pzI+F8Bev4o4F+1N4pjwvYkTuGONNAorlWMuAgr8Wjb0j4FroU0HLl9OMPrn5MoR5rRvFzM8kcED
a+fkd23qfANYUEGzd8t4X7ppvWsburggxbxZngq37082vGxQ26xUbYyflo8m7swTrcnwgpg5gsbt
eNmZFgvriX7nA7eNFTBG3ab7IBxYFA1gTv6YR9m9WLr1tpArGXqCMQAG5BK05bAzPSHvC2G3IsWI
7LDhS+okKEIZ+XdxmuCgc2oroas80mGcuJ1XQZDm9911qNKWXgpQFdu1jGvW8gHgIn91ui5aS6Wz
XRfV0a3doa7kV2UutQamxOvJ3ghhXXfq0m6/DJb4iEfdbBg4CITm/vzMZ+guQ6veqml6Q55tbnrp
42vAVDJftzuvEIFqUON2zmz7RAvoXvr+RBOnaVk71QjkUPwCn3Ei68SIhv4lnhxWGI1gY5reA4hY
1ACJJAuYj0/VJMEA4sg6lqLx6peoLFnEZPeO126LDQe9N9bjtlFngrw5oDn2Ic6lM1W3CjLWYeD/
PesRX+TsFeVHt/j9tvGdfC+XluZh3CT9apEiXjGZBnISw/0u6RudShUizWin4cgaLYw/mk3Oi2Xq
dFrJtEm2EsYbye8AhpjLVHMyUf2s50I99jTdb8rB6d9TtBj2xfLZ+91kAPdY0Eyy9Fensm6vcNFw
xtTSeevNhH8+K+JdHZXtfmnyz84mkDDPWbALuWAB9qZNtJm9Od62oRheysxhV96nAzrQigLwTAPF
tY+8fzPWw8M5vjWeUx3sPjdr32O/GVn1IFZqKqy9VH66NV4Fnb11/PuxYo8Mo1HzMfrqUkjD57MQ
E6LobPknaDd7b0Mne0ks4ABbN5rwq2HVov2snQd+Mrqv0F328OnSDa9zVDa2jRgpAbSjWoPlxwqH
vXEnhZ+n8YqdZ/ViN0Vud85VSVoKJbyzDuvW++DJ/KMJmnmNCzPmbkrC+74aUBfjI9ukIiEKy+r6
tYfTJMNugvXykJSJw3YFhIk8y+KvqNEQgKVo75fW9X4tM7IVx0scuMmZ3a37ZtJ3cZY7bF6wq35g
YHdsw9E5ASolV5cJKZxtaTX2SXao8dZjC28E36rYj9zMPGJ9yXpw7NJ6CBc6C+HSPTtOWZ4wDelz
x0VEBZLPXEAxq71w9sd8usksLdcdj/dfcra5o4GiGOTTcwHKGyrR0PFS7mo/P8cmSODuAf4/ZW6i
vhWkLXmwLvJAcgaxcTZaz5Girq1Dz9+BlgpPsQaZyiBhovNoS2BktZKrCL/Ht8bzx5PII/uqjmZf
WofD3dTVeluEWHj6VrvniCnNA3OviDV2rFa8V1zCeA2jAqufs/uqpnz2c7a7BQyedW65ot5Onc6P
ogRcQSSth9zHQkupyWrs2E1pz4CZaWtPvnAOMMdiCcWaa5uqDBP5bg6D6lefj8mwpq1T7zp/HHZB
JKkJGJk96L6HRWAppT67SU3vqpTpG9fOtDW6ncXadhPvmU1m8CZU3P7OUJ9cAgF+xsZOHUD8YD+6
7DVMe1tPIa9FK2QxMrcpcqZOpcfWEgZeqP2zWFSHYwr0TDBF/m4K23Rrc3XDIa0cba+adJ42cw7Q
D+Xc99ABAjIwsICCw31+4ffplcdFDM8a5O3Ft3S5CQs5PeraaVAX5qxTUA5LFndShtL4jEBw9aJs
ftRirE62KV8zrfIRRVkYv6S+myIrLV1g/XMNx9Ce3AciODkR7L5mMOhO+uzpKyWlaxBYjBJQjMTR
u9gIXJRflfPWj0d1YrowoEpqmq+06fQ2Mf3wqAoC+DYALTrd5fU5nLr3Agk5zxTa2jzm86dSZngx
g2C+DBXPfkoovbPLqvmYO6d/NcjCtpZVknEwMQ/IvsFjwhpBA2Sl+RjKoN3xgFwOXj69kntz8HjE
HdYKO92R7dvTeY53ndQ/Ivb1NmU+frU1JfaQzsOtnNE8TehKRVHoxzQkVzbVECxA2ZQ71KcG8G1s
FZ9ZFFVvSZsnLyUDY40uQ1/pRWU7YV29hm91lfQXrqL+nOS23I8OkE8dTN1AKUuEAkdlSGEEkICe
YSBfcpnXNxIUFsDUxeu5bkPIm1WQ3c8OLhDu85CXcAAF0fzHwCiLU1Ao6z5Qk+B1zN+2LR213Mkm
BUa8xBWT4ry89RQLWisGZz2ST+NuAA8l62liFXg9R+CtqsVuD3VVYEiuaG3PyvoSlW/vQn8pdrbl
lWrNXCZmEzBzkINUjAUGIGoXolT9gen3cityHFmbtm3Az/e0iot5RKSd2k8NzAaofHhAWmPGR16G
N6MO+zXXrHn1UhtvfZJyf2j9FbWY06kQbm18ALvcB9UYjtOwGlC3Uc1irFyRNc22ETiLPYuDiv21
AJuTq8fNSNv0WYMfp241QXMCODEeiiTtPvIwQM1JBXuIdUeGj68PKnKePPEv1nuW7aPbBdXvGm13
8CupG+foW/FbhxWuLcW4gZbSnzPw/WuXCfOlkp06ePx1HDscAFeThJXt+IZJZY3mqgoq6gzhXmhV
ZesGsuoZ80INr4Vo4r1D4OwzbCnzEx6V951NFRh3McR6dsL2aZne50w09qhq++95GC73FXUjQWd1
Uty2kDdsb0K5FKWnlK8EUmNHaOT6pBBu5i2cJcJ7yarhK412WveVTNYKgCG3e2J2cVE2OykDpqxp
xDOdYPdWV6lDCC8vCMgDZfdy3sd0xptjbQXmJOYOKKFOdLp3XI4M1RK5ZyGHO1epCaypalHmWdNP
+Frk/ELQiYtMka5V/UmBGuIfWn9lRgJFit1v80JOo86uwB+mO7ymimyn1QAo/6op9kHK3pDvvFQx
z6sJ6x8qGLNsqjx3dhoN1yoGqbfCoQBlfJrV2mWNJ2bawxG5TWV5r32BGJ5luNWIOu+GeiQ4dbp6
mjNycVDnwyfp0s2izm4esHiPxxHqX7gIF97iErMZpwbGW3W59SOfAlpa8waSXk2LHiYPCZ570zMA
yNoxOJYxBoaoXNTW6T137S4q2Ha+x7vVtdg8qIEhlCzPruoawCFJ7ytfcrJvJRJpNi2wgStaGJuI
bPEWk0K5Jq4oT05QDRucXtZRaMOyfFBDetftQ+J2Zu83S7TlWcdxeS7SdUxPhvem+55Y87Ka2yLY
toDEAjjWEKbYNmUtKWB0zbQFSE+Oqjl4CEYKQRVrFGD84hhtLHD/siFe4cF+RHXLSdvlKwg6HhOY
fi+2DpknJc1zNOXWnl12fw3En392hCfMVC2rYRVQUyH65Ace0mDTmwYfIe0CaDaoaZV1nc34ls0/
XhXPhevTsaQUP9kltx8AMZQ4QhmIt1OJfCvJP4FW948MZL7mTsgzWevixZlqcRYldJnKTfNTasZv
VVAzb8yXq4KF1WumzRNz42XOCy716qVvesa57IafZpJk5yKDtMqk63qKnep3kD7j3hKJ64C9C8sb
PU7jPvOc7/TTywtcEbpfaUbkUNXDuc6ZY6/EiP/AHwZxzgeMnDOrfpusY6rmsrq5dufkp+XMzqoe
/OBcWKRY2ysREM3aG31cqrFQwtJT+aDuyUb9XGy7JklWWA/oIR6bnlMiI1frPOWL5OjFRJdZoX8h
98EDHl3x1q0CigFZDtxwdSuTOwhkwOnjiqNHptonHszJbUTg6qtoIxozZeoBjp0IKPi97ZIAMQ7Y
QK7DoqKFuB77SK2WhQ9StiEkpl5gDFgs5CvgvVBkYwLap9pWGy9dyg1d+ActkM2D3PokgD1tmRe1
QJlb/4IxO1jDNFS4l2Pc5StDh+EMJOk4gwWE12+gIiWzC9A2napNg1ybcyFI74BuyN5OyO2PWb2u
JhG82UoiTFT4U9e8Uyp0uwSCgqsfzQqsmG6slEfbj2zAaEtCAcwro+yab5bvZD/nzIW6Tc2vM/VF
duorpfFwpBBSx8jTvKsqZ8qBepYvcYOmbYyNu89ZL6T/g7mWwenDmMz1rzb0lvMydc7tMOBYD6th
S3FVbHwV++9OT/JgnpBSaN/9WaXqYsVp+5oUqKvSsPhQA1/W7KdXdxJA72kJOO/MRJfZ5T90pDNy
D/fYHPRMKvvI+IC+fLnuZ09eXKYZUFzTpxxstBOm+SWP5/GgPPIRXpugZZ/gKrj0OlFt50cv4z/3
e3VUmTsdOheelCZo96GQK3E+jaebMAd1vGGn1Nnj3PR20iXHBYtNU9UOdoDF162f0v88t4hofLij
xkNPC9g5at+SdzCk3ZVXXve1RgAdVgvobCh5fbEWDmkM/s2qy8ExZjMHDoYjPyI3dbeZ9h8rtn2P
dQXwrA6uNK1Su81zYEgCBun1rjPIDoeG5t21B7Axok4I+STtpop4mIVLyzVXKL0pUpGudVEDjB5K
946NzXETs7d8qvUyf5NQSrfKmlj9yxk6+8U4b+J4fnf5Uxu6Wv5GyApoW7G0P5wCtfe1J/ndWZof
EUMGQHyF866Z1mAPq4J568F/pknVY1Qu0XtREA0tOR4J9L1lWWwH5q77yRIkBYnDJwftO92WbdBj
m7lm3W1JU3aqYlwtkbVdSO3sJvKyKxbkBeuz7S/05zwoq5SQehUMNmeCPFiFbRXs5hyeMvt5+qYC
u0QTemJ056niFkG68zB2bncr+K3sl9xx964Mohsni5y7Ek/Uxmu7eTdlOGYa2+ouBWGOKyzXWh4K
6Fw7okf1LlXqY6SJeE6z1L0Dbb9cgcl9tkuyPLgsUpktvffqFiyu2TDKa4ipsCRuTcAEtd9kp4WV
tY3bExVDCwRhe0RRJxR1pyEVvOEoOt06cvC2Hll7ZvGjuwm77Opg0404QF2Eatp4DNWr6apuWfLY
OWCcsg/NVXHEAgBj4hJGcRezxu+ZKrtpl3neFVmXHB1lfiI89HZRtTQHckmgNwIvu2GheKJu8mvO
DPlyW7BrcJwSAIcuS7ycbDiMH5PU7m+nRM4B29LkaEo/7i9WFaO4QVy50nXIf56Nw1Y7nbe38qm8
d0asP8IBJGbKkRONablNpnya76frVGPsIvbXXf2d0ZzD22setk0k8nWZL+qu8Lps5xd6OCzNoHdz
QhQHguiXbjwOMEHW7tyZkspqDC9xk8pz5zaUul0ubh3TfPgJLXfP4p2+0gPgftFwimlxc2BZT5/j
WX9aHLe3yAzx0Rnrlxr0B4GL5ESB6j0GpYjXY8V/1Zb0MylEuLgF9aKxYvjm8jreGnxnLZY0vIkb
/eTUvAizOq/Xo+5enKTnQBVMqHbw2ayXMNbbiOzSU14QwzCOMJfGw6RSdB6qpobn5ljwjrCIshMJ
onCr+PmMYKxfkj1nfsV1TJqQhECtOTM7ox6ITfUT1OVWrYcgm9eNaqZVlWNJ0i6eAemNw82MGh2t
O7BwsFrkyFT7whdirxMeH6vKdl6GcZzwjKPHZVRQbBiOL7faqabHANAsxOxKES2ReN6xSO6Qofnb
cGielbX8TIOsv0kT/pEEEqhj6xzmN1f0akg12yk+SJd2ymderBbYwIxO76XPvXojvaLap5jS15ZQ
3X5IFKg1FRkkZou3Khia7pLK3nHT8+xomYGVEGJhcvrOXZQ434ahu6XxjmigDEK0euHT4lKTtRkP
GBWF8TbUlBgseKVHzAx44sqFX6pFL6vQ8QtqlUMeAdBqsKJNPgqxqGf+VjQTZWgdLHeD1z0JRfCw
W0AeLOzE0CyCp0qQskNaKL70Qgs2rqwXJlLjlpUpMjVX91Zn4dkzgYOVvAi/uR4htcKSxGpmw0Et
dymTiQ39qIzGA04v5saTmiYwZLPKZCzmh9ZDwzzxYptJPPJn8hebPvAKAxkl8SyrQ2Nofoyd9QD5
h0CvE7/6XfJSBOZDphxdxxaFAqI+gmFaed+Kwpu2oQV7araIone+ke88W+zHwY32vBnstSEIuouG
WL4mgiSjGy93jlvr29LzwyO8oXvFQujGSXMEtQQdVqOIHhoLh9yQmOcpGZPtWGPtyEH0fgIiwkHv
lj+XMnrTyzWD1oxUhbM7ruhiBlfBUL72WmN9dKYuvmqXfUlGStG9HcznSbTZdgpSA1AcaArrbt29
XZLJGgAkPyvPq9Z2l1D+2jBOhU0SI0aA8JznFoBpx33x48bcayKZrG4ongm4zu6yaIluJDXfhusk
4a+ra9ROpGG7eOFu5HTGnN/vsJIVJr+ezz+90RScLDDDYn7WWz8n7jF3tvMsOTc8Krf/2adh+71I
LPtlrEqIPXQw39wc4fvotY+6tw7Sd97TIeBSTpavLLG/LGH7Gy803tYJ7H5jSztfE5ItT3bNKMfq
ghBmt562URvdj64mZgFsKFRaPrrNQgVS2waKa/ScUhzTWU1+gl3w1j2/1iujqDvFPXoNMDu301V/
Z/w6vfju8sQR8JPz7belY6THxczKqKOAu+uhPbdiiX/Y9jAf/Sx6HUlzrojhhzz5h+hSxDzVbFZM
ju4wuhhsDAzqplff7Mi7pSIHfBsin97YeTNvBpfDjNtn81YvY/KtyCasXXb22fAwW3vjFUhYTlNw
ckp4j33jWE85e2aHcHCwILr1G7V4sxtVx6wCcmQ3LtSPonXPyIpY8ypSDn/4VYYr35ZYtanlEd/g
8goE9Y2VwRJfaYIAZyEKteIXzb+zdJ+ZrNmr3oPNW2bpOUp4ThBuPEAyXkhekoyqsjeiEh40SQDn
3eQ84ybndO1Zd7wroUcPizgy2CvurDFPtg5uISKAVv+C3c679ftagfcZ45tgMNUldzlRWKx8UJ0X
7T61+QFd2w7bjFtFFJ11Ausq6Vob+0aUQ3Sa54ZSfhRDejAOkxrdQwnPSpaJqqtAfmkWknfSrss9
7iH3aLuRe+jL0tsHFiiBYYq9g6i1u7E0p5bS4m1acIh6MUlnX5RXMB2we4AU1RhuOV4lZztKxy0g
XdqL2MjSc0Bd9OwEjtgCLt53nPK2YDCrA9xgDOGFdNTnWJbJbrHnZl95rb0nXj+zhcmYXvnYTSwH
yrIxLhPJ7DUMuu/SseRTF3FObiF+J07YniqbEoTrC+FZMzG3ZTd+SrGIZGC76fQz/ekW3tKoTst9
USvudwyt69ayLj79QR65XbwqAvXomfY7o01n20h/Wc/t6N95OWm7BLPfW5fQhR9oTrX0iamNjL2b
ybfstGVT5zM49NuOwXtLD4O8xo0VJ/iF3D48uAOiHpwkNbJijZ4jIyG8AN3f1DPnKg2J60XGhX8C
qVU+d6y0oeDAmECPlPxugG62jmM5bETth0Ssh5pRQ5h/z5ml0wEaGcxyemV7UUyfrpl+0RnlTCLC
9DFRAbXPNb5pPKR4U50g3OqLBGp9L8XWCv32l+7xS7uD+ChikR5q5Yo7HxDmjiO+WWFoY7acsflg
F/TfLECD7+wGjvvIzV5VgbWRNCtoPIMoFzUDozB31SHB2/R67vcMauo14ziSzYDnaYX49S/azgUu
PlwuPeEhQOzJCDbYYhqeTfu0aw0FvdVvZwBba4ZocjcG4a8Z4jZ8FSKgdLh+OfgwfxUijjfu3D9E
FrNQEY5mZ0RQrC2V0wzru2kP0YSweewkK8ckr4hsv0JBBtwMQn0wjgpuwqxg0dKnBT142beSudmm
QzoI8+0KI5WcyRXMHNIuAnmNUA5CYaRp49J+9wJE8hnhkU3fEjVHI4HCKh6Lc9V7xF7a8B4GNcSi
oJv3lusx9U2a8I7lc3fnyD45M8Z7tYaIehl50m6wm+4F902582dg1TCa4S74CJLTxbmbWuZ8luIA
JGTDM6fw0XJx1SHZw97ay2W5NQjOVuz5xCSm7faG7Gu5hUCOGsSRMOFpoJ0r+o5EXpFEgMTTxyJk
Cj4Elo28zjwEqdevqNmS02gcl6kX0wvSHUdOoc4uT8tLENiiYQVCj+/XdtqqDKqXbEq/yQT/gXAc
m6mgqLYufsiVcvxbAkDLYUTyi5khYNqnmyZbJ5MYPmcZ+udwrNozCZ6ZMaol47sAg8m+7vHAVqlt
H5UfkGwPlFiFGN0Ejju+D7cti0s9cf0UI7h1M7jHZYibcMM9Oe7QH4NkAyvzrZ0XF0MDA46owiA6
si6zNTMTQq6N+f0/+YKqZwCfpXVyM1b20G/FgG/WwV27kr4hI+MitOCAVw60ZYWnxWul5wUiAV29
psrqh5mp9pHp2QA9t65HXutu/s6W6cx6hw5QJKmkPbPtZG6TxIkOcebNB7sO8ye4bHMDSWMkLLIs
olsRA+o2gVeNYh1lvO7rabLeGWCMOJyK9th6Y8XmhFNOq5R92Y1bZ6616iLFYnTOTi+KpK670bOD
1MJSMQRTTYxlIxRdjVUD4/BIprPA4hiIi84ymtuVUxT3fTcme4tp4i+S9D6IauShVRTvODaMe5Pb
5WkwzC9pbrftUVjUJWyOR1RaoWjWECCyNagL+9TWtHJ5ahkG7sjgc5Hw2r9G9FZAJYBPLz7DTqCJ
h2FkO2tuq/RB9V181+u++QJPzIwvEXhiA15E9FKnvQqwCM4R+fpUtj79jDh4WFJPn6DKz7dNXtYb
46XeS+e0w8/ad+Yb6bNAPisXy6jIolWSG+9Wh4wI3Noh/EcqrNu3sHS3VWeyr7Fy5+PoETTooIRf
3HmoD56PVGJuO7Vj1Jk/Iaq2TuHimDVNhXYTDc0vkxGmoRWTX2nnI96caxPK6tuntg3D4nbyx2ov
fRxhnuGK9YeJajGdpbmPMmt+yBjyMvZzuIpb6F5Jjuhy7OIMuztZnzkN+/ImrmYMZpM9jrcozojs
DcXMY7poiCc4jcQQN6biAd1ZdAmsEmLYpAlv/3te8w/xUIgXwTWqyY52YP8WD7V6o6bM6rOjAQLd
y0OeJet+2OXhXyLcf9rABCzD/0IajeSNfwtrVlkDst4dslMFOzzbSuogugRNjNFQuvmGGVLHLkLA
mMXSg2WvMEuGco0byf/890/8h+AtSBhaPIA3r8ugv33iJtAkXAodHqrC2nazfveL7i8f9g9fKtQu
VsNt3tNsEP6e7TUlRJ3c9Q/90K0E1YrFapbrya01Hf/9w1y/td/CocS22YEgdxixtPxb3LY1rQn8
0RWHmOZ/N3wWnP2b4DC2r7F5/vcf9acPRTcIWABpYqixv32oyjiTkmloYTr13murD06pWJzn2B7L
pzSznf/HJ/Npjcd8Koev8bcfV5IKrLjXIb0vTxWXPXS+jZhuh6rbes7fYJF/SIHHPsv2EWw31yUu
/d8ZW+NZo5/xNjiqdH7pMp/GnXeAAHBwg/RpCKfvY5r9Jfr/h6A0DFqbYVPA7MD9nSjn5ItXDRUL
kOSYNpHDAlKTsQdl0Yj/v//efOF74GgEG8e/c6T4bYq20aY45lJdhiY+WUBDC1YcASE+/vuP+uPX
GAdsAIPChHz22z3ODLlmPj1AdSrozriYnlakMPF+0hvoXTqO6sv2h//HFxnYXCfhlavyjyA9Tpas
x/YKgrNyra1VWN7HEKX+TQOS5C9Z+j/dbf/D2Zk1x4l0W/QXEcFM8lpFzZpn+YWwLJt5SCCZfv1d
9H1plxRS9PfW0d12FRRknjxn77Vhd3D6RNWlG+ePicmoMPVK3TqgyqBGNmIvubQbi/AIVDBTAiq+
i9Kgxg/p7L6+s58sWjjXeVYg8MBZNM7ubOq6qcjHtt/7WSl/hKgaLyc0EN98yvJOna8mHiqWBTlm
+hiR/34NTMnBIu/UeCgTDPCvzMo3Zij2oU3SAT3ZvPOOyvwORfLppTn/kAZo1X8AtTJW7lBmKPI/
GInrItxNQ/bfeQk8Hv9wwoXzEVE5jHYukdupg0dDjrRoLdvVFpL4r3+jz95o7J+4LWCbARY6W7Eq
jsmmbMtiGVYmt7WrCMWsiESn21qf/utHGTx/BFEhWtTBQJz9UEXPtiPKOT3wRAYj6opqWLpZ9jdX
9MmmzefgfwfJRD/8A2Z9NLtcbx32Sld5D96UHccsRa5eHWy328yLmjNN6IfJi3HmnPD1NX58Lgwd
bCJUCCDvwOnOHvkWkc3ouYV+GBBIpDLZQ1T45n3++IvxEQDt0W1xDz8876BhOkGLJDo4rtpNCalo
dXgxz9+Rxz/unAaiNs+FaYWT44PJqyBKKU8rkiwtg5j3N3vxKCPe6zmi/edbRofCsHyWbpuf7OwJ
HFo3Q3lgcz1IaXGaB5hdD19/xHLX/14iDFj4PN6Lbwkb8dmTZzOKtdtYhHsZq2dbaLust7dMJemq
ZS+1o33zC3126wQiDTgkLlXjeXnaYnHss2miuZ7usw6nR14FSGWWAcnX1/XJo2CjFdUXtKVLEXBW
FUaZbk+SNKk9eM31GFYvjeWsI8d4/vpjPrke5mKWTRW1GP7E2ceIVgfybxXDIY0Io6fTVnK2JNsX
S803z8InnySAObLp67g2gFP/vZb3kdHXo86zAEFIbSbTR6VTUV0jjmq2mU76ztdX9skNXFC88PzY
F8FbnT17IIloxfTldDDGflOREBejnJta+5st6pPnD7ceFF7bAqLygcqRlqFqZpG4sBsGBlHSjo+K
AFfszf4PAplfmpAGwddX9tmd/IfKDqMG/+k5P38WpL3oCr5eNcNzRSS7xE2aoLKfc2IT3oRC6Pw/
3ExafpClhICFff404uAuiYpW/iHGu7izE4KfMQMlm3Tgn76+us/WeF+npMd5T+37YS+BgjalqNuL
Y1QaaEosFXEzJ/O21jV37VRI+rPE0h5SoM7bYqblJujYfXO9n9xi3gULGyTVBwOXs4fVzAE3Wm49
QT7o6PYmItobtJQDtCySAKjqu0iTTz/PopqCdqpTzi1P2b88dQgBmNeQt8fDapAZcKHSN93D4NN+
V3x/rIgNvK0Om6ixmBXP3/dOaBoxPzqoET1+iu1mVTLdH6du1w3JTes0m8gbvil2Pr6Ips6Hscos
qEbCEf6+towHR9Z+Xe+NzgsiNHB5JrYpA4Ovn5uPt/Dvj1mu/F+3sJ8TlHYVJYgxnrwWVwGCQ9qU
enr79ed8djlQ6rBZsnliUj67HGlMgxnRXT3AY0CB6p7GzlshYPzGt/rZ5Thk6Cyn9oWptXyNf10O
YpoEw7Hj7xtJ/N6ALQHzxEFLQwbz9n+u3kzdZQd1od8alFZnlxQXnhtnHGQOfgNQc5WacfcTQV9y
V4Dk+/P17ftYRfFOe9Bp2QYo689LgiljfeF9Ipa97crXshvqOUhmMhi+eYM/+xxKUQNiJ88zZc7f
96+vU8306OLuiT1CEplQzcv7ry9luS1/lx6mBe+M4oO+isnu+fdHpCYOraTGRzpHIty0PNIbsm3f
+8lNjqY3Dwfay9Pj15/5yWVZS+TPQhAHPXDe9EjcCXmh16cHO3UBpEziqDz7+evP+OS6KAwXaha/
0cfUn2pKrd72ZHWIPSTXRR1k097XAbOQRYfEN/3mkj550m1HXz5NODSpzpckbyqotrUOLgdqkSdM
OUuiHnNH9OLipqryavPfL88hyAw+LclGH9K+9Bx3igGY8zglIZ1oD7fp7zkU+Z0wGfQFlDDTzxIU
53fnh0+vk0aVxSvNfT3nrGl1as66STMCd79zk+K5uIwQhe9S3SRGEhveN9f5z2t79nyCT6AzYKD7
4BafbWLtZDHE1lV6QGQ0kmfqtGOxckjGHdZGGXflMev1QdDY1I3tMA+YV2zUYtoKFfFYInjq8quR
cSSgmAoI7gm2rniu/SXzFuvB7KwBZGja69c/jrN8qY9f2mcLXCAIH14qXGiOEU/6fAqc1Y9qdW2v
5QrByaoP9LW/esMYsr5+eLj7la/Iel49X1xcrMTq9epqfWEdy9XVz5+P9/X6Nl+fTk9O8KS+WVU+
+Q0dYsegFtDdXDbRv1/5TLHYYx5NjyFZJBCLSDxD10Ede1srS/9Z9O78TQqP88n9gK0Ihc0wOV2f
t7AQVAor1Rp1wFiOXsXtpwc/UQYe3jL9pq785KMoPijyBPEAFmva3xc3yXE5flKueqVYpyLe5XPD
rKH75rn8/GOECQXQ/QQAwSMJ2lYjqzDsPW+pW0mQWcLc/IX98vXT9E+7+expEkuywUJNWQ4D1t+X
VJmlzmSM1X/op53KzJMeE+Cco7QmBL1Chbly2lOqpkfiG+MVtuSdpUfHODO+2WE/ll1QIZYzAmWt
yaN99twI5Ku+sbA4k3RqtjrJSkdF4BlCOLidD0QyEo2OHTuYfXvefn0PPnlkqdrBz5KqRpvwnGzP
oDyfndHDre8h4m0kFLRuY3qwNuQ3L8dnPyyDDNCZRLxwJDrbD2f6/iLtXNgxLYE12LBGY9riCPnv
F0Rv3ObvZ1hCh/XsXtZel+Cu6LVD72BGbmLhHfuhNS91ktRE7ziPX98/eL0f1yQ+yaUsX4IWiIg6
q4/mTrlJhWD+4Gk5o1YdmFStwSle2YYfg3iaR5kGnV+V3U7J+IoH0TxhOCJhvpozh+HgrC0KrmlN
7eOvOyPSt1nav6dWdJ/k3k46KANqc05RKExpoEyQTarrnz3AwU3f3mHfGoJ6jks836V+2/j2ZUw2
XOYnLwjEtO3cFDXk8/oPAX2MCiXWMtm+z6Sd7xGRAzUoUk6JuN+RF8yFjoashW0Q47TfotTMt0ns
6yQHV8IfiahHXYyKc0qQP9kiwR1loLNNKghoMXKex3Gcyh+zga9jPcRyPKgshBvWSm0nEq9tgr7t
613ogB2kKgKBxop2Y9WtfofNaDP2GcZa5Iyz4u+PAEwEoVMT+ypGSHYwpFZlkvIFKwvNTmB6o/HD
NnR3P7FxHrzcrJ6nDq8UY//GsQNvGvorDqbmMdQ1fYsYhI2tR/I3+mZ/nRNbEHRzg/2WtC3QcXP6
aiRV+QS3KoaJ0XNyRBb2oyKoHh+0/N2jltvlKSqspHuJUTfv9NgeblIkbj8jDG0xZwmngEsC38sg
RY55Qpi8qSi1Vg7T7mydZFN7nK2p2HkcenY4suQNbWrO5pgSht1MTCFSbHQcQBCan7icxh0i/GzT
YYwKeHnzJ8ccGoRNw36ehlNELXEbqfr3oI1MZDJ5bQwaOvFU0QbXUjFuzAEyp8r1GbvUYLfQDjKs
8CN+h009C7dezd3c7lu81XvfQwPre/Ax0WDhkKkgH4aDpa0Q7bgXOq/UfT739QHG+IAwW7df6spA
dYA1d+0rhG6+4eeHpjG9y8HunFWWOyXj0SHaWpFZvXSVKPdAYKynMNOsva31HQ4SrdtPJfIBHAi4
l4tG768jVDdrVrr2yUBDSYhQHz2McrqdZjqEKoQtGlZ2fAfxA1VqOz7rspJ/HFsNj36YAYsfJ+CP
Hm4oFzn4mkltjwbc0h4rDG/vCOcM4tSrPHnjOXJ3M3SbbtO3bKG8VQQmb+BXWxZh4iEgJWwtUCys
sPePpIaqB0a9EOYizXevaFf67/QGtDuZqvqAJgHdxqiyvlnFkzO9D7VRgZev9HQ9mPyChjuPgSGi
xN04ud/98fRMPvl4QxmZN9X0aOLWIwAccbBd1dmumK35WeRlvBudZLqWMiTgutWaHwAxbnH88RvC
xicGIBxRobYEjmeNdH9mLeIEAvHq5AK/K/aJMav+SHaW+46WPvDKeEAFZL12I8KemcfrslRIy4qc
STpPafvQU+YGrj/lwVLFBIYFJk30w3Wnaf0Ka5y6op4xL7KExiaqcfekt24BS3QWQRTm9T5t7fRX
4vSJXKf+bD4kUzYGQyfSS0FBHSA/rl+Zm0PFmFFCTACAtoyJUD2lUXNdyPkZ1a4DpQTCMUCLONE3
DnxBvDLwENZJg2ytGDr91+iBqqNBqB2gLRZb/kIM16LufvdeMSCl9Mb8NUmz8cobO1zMbj3Ga0sP
FZY2h+5URFSAHlSQdK7dlr+pqZp0hw2nBFNEx97T/SbDxDnIbSGNkhDlFBtiI2vxOkeRWotc2DtL
utmFaRRlH6A9NQNHT60duetF0CHGaY40a9B957z8NKgcJ1kJLW3LlebnXr+hv1n9FppC9xsS/8Fy
asD5hz/SjZu6UvI4pS53mHB7d5VF9nRnVka8BSOfAwppcP3YUCbSVVEzJ9rPVtzueBJ4layof8j9
nKlUlM66RxqOCE84nOTWMtDUT+34i3U6fLczjYZYInDXYIpV8Z9Rye46jOPy6HPURlVq1cfWanVe
h4mvHofZvep8493oxn5bp3K+iyfbfLI0FEOr2GvQBHezUbxVRgcXqMsAPdY9hvNVLXCFCUWAtel3
/Z0HVyAwDGVfTiVZregifXODgjtpd8q0naBqB7oyUHgdPyh4W25YhtLrpgGIj6IQdw9GAE0cyeLT
roEP1+4qSkuYSfGAYXsQpX0xczzYGzG+yijVYF+KRNkYAX1n3LvkYkJAVc3P0R6cBILpNFw3ZQzQ
ENsYA4oXL0NnM/au8T62c4mz2xyu+qRpenbwvLwijVt/SYqxPqJLTtgDMe6JctiVQupsv16Lst0d
AqeBVBHDwVxPSXMwRfk+5aRUEN4OyYcocGRRI1YZrL2mZ+DHqcOJPAlH7GtErQGgkAaNGsLMrLBP
AolpQ7r6Kk+zJ9M2fpSW/t7VFn63KT4wNSbafjZcFO7kxJeeuy41iIoW4Ku8pXliiT8N8vZdE+qY
NupsWmtxFG54fTBXElmFbk1XxpuXET4FgKm5amXIQhThPr8djAZVnJcbuFb1Iej6stnVWR+fskzh
GMcfsUGUmx1yL7GPw+S9xVJ7kcSbUwA2t2Icxa5Opte5jMdAdQayuVTWm6hgfYZdYeQbDN7DqYMt
serCCpxTA5lJpfH8S6EFXvWGZ27HyKeeqj08sFFWbxrbbreyJvohi+1uL8lNp5yIbfJh+2hDIDKO
vbAaNwmRx6iiwX1h/z2WbaZjo5dTMKbAo0Dst0HmNTdDlt2OVYt+Lk+CMte8B+gl0z6svXyTtJjd
nBnwNOzi3ZiKoz2MsI5Rd/7uXad6sDQ1XAyxi0ofF8KpxSaCxW5kzqhwaDYuQ3WrSoLWFhJmaDIF
ERzSvvTGO9ae8cJR6r4cgDCJZvxRtL25m5QL1KnD+Aewol4nTsd6OYGAtiewHzCl16TN8+/tUiDQ
0tFnKzAxSfswCHXf947cOWF1CTMrAQ+EsjyiGLq3NW/e45EdiyA1uyRw8Gy+pKK7Y8Od1t6QG2DR
YJEbFWdVIlKqC9eEiDZpS8yj5vq0E8H/2qbxHNnV0QNGum9chS6breSEgdJAu9/ccawabsQ0aXfY
A5dCSkabdB7VNkWL+UIAy48U8NW+s/EuZRzF1lk4EfGSa8mlmt32OHhxtMvhbpWadoO2GCM5pNow
LYpnUfAUaHX+K8uW/b4D16qm7mcXhw6w6LxZYccfObQId2d2Y3boQ+cV3DVS3D6L1hOtiLV06mJd
kIa44fDt75XXFwdTDjWvCqCXxCH3ys0jMyBLkK56fyWyutpRNsRbkmxPCFTrIMKDcAGYKVrPGlwk
t9GbC0MCQ6Kr+HNyW/WzaTkJ51ozbzWJcQFniMeFx+5JKNp/DXGTx9ECsUI/kLEzaTMXM9zVC2X4
yZVGHwqYWaHxQIfABQZxA0qr5q1jf8ikJTDwTuMfWDLVo5TazWTO9sOQY3celWNunE7q0D/SG0lE
xSqJQSgY1vBSNdydMTcppgbP29ZJPvFlHAiHwkru6fyUQWFphGaUAMR9VSEzTyxIaL38Rb/nNirL
l84SO2pJXMTu8DjzIu901fHrDXDPCqMhpVckkqqIa4jqonoyQLuv+8myn2ef9REqx7D2OxBeC1Py
VGa0cDsQuwGi7hvk3eYqcSLvGGo1PqJS3owGxCUTStt94/ooVlN72kw0HDDhe9neKZR/PbPebbSu
jaPVwHj8JqttyCeY6GRVQwIb8ZK4KODboim2WqjTJ6ySOztqvAun8bu17Cd7y6zBvGfn4j9qtb5l
Pfrt8QMBIY7Hkztp7kXUt+2zSa23SijbrlMBq35Q0T3c3kOcorKuom7jmNlPYA0Rngf7VsZaceyK
xHyoVcjhuaIYCBFJpyVKSjOVINDJ+juFZvs8Cv9Jq+LnPKzdbT4bv/FtFXsMvwT+aI2xaRaZNQAp
XsrMtnhwWYOSSNn72HRBAXNlK39w8T4wBKopqk5jqO68QefoDpJwY+f9TK2j3XXRYAQQCYeTFoG5
qb2svM/9GGxoY5oPfTbbWNCwOOfu3J68HHY2+mwPlk7dv0RVtRksDxiaEJfxYgKZ6unEUE9bhbp9
b6pebrLEAYqR8JXvW7AqWE9cFbgNlDBHXRVS/TEK+5H/6Q74wSFhSQ/8TlpsxVE9/EGo2wdpX837
vKlggum7pWOAZbLTriDvzxvNsn9IROCrUDMk8zsvDSCkKbyEfrWmaTmuUPLfAojOVgqK1bqc68em
HY2l1kjZP0f9zs6ti27mkaoLB4mmwXDX1mcJL37hb7iav9aikcB0337sYhO+B/h2IBYv9sLprsZT
mtkJ+j018SIm0FQ6B75PXBYbmim//YVdDuRoU+bZrZRps+2wGFwN5uTBSK/xlPke8AOMlVJz4h+W
Vth8Uaau5D5Nt+7AUmImETWEBma7xyOUr43WpBZinuMTIoUuvcJzVjN8K/iJ3J2fDe9NaLB2uNmT
4cSvBciAdaccHSp0sle18zgbMC/aeLoGNfTc5qn8GYGQC7pSNSv4BfZ9JzxtrwkxHfH96BwHUFJr
BWp/Kw6hOsx5fzImDDyqm/y3xsjVHtivt65ZoFY1xNJHivPwok+yY9Tn4b2asBiwIeISh9e9LZTm
nvp6+GF2uJi9JoFAJ8tTZGL/4RC3SZoWOqBn/ur6NgfEaNyHmWdvsh6vC6wdN+imaq811MZbkp6i
20rz1b4s253ei6vGnv5EfXmtYzTfd3P0nDN++j0aKKRyzSgBIEgM3TyMbO0tVo0Z7IQh8xtcHuXe
jUCNxAq8OoeWsDoNft4GfciPFpaAtPpUBNpobbUsmvcePESYs/Ev0Y3xJmv8JDCyOmfLwkzQAQBe
d8mQsIT5HGxCA2JFW/HgGm4CYWm+TxsWYw9L+Ir2QL9tbPcB8NmPoqTgsnX7l9PH946EzjI7uyFO
YcuUsryv43w41mG9JQkj2cVJ3N51rmofmtH5CX4i2ZA96FHKdg/cLTzfdVjt0hHEh4MLbicZlm3z
EmZBo+sV2GUskx2qwl1Oc/5STyCIw9ajLdXlx8TD5tu3zUUzeP//D8JRT21j3Q6u/iMZOby3/auV
dndmy8s6pT72/76+Cw3dA7vtOdcMF4G0NnYJcTm1il1vzSB3/LhdPE0KjlGuyXYtrIWTprLBvRzG
KXzKa7tgaYvbJ/zYFB2aY195k3Ea806jInKhW0Y07HNH0VuFIibionichDVtUe5gRTIaewdzlcNW
TweLU91zBN9v57XFjJvbOHrVLF+kK3da0x6zObtta5U9emX3UHNi2mRj/5xKjn6DwPc+F0SJYI9g
pO3f4lPGjOukz8ZIJIdei+OUj/Q+Od316nW5M2M6kokrRkLXzNoInNq5bYQAXj5676gLmgB7Hv9T
Iy5cyNGrurGagM6OvVZCTWv4KU1gGZzx9bKdOTzF9Son4RcuNvEs3oQBz8mc4YK6Xe2dyfAOWgUv
vGGPuCf6XASZS03lyZQqJjHljZVG4b6fy/t2NvFWN42zKY36pTPzfmuZHOsEEcxrKvwHeCwYxSq/
e2hrRHDSzR/lRE7q4NfUpHpfbyrDoqDSyhhwJEwVPK5R+trmXoQzfb6Kmclvu9l/H/tWX8Vi/KXH
o3sZReLCrNwpGIjrXoFzXEpULOOjKSps6OUb+PcCCDwReHPt1BvRu9ed51jLoOBmDDUQ/IDXDmyq
wOdAlqBmAPvml+YNVKOGAtQvICpVCU8zMQa56D2I1tozyEne8gygW4FLLaomemwOLd6OxXasw5Wl
JgVDxj1l+pL40VYXXhT7J1Nro2U/RlgARoPzRaGtQxIxEp3urARjnuqcFaYcG3YYec6BVRmuhYXL
kDBMCKT4pMBsUbFx5EIGR0M0ze67CEsPaxZImvidLk6zSWqBEYdRTB4UKEIh6RjPTtmSd9D51yiB
+cNRCPuxqxPiCqtHfDuvlVLPBkaGdTFBiWG/Hu80zYG0UffQc1JBjK0V13f+EN/rfMkNy5a2Fc7w
njd99p4S3BkIussHJPD5xq7ZZdJ6Qdno9wMajjUWrnEth+63n4LDQgccXSmzeB9EKwOpYz4WebKF
s3fbZDPMy2Z4bvXkDT9DjvmunO96gwyZxXe/UQa7gMzjK1/ER61T2FeEO2x0Mbu/HSP5HfXivjIJ
MV+xR4/bgTxu28YvaXJcO6Zu8eAXJIwY7oitr+vzVR+L7NgKqwIwZyxU5aI48KL9dhv56hOavI+I
FNkNeZLflrl8Nxhob41ovp44HfHXDPN1qbjSxm7eNYkMzaMLdJX14c/SluqqKdznEexhqOUjvZ8I
g1osp00zNNPaMuJXiZg8xMwbpGXdbbuBoII0bX5DrDpEVMqbzo5IAgoH42RCtUXLk++LgYH6qi/K
6aIxrVsVwtrgYDjl5BW0VXJjGJWxqYrMhRRMiE/TdRimnRgxUH+nD2V2QclqQExqr6KwexsGFe+X
LrReEXHSRFgtDTvioKKr+ERSU7epw+ixTzRF9QzDR6cBfaUAzGvrzpVPQ5O6Fxi5bibLMK+R8Fon
Ovn32C3kbVjnZEj6Tbwva0yydDdBOc6WWDG3qDfZEPkb+gJ3VoUJvlT5L1Nh7ZmtCgYL/J6B9Kvs
gT+DcDoPX9yMk55ZsuEYdn9bthEdSo6yK3xDZiB6fe/3sQuA3ki4gZyWFoi5V032bZVFJTUo2F/R
tFd5r3JIfBGHydnulsPczMMOYXVKPSqqARBc3wtEU7WwDmmhmr1K3SsL5sg6HL0X6vN3Olg3hAnF
QdvULIjgbG5oQMMjHKE6tTk+iyipZvBtDsdGKCl7OzG7i362qzWZCP6dlwIrKfoq2s5aCv8aptAb
ajy56515xn/ov41t69NJSQpMawW47xGByhUWfTuILLO4KmBYrNBalgfk2HUgRzzGBWoE3IR0hzeO
SHy8lH0Ubi08qj/oc/+hqKWYMOL7cMzlUY2W0jc5Ncc91DdrTzf+xg3FZV9TFPVJ/lulwg4YpFhH
5YP5U7pV040MYY22449pKSSHpFSnwQITUIzDk8zL8cVkZQ7y2jfIx1iYCBg6sXA2J0aa4Djqtt/i
PL3J9eJn1dldvKIPLi6M0m02Ui6wZTZJkNNaqgN/yDF+lamI1iJyJV3i7ohg4GqKnHTVgeBPt4qY
rVdapVC3mp4/NjmSKKkG/G9eldmmjFlBaJtcAU/cVbLB2ZYQkj1De4JRZ1MyQK0kH8h8TjuTXn15
adQE6hj04SmK82Lt+9h+pwVMGMtmn3l0JcfWhyWW3Cetvp9ynd6Mh7o6MuvyTk/sPyjnnUCzPeeH
nsOiZT+GXlSnu8LA/s+kQF7NssUuZ9h4L8eK/RvJL2013VvDzrEDGfUvTurr21ykTIKQh62hPNoH
V2YhVsnqKU5E/KbjTt3GFa2S1gBHgoFevOL2BYzpxuoXUhh/M3njeCormjVtWlcLLNa/oxAMd7Ot
8teu1276fxzKjYmNL3byY2wI7ZByzH0u+pn3p/YlHWgztPe6RM3LTGOfy4oUvAbOY6To+MJ4ndd0
nlA7uCObNAPdVeNQcziqAo2md4BsPVlcpp0F2Kieu19mWGtBnwFzY7AY7yy/B5XVRP0jkUA5fVM3
2rHo/mS6Nm06vF8BdZfAqVS/eTFIdMtTdwAarynH4FTIot6WnTW+AUFQgXBSdet43bNnda9l7spD
7EBU1GV6l+i+ZIiBmXvT97HcEGepb9lLC2hpFY1TDggrQ4ec0towORCHElxWyvcOkDMjqLraK1y8
O92po3eZVUCV3HgiKM595Lzzu0uAena109xEtk2buvaabd/JU246S8OvorVk9DHUNF5VNF3C+mUM
kwFxVZAdTFmynTTi2dp+WpEdx5zMgeia8SfWjd2qrWxzqleO7at+KKN9lPs0urTBO9ac/VYza1Hq
k4MV0d8MupQ92imTU5XUv6Ufvo34QgO2pSuGhdra9IejpoROq4D2kQGFOgCkOzDIKMeNp8JTLciK
SmvxLvR8fODPJRe0ko19hyoIu4dPJmfDmYnOpdrJrC+wm7cZb4eBD9knK0CUnJoylGfbSINFnoAc
A/1vaeSFpW0hSPBU5trx9OLQJzVca1fdwT1nlU+I46snm2OzRUw1ewkLnu9Zt1nTopxxaRkyiz42
mTAYR8wsVKGegbeb3YAhwLS4ci9sOwxKqXc7mwYZWypYBW/Z+/JqfEgq2NZS9xokwFnPpWY5FdYA
S34B9kd8g6zWPU7UUGg7On5mRwJWgcJ8m0USNCpj30OZue1tpiXThqATan/ThCkR2REFn09bPBUN
xUGZhAczdu87rSUlr4vcHQb84RgpUdwMo57DcHSdk2PBzFmx4b5r4fAi7AbDq7KaDV7V65m3Vw3x
zuZrBa2UD5FTw4WXxC6YegEk19Dh7DAjG7xIuzatgXlaw3Qr9K96p73qssnd4TZXAQPmit3BjOXJ
Weo3OiHVhdUaIelv2nAVRgyxx0o+NHp923qopcK6aiByYI3yNIC3xrCNOrrusIcW1EjTXyqvME+Z
bSb7tnBFIBsaOK3evLfpNO3oZuwNAEQrQks4/A/OW6HjWtYnL0SrW7ySU2Ct3DEjh8DbzEYMdGhS
D3pKDqFjU/vZzK/WQEFe7L59n7xmwPFfv8XZ9DIa86U7s9PRSCLqLKtuyb6i+58K8gajkBEv4z5C
D0muSNjhXak/M4YGsBtyUIr7W7sefs/Cmtft7IO0t8f3uGQW7yhIhSImNNTzyZJrUUmjk98XqYtf
wZJwEPLUAD+oU8UzVRMPZjtkQOXHIXkyq14ifZiH1wxpBUpuYgQOqpshP4aA2kBGP5KHDgupdLdd
12pr25+e+JPag24qhxZaexVm+iOPmhaAGWE0ImS5B1sBKqMbt0XmHXI8ZMsMaljnltO9kFPb7xKN
FQN3traBunlTz/mDbWYTYFaPMDfZQR5wqODJjGzeoDnAYcR0tm0KT9ugbgaNMzskR871O3D7nowH
sN5RkpJLXpg+EWB4ARrXHVaOxlkwybMcdnFlrYqUOY+SyW3Teff4EtGN9OY+g8O2GWfGaI2ngAyl
zXtXefvErd84dJRb/jMf4bHf+hznFgLgAKG5enY4+APAljTBPA1FkxoDgpHkRmQsEb6l1mkHKzCF
Ug/0ebjNl8w4jlC/1JxXjBqpscfsmOXGs6uDQdJBPvHiZ3KTWNBPF038ppuAe0G0jraenC9KIuqI
ZTCaAGQokXvEKjxXdX0botYjIYmF27QWAmtVl1tJPMwWXJh7EefiqaaDc8tkPuX9pkUjZuPGT5pb
2PssFBD/DgOsjbUTNsbeCYuOi5ouiarAvJ/It0k65HN6zGEcuAiBqRlZUJRZdHBNs9+gUaNv4ov5
UmZEHTjtQPPAzGiaF6GPKGUo8pXesoOnCai3pApfal2FwGaiclN7bXRKbP+XrL3fQzWJLWpXsKNw
cdZDypiyN4vH3M3qd8LegB0VIG8nh0niN+qiRYH2b4UawHSh+zrSeLT/qKbOtEV+1OisogLpklG3
DxDO0BiMSTnci9zT4ZU3GOpMcEPXCCEqc1W5an7009p/WobIrzM06mTdx7Y/fOM/Ohcan3+vMzm9
h0WXu5gv1i2xwwu1cWb/G4n7uSju/CPO9GJqmswI0Za/n0ZJMT1urUTu3HgmR9MZnrtRv+Ds+p2z
45vrMpdg5n/p6ikleh0QNTtwNv3RIhN6yswu/PWveq6EO7uyc5looUUFclDN29tRyXE9JSYFmrRh
fifcP9f2LZ+DMBQnn6/jEjt323fa7BPwZ46HbInJm6vpNo3ydJ1Z3QuuvPevL+qzO/ePdhm5u6d/
8HHQ4MjZvbC+TH2hDtaYVPQ4y+k/qvuWS/r3p5w9d1M0KHOaE28fRxHDgvkih5Q5FemtXzl3/8sF
CWcRSOPXPtdHz70eelZqARCAzcMr3pvOpd95ZvIfdZFLBjsuXIf1DSm15ZyJUG2mFA2EJsaX/0fa
mSw5jmRZ9ldSYo8sQDGXVOYC4EyjkTbQpg3EJsc8QzF9fR1EZXdneKREdHYvPSzM4SQA1afv3XvP
DDmS0ECVQ5UR7f740/z8zC1XcW0c/CpqYfzSP8kiUWS7xpi29T6L0NFpVfSNrp4IxqB7+eMLWT8/
CD9faXkq/+kVShuso/bUjXvL5Yvz3Vw1XpHPavo7mFmnWLc1b/W6VIKkfJDh7JK5knR2uYXXifqH
/B9iSbM87B/Caol7p2tpfYX0L/sXCvXkRtrW4KDJmNBXEKA0Ur4SixaH21irxA61Dp0SAXhmWOGX
zcZDXdBfM7FooQnrXxwi7leuHnTdzsrr6cOqbBtop2JHhOzwGGXMmQCWEr5XLo7AGYCHMUqL5NxU
TOsqTFuN43E9vbeMEYittqPaXtPateFqDkZqI/2r7fvUDuthXRtpz4kTEQV4JKvQflih4R41aECP
+pik34JJfrnT0cANe6vRAFQrecO21c+uejHrZBSeC84iWVF1mtrOTi2a3pA72xTZj8sHNDu3bh7/
+Pb9i+fEckweFNwPixPnpw1nCnK2a0NO+0Rp+wM7tHieR5NsU33K0n//yUfuzNXQei9e+p+eSauI
8iV5JNinSlQeGLMjKq2N9rbuh3/X2MZDiR6Ya/FNGSYqvt8+lBP7BzWwme45sdxiHdnavbUeK/M5
5fDVhNWnIpOnP/4ml/3pn7duWyPDwlH5HnEDur/butEVimTSUVZz+h8PqlYTaSjJEEKNnO8STWci
PevdE9nYnCKUKP2T9Xi5UT9dfrmDi7+VD4yO9refmOkuIzCp2nvpUIuXrkkXZVaZJCmBMT9q1Jxn
8OmUE3/8qX///OhE1eBgwQmP9vZnB1JXT7QQs9nexwtcQTcieZkHIp+yovszs/W/upQpVC6CUWDJ
C/ntJ0TvxikAyQACUkg6EamBDucdovCe//2PhHyItRlrP8vnT4XISD+cQgt73ZhGyn1AWBbJl6Py
3NHu/JNvTyz/5p/vGsEg2v/gKFmxf/uZKopjJOZoG8uuYciRyFleMUUCDw7UsX1IBh4pL2oykpiJ
t51jmsKjfE6HKbhzzWGgCK17SIERox7Ha1P6Bp6ZAMDFva+DAIR7NGokfnTui0NZmDL2aHkklYSz
MXHk76EE8fknn+lf3CbMHAIsLWYFttGfbtPc6wjKJsihVVv3N4zUzRVWKntt2IX2JyXjv7oU8xS8
FLx0iyvmt9+ezFLdnlQZ7md7sL1RZQxBC4xOutDj1R8/FD9Xp7zdbNU47ZYaC8fWTw8FSeVTAqEi
OeCfz9/ium4OZlORykZ3kPN426RoSmyMeC3h1/8Pl3ZNnWMBHsnfOcVwH8O8AOK3d1IjvyGbLLhl
sR5WyEhhkxURveOhHHahi4j3j6/8c0HJh+YmuiDCqCDM3xFMOZo77SCLHplk+EW34yAzhtimCppS
+7MImX9xL40lR8MyME8av/uUWFn10g3IAVr4mkBLDpVlbhIshn/8kf7sMj9VK6WeE99rNvG+hLaO
0HPb9/UuxnX6/3eZn95rhlCd0wc6nenAqFauDRbSM9HB4wipncdfr/Ufn+N/ht/l5X+Wi/bv/8Wf
P0venTiMup/++PfnOKX3+BW//9fya//7f/v7b//Ib/3jb129d++/+cO6oC0y3cnvZrr/bmXW/Xo9
rr/8n/+3P/zL969/CwKh77/98lnKgkXr/ptxTPHLP360//rbL9qSyvEf//z3/+OHt+85v3d5b1h3
3qff/cr3e9v97RfEAn+ltMU5tYR8seEafLfD968/ssRfLQMjO3ljNuFpuOd/+UtRNl3Er2nuX8lp
oSSwbQHRgrr4l7+0pfz1Z8L+q8UzTjAJPm7VxO36y//65/3m6/8/t+MvhcwvJU6s9m+/8F78VAtg
q7KoPbgegV1L3sRPT1kzxIzLAGevHUH4oFaBgq1HE7SLzrS6VDUqA2T8ePb8Zpj8WO2PbotGVbVv
k4aEaTMyjqUyMYpUL4Xq3LIDk+ApT4SewlFxC8/KsufJrJ7HkmmBbXVvUgv3SRQzZRzeuo6e9zBa
1ZZa4TAo5VMfkZUoOxGsC9FrPlzCATaO5+QrYxD3oWN86LF8wK5GO9QsfCOovsNaPCHWP+Mx+Z7m
Ax3pVyUani0jO426/pJV0Gbm6hLCM4mH6lu41MJTZzzIPt6MYJzGoj2HjOw8J1C7FYLqHKoDHrOx
RDXSlGdZam9WD/gSOfkmRbXrBwqjSOwna1dx3pwoJXkkMv3OifEs1HiRmqFeKXVGBHSeL2jWdkMw
MT0+N5CEq9L+Sxhmd6Jt/NQcISwnziYMLkErfOSvjDgIgPe6lFEyPSQ1ZcQ7mIIJtH1KpvRF2jWS
1eVsqQ+reJhtYnDDi6EyJ2z6nh6bxWS83lL6Memmdawr30NgXgJFJ6zWepXTYlxYrDQOzSRFr0lu
r17SsHkfKHcbRiNkdDxDOTgKtDEetqTBl6VCoxpShhgvRrK0v9zwJY6ZNZfJiQj7H2Ml3hkkwr6b
/LSPj5NjXUPbPVlpdNBNEDxk49fMVezcesLpQ9SX+8pw4LVWjvqYQtMcuk07M8Q3aBoSI/kgkBLg
h7Guc2a/OmWn4q4pV245fYFtx2Q2NPlKzP1zbaObSMeRxGQ0g8lgI7JmoODNjXOOeuAZRlK8IKVb
Ocn8SiBZs+Xs4CEmNFcaz7EXqiZTIJhCJLn6olc0SD/cMgckFILFPe01BHFjcDOZDkcbBde12ZP3
zqyRufcu47GMGxe+WMRgE3uLAStJ3o1GfSvUgTyMiOEDQcKVUb+WnJzUg0y1t8CdnueQkXo5fNII
Tjz04usy4A5rZBqDYtxkGN+8xA2/gWaRtPw+jgQc2WHDVM9GbezoB+wNAXMsj3hNEAOGfs9LtNPG
6Aow7QkH/64e+tuhTe9MHUZJOu3nNHgyCjhqMX+Dm7cwZ6Hb0FglKzfkLc3NL/SzTDXaYk9ptxmV
dt+MPCWzFb+grzoxGisc9WvUGObGcpW3HE4ScBWcau87544TOy9IlfEAwvPrNf0eEf45ycevOixQ
CFmbWrd/RI35NJXGroyma5XMlHcllpbQNY+pg5vEEj+SJVZ0QPy+AA2dTH+c9fhZM5/GYF5pRGWT
Rz4+zG30ZGbyTbO+KznfdQ1TVruxP/rYrVf5aN1TcPrZiAdw0Lr7UYad78yGNwvxAuXoqVmq0ZRj
TaIpu1Lrv5E1U54a1nWYrZvRMZ/Lubo3Rf0aj+I65zD/HOWo6XI3wElBWrqZu0cltz4J3P9uXTwU
vdmvmjY4KCligEEffqjKQxHYZNBOJDKbGuOlLmIINWzJ7+Y9jexuVQTwigfHaZn7M8FCkwM3hTsB
JRHIDziCJsP45nRHQfh9OdAmhh0cr92GdqMRPKsLq7zzrDD5IIAeKXam4yDLTJVwVGNNm55liHBU
cCPxjnCHiyTczIPCbXf309xdCzCznmt8ZbP1gKm5xfBpfqMN+RG0745l3CEfuSWSfdEiRddMMVdm
EBxnkFek9q16F5Ixjb3DPLndyoFHPznuZYwh2Zj9xbD1x8l0T9UCcUDjMfXialnTZxME+1ZbROTK
mdGhpyM89IgMPfcLl6l7QfnmE694gniAzLC/dm1b+BDtrrgjNnpprHGrr+vB2cKXwwoSfMfB9K6V
2GY0ixmh1pzaxYyF3UUGDd/MHF6r18qWt26XVx61Y+ujKKCbDzvWTwTKSGOwVqmo3jWiFqHWhSzK
WvcgMmNn3Y159yNlXM3gfBkvGqNfBrfw3BsGf/bZKuZngAF3aLnAitWEXWuDBLBCU1avj5HNQg8E
jYxaFx2Rbr+U6ThtmCV7cevw/2JQZaRkIzp27nIDka9WuSFz6o80MT5tRhrLHatpx3iSAVzszoTp
A8ewjRp/mxKydkso3oZ85oj+ljds1Upssvfml3gcryEYeTHGXyLbE1b/HC7RPPU0vCWyuUTxumn1
Oyw2ckV38Tkpi2dHZJmXjCCKetU4iXytS/GeKeFR7ZQrQbzPJDSdybPwOcW8I7Fih0ICjsof4Ujc
+UJBaxirMbKPwJuz/IFckx+9Q6B86d6D58Go1m2aJG38OcpWbV5dYdLfJVVxstXoRhc69mGlPYyo
AmMLRZeG7R2hILNDbGqLrupzjiL8iwNcFjDha60NLiGETi1uiH4baBvrdX2JyzBdyaxaVU7trgCj
XjvtmUX40vQIe4wpVliGzZ0diU8lSLfSxrXc5XWHm1I9m+jRvCZ08Z6U5cHs7NpPcQRBW+mu6Lq8
zv7QDKoIcs4JS+FlsSpnY4XTvaMw/kWfMWuIvbMREQ/oFHyDkuqnxHNcVDsAYzBnFea3SsusbWqH
l9wecE6FgeNxK40m/nRA1HtRkAPIsL8UxT4bcYIc08ANojenSXckkLDpvo4T3Z9xmiFVQAuG3Afh
+RtjzB9qiFu3LnMwnyqiSNmXn4pWrS01eWUifhEJjwiZVaHnJKiihuJtiKvRryr8xSMiQgMqQUEX
yMKV2tblBTArEXs2G5196QTvjNI0T+1S3jSfevkaKuUdrgT2W6ANVabZ/lggcwa+dYhb4yMr5UHU
CZ123jHHZCQMePJeBA9Njj68avd2SeB7bqw7cJWCUEJPGb/jKD4yKF2oAh3wvnmmxRjAD46+glr/
Ak9Y+rroAIvV165WNrILbkN9WvNrn4pp3xPq9SRE8TWDw8aGuQf05MX9Zztob8w0Xvs2vpbDOxWp
QPTNG43EdoGWvBlgrTzFdK/A4p4KJMmjMiA1q3ezNb04iX51p/qi2vWDiH+Mdf6eujda1Nzbsn2x
aQovxdPJHOFCjVmyyeJe56y7r8PhJhTIkaFGIxZg4Ks6uKJEEq5tciYXUuVNl7W7vhvOIRxdCKuo
yF6bdDzWEXkhg75303Yb0Kv28hglYWwewNS6C+C68OzY3GodArMEF5ubhX6W6BdR3VrMhrA44tsp
Nk4lTiVx2Dwjle/G2g1KmWeshGJxDArG8PkDIgaeNlZ7mgSdxNLQ1MoDnx5UIgrPUUM3kucg37Po
IxzaE3o31Y+Sd6PTHxudKhUXzcas+7uBVBoILzZB3dnNgKVF5qNnms6tMXfnrM8vjmWexj64S/Tu
NmitXZ0Wu9ZEnR4kkevRaEQilH4yOQX0QiSr6FvYwU62m2xmG51aP0lb4t6yHozAegpAzwBYeGwa
Sg1T5VUb5qtWUMqVxXgfJOGbNY6sCAjiiR+5TkrxwcHjU5RI4HplQ+0A6jWIqmVe8oFPCCteZ9wP
iUlDufRCrb2LYCWjiTcvmAmu0MjPsYFvPonjzMsH/TnszXUThV84EB5JjN4Y6huKqlurrW7yKcBN
kjbPeaXuoxaiQJP2rwn+0sDqt26urNxeeQj77tLp8PLi8r6M6wPJJmJVy+nZ7JvHIXLEOrOB4GZd
4BkxAMl8kntyHCDzhOAIhL6hJxH4eOBR7CAruxgUNkH25OI5zFAAVWr3MqYcHMqugp+tmbfUyOc+
t3jFwdnk3BGfLGZYrogrCwe7c5EDvskDqnCXMhOaLbwuCQ8CaCh7XnSi0YlWo2O87CR71VZUstA4
zaRDdBFpAx8ixIQ9sRkKmCHUbURXGcbizuoc39UAVDVqV6wRgSmeqgvWaC1baWOSrNFAGITU9y44
D636dmOUugZJPuvRzZfHvPzRJCECzNDG3GwACQT/i+Qc1e4mX/LgR6XGXNpsiwZdD0sV2yiwjNjK
LsM8vk6c1Dy8Z4utrbRXOpBuMzTUlV3XT7FmvNBboSBqVVRhkXK1J+WjtRyiiBcOV0WlEs3NDv3L
08D6SvRjcU1xrK7SoizWQ4cPsKqrbDOChpaRoRybROKIlTZyv0hmvqM581oV4Dw64h1sWNBGCiM4
qbcZQYBeIRoG/hZbLahhkyl1vQczdMVJnmyFYuLQFYRTICZnV1ARWzY2YjIGT57gbrW270ycfedV
i8PZt4pOW0d5cGgG0AamGzR+GdZ4AuhsO0gcXMr7RAsAD2VG7AE36Q4RQMfNLLOH6lcNXXNHD+Me
CjbMTsZalQVaT8tfYiLKwfRQc6caglIDxHTfWZekAQZZmbzzrWGxCpxbl3VGmvFrggcKsRBK8gge
u1klmFt2SbG8QaXENtdx3u2ne9tFiwWXFxU3GlxPydRtxakU8YaNtd/dFjD6pFZ+BW6dreBvjmiD
dd8seGVaVHo4EgPPjUmeMPGu+Q5g9hXDRaYHWXEHLkhbLzZrHl/zjpxnXBVB/1HNVMiTyw4Xlcjn
W2lXZOZgB4Vm9ioadUVT4kJq4sjxH1Ja9JBGAnR7MGy6SYEKFWUpO05/myU8RXbencwsxYDSag8p
hFUvsrdmWr+abvyWJtVzYrJ1KIhppEHXpO6ACA5ikwxEVukW5Qo0oqUZDue+mNdzVm9HEW8NKwfR
keM2MaX4EkihlOxL00Z2C6VfZwOp36Xdmf5ibE3yuFh1ef5R6IuxxSnutXYPjQJjrrYWoXIYrfbB
gbC1KeNFu3yqwxJREvNrmhrsP0R/9oibR5oU2oqMg4dsTLd2IN4rlv/ayC4he4MKTzZw1ihbHntR
feEgqqigxCOZi6y12hO5MOEmSo3HGb8W5SPOvlnDSGk5ZxXCzBx1lh8GmEJqWD2rOtZGJFocHua6
QVNV98fa6hUvTKXYJyzRvlNZ2KnmcptlunVTlf060vk2CF05FcZiD8FivN73UqVArlSyUZSe3Ndb
LLlQj/HZoOUmK7qfCj/K5ciLlZOrnBkbqj7Ny0iq2mtRdJXOvCdcZD5iSN71KSczkoohOHV1wWw2
VXfIU3HWJULzwptBD6n9xXCTl+Ye2HDtGyguRcMbFXS0SYXDptDfKm3rgL1idWZW/0ri4edk2C+N
WzSYsM1uFWuIkcMsxbLGWIVKzn5WQ/U+GYsHt6yOs5XTYlFxlTtz6Rcwh9eZq+9DJVJ92noA0PP5
K2ndT6vBLZIkqq9VrN2ESRD8lvol+TgbxcJ6mKeVXzXGF0n5lyg7ubQUPaKoJ4RHbof5FLYbpWhS
qO96X9qszZTAbVC/BjBq/amZMYr3YHpKQ6HgBYw6ydIhXYND6fK5pjD6Vsgd6SuiXmqlJ8pl+OyL
EhgNqfQo22fYS4nkGQa3OnBulebIyZjSxcyx21hKuatrxGPgUEI/NVoKmN7emD0pEKFh9/4wyRcn
VcdNn9Yfee72XopynH9Sct91tGFI8b4v8ILCFcFwSXrhAFxEe01ZJIg7nr1wEXqNYHdQJa5HneYI
CIK1mrm3CMlvS9X1QG6xAJq2w8mY/l4+91ccnkGAjbDsk2d9MB/Y1KiZZB7BzS39LLQ5E41PQVbe
ZrlJnWpI+WxjKPSjMjwW9FN9pjpfnZLijEqXKt0CctdGwyuu4huUtq85s+N17/aneLEh/GpSn2/r
rHzvkkwe1HZ6N4dP1S2uZiDeUtW5G5sOxC0T/W3j1C92WW1tszbXhh6Doaqpc8jmpXDT008ycZAJ
p+KadjCsLLKXhJs9lAkzlhxNpBQf3TB2R9v5VFLwi3NlrPV8PJlotSNYqewx/aKe3egKloZUbCYU
A2vypL4UDs+9/ArUNl05Ov1OZeRglLCY0UJmC1SaW1YsFXfaYhNEWA7QiEm52h4nPbudldL2Uj19
J/hnZ0ThmxTHXlUesxR0E41MaInaqk2UoxD6Z9jB23SJd+96XzXbnV7UR86fbkph52aLASXBeswo
mPCscsM5BQtIDFbJaTy9S9PHYbI3VCyBn7XxZe5/VEYAoqduT3Omv4K8sCaNAztJHAGkJIfXZjOx
jvtTpVBlzGw6oVSKLXQjY18izm2H8HEIDQtUV+z4eJPJJyhIM8/kOkJ+hbjTJQp8Hg/aJJt1BEqb
o826zCgMmha1rsyyvdQ43Il8MHkiIQKHrPG6TPfoaY+tnl461X2de0PwvLAqkBbMy1vmz4aCuyLi
bqPwpMYhOGBlAGX1WKqfAFYdHMKRCW8RD12iXKSEVUYNgQPt0Q7M3Mv5fuuELB5B43DSZOHbNNS8
xs3v9ampPVtiF6Y/rnlG+GjrLe2QlDIEFf5Rrwf6Ii1Lm8T3x5HtnRTj8qZplE2nhs0aw2fvR9Nn
zrNejnl6NtvsGqPpouoccakS3ZKV2IPMT63Qj25UoOTtSrkCRYcJqQn2xONJgoa6RVSdVvvB0uxD
O51CbvWGyAcHlwKwxIytnACXTxrSFhr8ePEmKufydt51vU7sT0n6ghZRFGTtWYX/hQOX/6JMn1Ep
XF8MtcHe+kOM5QxjksyaxpxszFvTEzFJiK7D4aGTAaFRFv4IdXJWLY5VihB7Orodz1LVEea6ZlAD
cc1Iv6YRA7dQeT8YlMpblXev0ma5sxp3m7bZc6DrOpRQ7RZrLoC812oM2mOeuNuxQGVL3ebrtJOY
kSsckbgRcwTtdLSsjSzVm8GhBNOGWwhR7T4txdHEouGFgpSR8XFk/rYam/ls1MDH06DclQIMXh49
CeUHvulwZfbYnPALosnWKNpDMifpDbsHZ1KSve2m60CBn2T21GxNMNZnMmXuc+lUXxBDj4t1walS
A3+Hu3ZwCQqZiF0IWZYbluKC1/JoU9Y0NQi5avy6dJ9bgLWBiapeLit5NdAGwZEb6H5EEbYREU7J
ObqtAiFv5iQbt1NbLeevA+pWzvV5uy/MuPDcFtuAaerXCTydzongoASvmAwGoGYq2iELaleTqYck
ykucBduU8wO9owttOGC+rUtORQE+Y8RplNx1VfMQLGbpoTLnFVE+va88ufZs3A5lB8o5N1aY/ajz
eqy1pdGM9KqCNe/A2h1065yo71jEH6MKS0veY66wUo6gujzleQ4cVcGBqYizZUXBrZR7txNnYNyj
z3ir9KW1w15MT64SzaEY52KV6sVtXhoYjxoE7gpn1U0bkpWF8/A1Tdr1IFOiXOzBWQULVBelxqru
k2nl1tUnMLXvluqJAG3BmkF4ySztNyOuK7/NtLMrlWSTiD7zbUYxht7eT6i8thFjRc9q2huTKFQ1
JAfbGFizWwavS08vQPm/qzgusVoz0NWRWzhB8GhL7SEy6JSaEjJ3n5mrqaUw693qqasjX5vpveBu
oiM8VNskxcoUaXu7dt9aOOC8OBM1taKdopTtU4Q7ch4Ok1M2d1xZL2fCLbLS3PTkSuRzukbB94hp
vNo6dfzDcchn9kcLFuWQxLzL8tx05SuyfA5gyi4aXTps0r7XXGfVdO5zINK9mGCD445kpkb0nJND
7au/zQAcpd4hkZr7aMtkcz/H1VWLybGOzIahRFHMPhkV+GKbBSDqIryp9I3VBK9z256sqqEUlxWd
wCZ/SXry2PNsWiXdeI51cxfwj2Oqd6tmjDomFhJblOENfDx7ok2Qj/C89DF47/vutXJv5yqhOTcl
dLHCbMegq+B9UqI1vsrEW67Gxs/Ak/xTtYJCFmbOicA74H41dbWsK4mdkBCgsRq/RKscnbzIV5Nb
vUz5u1vFLxNqhxXJFgWY+WEnU/PJrS9Mg51V6X50pMxvcG+15lTyWYYDYUPXGMMdJrJg01qJPFVt
d1UHuVXF8Ji197RiMVSbrbWua/WqlOq30Sh3Tl+/zrmLc082+7md35wK4U0MWc9TmclaPfpx+Ofr
yWKWqTlWjba+in1FptWu7tUnVOxML3HKZDKS1HRMckayJUONakzq7wItHz3f9s3ACFyJoYOHxomU
dlnJKdx5m/SAyCXOV0FoBJ7N15vSNrAG9WlEKrQihItao3+K1GiLoIbzXfpAA+Ckzs2dYTjjyqjL
s9sbHzRX7ySuXA9b3ewn43zEIEQYw7CzNOfNnRxyB+y7OuzkgbXpIATpqbNtfrogFe0WmMhIy3TA
a78GjnxQzOQGjqfjwW7EYmj5bkGocJdpW8dVbg5ZLRiiRHsGujqegOIutohLGpmzVoxy6656cJe0
s95+cvFwzqTfwd5mCXNbJkjza5vz0DNj9t2G9gKnFkkDI+oDweQY8DpydayRx8HGCwhQLiPUmZZK
RbyfQUgnNl5qIgVUApYRTmNp8jXgaLVMEjmn58SWrPuq86R1IXl4zXOScgJnroAj8svuKQ8n2naV
2b+Xk/qU9Cp94jI6K+38WaSNJ5TCpKSrFd7Bd8Ul04FIxU2qKafcmh60NH7jULQJw/hMcM0eM/hn
UBsvyhKayLGv194twTbZafUjcrDEc5axYuwSfkGSkoV90avbBKT6oHo04piMue8DJ7fSzs6TNvQb
oKmvWm0T+SxYPjQqocaM1FXSJvBCyWAJwiReO4794lgNG1uyl00xr7q0B/8oE4jzMXnGRrYjJzT0
IxqcjNHfdDL+vHCt6+rNFLMhVNz1gbg74o4OZjp/jsFDr1Z3LOuh+y4q+93SwjNWFWddtYw9svii
j8OpwWe8NUr1hx0Ro8BikwzQqXsi2RQnWqlWhskaSLKtuHeOnMcjyRivMTndPnxnfaoPpOYq68nN
Mn+U8hR29ho9xpY8pRuT6Mu+n98w6X0kY77FB3jTDzNOuAZTMWGElIRmjlFweFcYSo3JJ2mot0v0
SX8kxi7mn4kweS5LHxtasxw8dIrxzG9zWv0cfAWpYWR/lUjpPPkJATr1tRolg15gsnWZckgpbhDq
P09hyrMTKqeUCClcQ699bjxPDtmIkNXOYtZpADVy17ASbGXcnesWsifjII9ad+TR7slwYzSibRMd
CjCc5qXWhXFfiT3xZHcMD2/GjOC/wJgY8shT03a3Ic+KP3W0GsLYOdJw+WhkfojIx0hrNBip0tGO
aUjhqR4twQS3ax9JqiUsqCMzTzon26kIDWJjJPv5YKt8JCW0V2QkfoheP+L32qhpSYShth4yt6EZ
ptGXHB9rk0a2aMNH2dKTJ8T9UZH0B3EDdr4pL3pNzjlvMdgQ7MZhzvbH7K/RkbIMVL1+UeAw0yk9
4helVVA8FsV3IIvPnnAvPaJZNi9peXBV2JOS4BXmpG+VDHfHNAg8MLhyk2vBRtWRBygx5JqUjEEr
Ijq2idk4pobogpFxZU887Sq71I6DtansRyzh9K2x3fvGOPaebTinabAHL9ZYT0K73wwWnyajLNV0
N/JKutLhQFkdtgGFS/+qmcExyCKmOemNylzR1KuHkPQz5jOahwKI1bSJrI2juG+VS29AJYcoy2ZS
hQi4TZLw3FvhZ1l8y3na2OI7b2ba4FrJQxNYdwLR6UWhv+9tRncI6Bml36hnrhyC5LZCLF5m7r5w
J/ow0Xir9M6joqsPXTUTqRk4MTYx/NS27fUur6uUDEZLlbatyLoVRKs9HzTbkAF/IEOXYD2RBKtW
2I9qET3WYto5HATpgoQ0HzUGuOoHAhB/tnCLVw27f2GFPzCxrGtTKTeqATKqro13M5QJJnxZrQcT
E3g39fTAZ7Xnd5AvhMMTZ81jPycp3RejwOY8kedFhJej2g9trN4FNr5FjFrZATsqlt92vqLt5hhj
v8xTDgU5SK4ol371lT5oun12uuYlUgsCgpL0Jk4MEpjG+TTmwthIU5lXhaMfp35Ja3W4ZabI1oHY
6gGzNx3UyzJAYvvMq51D0ljZqPXODLMzIT2nMWAIJ1qiKlKIjp2KIidn3zZSqSzikUf26Had8ltT
lol1CFwVZGjJcK59LlOLXh2JGbP5xoGR2wfPU924g+vLWDfWVTcR20Bd69VIYtcIrs7qgDfQiJ3n
mN4jU2UyDnIaZk2e10xStMbP01bQ0mI+ZHWWx2DzHExGvnOZJMZ9Q9yGuxsG+mWcZUpfyRd4b9Uf
Kvrh5SxR3iRzucsrUgasCTN/RJtbs3o/t5RwlaogWBjREZaT753OuIRzew073rQk1+LbeW45+qcl
Pa2YACwaVho/CciWKumYBIrz0E5CeWmrOFwzskU/+6gPjr2zN6VCT5KRlbElZtapeYzgyjPTMOVR
qdrNkLgvHAq2gmialN8KhvJsZbZYTTmm9qSMUV0n6TqhD7A3hpg5gngOlK7ZTcH4pQ7iNsXWG+DU
X8MRvrZ9cFWb+FUQByNzdHfGrHohyALV6R+qOh33muxeXJHsWvaYd2kdjWlO91FzUkh88TOT3WP+
EbI8qJy3fCP7JOltWBPSi+oH6wUJpl9uoUQrgjHzjeDyc6jcsMvTHo6nF+F0JxnNxH7XBq1SJqGp
8qXhFK8N+aPMjctQSAjxSrkyk0xddVpyn8Vz5dV9um5UAqSath+P6jATUxaxoWdRg43SHrZ1a760
yBeajt0fq6MHbfV+rtmNY7sol7KGAfVwAebChKsWlj93/aNZ5pduNPZ63CRePFP+xPGE6TdLVxxe
7wZEJy0iU28syldldAiEo69nI8iqUvdS2AyCdYV6frIVyeSm/CxbuXMWIR2gpcRr7eCQ6845r5au
wPQj6YNFMVN7XREdWxtVRTT9N3dnttw4smXZX+kfwDXAAcfw2CTBmSI1Dy8wSREBwDHPw9f3gjLr
VlZZ9UO/tqUZTaLISIoC3f2cs/famCy9cWZiGXk0NOG5NSpibkVfu63hHGJtuTeLkolMmFTrMXYo
zqmTI6/eeLErNlpi4sMtNUy69MEGXUexwikro/pbIfna51bZ4wSzcJlWj6g0o5OAtbIJ0bhv244c
ci03/Fi3P/IOroqNceGEraDYDElo7AJKBc0RuFml/OakFezDj9Dua1qCIanirbHLCvqVXmsckpSq
Kw40lo9K92dbfgmNESv9nPuQ9eMh8XrA6fjZ5yL6dJyLAXponQJfAYGAyqSVzrFIrLt6motVW7UF
vYgBHVJZ+8jVHgObo10cWhrljbXFgeugUypRfxrIklJNSLK+WYPTEdWBitZlwT4YmifOTeNeYRbQ
rOp5cO54ZziHQWeqMSxvXKd/dIP+rUF+CnVOMaaKuexYygbmcuW5HqsXLU0tX5unq21AjK4CRkXM
OttlkLGA7HIT162xJpp9AiyKcWpMPvEo5Ycayt/SA2lo/hWbLUHSxhbu0Z+C46ft4ckDWRwZqr/U
0OAcvjEI41tFkEHAHJkeCi3rOWzsPwYayE0iqds8u3tBvouHXE7Hmp4VWwwKqgINbBxxNBIJS0cs
WUyT5V/VPuv0iW4wZGA90NahS/WLj/1kRBV2ryBhP2Me3OWITAoFQFHBe27qkLEiC9raUq5fxRXF
nddQpU7VPmdxpOU3ga+wzWOaYpnhaLjSC/fIquttO0C869aKDqndZEyPOe9FSEPtUa670u38Tk8e
gqj3zmYaxTtpH/O8mLZCm+7aqgxfOaz7w9yZj0Gfp4859B2AWJDQrZ5BxPymOlfdpZwLGg+SV+2F
4g7mVv0q2UOnxnvpGovOTWye+0y/AAKLXppAr+6gPexs88Z5UVJiPUCL5MaZP/o4yFcS6Mnedoz0
TZbBfZZmtJsqQEDA+TDdd9Z0ykzGAnqk6gPHYSa8IqAtbw3TubWupl5e3BbRRJIEH2HQWWtXtsLP
Z6++BAGD5EnOctsQ7brxWB2AjxOyIFqAuwzkjvQxabJ2Ufosi1y7i+3ocbD05Llr0xByeuVXwNV8
6WASxamUPmdrK/+E6qGeaJnMz321UwCenjTW/huXyV3iveidWT0Jc9afx5DhImkDD1xn/NriOqT1
QW8THdN+kmxwW477NGonJmy08OlAdcWpHM3iNFdEFcksBf1jTeVpmMPyZGaWttFDrp5It3jRM6hj
/gCNtqmWxzi2U55+vurQGu2yybkJTWtOaNNgQDkO/i3gW6efG820jRLPDd+HCgRRyO61rhsHheEh
TpCt0bdsTz93/NyUFrRqNQFiN5uCwXtsi+5kk7bz102aAxUnGl6tvUDrTsRwdSclyJoIWtQ9szKu
WiGNa8G/snFcdp8yrjAFNZXY/vwU6bVxjfG4XjkOPDjW3B+HkhotTHl7m0TpVyNo9SvacllH2l24
PPLnntC0b3oVzjsGyUfNTmYFzx8Sq6MTcZdX1nw1tPMslLwjDh1eQENsiG3QvUmGdr4OwPuuDb6s
c4q13uJXZgvV1ZaJd3jnUenb+dhdCDViKdCAO/h6YCEYUTci1pV5rDRekC9K+zGG23gJqrK9aGBt
LqG9jOAQA6MTNor7FPRYazQXD9zrCPZNay4/NzXjNYbF6gvR4lm4Y3+Yu5pxxXKTLU8YUDPsS3vk
6pnyu34QGwsTMcsOg52qGaNLUEhzrZEb4QvFhFB5xrDRQmUg3lOMh02z2QoW+hUs/RA/FRLlvg2C
katN9oj7uKENRMFIuIIvNJiMUP/atdYKNO1hnvYXM+v7i41Y2h8tlhAxFeVWFxz169zpLuVyEwWR
yd6iwTQQ6ZfShnHXZZ8x4gLYE/q7rWr0JzK5Mim7uRbk1wx39FPY6XQWZ1CdtAAhhOAsROQq6Csa
45ZcWmubVTJ8cPQ2fIhVts3Qc9/9fEdb17yMILb0bF+q3r51gCpulaPsW4mXbzo3rWquZeB4u3Zi
NmJyaPAhtzCXX+A/zDh2zEzlBgSf2NZ1bz1S8ulnxwg+U4GEpffqcKNbGQc/j6mKpDG9UWREfOOQ
6pSjQ+UiOD2ZneIsw0vEMI7lFUWNdGir1a3jrjI5fNHJtfbUM8o3tH7flcaFrdd4AWRtr2AUdbcM
R88p9EA/gS/mT9W+xBylH2LjFt/oMLtsxkwtkmK40mWgElqEqm6PvA4GT3Efli5W/L7NvzhIP6Mw
lbLWHrMRCU/T0KCDk+9uBpIQ4QLkb4JMkGTI9rOrj69eiNAbSTB6Gc71xwjyBhmjxrpkWPU1mu9x
TzRAHnreXzcpeT+9NYV71+TF9pP2NCXZC47KZus44Vtnkf3Mn3VDDdVs6dW9WSWjXjvvxWbMK9QN
sTK+9ckkSCd6nRumPoH7EKAiWevo+jmfp95qNDneL6kk4Rgei2g0jyWqg2NvXkJy1RAU0oHr4edj
lrAvwQTcL4LJxJXF0X9fslNsKqI8EE3m8aYoB/iGXmrca7b9kNl0niwL3YhZ3UGJ6nm6uy965CeO
5XAFtgEXcOO72BmIRP6mgdcuKtzuPpHFxgwpsjRiBVdBQN2Vibbct3r2FlR5utP04Cwrqt9I23Gw
D9ddJP+UfTViES5DGEvTzjKS4X5uw+cxktoWD/GbJUdrF0nr0SinK0PxT3qP4cnTkBRm/Z5BW78q
YUcehpyKIFleR9pMyS4ws3mdcICa5yTy51aHKM3nxA5Z1EfNPNSqWkbobbudYl1BvVxginW8lgwM
ttFUiHujG437YZrQJsvPyqOn0mQFHJQ8dNAhhlBJnBjkUaFf6hLGe+7cMjHgtvRaYm5HYQerLODU
UctiZ5ZffSla+JFXq1DJpdSIiNAdcws8mwux9vp91nIgDJ3qQDRMd8F5V9+PEKP2dUn3o7femQCN
u0gL+jUpHYE/ZSGOC7f2O9AMh8ytLtiOkGyaak+sRbJKmYS45OnQkwc7kALj4XcbYJclZjScZ6BZ
nZMmvpf30MuB2vqhW58zOsiruzKe09vE+YnsAMvd9nVU3lS7zaPA5rpaxFzj7wAB+NpxK65GJB3D
hDABtF5H87p/T40525lT4psz4UGVzWLaJRwpRmKGy3LaTmD0sih6yHmHkFsYpJ+G8pKkk+bbUVMf
mCTh6L6PoSXtIxU+WEV1k6W5c2w+O+qdgBJvk3ZAjgrkoVo5aBuDYowMDgRzcTogVdMm3yz6Yacs
cz/pwTWq+n2fgZFuNABHhCa5M5tvVCTeegD5lw4Fo/OgDxEArdSBIIUEFkSOfoqhUDzvkJCtRXd0
SqpqqJtIiNUzfS7MAXb5ZYsHQxZf3cgqJeE7Tba1H6ryAcTXpzOYp9yZ/5gOLOKoogLS3XrHBAWo
kDZxXptiZDwg1rpBnQAZ/OFPe2a6l2xmJpcK2QBIDm8fBlW2xWVAt52+DvoJQKnuRziOdN3ASE1M
EWpKCqEHAHAW4Qe2IU7lyAR6anEUCPtMR1rPKH2TLVNzwLBvSVV+tLMG75BXhC8K8IB9qidFsm8K
DLee3pKh3unqrc2mcBsE3bMmFyEyKnEZM9gT5rPbW7usza9JVX3hyHorFo170xpUA6HruzLhoJ/Y
v5GcoEQhxgAAEwxa5lJlDySzz+7A/u2Kok1XRaade8eO/cpov1oEG7RiQRaavW8GLFJFSWYW0RIn
i+ZJiWp1N/pjiNklD9uNkw5wHBkS9/X4gDX9GBA7sbKq+lsW461J86egiqcdYi6iYD674jWT7ib7
NFmOfcvpvvra8dF3Lcpyo31NxnynBZDJACKiDYQHvOpoXZbUPfBKLT+V3VsJ2WhdGDnjijFCdDae
3RCipNeBdDdj7Sm2kbro9g5jFPI8vWwYIkbbxvByX2ec0GsuM7sMaUSdb2JnZKaVQMOvenKxy+Jm
SqxbzUwuCpKq3DSD+6B+rNDjMq4Jb8OEP7KKb0X7lJnK1zv5pE+I5WFpN6ofgYaPL/CVqxV5m7zk
HkUmSAgSDQKupaIrWLUJbhlDWK+a2a9FOJG0rH+IvONayr9Nuz5FMSCeeKE10yBh++jMU+CCly7b
zZR6pzpTf/SiARhcmNMGreABL3q282TypqwoApKVf7gaQoVeB7Sbor4OjTrfw6Nea3Xf+fbMiZj4
aE7upv7FSn1kEwdRqhC4manw0E6dBzU/k2smNnGf5ihZKrnxxPA8WR/kKQlaRsUzsQ2nLhRvpWkV
9DrylyqzffLNvsNHJwv6XTUhyge6QYeBpDOnc801CmwYUKZIkU9rmo8KYts9CiO1z0xzF7UFRSmj
PRaRDHVA7UTPLJObbK7a0wTaslYtYkgNbsnit2+59ggvofvY60x/SRpgdo14g1I2jmy0StlYPbmw
sDEV6R9cSMuM/mYI86lNCmISXA5IHiXzXKdbGpChqqDSYZ2rwtrbOEOzHzrauzCu1EULi1MSzS+0
a+4tu1zETD2FjOA8R/GJwK7/8Aw8nF6HtI3ZwUpF95HDFJfaEqUkBj+IV7Avhwsu9nDNQbTWppU1
UkLh3KpWRYfeCdvXRLCNZDONTxSbQWt8jpNRchWjbY8UJXyQ2RbkfPEBF1Ntg36c6TH394OG741O
cHzSrPLNiPubvuDyx9YFhxZmB0itcOYmAearNh8NzEq7ghdXtK9RGnw45vQ4S3OkCVb5/JW2VhNC
LOV/f4AHeg66rYl8nJix7Am9zKsoaGmKcuTcEx7rsPA2VTa+mQ5XK5Ix0tdn49nIJPw0gJMrLaIW
Dg2yyrQaiK876YuICdCrLS46NdnGbusN44JxPTszydjTh67PT7T4TNws8cbCT8l0paj9MvHRhzzo
hnxb5oh83HdC0ZWQ33bf37cZfqmqnqBj23sTRRFWFmS8JdKoOcr4FMd5co3K8ZC37pE4Nq0tGeep
9GwOlonpjaEHDBwdfg+LGJLiCS6qFxRPvWK4E8BEYEhNdZcjwAndbKLteSl6kI4OAz637qZ9k0Qf
rh5uBJaH1WPrJuoY0o7a7BPSUtRA7F0/l/YpWBKH9HLkd6jpK1l4hVJvn6tAfI2aIDMFPuVYoDtp
jaTfTOO5ywt1V5fpwcIdW0wLUK8SNeeVlNdP+JmLGqbCnqtp42voAvfTiunoVPwdIsut95X37hEV
hoCcpR1dNxkjDWpk3UIwaGpvKLI5ASpYP5VlXrie8DO6dbMDWrqVLcFWNY4VHJXo1UXCpDdptlOf
z9tIVAQK5KvCNS8VZ71Vr3lP9jSVWyqMM/pv8lwEAit3YhQ2kyIUxzhVrbAj6pBQypEOgCzHnRfG
j1D4r/YUf2dDRm4gn0evn5vNpLvT3uzv9QZtSs75v80ekMpcS1Jl1g0i0SaqfYekrJVFNvxexuIC
pv0a5PMzPhXPn+mI4cnALRjg8OyXHIOBqF0U/JpfKYuhYDt39DiacWtQ1DOZd1OO/8EVzha+TrL6
eC2lX/ZadRw1DkdBsi+DHGe5MEu8S161dunUUCa5e0xJ/WV2OYnWsJLwUk0HpwWelmSNPJSkAhLa
kKDEY3ZGmKBl1wPs1Xvc/AbWU5dwwrYBw9bIrTbk963tQnKMObyPg40+rw1PmsnNz1c6MNZTHjbr
mK392FdzhvV84rcd5Z/Js/MtXQpxyqhCnebeSPPiXI51fR0kshYTuKXqdp4W6og32hc3qJGHiiTZ
uobnvDY2123My7jAKndeYbZDjHr1nOjaTWUBbRXdInhF+drRSt+6g6V21Zzbry06TqallXlX2BX4
z6BoEQO8C/CCr1PezWfknUsFzrdDDxYo1SN9l1ca75hlEYJV6n88zvRX6TrOs3CfEBsPURK96JHU
TyQQvdlBhhMl6l4XpuOpt/Vq3bPOrLELAvZsB+kHFS7lLs3EwYxc7cUBvjk0MExxdK4UCTdUkzT/
DWsvqx9JbnoMHPrxsyA0LKp1jh7aHzPiUGQW+LJph248PjooKaZiE5tmuDHTeILlHS6SxC8dRmtT
BkxfkpkWVi3pkiC+CoWyESb3MTJLRkdth8Ml4V8ax+SRbiO7XoPiU0owqxRtCkm5t7YnUNBIsjah
AKLJOeMYoi9cOTO5Qei4Kpb0TN/kS41TTNmpIqJj3ZtGttZ7XcCWTL6KKX/rvNI9hdrbAD3ZgD5/
whpwP1F4bpapP8q48jC1wOPThsF3jxLLa698Lo1VGU0cGhkpzgR4MYI8UmWcbdq46GqZy9opW1eS
9X7XVmdJyhFyY4XMdjB+WyACru2s+y29RNai5rlNTuwP9qaQCv6ns6bbbu3sskvWQxWeQhnNm5Qk
NVrcHpUUb8JgxPZGJcUpSvFI9alHbzFSL0oXdyNMTqxOE5nYxnxsHe93Z6DgnCcGBXEZctHMGm7b
TtOvIabAoZoo11FH+/T4HotsuNM1tZNGf1ODoGRx6K0Uey9OT6XkssvTmFJTlO+5kuwx+azvkzE7
NQ2FCuTTec9lekiFOZ1UxZFRIptrJ/dXMTGNHbsNfbp1as3uizZlpLeqmf2CtT00XiXzQMQr3bCT
jn5l3rCZu8GPmFHhsKcVEKbO01xY7VY1IFCV4bzlSYJ5wdNYdDPhZ9KeF/0mbIOR7sEUwzuLZLcH
4VptEidu9/p4Lp3ofSoxTOFHVLQIdrMqz2nkxigLY3MjyuQ9Sa3k4A7No9Vmke+kLlzPuNzMdvOr
LLeqnb4I/rF2nX7uuuRMpXqLRiYQk8NBu7HqtRbQVYSYQXvBbgXhDgh1KXwpDLBC7hHgcJj2YIk7
TWOeRSpu0on2ZcyVD0KWF6blr5TfDSJePLpzciwzCU9DVD6hLNdhzsLdlOWPnQFEFI8I1vqC/nwm
YNnhpqdNfitzmnBMC7x1Bd3ZzOsLNv0vcskfIts65obd7uO5Omcxpx83lRQn+BS2hMyeoJEc6CMK
3L3Ek8mGhMgQ+FI+8w+agflrLoOtlZG8GcAuNWSFWTtOoB6g+Y9SDyW0N/2m8wSUQPUE9hZgT730
AZ3vMiYxH2tgoLsBCTGlfC63cOZex5YRStFpn3QGlMIiY6lL5HCGQh2xIdKx2uYxFIw8xgWThWqL
sPVsFwgRq3E6j8vUE8r9n1gzT2beHyY8V3vbNycyuoYqJRcmnH9p3rHI+OSDkD7lmU0+E0FpLcCH
Pu3yzahrEWidQJ6GtnqQqTEyQkUCPDUOEluLT7vjsEvk9slMS6Khzed4GWg2udSOOEebNZ8NGQ76
KeiiVeciC9JiRhh91ewD2/1j9nKtlRM9BJr+tGFJkK2ms8wRcZFDo/kxmvY5EskWKEPAnoEXL45Q
opNgeyx6gAcSm3zaoaJzg/eIyMvtUBzwEXJYs9gNkE0h5mxeSHMlcSXvniWHRvwPTNIiAsYAj8tH
5co//OsRJ0CD3FUbpohLXwWXlljRj9gRWbPgN2JGVCyew1KdjFJA7Qn3dj70e85IHKckybKdxUQ8
QCwIcx2Nc/olEpQwKdPGDhY66gK2HGlsl8nGumWKRfwLH3I18CsYLnE4McERB97ZlxqlG1J597Nb
crdg0VHK4Ml9cAfAJUP+SVDoL458z1FaPnVZRtYsY5WVSUqKHHIHV5x2iMlW89uGUiJqAx+hFAYB
FkKZau05KowatVUFicQOdt6MtmSoPo0FFk2MsI1qWiIpXb7Ng+l9mjCSB+liGmCCGeuB2sAjRbxy
Zl/fFh2zwDQm0cQe8wf7CpaS17u1QShGmFb2HEyyFefWCBH5XRrNvwwqQCbA82cUUvBup9KxWUOZ
UKBC2egDTvR8wpZo9Exra41Og/SIdBko96t4q0y6I4FDqR5CPJgqm7wWR+ZHW+nVGZ4in0mNFiju
6zWaUhqu7BUIhTCg26j7YOdh0NVxJnqBvo9cUsJKj48cEa20reJ9Rq93rWYn8hnXIwpiZS0RJdOc
BOIdao9dhkSoEHiuybhPfBm1ewdnr927GscuCVo6XBKpsR9ZRQJIUv89SO07t1yHELoi2i2NpdFm
+wONf/B6ONJaoQg5ZkSF6EwgCOPa6RAg48lJdu5dtcwdc6dEJOvSqIIq5xsWEUWmIr40iporER87
lHaf3uBYW5SWBzUDly8hWBCDCZQ9dR0m58TkRbn+CDB8D6Q7fglV1K5NOWrgzmJOu+SYrBrYR5ck
mclX6/CKWdohO+fmjIGoYgRW4fWanTbfYun69AQ2LqdBXpz12jWV5bG1WGhrl817UqOJ2Rq03Vyg
BNQImllN9vhRjPFLY2H8QWHdkM659nq6c90iMEpD6Xue+Si6CqqWeik7NESBE2NmsK1xFyqXon90
HgLm3h0FT26wQ6pm/jI8lDWmMx6E2VhkoKkEIXr6oCDru06JJjnB3VsF+JkdfV4LEaHGUsVqIKtg
4wirW+dJ8Tt1rGGv9V+skuIOCTOf/DWAhiVliTck+oSA7XRsHk04NECLJAIVjRlIrwCV9rHr5wOj
eAQCD2yGr7XAVlK4xu9k9NqDjQ5j4PxIwV5viW+4OAlzfs5jZ9JBOj8hQ2VVJfVlNGTMmLugVWN3
zyM5AwyirHAfh+L3YEwrtFo7zEPFSPO4LBrvVDGs85blv9WoHVX1i4Ge33Py2Rg0uuJmTHcjvRAr
YDCukCsAVKL6DWGNAMfgBbI6aIEGv6H2PvSz2Jdp9TZGmsnAokVA6zWUOM6XDXJ/XRyGUXI0Sv6A
V+xWmFoc5G76LkRaurVa21gvAq6hWlxwHEOEKY89Jse1RsAaRYQ9YtuucuLize1ocgnLvB2WnjEv
W682ugzxnDCd6uMCAfJIN2kO1aND6jiUIBZcxbCH09hykI6RUJVSTjsxRPhK2q3ocIy2fDY8l65l
CHxpVRjebzpPA81rztz7qXUIrG28WzgEN+aZFu70fgOsAQE4WXq8+V5zCMeboXPS91yI8TqW4gCx
Kltg+suJ87NK59jvYZdhLRC+ZS29vRCXJvuZbjvqNNhokKyMvOiyz/fKKo+JKb2tbVLIusFRVmw0
jadIuRmWbkErXmTpgciqRlpvsGw2UUa3etm+rNEo1gqL/67v8MvGLTkULBH7zCBsyVg+rGOf2ywY
8d7p+szv5+xKK3SPEezZGOmjkdB2V4f2fHZ7tSmE/uAarACl1tzcYHh3XqO6b3yEasQ6ld98FBeR
Atm9PYT+DS1r9O/DG4tvBnfyRIRQS0v+FGfYARDb/RGOdxxH4K5tPG6hGNwBS2NI5SBLM0uGBJPu
OwaBZNQfzyWkDlJzBKz1mMn1iIZjbowH2Xy7aZAeSottCKpuw+WiBdtQXT1H15Byl80KPQt/b2bS
91nCmck1xnORLwpbIDJIl8WDbSWSdw/oSVAO1HSet3b0vtyIDSzgty7FexwFSFg4JoT9kZxwtkYq
czPijO4a+X6ok8+Rih0nSs2Bh5Zd2mko8DGFre1gIppLfzeSDp2FK/64dBNXWedE63zInzpR0WJe
rl2rFLCnojzexUNQcWzQWN9Fc2tU0ZJC1tJkN8Q+tcL3jEX4FAbNzZFdxScj8qjIo2k9zClTsjn8
Df8x2Q5CukctfM57nCu9Kv+gMDHfhOVgESCdzREoonLcqGaj79KGmbRREdeRIDykjYKPLQvXQGHm
C1E920DlfA7s4K4MBZfYQPptTpzGipYzx+rxVtWWfqrkjN+dAOe4uzeNQV0dTJw6DsXL1HZsLxqX
XG+R9V6OauOV+aoiKfccuXQt8Si/kbQ596P5WQUbwCMQ3WHR4SZivQcjRKZe8+ARWnnNXDvf4Mmk
+micI5EFHJ6iSe05JvDb+HlvVu9OLPhEy3jewhOj1JL8mkYGMYn3BVLO2E8XR44UTl49bRIbd5Xp
MKIMyavnnck4HqEgTJGq4nUwtV91jqSmtYhv9EwTVoulA0yPSpPY7C65OToTlSQ194qR2V1Z3ks9
Ty9mOv5O+2ne0mRjfNDvB3J3BjqCx9i7RaEY9qIaz4Y+lgcnvmn2+IumRf/IApwSq2go35q4CKZl
2pS7o3fXmq9DYzqnwSp/UfGHG0s0BAMOyscH6txG20Cd0hCbPOaiu+QFE/6M4YnfFnN2x1I3rPQK
qUYp7RNekwZvDOGSrvfE5FT/rLvykU81f474MSrw+IGSA0qc4EswR5pVta6Jo2aEGGEjLjaPla4l
GF0fnfhoC2ZKpSN+2cDPIts9tKlwj2TFUlW283BxS4IPAc2KU1uckygyz9UwrXLSAo4mCYYNMQqQ
Vpgbx4TiRu4CrukUITUT0pF6a03tdzCgUFZj9CkQsBEMtjXhe4Omo/Feu0998SRBHQWAoVZtgy90
CmeffNyr1vfvqN6/hT3z9EW8Y5mLP3apvUfzNQk5hwsubWt482K9pPhyv40m2/K/o1+W03GY6pKc
EuvaKkJWSBnYeEPIMKBj82WPPOXyLmnaDj8pK2vAPZusi57Rn+6tZvjdheaxYVfHx10EVJX4aqdB
wzhJr82NumZNKGNeDbfKwBGsGfIhrrozx4XXP6idXmKE3yWiwm7J6Uys4JKL1m/6giO/dYsS7zkr
K7xwUJt7oe8rw9kr216CCYzn3It+ja0DOwq+TxwwneFPARAI00kQfbR5tfv/BC0KZzQHNvpPRqiJ
Bh/O5v8dLPqINT/6X/87+w376fN/eObffFHT+he8cDC/NmxRIP1C/Jsv6hr/MnV+Ahfa8nRhWta/
+aKG+Je0BQ8nsYD4BdPkWf+BF5XyXwaIZ4vNwVhI2eBA/x/wokLwf/knNNqybFt3gYs6xC7YpGn/
N7qo7jlIp1Ri7zmW40bgiHEpgjm8DIXRnHV1/LnnP2+SKY8u//mtJjA5CnX8uZuc7Cae4wdLFfI6
JAjoM8ua3hobVqiTp97OhMDwpmz3XJB28vjzMCSwYI+X+4OswRCISFp7BOnh7dg15aPJtelXM/BJ
qbV0v8LBO0PK+IhCKD60d9XJHLz8+j89Fkp+cGpR1gV0GpHIZ99jrZ1LLLWYg22DJn08Hbq2KB5C
4fzjEeBs49cobBFD/7yYDO/vo1JjJS8t0WAzUnmhkDXzq7VvNEt8L6nir8IaAsT8RnKxW7O91iRu
sn060Rd0DOgq4fCsocjet5n6vz9TNXnoWy4WlkLBomuE/QuO9LfOAf45U90SE6+5R1iE450CF7bM
SruPjIcOzM1+6a37DUXi74cKjGrUmoWdXLK4/Y1duj3NRrt3q9K6S53AvMsYdOG3KiBlNr3otj93
2suPfx4zt2azsK72P/cbNtbdDtmDWGUenpqJcFjtceqn8oHQS8GmOTYIzJwZdAnia80kac0A+Pyw
CISOmYu76efbqiraB4IkxXogkOEfzyjyprx1eRO7WFva8kCTubn+3EibKOq4qDO/Hbu/76uXr5zl
BwaN8b9+QODzCGTy33dahWyuZOZi6i/m+9zJFwxAHx/dvM4f9Uh8JU0df/UFoCSvmVtwgrI9ZXnj
bkqD8D7LPCOtCj4ozv9+Yp9q2WNROV8/P68G/BQ/T4w0WEwhaj0G8PiFxHIx08GFfhP087EuvfEt
1R5THWGARorG+edROPSmN1hefz9qHvNgHcCi3HqzHG+EWSIZiOj7/3z7cyPoeV6kkmxEyXT7x/1Z
81GZVXVM6ej/df/P0yWRjJv/fKzi8/Xz9KYc0QLmNl5QMJ7XeLlpEpM5j2f/RgzRXPvWaa4/X/37
/p9H/Tz+v97/81BVVsH2H4vp3xjkf2KPMQ7/13XJxj1rWizDMJhh2vPff8WxJ1ObJXVlqCMY14Fz
+iSzkxk1OLQwNr5GSqMATEjuyEKzf0WCS9u8sovLz0/pW+MtzK3nji0aM2T+/nM3eChvj/+VwEKd
8xC5mchw8SZERu0yhOWrInMYnfx8ZdnOvTUJa9VSNhF4H9s+IJzg/uemayiehVIKVdl/3LcwT1oV
cgqQFQ8LhuRkQG2xZfkGA6N8n1Ft+XLMtb0zlNV7XT9mzhTC9RXjEUiQi0LnyJ9FjZfYTVFseVjY
bIcIplRwyss5dV4SI44uP18Rmhb+9dXPfWmA9Io3itNgHjl48tpq6ykzvBuqRWwwyuzbwcRQ9P1X
JYJ6U89RfPl5gN1VOyqbJ2ku7qyQ5JK66APIt9wEsxWcjInPMgL6Nj72nukjkMQD07NoSC2cDlHU
9Y/dbIzHcJ4ZOOq2V4IooK6dneqqhfwU060GYyMofMZSPFhz51tND+uvx/63fwq8kPBFbKqTtOkq
DLULOckj8rWBPfpS5opRrC2Gj0x2zzqJYL9LFJVgepZeantqYFzR9AjEETOs+mbSx8FGI+7Uk4w/
BWUHQrX89nMjYoekxTF/+fkuzUCetEjQSaVFo14EyTfNeLq4mQtLo5wiH2DycGcnhbZ3eTsPw5Tk
dxzo1vTjzKMVd9Opd5O/b6bBqtZF7Abrv36AdBy5zPKYGYkiz09OEYOKu5+b/8PZeS23jWxt+4pQ
hRxOJeYkJiWfoCx7jJwzrv570NSYGu/Z+6/6T1Ds7tUNUiIB9FpvAO/7fex7daqzxmiKoKQJE5Ot
+RSh9fmbgXjsWrSGThsOSp4il+1UMHMRkTRw9Wu/N2quorcBBl2Gqr7wCslnV4mHeTagdFHljfaO
KOgT5XD914Cipirl2g/0WtAEyKr+ynX9aA+auQF032DMTZLY0DNrX5H/2BfTQbyCDUjqJgp2fuBY
+3uEeCX6xPxkHHA8nWa5npw9/u8Lg2pMavdfXS5AoysI6BmaRp3BMiyejb5aBOEmnWNLOMQbu0CE
uE995CSng2ZS+ZWMiJJOVn72iQHR9OUYbF4HU+0c1NazeOIw8aYEX1s+Z2pq7lsXhKFsRyAzB+0c
KuAXUyeMNzWov1Pgj0BZwL3+IIO07gxXeu2tWp7zTW/8qHjVEx5VuKKD5ZM3aH8FM8f3QB34XbPj
HqzOM4rumwrjV1DjyDj5Rtp+xG0NV9pMrzGIDtyHFAuBKcl+zXJlObYRz0sBukLIIZT7UHVe68H3
oVQq3lWnqt1WpXoUrbaw4KZTfl21IqIYy7WnBUjlTs0+CNKjQc6waa9wohyKxl6cqgtskkjXq+ET
anUhkIDRPvtGQHkji55FVxm/oS6rX0QPEMeN3Ms1yo5EZ4b9063Sai/GxhxOqJYbyoYdZfhcwoyc
SRh3rMSoXlDCJsGDGmEIIwqhQktNUI2RRu/zJU+o7W2kIUl4UNJDMdZAHJ3QyNZpOQkGABqap3Xv
HhKQV7fDqGvxWkua93t/x8PoUslcCPh2ouwkLGt2dQTrWEFeaeGmDtlGDHbXCpi2dKcN5pmynX8Q
1+tO9421jOrZg7jAi8t6oYxsLpsIkYPfV/kIiUaIkxIimUn23cTHFPYIacUHaZZasfVzVEYKGH6C
arA0VpRe2w4jxm/kulp30QfUW9SmAlbNH/wAzbnfAjMd517duq8m7w8l1PBn7qfsZQfrGpTc5WSl
1GcWSD57PQLlbx07W1UBxFqr1V5VJwRrnRbWTCoc7TX2QfI7OVt2MIevuUZ6pg7bajvtsl+xZ9n4
eVyepTBF1LG056I7oniyUaRfXMqtRzIk1ptuSuc68IxfCuTa1qyUn4GsYZflWflzCE2N4p5zVciq
kTGOoO3C7j7oQGU//59iJEflkAd39H8NrpRwwthS3A/RtM0QzZDaRmOmpDKjghvc1I/wtYqrTMXv
T68+OtPG3yEqPlAQbfFprz6krGn++eI/Y5DKRTehobLg6nh2H+N8X6LNlvVQs6gCIr8jdiwy/5BZ
BD+YlIbaq2tHCcdVmuhb8o6d5Y7cpQME6W1JXsg5Mg3mxJSmGP4eVFDzS680dqrrBdfIbXZOPcjv
0oBVuBO69Uo0W3kv8fFPyIqYW5KL9aY0yncuMAhxUxdZVqrBI0tUWbet9j9MPP7x+DTtK/+4SqID
xrOTTs6b/LDyx1USh5m20AfbR7QZN86kc7lz+jqCPDaQHi6Tmo4FGJuyHd/BEBVlz35rTCpkljT+
1YQ5JtiB+25JaPcjxdc9yYDe17pb2MskdfUT+t48b1id/aFAuBOTKNF+KCDwX1CIa8HO5squ801n
m+E6S+7YwB82js65Y4TnFf6s4e1lrbjyBsYyyelpJOpHB6GQBz9yzZ85D3fp4P2U1SF4dKQyPhkd
WntBihvYygQW6xUg8TSpOlMRrs+aDeJRlTKqrlNflhc2GnvFA08iCNb13lnzZfXZMuyFZBjSCQZy
eIzs4JT7Gs/rCirvpuU720TBW1tL5mphrywtXkG7Gq99PuiLspfKjdn1MQkXHtc0XwfdgNS3vtKA
vK5ALKyi1M5+tbzAdCX7JSPC0rmZfzVyP3x08OS5NrV56nVn/C7K7AlEygM7LvlgqEP0KGNo8D21
nDMTm6sGfZB6aqSurMqulnYsQ+Q0c9TXDanbo9G4QPg82mV8e5eIWrhrRTX6gwwDaZbIhfSqBN4V
4rzO/8mwn9hHo2LmgTpFAocyfa1wqfLYaPozc9po9vz5H7pKra5NK1kLiCzpZlCb5/9991Y0Rfkj
4UDmArsVVBRlxzT0//xmmlEzJLbTOzwiOuo2pE6Xw8OPXjwE4Q7sBcAwjsgKiMtbyv3wkR9wuhGX
twzRqrow7LPdx+5p1BWUc7kI3ieJqEHGR1tMylsLqYiikTFrddLU3zVlzwMN0klI2/MkFpIw3PvT
geoFrrxUW+o1fKnjrSlGMozPR6CUzCGjES9vbTEUmGW9o3I+48n74tpZhB4J6lu9g4KDjlrQnjIM
mlJQBd/8wth5TWP9NIz6FqrHLUJdIA6+hHrg525JBwOYxuLLher2Ejpu7QXRTkErqLvlasRlTM2L
YInrEgVnCgyAt1X0/OL6bBrDcAidcSVa4lB7drYwHYouSHDWZ9GnOcn3LjCUreiy/zFp5GEQqWsw
HiHakCvZwmq5TPXyJCthdfLMwF+R63DZDCWd/3hvi+Hhd4yYF6ctjuki5ss6XUk6QZLlnW15L1rd
+he36fmrRCPcRzLj3/rBfTamfiWPPfA38A6HJqQILo/OSvzHDbu/xJ7pnzCsMC+SBatn+l5ksWVv
WrZAjyKq5trwb5MUXS9XQLCQlOwj7qSoYqvPwzg0bHYadyFpnvoMdrlDmiywF2LUtZF/BBRo3JqJ
MmHFYlO7BduBo87xGlduo61NiTnKpeHWlBBNR5Zf6fAx5kR+hToTTw3Ngh8NCu0BHHKsdxGJ0xPE
hwtHPqVGL58AJimPqUHiXjTFQBdj2QyPJ0LBjRBxCGPzRS79cQvL7rPLdjRkZkP08PQWYELvyfv7
IUcAAD12DXoRcvkzMaB6dbcDto6kF1xjOWYP0ZItRlHMii4JUrQHJ3D2qpXweJ/xOIOaFho2IrhP
o3FXhNWbiBUHw2nKh3bQ4WpMyykT/C8KandjRkjUsOEzfoyIuTvuDz3AwgYszPg0Kqm56XAAXChp
gZpf3D+JiNi0vgFXDp+rdAiXEqkXzCUl5JGbYDJCYY0cAEmdO833JAYVVvPJ9jq4FuQSG+CMQze+
Nw74EL+WftQlwotJ5zlnbjc1QgCqv2qVtr2kCqxCsZoUq6sKjt2bDyMS7lDs7boxzA6hBipuTO3o
o/P/EpFB5lEjHUfzKPuatU5CEFRRHWjP7cSwm96Z1mpn/pbdiztY5aLWgnqTl2V0LDIA3GaBRkmU
xQimkaDf6CUYFL/xZQw3QnDgsQLNzHIT5czVxIDpihwWf6izOBRUBRfcG2Ukb/7u09xgrxiKtc8g
CJzDKjOx0IP2ISLEQrLEjR8cer8Sfb6HBRGPPPA4OEuJ3sRjYxgjWoVRdnCzFudrOHyPfd5mh3Y6
iAHxyohyNjhcSsCMxjwFipFkNLKD6oWfIyLwPhmOJPrWeYLASCgbF6luZXYkPKHJ5OkuDkyBJyg1
azHoR0RUw/gxKvK4E12RlskLqpjWrAPLf48Xs0XX/4wHmzU8xf24FvFixT5Rb+uLLs/H5Nuohsde
6Tm3ihBKnHIvaacm7tXKekhMGJJTU/TF5SyK3fwiegCWU0uf4j3MV7/EIzsFiSy37JW4hCIzhPxX
VAbzVFwZzRgYkmhLPLSfRMx/7TPNLoBfPF117zH3K3Pt6J9riSvx2DdkwtX4HXX+igSrDww/lNtL
Twl3W4QeoDQ3bfGZQYaTX+kx7S3IklOEwvdiAUdkmIlBJ2j8M/7PYkzMESvaSMysRBM5V3XrJygc
iRBxlmlFT4/9g4iwO3jM1AngiJIM1h132BZO+CFa4mAaRTuDXFAs7n1o866whVYPQSTX51RT/nUS
Ys6Aa4ZqqU3J32rKEouDUiTvyEIN63uXMUV4dvhnPyYl9VNf+1/6xWK/4yuo2mtL8Qfj4XfffW3R
JSb8c41Sstwt1bv3PCt/dpJX/YxMmdxBT5W+VSXq8rK6q1Mz2BsBZligIvp3q3aXvtKXP6vR8dhU
5vW17bsEorQKBH90tSNE6fBRhCTfSwexUFxdIY6joHB0PNley7rnLpy8dK7TaUVgiuDXH6c1qy7Y
a9NpTRRj33VUUsU7JDnL/bZTPk87eDj7lh02PxOvaC6Z+rMB2fJN1gdnAaLNWhTTo3RnZ+Ad1eIE
aYfECbwm0V3aaGAkWO0tHG7tb8aQ/FsUd4nPKLE09fyXPimLk5oM9anM5ecM7/pNMCKz3g0pnK+m
QNYnMbNXjZ0IVwPT4n+c5q+j1pLW0cqj6aDmM+QvAIjy11qV4kMSurAupyC0atIVT2vwSKdRsQSF
9s8lAm94hg5RHmW4ig+KgiCBVkGfH2Pjopap9jy1hsg1Lgo5yecOYI4Y+93yyfTdI/+f836vKeb1
GI8tBjTj4BNlJPNG+OWh3IQIfxrl1mxzY4tGkLEAYmqcejPpgZh50XtTN1eYzpMXFeXrLEMnNo6l
V9Vtmrc/FqIo9bmQXhXGQg0t41QVQU+u1fLPGmprD7i2la56UXTHupjy4JIcCdX1rdlpKkgGuMW2
X9gXHY7TOYHD15A6RjRsmp3knrtxp9Gp9rVMJkMBMVc2I/nI93ziOHcldibZrzixM0QciM1wZl/U
QQOcbDpt0ob+U5u0u1ssYqpXA1/6vRg0cswEfPYgc+42xowinLzs0D9sy378lXQ4W2V1TWqYv0Jf
9vxR1Cjf8YhlfAQ5RW9PneAkJew6NWdzpgKbm/HbDeHAof/Cd9XZKxLMQj+Mwy17B2WjRfW4Qii+
2Qdm1MI5SIZj38MdqYJWhj6M1gcgr52Em8fSmVp2NQI8ES/FgU15vk2HOPvs9FXIoo9iSMy+R/Za
DhKPgtjstkbAJWFWOtCQ/y16oAp5kxm5r/Af55b0eoXSHYxYZN8VXebexWG0XROjsUxfV3akXFIQ
QusMiRgkXir5IvpqIKwjjgpnMQHJs2AGvmNY1tP8YVC9Xa3Yv0S8iDCSbqvJif8kumr2IfOgGzTI
pKyYuKNxUDt0FKfZoivS7Z8WzCuWoUv3tXqZwqKE2CTWN6wT5q2QtaoB8MmEqRVv12ibRQk25TmP
onWbNtpzVhbJJspjMEr4NH4zJDTXSl97tpwh2Ti9FMyraUfh9oiAT/0ivvbKkMJMGV5GkhamBreG
bPsa77JsLw5sI7J9OB3uzQhP7oe2krtFFGWAcAs9yW/DIkZvfWlVRMaT6C8RTlslevbuO4W8cfz8
zRws+SjpiXK0qk4+NnY6I2WZHkSXGNQ0/OOpGUL16NXRfUizyl9pKLSDfWWGiCnjRH6S0wt3PX6b
oquvWxT0NQdX+OkUItZPDaD2NUlp0ScOahpXOyextrfVRZ9m+jtk34udeBctz3sPkKOoiumxitBX
Ii3BtAdk0W0SxUjdaHMFng2/OobDoidmzNEktDJlce/D9KUHoRmGa9EXT3EjeDbdCHDsq2KWGht2
XqhAPUW2zUpyUwN8+g7GFiEAANdgKBP9KcwwFQnxHfxAF2mX+Vn/0siBsjSbwV8ZhmI9c2t6SmDY
ffQeRqajoRZHN3Qd4GYeW59pJlRMVION7/y14nmZ9PHWLYfsVNhpg4wEM9VIu1LvgvHsa8pKLspg
qTm9/ArBZCUCNGtVd420KaYkK4Qxm2MQkl9YNF5TbEOpccgMRQnFrq6AYz51Uk1yV24ULyJ3dLd5
qwIdB4bpbhG1d7eiUxz0ZIS4UII0u8Xch5PMAnGojvJS1YD3tS50V8CozbPjhtIuypByq9E4nKoa
8WGIMUMdkvZZd9X6yYitE/I07XOS5voxyu2NmCj3WnR2eGwX81TyWxcIordFI78NnoFPDlpr40BW
nBIU/zZVEdXrYkrSOZmzVZNS3ouWl2vjwRrLpWgBAIjOEAODldRo8aOMazcKMugIPXaYrC2tpAnP
IpBi/Q52AKR0AbLQYMCtfc1H0RELyUcIYPoLEoXD0jbQBhLNrsbXKPKMYSWa8AIH2Nf5uBPNdrB3
fis3pxrcwktIApm6/UuQq8ZxCPOjiLFUzceGFC20Mk/1FwBpyFvJEjJ90+laZKvnXZ6iGzI16xyS
5BghWSCaZmScFFXubyvpJRRB0FeSwlZeC85qBQu+y5z+pfXNZF23IYr2UzPz9WYRhk0BL4SmGUEl
V2XPX1tVMbxE0PPgJCXFTozmvgdY3I/51TI41vi+tclwjchXXirkVEQQbkPtU9DUr9lgRxgtpsjU
1Kq1T/LK2qttLe90qp6iJScqSa3a8Tk6kjo+BiMSaIhwWftbp5go5ljDry9dtsyv0un1cgvms31I
FJ4n28Aq9pCoRnj0Q/E9ANaCIJ55HXSel9zAQ4to6lfVa5mbzjua+s5CCpxs1Tdx9Ro6ODFN467r
oucN7W6LvMhw1qTih4eJwfe8RMqlk8rsCXWW4uCPBdjpaQK8YGxRR/liZ4qyiSls3U5UIomUe/H4
pvO4Ag2tgwreaTOu9NXFaNLiDD8LtnF1ET1phEz0mCM2L5rtIEf7oCUd/DsCWRMY+WzottBgqoss
U1gJYtyquNkJZ4pyBnBEO95m4HHLAzB6kSI4RvD1qKD4ZYrY0eepHKou/+Vpea9sR6wH2GPdlrL6
FKElkPditIO8sjQ62GCB65VPdRHaTyoYbbes0jeTz7ZODKeaGZqbvHkdvFxjGMytaIbocCpJ/Wpk
krsLtQQ9sWlSAxpqPuBRuBJRal1uizwNLgix9Ed+7+8etp1vZMPSpZwo1UJEBTacLCnoMSKDBLO0
2A8XH40KkanFq/Pa6zq7/mD45nNHmbVNHqHYUFSi39TLchtpuTuzNSxZLDQ8j63qJGvPs7Rl3Jr2
uS01Ki59a/7EY7Dv0uqHIbFHTpL0MxTpGH3pDFF8jlvMQQK4Kl4rXXxzEhpMrGUQyNYVlIO7wCA6
wK4jta52HqebEUOQRzGq+VZyyJTxRQyqce2cfSgdYsybpvsjbDRdkk9ViMMUTy0TqLQzd5FS81ik
Vqe28NCqFn1abpo78QqahLmLIXci5Cs5CBbzY57dh/+5wr0/y+28pSr69zIiTixTaM1acny+Z4aZ
7HDVSHfpdBBNErvSg1NifiyaYkCEiOZ/7UPg9DFht7u5hzVa/bnmv/WpbvvQavxjUe7o94oclw+J
FUSvWuYkKwMB1nnbK+FrqLaoaFKfW4tRqen+8js8xMWgGR3jsPJeiirWj3AdzqIX/2QVb0kye2KK
KZXhomhSaSFGc5CuU0UGv5cEbbhYtoynvsqLRaRhQICqVWY9iM4E3PWDVCPFVvV2+tkZQTI3jKA6
3AJBW9vrRvXebYyBnm59Tl0AALDRuQLVTfHcD+2HrnWird2U0TZu5c9DJfF4hzRyxfH2OvZ6wPUi
bEwRKYXVsvwaJeYCNpJmgSwb/NR6fFO18ejYJiY/Mqm/W5/fW/a+sMscx58CbY4ihnFNUcHZ36Yg
7OpgjbL9c0rlAUEJkGR9HKCCP8Iol5aOXDj6I/IN9saSmgCHDL+yN910QOYme0h13GLxG+7SB88s
ueeUioXuGcNizj363/o8bNwepqT4shxsBZVbpFXq0SWN52rRFXh4jwxcQBWBzOIeDvtetMQBSSNl
+hH68yRtqCJMYf9lUuClrHifcDtDUnnXsqRCjKJ1KWv+0vKgzKDOUmTLpEFD+9aWwiHZJ1K6wmdW
P4oDeA39qA3jWlV8Z4e9IcKc0qukYqRR2YN5EAe/dswDwvT5vgMT06ELhJ/MNAqi0AUa5oMnLTPz
IOLEQIiB9Fo3+5NocfcyD44Fvp+UbvStxV+SzRF9YpZ4VSK9vVS6onsQTbehkjuAG9daoz/LhYxa
fAvDv4yHcyBFuOno+UGM8Yw2nDtttGcBzg5k+L0MkfEsXshJUj6JENuCrU7KA02JKVj0mS5036yS
WmQjOIPCXuhkard40ZNgGMTjEgyG25Kj2n/A7JG3YlSSmi/vQS+LYm17IMMxm0AJ/vchGfgCxRLq
cVaqgJsVI7nNV3whXvqj8xlu+KW2zZPWB8JfPN5XuM3DCA969xgBTA/wNsXzXN61PRVME3HEhRW0
gMXESK+Vn8OiiRiWsuunQD8OjMV9soi7N+9zxapNCQFR9ImDWOWPpjpazRa2O+h67LLUtDtKUjCe
9TQM1i6/YRxcAwwBwKl1D8CTjbVqNeMZsH73NOAg1Xaotj4qdmzOawlNaDH5tkJjb130SQ+iheQZ
SjgOdFXRFIu0AcbWnht5K9GXlnFw7qgwTycQPSN6G0uSDObjfZJXRd81QzW3oosf6NZ18AUoeX59
xjgTI++cn03R5dqzXyQV1ajusylG700xKoKrKZib79fg+9y2QnDrSzA86Y3usr9B1TDckS8JYecP
4W4CIS/sOEZtlda9/94UE0Tz3mcWrbMG0jX7oz9W0YwmQ4JkfI2A8e+z3GeWLl6USosmotRBu7+H
/DlFnNYy1IsbFeMSyUui72e7tQeTzPqtF4Al6lE2bNv7ue7hYrEkG691gOdR1OXmPMyNbCuruXmw
QqTpoJC2H0OGEUeX/IT7boGmsgtk54Ni7StmsXSNoL7mqfbLlv3kZ9haaznr9bcirJM5ZaAUM6ZW
30dSXiIEgUZuSi1ebRpAf6ggYTTe5/lycHEHT5z8Parg0mueAYdmalrue2JYBlSfUN10JjamJWjZ
90SXJ9Vcp0TFUDFOv2djyP11ttndZgPPx6ev6rTio0YzxgUjiABEIj31ipSvGjMY10lVZwd+Gtz1
nMJ7USX4lmg/tH8VDYZ7wAmRKn1JlDpCp6MLZ2lgf84OqeGAp9E+Z6euIz3XyFE+iDjDbyX4iuCM
oyKZ6altn26HUMs2GG1FD/c+cC+Q8BMP27LfcUquQZKTjHEJkxSWlZGbV3CH/q7EL2ilaln2YOYm
ejxO7bY718u6HRV81GEMdS1aBspuGIWK4y0S/uc4B/HV3+aIib7cdwB7/l5CvLpF29w2yRkO61vz
tpA9nef2UkacY+4bZvv5Pm69yLB06Uy8AVxToe53k3vV38vfRm8L+sjTzKOSxISIvnW6zsgDuegQ
p7otJEfsy5ViraRAUha3DyZGOju357UhowH2+3Pcgm7LVa259m0rQVfm99v68hEjJEjmhol8h1hN
jHx9i6LDo6zrIg3O3YTPLgJv7xIYZw//jgITKrGoTWDoZC2GEEJqND30WdMjW1eQoQibx7ZLzFuP
6JZH+ItTcfVBNO/xPLUG3MeLap7ipg5VUzz3NemZ+5e6ES1xsBNd2WcGZHsDvdy5q2TNMhpt9XZq
ZDRjC3txPX8MWpi893niTJFprtzKSXeiX3S1WeTv7N5cs40wnm7nLoqWJzxA2o9/zK/8CreHMUX9
eHp793df5fGjWgf2/rYA5q8d/lzjRSx6jwWDBnsrcGOeMznbfb5OyZj7NfvSL59eP2kGssv36ah0
h2wZyXj/MZ1ETTELGxUFH/FXkWT92RuH7PZ3E6fx41abwxzhVh1NHhZ9c8zg18xbHC2px1Jzresm
PFR1ByUcI569EgfJKpCwimxC2V/nieluuqbF3D0fvY1hD/aG2024HiLD3saSm67aDGuADknrZe/3
/iGMNWWhxlr8hJyXO0d2Gh5rW+cAa9XxVHSKMtOjxDlnfRPCp2jSa0KJCGUhX36mUk8B29Apr7vQ
+VwPNaVAsae0XOV/89Tilx02wSUru19lnO51ScEVpTBwl5Itams4AkSlgc6P1FVrbH0kChROf7Ka
6d+EluAHsNZHyFsKcog1ULjAeBkxx4Qh2J1dx0z2o5SU27gbqkXVyNl1dKGainjyQdzb/xqAiqDg
pNgX6g8jfKEmwEiwBbsVjN6cukb86tfpq5iCUemsk1zvwwgwgPUAdpzyrk9WjYdfpYVExhNVU5P9
qpN966JqLT4Moq4HNezMtxJH2lntJfoBKzseyDDvWwZq0ZxTtbNwVc7HH4qX8Ob4Zo5yEMPd1P7q
AtV4zqJMnqdV3e7QBvZ3AZz0Odfw5Lkz0U0WZ+nLk5YokEm51TwUeSOdNYUylI7O8QZQS3bAIn2c
GVkXv6mNcxIfB03eZZ+5zjc9dkYefZoK+mJsoJRqIuWMt+vRw77+0dCU/F0DLkhKbNg1dd3vIuyC
eDScXoqD5Gn9LkUMZVcUi3uPeAVHtN8B0f57glhFd5AzSXI8/kSM6LPBi2FtpxUKtcIIse9pohge
sMJbKCpynqL559kbL5EXgWu+ai3cetVqvx7+P/vu01orzmc63gKPmWNUS1QMYuiraXgIqY4fBrRB
bq+aAiVKB0G4e5d41U0R4pWCEEmvFsrWUlBfgzPrzItIzjf3Q63jxSSaKGsCh7u3RSe/cjrFS0PR
i1VmBgheOeoxVPB5jMENfWsr7C9sN0UcPIFPHwXaSyTxdaR6nc1kvLp5UrW0a6XZ2wln9K3iqj7X
a8tal0PqvHSA7W/9uGU/ZGqNnKKvtFRwu/Q9a3ZirNO5sliNhazItIQxXHBlc9+yMFNWJYYYi1u3
B3KuwiEtTWp/E1k9CaFayY6ph8aqX8vSuQoxtKSqPf4w9GRrd731GpSGNNdjHpdcTKeOeJ5NlQwi
XIzrKCnF3814GGfj4Fq7RIn1vZQYiOTyZj8caUvabPgB3qkBTWlnSN7L7bYvi2aepW7w7mAmOdjN
hV+CfghRALw6+jJiR3nFYBFifdcAz4lRcfQ76ZpGyvdcQXpcjMkKFtudklYbET+glAI7pxmWYjS2
e31hRRGuNtNqQHlrLlXojAWiCRF/NzgO8odQFDS4hfDdPCypKrILU4BuVn++Fatb5EODkPY0LvfD
f38rANM/34o4WdxKQGAbPfvyVqw6BrQ0rYSM5Odb+WwCogSwdnsbiKWexhQlXsOIu4VWJe0JzSnn
Ue6q4BXVNL4JXKh+IJ0Ig65EnkpHNkkqLeOvvqjeuEiH74aGa7hL3ejCvnBAWKuLD646qCtpDNx1
UgzKjnxPt2gwATm5KouTNA9edamMkMg2OkRctVlWWca1DRT2gag2PIim6aouD8v2toJ70D6isj1o
enkVY4haHRMziJ8irltX3apfkAVFI8ZGOtcz7Tk3U/dkkwE+KR7iIigsp5surCusZTsTbWUwcVD9
kVuQEHoFNx3ueNTGMLho/WeeA+De9eaTGPQjLbzEWACIMXGQK5PMRiKdRWuENDX2VnYLdzIIqzn1
/p0Y9F11DeiRnLtk7sNh8E66hUTEDTzJbvPR8Aprb6epd9ImCKWEjXjsRjsnl8H9UI5clJoc7ZK8
jHZi4N+afWP2FYJVk7D+7yn/EVheh0CLxkkQhfeCPjgKc0HwUTiRhgCqNu5jd0CjwIWdAlcr+HDw
O0laPXixElTZgsjNlxKkk9cRNEnZ9Z8zI7P+nMmfeGKYyuqmtPD/KFttpehks51AD5EHyPMNSY3s
RC6NwkpXJD9csOIN7PovETaqBmMBIF+2yoxdu9vOB8vNH80kj+UlvId2TgW5ePQBYB/qmFzm7N4J
dC87JBjSo6ZWJ9R9HRv1HIrMM39i2cXPfJecD6x+0pkaFOVeGWx1/3U8CeKppCNr0b5O3Xxdga8C
Amx+6ycwmQCMmfawKSSKAaJLi2IKC7LcLtopotdS81/i28wvlmVs//XHv8Qs6qHifvj3v9bU+jPp
FWS1py4R/Me//N5nGL2/jcEKyIMCUq8f3U2GDN3B0Br/4vE7XnFLRc5PjEaJtxWjVIwf1SK0zmmN
+QwGo8NGcTwNDI6C3FLvjxvVB4gfIFT156gIVo36P4Lvc0FCac/5P1cWJ1K9bsB1x8NjEj03HB0j
ZFlAkC6NMWlxylQolnRwtJ1Baq+KZBl73GJexaDo8goAsFVwLcKxvaaqAnG7iPZi6L6WGBRrKQBj
/lhLDJaO/zJhPFYq4NStNDEoi4lLiRoJ+HprDBaiTxw838Ep894Wgfd5YkDMk7E4X9R6a5UPXfwX
ipru64hvBx4DkfcQlqeIxKWPc5/MTafpfuRRHjx0VDpeM8gLKHzX7bkOTfaTbS6hSkxpuwM3tVFi
JUWux3ZJ5/Cob1lI8uaSWTx7voWbZD/Y3xAq+jyNLh3bqBy+nIZ85edpqJWOj7btt2c798w50oYm
m/hhZWClLmEAJvIZZkttugDsF6LJctGz4bmiuPtN8ZDsSjtL2yWRb5/qrPqr7Ep+DiNcarSyJZwM
7ObIpYQcNx/GLZSz3kTd3lHxWtOBT5P16PA3LRLAgciCn9iN/kRy23mXXD+dweNLkZqp5WcmLUW8
aQf5wtLrbCWaKUaepVq9j5VtrnzLMOZiNsWFjVZn6rV2oYWkEKpuZ7MwDiSNmSBCbWrtU4u58YNY
J3OkGmkdTSfVoA4XE2O9cXobg19k88SsQdWMfvzWcYMTJwBoA3NjyMGUT5+iKEu8VG3jJfJ4siYj
qM7EdCsyXvJYK8+F7+p7y6jRHp6WpWqlP7SdVh9GTRlPvmp9l3x30jXNsOKuu/FiYSqgDFl2igBl
X1oLvcLOHs2FGORQ7tuxfEZgGG95+GYvJZ6sexELKgLplgDfGhFre2VzAhhJ0WaKjfMcfRQr0tbt
dBqtHq21MeLrIOb+y6k7ANUzGXHHBaDEEdDp56lFfGJrk4kbfh3Te0hceBOiXypVaN9t8ed7EIPi
gG03OQDksda3hSyeNe/vA5Iahoex3bIR6DrKkrX5w4KKXfc/Ms3BR8YznINcGf22SrABYD8vv/VU
ukQg8uHpg+wkySVK/QqFttJfITWnXRqXG6AIMUdq2JNhRBK0qPabUrRtPb16YpfV3s6GY4BnyvUP
3UHmDps684B+mrw1yerMHaXV3jzbWYm1kNLHW60zA4qjCaWnMJOW/8fZeS23rWzr+olQhdBItxRz
FBUsyTco29NGzhlPfz40PSe9tOfatevcoNjdoxugRBKNMf6AuqWF2RdlYxmCQf3BH6Ny2ZRWd0IG
Enx4GFPCUMf4izb7nTu29aZGAwY4FjphsomzWbuq3DTaanVhv5V5/oEFYv6og4t7wfBsJaOatEN2
eaYOymbBPW/ZVHWyk81xMi+TkVhX39PEU5DF2Ehwpi4J7B0VuHwpl9Zn0k3N89x+qFrrra607aBW
zTOuPOlVJNmznBRrmrFtc/Cu/rwGylMVXiNBf1tSw0AlIH/6GlqdfsHV7oec1MK22Kgokt6ulnwA
cLUkMNEX5UyGflQm3frilA54c3YAC3k9ipUJfngKdD7mqFFxyoWdhPHZK1z/TZ22uujQptKFjS5v
8BwBnP0ajEhARoMXcl+kaO1q2pvsV0rMn+vW04+Zr0dPtcINfo43S6jUoW1WJ99sq2tk8V+QEwqt
p8YQuv65dpvp0UnQ/ZMDcRw7yFFl+rmzFedihn53G4hi1PUG1KouUHnSi5IioXqboSn1wgiSCK5v
0OPM2gLC9DPja6/GWIgmrfUY6YN1AuiZod/GVVUJNwXXyserDo3hhIkUOnplqX9NuvpbGmjlU5Nm
w9GuHPM2ASTXl0mM0XM+q/tBU4uWciGK9tcYWvdzRkr7oNZaC/yGM5cRUuo5QI9cKY09D0zmLb6o
8z3ksvGVImuyVwszWcnzGi3sNZAJoHGUM+K3KXep0nooesN7S0psReukdXey6Rj+Lm3M5tnVUuex
hqgtu5FMT7Z9U7ExmycVJeYSYuL/IZt9thpHs3rDJ3c8NbNTpOyOA91fo2XfAx4AAesL8X1ANuai
jVb/wrPsba0kVLR90Xa/rwfODTanoeLu5CQ1Au9lu+2MgrQhkYZfbkubTkyOkF8N2UQp1V5ApzBu
1wPGxivVmjMGI3oUKNrKKFEV/jpozX7TTar65NoGasHdwTDaGFB4h4CYpninineOZE2IEa5h59yJ
rZ989MOfltIvkdMcvgG10h9aZRAXP+MX2AjSZtMabfKc8my8kLFVvTNNN/rLL7C/UaseIExcVts0
z/StUIzk6jQ1wtXO2P4wm3fSYuFPjLoqjCES/RkRSSCHoR/tsWUoLpmNIiX2f+5XzKdWMtYOg++e
UdivPWI2K6PMpgNFvf6kY664HOo255keLYwu8RyeNdmW1li4fQxmvTaUdHgdvTQ66j0bE9mv9rB9
healZ/KBeFB59VX2i9yzZ7xot5VNvUCUMGFL02WFCpUlrZe3ZV01WfCXci4RQOGrWuQ/ZH/QCHdp
lI3YWXUNmB/NZBL+HwGJoV2Wkt28raqr7wUJgCv6Czl4pqbi/5j0+wbvDdzw2uxSGeay6R3j6NRR
dpEH2R+m/herNQS+SLhHLkvombDY0mxzD5GvhDLb4nLvRNNVw2JdM0R6MUsAmUqI1Omn6Eyk8XbQ
MAe+LZubmb1XbeskzymD5SGtzL8atzPI2VhZb6JcbvrU7vmm/8Fc/IPdGLWLiK//UdIW7/1AmgGO
zXOB6M2WKfbfTMh7YGpgRl4iSHITEyr+YvcPrPCfgxVq2Ub0/IFlH9QxzSRHGjvrKgGALTujOdeI
pK4BWtaMqNbMs2+dZoa0mtBQPL1Nh8C4d5PyryFD1gkFye9hNAVvSW8auyAT/lI2M8cakXCOh41s
+qYvFqOjVMek9sO3Jsl2nmYPT6gJxVvkR+JVLLzkDf0zXJjqL1C9i8dqqF5lr1U3yT7q+AFI56Aa
35gVX+9xI0dVLZjQRIuco6M30xrFEWU5uVF0tVzQd6L0ygdtbo6jCK8VGI2dnzjpAs4WJtX418dH
qxouclQeuDWTTlBgzP0zS/bHmGjpCF/8EVqa7nGaitlL0+mOTVidJRsGbX4qVJU+4AgJEybENeyq
eK93poyus3kA+lA93Pv+bVI8vlo89p6GDnMYVXFRORgK7R2EMtYvelrwZFyOL/2Qb2T/AENlq7hq
s8KiTX33Ihc1ZzAnl6JIhmcjCA4yLKxIpIeOQ9GgMLT32DR/+rYIHxuTtDkZjIucHWsBeT70S9Zy
Ujqa7x4iWdc0SIZrIbpX2Z3njlijIwa8F/ViUan9IfZVZStfkWz8/SrwHQXSftUf5Kv/Pe7T6H9d
7x4Xt+2bAMcJZSk1D8ArUIvGH5yUxtFqyvgom/IwDOgU8purbQE4+Q+lGdVnbK0irM3gz4JvwVwI
X1iQVjWqg4XhX/Tcx6J7HjB7JUfhuhofMSnxTl3K049bNebX3ot/lbZqXP12co9l2qkPcgIPH29D
W3hPOVy1w5jX8VL2k8d6HHotfUk6V9nXdand+sfU3Isg67ij9ui1NV42G0OIryh+rX2tsL6QoEep
3h5sAEWcN4vSB4MMyjvpAeBxltOvZbzuAmOJUTqwUSlB4iLbJMXYfTV/mGovvpK+9tZWB4i2qq3g
YzJmJVzxVfVyGIo8sGzj6WJ1eX72Lai1kxfEJ9yehi1JK6TcjKbYqxGC+arlgYrDH3cDwQS4V6JF
a/hDlA18y1paYCGf9bhGYjEw3FdzwhctCUPr3bPZnAOqsb+h6wizLI5/2p7CTXd+bq2qKylpFBj5
GaEW0Ck+UJB2m3H5f6EC/Yr4K6YkFKBe1A5JcDEi98gtmQcDlFvamk+n77vcRmYRmH8iRNMpq17g
iMRvZ84ODjTLDd1CLgHFYglCsV1xBCTjbG99EgwjB2S4inXPWlfcBLFcGLezuoRiu8qmU4Z6LfpW
+6BCj/wyqHRyP/nR9RI8iOcw/mPAIztDoQrU9leE/L5RUNY+4j4QSJYgg+v7qfn2f1vWb4IJHVem
y2VBgwFG17ThAVpmfsSRyJvlVNxZRMWDqnCUTYdaJxXqeeTvMBmBvAQAnzqYsiXq5N7G9sjDBvDS
XksQsquUXf5Rr4BTFMqgrkeh5s8tBXNcgYLpxyiMRVIlyS/HKt+mbuzfBPjNZa5jwxZNOuwswxab
fixrjLPRXGcDnnwLOmfjj1r8y6rm5+8VFq3haCBCN1Oz4tY6yZakWIX/0bJV8cdYlzm31n/OCxCB
37VTjIJ06QbPbTq4FMeClMzzEDxTxS5PNXx7TGSCZ9n1KSJSjfKEsOCTHLS/C6udHvUeJI4aa8Oy
qyzrkY8ZKZ3EM3Zuix+Wqccltul6Ml1y7Su+21g+NrnyGMC5gsk5D85GTpmiLVsEh/djhXgLYqMQ
OoOD5ufh4d6Ur/5rn5whQ+ShnVe5N+W0fwuJg3U0WhNoxH/ic3/aB3r91S0744ObQ7CM+7A5WMAN
XqMASbJ00j+0sgDzp+HXJ5slqeAIb+k3NRm6vSB9vZT9fVi+J52eHS2rguOqqeohV8vghJlJfW1B
rv1ONA+jCSDZz8ev3FqXZl31b9Scwp0xwqvPS/3W3ypu94Y6dbizo5J70xxfBf8jvuEheCl62EI4
DDpUEaS9Gkpg9V9Wew4wnPtZRDCzDStWXlo0Zta66VsH3yrE0S5jnqexYvoStt13GYvE5ENno5KS
Dg4yKVNtXe0sT5bcTQDZolE8xTwYGvzTF72TD491yS4c05RZInjubNEn2oRTgJR1YyNITIrLfyzE
qgHP8ShnyMPsp4gA4RBs732tAG7WtNTFb1PliI8qfdCEj7euBql0AGcm5ozybIbVIBttTiQZ54up
/jnJiD2oh1ji5RYXTyj/8N021ve4wPWxjlAxt6gC065wbMqXZhfEZxmiwZPbBfxXYCbhFYPfmY61
GtprOVLT0coGtbjp7cRYZHB40LDDt33lRBgHFYU7Xho86CySIBhi57pZrm+TQoWf8aEE5X6bpE/1
LmqFC11j/HtOubW0tLukUOkslHXd6AjuaCsXtU2AtnXBnq7K1WrhGa33RUUq4yHMgBv0PRCEQuX5
p07CGtaNGh5rVJZ4mNDzHYJe4kiJwFnHWsTWBrwtb9YSz2GH+h30RefNHHs+JWaiXywtMg9e4280
za4uNjixJzB8kKU1PvgWd7fsgRTle6Zn9VGOwkEi626As5omvC8fAsyrF2Hli11UvvGEtsjjpiYj
w3YsS/tq1+G5g4Nahwa2ykNZmgk+u5qDQheKwGmZe7+MuLtGXVNxO8aOOlNhkqoejJ0ut0y2vhCP
jbZQVql2UjNDvdG4Pbbke+BSA2DIlOJIrsRbvWnVi2R1W4aCqJc623bPjPER9uwjZNeVHHRbgU+W
UjymlE0Wqg2WUvK+q7Ir936HB7cMk8zwqEy3Yl5WRshlub+2KFvDRpfLAqVb3S6hK3h+irrWRCJB
7Z7lFcrl5DXIGf9tOTlBXtN8cX8sd786uZykpgcdllMP81KUTynJxZZ7jEE3LbnXp6vcqDUcR9hl
HJ0i26ay2cNYJM3Dzr/BcWobeFXzKCy/eYwTnSpJ3w6LDoZDuTLaaYnmkYO98d8hjpZry1gTYKnl
WnEVpSfXCzZy0XtcDTt24baVwfLAxBco/aAylZSz5DxrdY27j/DlfuTfL0GiRhW2r+yHJK5zHLXm
1QQ+NENA/x6ReFA58v85R65G+ad5ZYH70s6v++vPK8sRz+6PaqZiTz3rIxToIW1wbYiW4dysURi8
kgO/tWRXVKcZurNGc+BTaT0Had9uNAdvU1kgC2F9P0KoWaEeklUPQ4uVVwKz6iDnusFUbAzNKW/r
KUY5PqIsuJKnlhFWC9Qlx3L5IJfDsm7pYTuOMpH2bGMI89TUV16rz7LHqW2AAw6b1LhrtOfEIFPi
6S1fy3sI3xeelpurnDChKYskIdJBybxiX3oTYIfh2z0+rZUzZuX1WXZ1Ct9FlfrSSjaBIbSXAq0K
uZjscq0xWpDC1SjOsSLIHWeD0Ti2JHNTXrKpPcrLkz1mp4QPlfCyPy6Z8uLsckq8PDhcsgtVZmHF
nn5VgukXhrkCxWSk2+pWDzDIPYdp0eCTiWm8gu3stzgcOqCSVfBlbHn46CIvv1aNUq8914hOZuXl
O8Txxp0g83YMG01da3lnP6pqUy7HoB1fswLKhOb57lcj5AeK7eGvtvluIcCJf7CwVj52Sl+00vqY
RBQcnISk2ELNllDytT1JTXKq2H/7B3mQIZ09+IdOiTPr4dPIvXmP/rc+N685yWD2u0BxfXjf/5zl
j2X/6P20mryAT32fo+UwYNafjY9U2aeLuAVXeArizwugzrD6AlZ3h29q6yXvuMTg6TuG8d60gFvB
DVhNkDhfNAxMLrhbY4Ax9+tDgp9fZfsbOcuc+h/5WCsX/mP2s2ZHWxll9ino1SD+yW0uRz3Vbl90
khoPiWpG74WKfUPlIGzNY/8l0OzyV+f0DyUgAH5EvLM/Tik4jajexbaLRLVZfNO5eXwo+AgtOj/2
XmtkAR/aOOyeSrOqV6FRlxddFCR/Lb079l0ABAz/VseGhyw8gdZ4ar3PrKmN7FKBvzUL+dIP0hZz
g4b81ZxmV8wy3P4x7MQWbp5yOG6LA0U4Zytbn9f5Y44rBmCfbLVlYDEvLaNl001dxAsUPEI2KKz9
KtMe9KooaiCpmn1RY9+5CDMzLtMRT6jfHXIoRCJiG0x5vbhHyleeSn6L7XC7/jSg2twSyK6d7v2R
rtd7nqJf7l3yFYBuddkEMMPuA/L8bpc8e2mo7u/9SO65x2S2LpuvWB5wCLXxH+3zNdjQ9qF005ac
9fxesGjBp6gdfr8/GTgNxlUdqCPW5/sSMvqP9xgNlN9kp+lhCnF/fxBn8IOsMmUF8iI7GZBUTwO2
RbuisvayqxlcKMxyQLbTqspO7K6thaFl0+rTgGzKQ5/jRD3gMXXvMufVZXMsB8qfYVtj6TbYkPT+
GZHL/3Fi19qEmarN2EF0o++jckbSNN5SC7384Y/h+1pyGXSY10mDe+O9/34dt77BHiEWpGKBpot+
dGJTux2KufmpL+6wK4oR3Fre42SIDJZ99xl1pjqLplITHMv+XvnfFhXc+I9ChxoWT1W5vq/yb4vK
PqoC7yVgzo2M/bTmYOo2auQxVlZsMy7YJqGunmt/cX/yd0pVNJeA7fRFvsI99VtbadXn/qA33wLU
pnf3JWS82uovVhGF+0/9jWpdNZQf9vel5XkncsNq3CJnOp8S7CR8PPzCj0bdJgfZ5wX5tIzAT23c
ogqRR5ttNXShPMmDpXA+z/T489TKEyKX7FANl5vRHDHNBzflBt1RqJBdthaOez00r9RRwl3XV8Ve
TCamQypIgj0k8eH3y1vv5wAjzHDBkrFUvgu2aXZA3SwOSSnqBnWiwVvbXddgLkwTixw83XA7Qgko
Fii3PLSpl76BzkjP5DvQG/hfJ/lG+cRzAMVYs+pPtWl0t0NhBmAmWjNCqgdXNPRBFVRLbsP/BIIh
3mQGObL75HDCl5KHv6U1sE2SQnpIcVJz6lE6lU217NBeE404StU9y3tz8r760mvCPt8n5UPdbOBF
+Wt2QEh8ueXZRrI4THr/RwlFDX3BTn1Um0jZVx03NlH65keJq42MiIY2pzptVBe9AqdcIHe89JAz
+aba70ms+D8CWg+JMOKzgkzgSeR9vpQD46rvhfO9w2cT+dcQGzQFfjkfTv1Bjk/i11SF6TcHdwhk
dnvngKDOcHEHErDy1GhYLq0+Gj4aPdVWjQO2JTNDCwRpZ1CS4vIDJd4l1PLfwoQiFx9Ga1crIn5K
c6zPZYSi5hc7mJovhq0mmw65gK3WpcMzZqK/5FU0RvhmCeG+ACzzt2pokEQvK+XFD4wvMqD09V+u
qXXPoijYHvFotGf7BHpMD48WMHKbHexMJ26VbeNQsa8KA4IEKvntunQwlMbW9+9O8k7GwnCoG8rI
gOTvRb5qZucJrZxOsoVPmXkR/Wju3bq7GinarqvMM1FFRF1oKUNuJ7aiKqWeMY63M8t5bhilazNM
PwbQR+QmDGQcGxAiVd3ZZ1X1vYscoBr3PwZqG9i8G6TT5xlyIPzPpbqx8i5Nx/36fo7aNe2zrWvu
7RxyABj475PLGe18jvuM+1XdT/5phjzHf72qP84RtdkOOou/so2mPui2Xh/sDl95aCK0u04ZIbvN
vUOGfZ3ZTdNarRvEt1OQYi34IGeMvG2rlMpSCbrk3RUNCiwtOhctdcv3k4xxh3o8oj+rwIxz2AiG
4L8nBIu3ctTKzMNUDO5TprX2o9GFb3Il1JimjWa3CBTPC/vUhBeI8pZnjQrja+GQX5rPb4ymt6+y
CM0pHoMWVmmN2wzNuqcu/UqVMHsx3Dx/cezoO9hs/zT2DnIGqcGXB7uEtRxEBR3zLvSeMLJjNO2N
7AlINTDESEE0OhFvdRCOt6moTmtLIw2ijYztk0DZRa7nLuRKUV2MVz9EYnVeSJ4+bpAsqkSMPB0X
k9Y1leBR63AKplm65MobAYVDThgbxX00eZ7ChMOAtU+NqIG9DVAlqp+MFvBH78fOiR2m2KqVFuwd
pyyPCCC46HuUw6PQtWYZBXb76iC/slDxyPnmF8Vjb2O/ihfrWQV9jp2uqVDNQtVA4Amx6MJseLuf
Js5GMCZJ+z9OM6kUyE1S7LfTiKxtX/F//T+cJhAIW8vTqAgk3d6NPM393VBCCPZNHZRHeRqSEeMf
p7m/mymrfr+bWDvhTUmhZH43IhXVv76b+x9NcXjnRQhuS4c6smALar600aBdNVGsZEsektZ4aHQr
f5rM1nyxQu9HXHfZSY5RGhrxKo7DnRxM+jBeNxNqXnKUn8qBQq5RPsjRgQeNU5CmH3IwiyvvSYUQ
K1vygEfMprZM/yrDcb/IFh1M3KMcNJUCAlEaZFs5in+4vXYcJbqdSvh8YHXyeMgGcZUoXXlnM6uu
cmqH8t4Lqsr3M5VOf4yBlV9ktOF2GJI2cXqQEcGINyYwrmYjRy1Qz5uutEgqzH8hk9TiDX5+GwXz
9RiHv6fKLq3du23mzXt68wUUFoJcnnqWQ5AeKAmkY7a/XUseFqt+iFDSnK+6GoxmGyHHuKhID5El
FXvcPMVe4yksW8iXsrOcR+SrT83P0WjtBJjv/RP+efzzwnI8MYXAORISkpHczi/PIruHKGBBGda7
SFYE5Cp4BEZNFSTCQ129plMQvVS2Vr5SEF9nfEEoqs8t3TpnSWdfZMsYtW+x5rgn2UI/rVrUqQOa
eQ5FiTZ4QNe7ByFOk8ccaFN6r2xls0VRDMCaN27GKeR8mm6tShFUazlqAivblLWZ4qfHqEkVfxtm
eHHI0dzWrF3OF+NBjlaUSQ9+OaqL22htx6dJ6ylMzHP5hfAvvmI/y0HIz8ojm6KdbI2ZGT0HSCHL
ll111esLUKDi9RY7YvesoUlXpV0HIbXns1YIyKqjn/VH2ZavbApGS7uwUET7zwGgqsHvaDkiD3l6
1rRSHO498tX/iE1gWNqmr98WlTH3U94n3+atJ0Aox38LmlAjWbharO7wmF7gKx58VBhe78CFZKv5
keGja3Owy6JJHx0gwFdRN2+yHx15/KLxLdrKWWVtr8aQv3mPjswxiapq18yKw62t5M+dVxXP2tjt
XNHHF9k1OZpFnclol7IpDw77NEt3n2Q4Hp1i2cyUHDkW5Tj2dFqwqecFzRq3iIwCNUbN1aiC1xpG
vIfj/hnB2vZ0a1V+3ZxrfIH3Sm/thAlOcCH75CGrwngTaUmzaGrNFEsPoSIcK3K0iIELLmXMbR1L
DZpzMXUlFrtjsUFA1xK38XbSt30UhwcZ7Wh2vtZGTdsMPlKBQxK82SS59mh1WssR59mPCsh61Cfi
Kbby+pT6CG5UTu994FyGRlZYeOfBHJRHtzV+yX7hoHUdIqF8wP4nfI2sbnfrR4UJ7NpXxwuRqu8y
bWEGpb1XGh3RRRxZV23fjms5anZGiOLzCOJoHtVDLzybwv/ye6pXvJjYcMxD3ryY7U9PSdRMZ9lV
BsXSqPi3aG5sb3xD95+pamcXzLO3slUZYfAspsB8GFIDu985IhDZcLFT3G3mlpg5CKrbu1gjoxYo
+zCXti9p467koOwaTC9YIi2X3SIMW0seLYxE5QlkhOZr6bJWXf8WYbtV9wj6dykHzcqBXj/rM2sV
ntbTYH0kEChXpachhGA4LUlRfl/wFC9+IFCYBor6w02b6aGMJ+UM5l49jLFb8dSQxR8NfH4jabUf
htojStKY6ZMaBAn3PgPYGDYvr5Qd32WEPtavPsDoV9XG4grliXbXuIV5DfsBG5p5jXR0V0iBoWYt
ymTFz5ByiG0xnadYFQ81oDA0tWVgMDSIrzWKdVZ0WxxgBBQrxxAYUMG8lREmYhiLwC6CJwDY+S7I
tXij60H3OqBc3UIt/zE47RdMW8bXAMbhhp0QCgdj7V3NCY92GRH7DwFgWBgx+fewjklFT1p3Ukf4
cIOWQLRWlPx75gPMIm3/JmBabDScb7ZQoYxXvtQXlxLUd4RArYVl4dlFTaTCOGdslnLJ2v+pR9g+
DZY+S6mbILbqWDyNej8bPLH0GCPnORmq/hRPdroPQk+s9KIbv3bqdxlQDGG7dKA2Hi0tCx5LwzEX
cmnATJfSb7XXpDQhBGReheTflL+lfL5lQBvZPD6pvnGeJrc/heVg3d4ntbhl00L3EgB9dmY6iWds
LxYF7OxX0Xr2SwuIM4zi8QGkbRI4cMCaqWcniTZrW3nPMlBtvYeRvPiTbOnI9Q7U1q6yVYTuXgy9
+Sjn+Z1zwXPF4hPOKlj/vnZ6bp9hdQ2vEP2/u2HineQ813CiBdXd4NQGzQCWyq0XY+2nRzmKOB+G
7upUHeRUAN2YWOXZuL+dpUnxHkN9aSdHSerbD23f8V2fz1NaVbFMkrjGc4amFnTcTTFF2chmrI75
qoQQsZFLGQP/rDJFJlU2QfbX61yZnJVs9hVf5cAoq5Wca2oVWg4m5mW3E1UDMNJArW5NcyxgF5RN
vI5FjNjYfAj/eaWQRr316bHfFPg0MCw7Kxvxs3sT9a9j6sHNvM/9r0vJqf99ZTkvh96ytlLrWbb+
bakp1tCV9/09rI/hlGRGf8JAczipKsYjY+jv7v1yUB5kX66l13K0lO29q+1KXFxkm3r1FZv736Of
psomt8RrgWTvH/M/hfnWeA218nfEbVD6xMiXkE2uCWrM20T23c5dta+UIcULjCsMCvw6PAV+bBy0
HKv30QqqVzJlwKqipPnJrxr8xcD5rg4zA7FLyyu5u3LbCYGGSWMPjxqWiA/I6DrffKDl7Jrrn0lc
fZuQEvvioPO7ws6pOppJ12BygsrbEBbmplcR1ioH81dpKfZBHmxULQ9ovjj80s8v1TTqq8WIIuRt
XHP6c+Fl/vYefZ+s2RrBsl3wVvPiOJTD105M+XMzH8qsga4TdeNB1bL8OSkjdVf1fBplU8YFAHI6
Q1fPcgsx4jAHZiNDvHaeL8P07kUPrIjnFZYQuUhXiqG4FPlo2lMrHjU4c7IlD2YbkWUt7XArL4GH
vRbtLfvJn/gTPLQZGi/F26Bo6l6ewlPHfq8ncbOQFyCXqBN2zpE5nmQrLkYe6fJcu51EzurN8UEg
REaVxxzW1TRkJ0vPslNluenp3iSXfxmGVNnKQS3XydvLl/JgtK7Lrct5v0/9HOKLluxQBo9Z7UIm
J0O1oaBoroSbes/tKJ6w7FS+2iVwPlIfztFUk/oaCPDecsDCeRG4XhiCOW5ATOroRN5mKBS3lbps
MQwqrGMuyFjkuVC+cqeE4uBik9aDb2gVzQZan/rfugrdoiKCTVUDIh2KMAHPSzwivCNS4R+e31Qb
9qHqBpB28pGQZ5MnMnEAW51dN7Ie+Gm2LjMX4HZIBCX1sQnc7X3A1/IU0fltZvK4Yk9WhQADHoEb
t6lx25un3mMz10WtPfX7tRxwRk2Am1SnpVek7ZEiU/cwZgjBF6HQEDIECYlmWvUERvNFz+vxA4+n
cmWyvdkpadl9ZAvZGw1qsosg8KyiHDl3ZIVfsG3H987BIKa2exGfogbBvyDVjWM0VcomdxTjGMyv
orkvDydl45MlvL3617gcP2tQ6GJj2FF4kQdlogQtijzDC6INQTIHuViA2QKrp5IIbUydtozkKanA
5gu9t38m314lQbTvRyjKjt3F34K8fTRCtX9RSHruzQEHDqP04m8ozj500Vi8t4PmbdrSjzdGIZwP
YT3KeXrig2bpo3KHXbrymiNk5cQ4MNpNZDx6QVAuZ8GvQ8b++ylwix+3k6UO2bSphpqjZcnFBBxz
uwp5PTVkyGvb4kw+lG64lDNQfD7GINlfg17Xdu3QYvoyX3ZFHdYNu+KjKJRmoxgFsr2N47wPVBhk
gF+i5eSIwmVSauxzdc4l9dAaTB92XlLHOi6ZekPqrWp/hi/DGKY/wwxei6K1OV4ZqBI7ClgaxLnG
syOGaunpgG1BUJzkFOgmR7SP4o/eGMul5WTquceYat+WTrRpMkhtAQB3zGuT6CeILTkH/Dq/H6HF
HqYE8g5rt7iwxe+ALiGCV4aR8do6VXdQ4tZg46Trr3JUNhUekfdo8GszjUB7oDJcbO5qwOZUHhMk
GG5ywUrj62clijdSKVhGuSKMtkGMj/p90qeF5IBe1H8slCqadlarZNPYU/DQUC441C4lknBE8a8o
IbZMgUJ1VZmxVn7WvnvgYQEo9s+5UDX+v5N/C2tKka5LiocbOauifgI13b42ZLyvruV/kbPFaMcb
NMNHPClYO/OV7zjy5I9ATubcLcbSc3fiuMkW9y5tlc3NPgz4qbYV44xj9vgCyfY2G1uyYld0mY1T
V9W81+ZsMxuG5Unxh/qL1XXoADDdbbJu7+hVdAszucGipVJ5B6DX+Xt3kJPTtjYOraZucea7hFHT
o29hd7dD7XQd6ssDpcwqxu10PtxHPwXL0U9xn5py7n3afT0Z11Fs2LAv/9EkfvoAPNu8KBkY39JU
MITzmuLDDKN1H7X1j7CGsQFb1b92MPb21VSl6yAYxRuuh/siUCpAwBqmQXZZPMUwnnZl4bpr4WrF
F7zXsGwjIkzY8lNYmZ7VTHTQtHxj44WK/WKrEKrmiFJv3+GcKC9NmWobFxTWtq34AFRI5S1kRKVo
j3mjpSfFEVf+AxqqMCgVDqJVj343jBstCN7vXfJVPUc4UsFQxmWGGDcQLd8+xcnlZAT0kWCvGsla
dtmoVdzj5SToQYAdZawMycJ0NyBomdmifKZWkT6LtQ6A4lkeSnVAq21m6Mrm1LvaGaWpg2zJKVhe
oPuMF89e9jm+bfI5wq9aNm+HVJk1eMRsIlw+I9I0IrmCB3Wl+r9PkyavpjDjJxmOSixSjqqDfeV8
HYD6rYvWwPH5J1xoLb7fkA93MmKa7GLjt8Eqd+x8H1BMXgZ2F77n1Wg+qL1p7vM8DN8drH1x+8lR
Mjfcc9yAOnEaN3xPfW9YY+PMI8I8S3HiX2MSjReM7HvqCWD45tn3teUkd8IW5L62xdrk03+vHbVm
vJCz+MQFK3NI54erLq8WuuPyx5sPCHAutGDo92ENsmpZpZl1G0CDxKvXMkZ2alN5C5Rd45REsIKU
7hhZ1ZM6+f538PioMYe9fulQvD0GRY98t4++k9PFK1Eb9XuIOSu3ranf2kI1XguzPMuZOTSuh6KG
HFKb+XTK0aIEUsrMxGl5QOoWYdSr/PS32cFytYnclKIvh8rIDrJPHoY8yZCn+Y8+OeCjxPtH3C34
n7j/x9qZLceNK936iRjBESRva5412pJ1w7Atm/M88+n/jyh1l9vtvWOfiHODIIAEyJI4AJkr15LD
bm1mCK1biiT9/zAUvu73aCJXbgIxfcyjZGa8poBMw1hWFTzygQ4i+yS7YZqHKmuQ5bVhHhRkyWPb
gEa+Nckpfhki66XpINvljUFTLmRfOU71wcpJ3pAzypPLjhEuz63rNMMyxJs8RJP/CDdP+wn6pyNb
+eFe1oAaPhlhntzJWuWXcFPX4jyMWgsLPkSCTUoSluxMELpadNChH5E4bj8NAfk+YNyyg+xFDcJc
akOBR2fuhbamWVloOu9kr46jHlbuMNvKXnJJnXWHKs9G9pqhrm9YJg1r2Run6rSNSY9eycsorXTc
FW0Xr6SxL1xrbWVwBCsz8281CvvwyyFr3bm1ggWYeIer76B7QwPXzNt1ptWBB42ktkh8Xz82atvd
g9ru7u2mrhaTVkOzNFdH06IjDN0tXhcdPCltZR99dKTtGzv9/E42yyJICnWphiF+9L9NO2T8Dkrm
vciBsr1Hm3dpwAx/r0bpVkxjQrQpQAwqhGVNBz7WWIF4VbOhWirZKB4TAqnrwTRQe+Ex2ntR2e5F
O5Tn2G0B4GRd/ZimVr8czaR8hVuTTzJLmiGplxNpBQi5pzA4eXwkilifQ0PaOkX3Z9nqYC1DP60v
medBHUE2mliWueKuCqtqTHje+/rSmmmzyLQOlTk5nHjGPcnXxt7rtDWMwm/VlIkXzUGlxAhR35RV
OOoPGukHj0MjjAdR+fc+vBsvZt0ne9j7tZWsJlBNLr1SuAdZVVsXn5aaPSvEoe/BgLzI5tbvi11j
2ADR5zNFugf/gsPXX/aK2pzV+dRPbjjkd86o/JQXoNdhty3DWmEpxqDB8NAL8YV/loMmZwP5V/Si
aD56kSZCg9XknvO0cM8teaWwGsFBIau3Dlm1klAc0T9d/taeewVh0amZugUOQXXzp7GiyvnuGv5r
m4UauqWCLKmCvyqv2POtcJCUu1ZjaPzZqk8PslO2g+vZ2E6Un9rCSQ95bZprNWymt8T8mqpR/s0N
mm6FRll+Gls9vo9hi11YMHt/m7L2PptapKBSp961rpdt9aQdXiAk2MmREPnhv+NOuhhBbJ0jbdSX
cqRiTETwRfMaQjywUfve3VXJoD53jvN8nVrF9+n4tXPvczeg+hPOqzkuJkcB1INYy0tw/JpJYx0M
FV9p5CskTM4X5frJN9fsuqfQ8rS96lTJpopJmHGQWpEGMIjFK0MlRwoURIuER+0vr1On4kTGU7kC
mQkQFhqmU9VUxUkeNfPRrSoafAVmqKKk+p/sNKHjNJDjfL90WbP7j7cJupwl+nXwb1PHpruGGU9A
O/rfrkBOJYfKa/HVosFZOJ9ydNXi9MvZb/NE7eBuK9t7qMUEn4YTLgurdV7Tym1XE2SIB1k1kWBv
Vf8VqcT82Fo4ZGUzAsyE/pIIhrrE0T4RBeKBZjTgCX03dn1LZsm8D5sjT7muhveIlSgPpAs+STMB
dgDwstpuZTWOxiN6u9NTGlvTJaocaF7m4T2ubbySjdhLM3v4DI1u9+KyzTp2qa1er8UwrBRRR2U4
KakTPIu8eIshOVvbM95VFsYMepVH6Yw/ZbPYpSuIdOcXIWTWdTQ2i1v3JPGw0lI2JmNzHxXdqm4F
Cr5JihbJBF+4a3ndNycd9oNlA9DN6ifeg9pPL9afJ6c0v1gdiUgW+2C0jqBfD0IEiG2773ZeZ0AI
1OXdye0qddP1XfEQQm0G4U6nfG5SmPeBEvbfTUffQL3Ky9Um6cjz++kHb+8vSodueNNb5TIu0NN0
esUgW43PKPyU/j6KomlfNEV0NisU0Mlb74+OXT/WA/spuAL0vUHi9mNb9vA7zzRasZGcLAUvvELU
4Y8WWhCf/CooXlSHkNTQpf+a428Ld54DHvj/2QK2GojxZ/aweQ5R87nUk2R6SELonf0k+4mPA3oP
Mw/ZMeOmynqkQ6JIOddxnoI0s5LFwIfhpUxQQnMs8CpAf0jPMQSMQF2MIh8SSSe9n8MoWWWh1ISO
Mzd8uc36rIIdAEfHGPcepE2EklI1VD4PPt9n9qjN139cRAeROQHLKVqY7CG4iN7GtZxk14vIURZ8
qfqpQodHm3l6uIh86r27cGI3JU/dmnq+UmJtmRsgBbw5uxP5ZnI35aEyJ3Zej+aUz1hhc+94xtVO
mZtuFtKMlLmPAbNtOc8pLaTtb1Nez9OxvJVzlpBIERD3MsjoCP5lZIptsgLeaTFH+ipTBE8+RL8j
lHuyJS6HcKO7mbKSfbLNGh81t/Qe5Aw1IclfZvjL4DbD/3YKeQ3yFPlYlWfWAs8/dIh+nlVrtJ4L
q7hkwunuZM1sSnWBynZ4lFXLrsnsiQlPdrViPeeB0m3rfphWtVKJ5yoVaFE4IXifeaaxn6Y7N1HP
vq3g9/vlHJ6XXTz8gP9v5xji+nUA5CfUdeoZ1QMaxSBQHPfUj6gwk+w1rQwl8U5uVRIfNBqHHKQw
OBuGXuzywID0xfTPlS6inkzLjFI2aHM3efBPOBR9VIRyAyX2WBDYvgq2FIQFt1kzeIS8U+8CLUh9
8uxoPWXZ4K5km4mggpEYES8EzGrdI93XjYthPXYIrl7rt8GdE69l7TrDEIVvrtJfWlITetIIIGo7
h/gb8El50XQUjrpVktAkrJ4LexW7PWrVul1uZKMAOorhMBD3/ssQTmHUouvaBvIkPhNdKM9+oZhP
wYhg12gj5AVTBHDVFpgKYdWzrMnin/ZtjGJgo9f5GkxTcNK7oFv47EXXKEWHBwCx2ZMZG9/UUA2+
GREbGPjzmgcRpy2iYbmz6mY2RC05Qy3vvsmBWVp+DAws65vslwOLPGgeRqV6IM9wWEEw5z/oUQif
i6sK6E73pp7a7ynvsEXkZ+Nj5qEiSqBB2f1mmgeHIjfEeyFM/H3g2K6mdQZW5mY6wPz0/R+mt1nL
2bRsJ/+h8tOvlgm2sV8Q7IINFNL4eBTDfSAMiFhnzT3NivzlrSPV1D935HMH3AUfI/Sx9Q+ITpjI
w/iW/eQHRIJy0U+fp0D9OBr+Prr13o7+f9vlEFVcr+B6Dp6E5TTzXfWOmW0im6dfCK+6BEUOtZHj
pMApsi3yeeLd0+pvSa6On34zbevmw1TR061d6+I9C8urKYldH7O6nVpd/mma24n9rrfZN3TYp99n
/ecF/HPW/3oBqeYon51gesqD8R1qMla96pTD6oEjbozz6qH1IScFNBm9810E0+tH37RcsFYYx+bi
Z0InIxqfn1rqyWvdmcei0KJ30j/fg6rQnrsuybdu4Pw6mbQYVHKO/p5MU8PXkZjB7AXzz/3tHSTr
LpJH66pgeyOregR51WpyIm0PnQ/IEx9J2lJk95bSWE95M/ar3hHkVBqB9YTGWnBqB9yHsteeTRx4
K34bkCt1gFSmsJ5GNccDGXxnowQqYS4Cc/ooOocAJdwG1MvcCDYOQuFky/0nm9bGbUF8pVypHvAW
udoxarYPdfxtAKK/illZnqyUB+jfBl6Y9Suliz4MNC21lgIW6e+eduQJib7dDPoe5YVxPkWfpimp
q820ur4oRzuMWGc61kq+FGWharV5AVod4IM6XM1kkz63I0EUXgdcX6BWEGzMvGx3kzoVs8Zb9gQ7
MnIvRBW+FZG5cY3e/OkU7b6z1OxrZMD7aSd592i4hbFBvg4QLqTwJ5/V9XW4YpCMVFplIocD4TR/
dma3D8d5FYke5xYG4fF+TMAI8ue5eJM13Msi8iCoqNWq3ygWroZF7ybdnmxEAoNmPF5tpGGiDAh2
DM3F6QrsIAH8GAeJUryx4qw+BuWBJbf+ivtY3VuhEa25AdQvmp587qAUekQMrbqIUNUXflhoXyz2
ykvIBGCbQN/nOXD80+Db6pea8M8GkrNqJ4cDVbLtvHrNWULvS3Zxi4IU4ZNQ6vC+IoJ5X3j3Q1jF
d5pvls4i0dnq1h6qAoI4j7OQdqOFM9AtamgdZhvUrPJ9raORU8wTyFlkoRigBDvijzswV9E9C79H
khrsvaLqDSKE3PRqozbHEG61TaOB9xlH2BxrUtrfJgF/V+ErP1tiDIGKWn2QW4QIdT381KpAhoKS
xXzaxQI/hgYvvc4yEoXrdEXgUX8JxuyNb0m6Up3OWo8oOl1kUdkCPW7XH1e14Sn6QjZGtmdcYhgn
CeDElsojLFuiIlBXSN3x0yFEaeta+T5GOJQ8PKWLanj3ULT+STDlcbT99k207PFTe3CfWd2TGAfu
DMLpNN12Ve8eyflpDuUkml1Y18UFHMS0VpLYfmx8MAeI+0avXlb8/A8nIRfoMYm7P5+kCpWEbFsI
qJD08A5tqgz3wOm05QiQYCOrEIMDtu4CfT8p7k/FIwd/ITsCMwUZXCYXErLQDZ6L34ZKMzl0YCh8
Z+EqM2MdZb1aOckC/D7abde6ai58O26O2aB/9Mp2Wc2d2u0WQ1GeM42kJdk2ER+5znKzk0e6PqAZ
qY3+9tfp53O6enuCPRo9VXg2H9s2ic7gZR9lTZubck8jG2QM1bUrkjM8F9aBPSZOj0q8iimKN6MX
BuZSdrSBZRKSQIPhVpVHsVHFGcJldN9muNnIIbfeP5n8qe06q+ILuDxrMyPfpSlPcq5KTL2zvvb8
aiWvXE4FMTVXLc95NZCt1xH8P4NFSyRzU8+82bLQZkLtaS5ubaEo7/FWK9vf2n01S34xkwOMCFaN
he3WuyaJEihumPhmR3Y6vb9NI6tmVwKvb5rDL7Ncra8zyuuSfbNSb2Dh+f7nRf5Wvf2OQk+To+K8
/PHcNzM5tyy03LIh1o7Xv00pf0ZhB90B4t3k3OR9cRca6AqGgXfKx6S4a4o4tRZBYR51b8qOqQ/8
Zz0kgPBsVdtfTeZR8qjownSR1CNIftdGSMNC1RNuOcfdXOux6w3LqveMtemJjzFyIN/TdmUD6F3J
S+j+njHOC1xDcHoMejRuSo1Ymu1Z1tGaC1mVxUTGBVChuVsWsts3snCHoMf5dxPehESTpI3mxd22
idUfs/LIJnUsdZU0iMgjs+bdJZoy51uaT7LJqYYfltXnJxAaGAz2v+yd0tteRxMdqiySGAtRaeu2
bYdVmrG1g4GMumJOw8oqTYJy1Vx353oGPc7DBF//uS7dC3iBi9257ft8wP3evkdWcD34uyuhxbd1
5d5Imrh3F1XaNutboFOvzDWbEoD+c8RUtsvi9xip0VprfQiTg+w1x1pbZGrub4eMvcfgdvHu9r0O
OvCEsBwJiPv56svPNznR2T37RFmRpoHF9/023JWffzMu9a3uCnE11Oo42JIaFBB86us7U7d+RnYm
dvD81XeyiehGfTc4+rU9V5LRWsje39pSf+hY8yBUUY3Q94BfunS+Gpxg5SnWcPFpr8Pg7e1Mj96b
ziIsXfTpc8EXYRs1oN4TYzQfsjHAFz+bGAKNPU0dvk61keBKrD9mc8juhJci0l77AMSgwvr6NhsI
zWibo03n2wMct3MGmTEXDm4dUhbntDJ56Ghlv2YhksLpp3x0yw5pLcfJqp01DPkv88zzysny0AbB
5QTeoY43vttqx9z6ZuL4PyiFrbOTnZsULWSbLQ+N2NSO8uhWMKILlelwtb0Nu1mE8Yy5Lo1zrlj+
FgY5RBFnBiJZ6Cx175SE1Qkt3fzJlUdTgbCUaG17dzMlmfdj+M1ODs/1H808Eh+btch6IN/VMioE
IlEg9u7z7tkre2SI5oqHNuw9MXmwqQmB+U5VHAcNrauZHtjxHbq5GQssF73JMjkW2dkmo/QhFH79
EMF0eP9XSxOIZK8EA3pmQRzC0sRyZ62jnrcs0Ay6VHMhjyD0yi+yV+uVl9DoLnax8jPFu5hJUd/l
TT3fmvG1KXAnGIA8fbAW1h+tvKZuDrHAn0J+SLTWZ9J8z3WrrT70v1ZBF0drI1D1Tzyc8Bz9s/e3
sUWh/2ose63eflMypbxAp/Kv2aWFYUHnT/J4tf3T+Fvvn84te7u6/aIbRQNTdqHvCrtBqILdVSrG
9mPfdd2C3fZc0jCbDW82uqd3u6wuwG9rSO/OxUSqyfUosyre7KkSqsukccwlXyPe3b8Z3QZCuSmu
A28mQ+1N18FOovzM2hzqWMhGUQYZzrqS6qex9mcas7+qUV/wXkpG9dqbay56FKlzxJsCR8JcBF3x
15FpgGP8uw36f2CbSd54izpDUM91C29Zm6H3ZRgBthDFMO9dAwzbYLSok84doxVA4VRl8dmCyuqJ
HN/HRlXdL+SWKistSJR9QmrHS0G8RbYnA4vcggjSNhrLfM9Vm4uqT6LnfiNMF+j6fGw4bDdUvF1H
xNHD5yRztY3mIwMtq1GqGeeqgRrIisHIx3Ck6wXpqHKaIYm6Jao5YidnirN+2ikpBITktUYPQ6GS
kOBUGyTcQZCEBfJAKZKtJmwG1qLwnIXesbXv/W5c+w3EP4HUmHUVdMLcyDglsyatSLr2bPNQXTsV
Lx/XkG/+y5gdEmJIvrok1HAnWRll8ZuEaCNhQTO7o1cXww5s4d3vZI4Z2tuoDwXTepRPJohktpGp
dbxW/Z4se6/J3xqD9Z2rqmxDPU+F4HR2bdmy3laRuPixCuSAF9XVphcC9jXVjvdXG19hjIKGwseY
OvCrhQmH5Mqp23DJX0b/1FSRdpBV5HSMTyKuP6rW1OjXatWN/zK+jfVHPVzejOVUslp46sdU0rjQ
DGUTR323jIAGpVEVHCSA6bZC+K16/f77+aaZpuD3VYPIXLKkwtrdGqjf+V1dfA/bfFzEkZs8NznK
Ei6ogJOnQiNSQ82yRbBpJCoDn0kwjdEbLJhn6M+Mn9pfwyel+hjuBehf5IotTgXJ+4fOtuARJfPn
tpy7renkEZw6vBPk+s3ztHhRj46zvllfF4O/LAnlivFab6E7Xmgz9K1CIuM0lra7iuxOeRuL9hrf
ypO6Wbp84AGdOMEp8Xzvf7Awm0B5K9FGkrGp2xzIv5Xrnrtfskv2uR0vU8A4O4u46pNIVees2Mi3
sz/Pl0WjxMshg0VsiIb4wUne07iZkOqDzEQe3QrZ1tgB+G3Z2N0Ob+aaEiQHSG4JLIGeg8lrcBZe
m5tbqBC0he20GVTbWvxijEN1uHbbSWXsTTP8fu11fBjus6yErE+O7hJuY2Kh5sqyp13YoJEURTmK
EwavvY1OYuFSNoaOS6Mo25ZgLmSHVyOtcMRdMMH7aTgXshPLTUPO/dYwnJMYi+lnoRdgx9rpG6km
kIY0WfHEo1Bv0vnlm8+FrML1lz+hCoTJbDyPksPnearIBJASIKvp5FV1CYPwexD54edAATvdD10F
62sTfra9KDuyeWfvP1ezybH2rpOrS1klqNztTNdtVrJa6nNymANgVU6VVHW6cRNWVEEows8dohjr
KQcAJo0Lczq6eXbiVsiexjmJwHt3DKSiZINlIi2dCDPf2KOdPRU4HO41x1+7c002gbnsl51rpzs5
gKx2nptIe5RTyabEspsFkKr2IKslK8UavfGn0VXCbaIm4ToDL/HJteNsX2kO+W68hj+pMaRr9oR7
Qva2rCAvjuF+lrUEuueHSPU2suYTVnguoS+dp7m2dMlaySr/cYrs+JOeF0+BGrqXj7EkSYqwj07y
PMHo1EvcSdBfzKftcnjnjdZooS5htjKCVprrnK7XiB5mvwuGEZGX2bjQbbCi41fFhlg1LH1coZBw
rAOHqmxjtTveFXbULfS6s7aO1kPAOrfJXhUJLpssrcNtgNV7+tYczc3kJMaGxFJIQRvRk2VQDKu4
5ssmq45v2iBlPP2oDdnweTSi19gj8U12oiO/KkEJPbml4T6b+k/ZaoLEvvfi7F7Wxl61ThHabQtZ
heu630Mz6S1lNR97azN28BXLKn+NcWWG43A9eR4a+BY7OFRlr9JbuDmr/E5eStUSfqqVmgfB8T91
9Tdp00XFPpoiaNejjLsFuaO3tFc/ky9KZkxtwuqqIRc0BoL2ojq0OiDGGAmGfVR301qd22M1XrZq
gYQbzvtdn0F3MOaG/uY+2G2uvHkl6hxBPlS7rGzcF0v1WWlzGuLE9doFQgDAAvSmbscnOR0kGAVJ
NZF5dMQgHo2s+dKGavwqvHChsnc7+VmtxitYUpJTY+TpSR7h2USlC5KrdTSR2XjtRgrAAGog7VVX
PXpJqO2kuZzo2n2rj/PsspoIezjmMFR0qbEv2NXGhoGygtWcs1lPqxkzRNLK2XljJgPfZHkou7qg
r3a2X59jq3wnAjJLK5rlg69dyF9gPzCGnsU2ZpgV5Os4WYaAIZYEjMT22g+rzFJRNefO78fi0YCJ
/oi77Pu1EwBJvdKFv9CLZFwhvADifC7MJptjoU13QVxbczripGJukp2w0xSrXhcfAwZ3+Ohww7i9
YCpH3+xltfWJyHQWip+hExNNZcF1Hmveh35R3YWxTQ5WOiRrWZXFaEwImRlJtcpGV6xubfKoNCG/
FBrhGWnX2n5jLUCzQ34C7P5qLQ3VeZqKsMO68g2XdTSnuxatV92Bg8QF4hvqtaPwdWeRFdqw9lMd
2ptGRbnMre5hqxB31VzI9gh1ljUhgwCph390WCPyeQLRgd2tQzQG8CyCmqcCLdpNV6Dm2hFmvUCB
6K/YcNVfbWEt/bjq3+1Q54UZ1c1T29jq1m6QaI6cIn4oHFi1pUn4HFpa/p54UbzMoDq6Nwxk6UZl
arY5lMZPptak3Amif1cnY8Vy2X2zujJZTaqAvWjqqqMDW9+6UxL9c2hkz4GqIJfslspT7gd3pu0a
L2NWNOtR5a1pogp2hjt3XKnlYH7RCm0rLyJwYOfHMXVnwk+yFLn+nTtM3aYs7MkiDw2QmV7dnGU9
HJxmmSWDvQpcvTnLQnbcqjAgGGsxjOI6THbAbMY08pClublz8pqcGya4jY3CFk7YYTBHFH3ub9Pd
LGSbvBQzNHYtu7ODbIpa/aAqoro0cNscUkurF6yeASdMtvlkpuky8tTxYbIz68nQSncJ3YOzldXb
gDovkmo5GwthICSKksFa7S6wi4WP5ryA0trU33RRE6yTmd5bFlVyUeGEepQVaRAU6r5Xim3A2mxB
8Er/5CPKhhuPaqk6rMnjYTgJqIzZSMHB6vRo8LQzjjyIojsydsTO0HflUPkXuwz8C5nzITQiVuYv
RD6ZW9nDu9K/aBmBkIWDu3gNDVQOr5DmX5yh8Q9F4r8UJRSLcD9H27rMpy86/BZTHzqfhtEcAD0X
7nIoxPglaQsupGr6uzEWwUPq299lu6Kr6mpM4eGf/N54UdHglu3gk6Nd4dnZ5mrmF0dUF/LnIMVt
6td2uXTwQK3zCFq6WET1XcmHbD+Q3N0MbX2XZTW+Ctk20SYtmgl+wWpE/cWLaiQt4sr5OsXBW0VY
/Slv2/DQd5GxNhAxBUu5lP1V25eEl0iVyoEPPvrD8OM6ruPnhKab42Xr+k2TToi2FnDGC8v5WoAw
jknz/1IVYQ/ZvI1QtcuXrnbDB2mgi2Qmwq5wMaFDfG79EBBol7tf+77dkfgfvego0rE806dtlkfd
Syuga5inVt0WySpNA7qKFNrd/ESy+rpeU6SETxYsJ88JqNi9P0TlpjSz8K3iXyovOg8ma+UnaXcU
tgbcNXM2gAei76MNTlmZdFLbM8SIUrIoFiGksyjxJqQbGgkvZsnF1j+4Jf7ExQisiyg06Q1G1CKm
Gq/xUGq0Ow9Xy34eo7Fsk/O4gtTwRYA+oogIU8J5iedNxMN5sogCql51UsyQOLpFU6QlZIrJDllo
anOCpFyDtABbWdyGyhFWXl4tZHupDqQsD17YnCfDbICrBMbW8i3veYCvAtY7C51xLVGei2Ac9iaL
hSWs+B6vs9E59X4O8ezca+WZdZ+3uG4F+SBLC5Btrz9LS9O0SQ10CkgbMDQHOPoH8p7QGGeafGpw
gZFNuZe9+UjiXV4l3UZewkSSx87T62Ile1OvD1iNJ6/k+PpHkXk+KTFp/MiNmi7tyo2/JkHGEr6f
fqYw7nqqMn7tOrLng1pB+VAJxAbekAIVOK1lk5r46I8NylMRR9Oi7mp04CId1Tm4dUHu3CHhV3+J
DMNYulpo3OdV7m5DV71DjQUi4+wO5De58CWA+aDXjm1mfYbT8s3TK+VogeOr2njeNdk9cmefjKD0
V2reowuhb7su03fdmL55jZUjEKjtTA1hOf4eqza2lBMahPWiK7v+sxday2zoHKhAkM41K69YDKqz
jWwVDtzO/2Q14co0+vdmFOfECu+gONp6olnyR10VA/TjSFWnqbazbLFpLf+NV8mjotfbqqy/KUD+
gPsYxTbL8h+OODuu8tWFPg4Fqg5lW8fLWZAZ7xEYhoXrebAvqcHWZo0Gq3y4qvXwESp65xxPP3K7
e1az3j6AnVzECXE80wkf40ojNOqDIChrMIP+3hrMZq1WhlhORbJQCNAWejY/+cAlopYVLmaTYyyF
6vjLXqnWtoCcuh10ewHiFRS7F4lFEWchelUD6KUWMlsd8T3HCXd4xxQ0H5UJGpqULIX53DqSv4oN
SW01p6q5/tQtSZzP11oVgAF0w6M9aIcqdsdVrqTxEt7CTeE7z3qbuntVV8elnuO/Em311Uo1+Kz9
EG3NweP+F965nurXPvkSkd+bElxHsRygaRfiNahgF1s4HglEgWJtMt0fCNyaS3Ko273Kzbkw2CXH
ncbFzauQgGD+Qg/7cKka5ueQAMmCePQsCp+Umypa+lGULfNSBQXabOySbZ/Tu7PAmPhGblK6YJ0D
6WFtLwu1STZe2+P5d3a5883qyVNqwzo/TnHxkFScq9SGcR2MOfSsn8GIqxvdK5606WuvDgiYdOnF
nZ+1MDWCXd2LB255ZZdrIeSRvs/SNS79XayJh6Lr3uLAhVAOkqhFO+ZvdhYj9Gh1b2YTbZQ5q6yM
A2TxnG6XqKq38huS63AsQr8uwvfM6fKVXYlVVZs962gsdb3dBbY7bAd0BTJ3gWINgQN+zUoNaoiK
DKtfNNlThzIfr/NDWvjWOvL5SZHjfucl8mpMD34FpVGqF8G2QLq0Nty1xqJvbTXVK8FlVELRMiR/
tz2MfB14eNda0dc7tUyJyPnlI8RR9bb1IDJWIUa2ix/k7RVLvSavRWRAtb1svNjGYC4Vo7+P1Hxc
+o5FBl2zcawUhQso647cNWdVdJu+watShW69sTy1OaCQcUlwSU8eAjKxoemH8RMoCPuR/F1ublFX
+zDy96Nq26xA8ZrzStqFnhPeVcKZdnxgpkVGZH8JwWUJiQ3Qns55UIY4IKXKPod8LpYj0k1p6v1s
ezHxx8XX36BgTI58ckaH7q0CjrvyengYy5RkE/inQLYGy3TUqs2THec/0qB17x1RzZmo0cm2LqFr
sFsOSlJlVcuFlMfe9dUcYBpaZxFl7deIT9vWTqyvmeaNKI3al0DhV9hey9vY6J5cEK6LWkmmvcKB
D1/FomvtEoGP4qIJ+B3HwotW6uC8KpNvHVTRqg+Dp2zjkBuzn3jMWw1R7MpAuFFHXslQHnqV+ySt
snM2ZuEDGUD2OUMd15vEC7nS4w4t8H0rYvchTu2jHSSfalIxD2ZPjpeuavY6MgrxGunON6PNp/uG
PfiDJrxPstlh0btRhrZH5tSA6Rq8UNoozZMhCudSgdFY2GVivyKO6a760UXMYp6stvkHWuHweQot
vrx+nC9lezbYGvL1Vn8chG29DMVJztqOurscRx4pQmz4Up1hfB0h51g2hrBODtx6n9OoWMj2piOX
RiiEmbrZTMkBVkozpUnzTWIRY8ANW5NbBNEEW8J7gow8eX9XCWo/G1eplNA2gHgJ8EpNGKff2RBt
TJv886BI9PXQ84UGKkOS2d8WeYeTJBjKF4sHvxK+82oEPzzHG9/gaxuItBbFTjaXI2mFPVhQZIN+
acb61tyoQbErCvjgyDy1CHGI1HuAh1xfGeRGHo0xDR/6lluz9xrAt1X6Njj2hH5EZ+3HTFdQj5y6
Nw1t2Ll/yAJj1ef6HweyW+3XhqeVK2jD8kXYkX9izvDBwg7VbTtk5FDNVaSE44e6T1eys5tBh2bt
/WsAjO3RqlNM0l3cKiW8jmg9/2Bye88x6M1zn/AtQa8m3srqreNWzRxV28Ue38N5wK39VpVHbsAi
Mvl7pluvnNPuhcnapYafILRhPZwLkWcPYTQimaJ2FSr3H01kxfzeBOIsOo04+qGHNvpDbGvfsr5P
nv22LnawT1nbNjBIwq7al8iP0u9VZ37zWcs+D6Fa7KLJ1NYjsm4nlHWLSyyDmmFrf8kaiPy6INDO
uqlPj5Euno25/f8ou64tSXVl+UWshTev5avLtHfzwhorPAgnxNffUFJT9PSefc65LywkZYruKgqk
zMgILHmDlRta7KYxTPmaQ3tLQmz+ndVgW5BQgN44ymzIwFQ09vYLeDUHaFn6EnV6qj8f3gusLu/n
y5G7hOjSdDkQfOkPYImbLodkfYBgRM9uut+Xo3nUdSfMewhSSwRZvHHtYnV242ZJc1eNEq9dBqmw
LB3XkZZX7yFCxoBhxBcLX4CkkT4Pmev/xULAIlFz1A4inw6SWGFVR4/CSYB21EGrS82eW9EjdvlP
KM/Bp/mnBeNwoL6rBdkn0gNOs8U7mwbpMATehzniRtwmsdlvStahPFr4zQPnZfuAAqIR9CTlsO1y
VIot40pX0jTyjkyCHNXn5EHG1Dd7UBPxpHOu9QxRbt/p668iko+oeU2//3GC13r2fcj1vwyRcf97
6L/YtGqeP2a+XivhUD8H9OCFq3S8yMCxnycmOMzqONO3c9soU7DP63xbjigaAGNJuarNGEmVpKhW
YAGC5osKGARGcRntKOWCzP5Kd6PuDrS0H0fJmCIIV39qzbOXFeKIsn8xRmBSEWM2lqY5Fke90TR9
wXxfP2i9pbvb2hp1MLg5SN6ixgDrHA0SO2bxIKHBpepei5us5/m58pkF0K8jXnutfAHMNvwJtsTP
TqFoLk54ZoLLmGlR3WJ1iH019wSgn7Flrl1Qj7zVvEhRjt4gvmcz8Yh39Q31m0aUI50bmOtWesMb
VApSLPHAtVpazQBlLcuPgjeUPoAqk/PqrtAa9y5v2A/QG/F3VAUzZFD1YQ8FDNzxGa5QaG8aKjD2
qYasEHWT99gYF+/IDL7P3nURDHtnG6FCDaEyxzq3sVuDxbo5syS1p64Q3OrTWWliXWcDP74lWxog
u65Fykp5zf1VbeJmhTgzUrZYftyL3NbPrTOMS1vW+XdQLhrgRPxqM8dcZVrdHQM9Ns5lgTKudnTz
7714R1EWwsK4bTYWq04UGnIK2d25Nj9NcaMURauqRWPxHy32u0WW/+InxwCcwDEbzhoyvwgf9fZz
WvQS7OY+VCuiwtkC927fcDuLoGhtO5vEYPweuQRvCQz4+NplYOKK6vBHEYKKAATNDDskEGgAL/Et
uE4Z+dVlStF2H6fM88HZ2HHD7zUsLZeNPNBfC6BftInAr7yhf6xDsmFqUjyMmn4z8A0ZYx1/MW4o
eHZtfvJFAcT4lJh7F/xXRyft0yNoKMxV4+ZsGUob1XvXARqd+7TIkPhw1LDPfAOVqVwptmKG2QYa
EfeXe9bVfFQAl80egFj84hn4zpfITYdbemIWuDvPajQEXBxsK2EcLzlWEqMAJZOPquvQxJOEO8ZX
8DJ1u8R2ImCBRttaFqmDIG05+PvQs9+7cghuhToEPA9uuyzAV8Iqc/1pAL9f0Pij0DXL/YvtdQ7y
nPs/zZHp/rAwUc+9NRTiKHdR5SpCd00tS3UBs42Cx561lwFkZdU+rzmmI2tugxbxIOH2HXb5dXNL
fa06w65agvECykSIvpQvbXRD6zlUjgUbD7G9LejJx/cQ6gdqPSc182M3rOdu7HSg5Ri6+vs/u2mS
P+a2yjJZMC2wgF4C0SRJKPQR9kdDpVWQGzWt1zGs3zMe5XdD4NhPGshHqTuJa5VHBTKGhBb+4oR/
uAWuu0Z8Tcj6Hpw09m2Z8gW1WiCe7mUMbAsoOhpkJhtsZfI4OFhO2J6czLdWhVuHbyCgOERp6P5A
2cBzxGPn5ZMpMyDXify4BFUfShY73QnvOKgfTYWc8ng3tQyF4aIWIPOoiEJLLFBj15944YuT6Oxw
jSgBSPdMr3ZuCjsM1xzC9dCILxli5qL6HLNDPbCxkcIFjYYK5n0I9Wm2i2R4Iyz+bQRave4Tf2n0
VXVK6whCQ0DiL/FUiL6lLhD8sjCeY673Ow5Cwy3iPtkbOL/XZOAaIegjpVaeoKIAge3AuXi2hnW2
TFd/HgJXXwju4THvFO19lYLhGmRb9Q/kzZOhd38gY2gBDAQ5hSp18p1MenNHprUyBYSCTA3RN1+6
ETHDtjvTG6LrBd9IJPS31GQ2yi7tMH7JytE7jA6KHpkQ/N0zsI7DExwhdLynHpW7oV5DLbCIm9Cx
vL+5V124ygbDRcC1ib6VQbapPIe9gSg229q8BDtm1LvPFlCiZMAlEA1F2qRIYDHcGgZzlz6URL7p
erLR2yKaPB2GeEGZxu4zC7STmwwHf7ARO/dd8YjnzZRGoFZRAfqlnovXFj0WqVVhjFocgIiHxNnE
YXdvhY5xS4gd1ZJOak6tRBPTGIF7VGse+9Mv+m1JsyhLl2PZ2wf6Iml9RIbUclNzWvt+9N+mZ2TP
Cn9Fg7TSBP2DfY9P/MM682pAfbJx7HsfRF1qKnKZZ8g7zdxddpspauxOMhgQQWNp/A34qJ2DO+bV
83yx1XjMdiz3+pcaoSkysGUHOb84Hc8DnpanqkFMeLTk5Ako5sVTuBXbuQMv1kNZaxvaBCFChegk
y6udCVBZtCxjxAipHUQh2noHEAm1MyVL6qfdwRqC9BYV/DYY6IS7RhwmfxrwqD/oGQggzGTIkTQZ
06dqWRmj1yyhaJxhCuEdyHTyDH13TaYSxHYfPYGUP4am94Bc2t5US47YglpM3VbiXusNKNHZqBbs
Afl7/YuFAZrYxVggJ7RF5UbWrVwzznZdoxULmwsBFL1ANBcVVgVwGbm7EKNb4K9CtipTTRTxldOr
nA9g8aBRugspjVWmYjjrHmg+cyjA8rTGUq5CdD8D09Jey4LqnfEbVPY0bwEz+I3jQGaPus2xzZC/
T9xb8vby/oM3YnAXb0veJDEklsfcyu/cRNf3YNTALaAekiCXR0EwYIDooOck5CgihPpA+TO1nRqn
3+f27F/xqNy7rK9XyKeKNaiYor3sHP2dDtQcrATFyaqv86N7T1jJYw71H8jqQOM9EoXxniBNt6Q+
7JWTR8NP8G2g/1+nBBu5WJPrdcpY19NtzPwj12T9MIRy6cWG80QHVNCsbcmde2olQ/WLgcISQtMw
6FKpL3tEOnbQqnefUiGTDZQQgLdXTbdtm32EUuNptipo+pMMta80SFcCE+DSLmqUnP/zKqAP1I40
7aerdOAWW7Sjo4N3oG/WeVAVT8bQdMeyCH6h9Bj3dcNvmqoHqET9AEBNATpDhCenmzywEIsHj1Iz
/Tyunm7XYH8LT6vXk7Pd8LsmN83n0JZ7w0eUuYpBQ6haLXCBc0sgizS3OtX6n/xozqsl+YGaeBOj
nOOQeAZbIy4ePw0Zi5YD6sHeuzCAhnA0/ARqYVlYI+rSGuQqEEiKfiJD/8XFNuhdh04OUJjSQL33
mK9jFFXdAikRbEOExQ4tlFIPYEo0tilAeLcm5IOmq8g8vVwlGLxXcNRMV+lDqfRFAGuhqwjZfCm8
xH2Rwy+oOIFADIvDFX38GVAOp5IBbTV9/G6p5G3BhaA+f+T5AJUbwuSGmuTqdp25oubV9fL5w1Ur
mmzjBKAWD7JGPCD7fIsQjXwDn5DcMjYWG4bE4BuwX0r9qLyDyOPFSnWjwncE3x6+5KtVoqzMP6zi
IgQRniZxK6gAJCgSvpMVVqjaHQj1AGdA6YTKudNOufRU+sXDJ0l9YLRgt10N5aVrVh5rU31pta6P
lzD24VUZstvrHGSmKYtPczSYg3bmqINf5q1t3yKfFax9EY9ggHPCe3CfIDSMpBvWCWARor5pQIqD
Vg3yZA74oA1s+28NoIlnp3EQ5Q22VShrVhPRgSZvwPK2Ii/qQ8g/BKY5bafJaSDJ5aEog+FU9m58
hL7lc22HIAPCPs7Q/eQhr8v0wRWNAZXn2F9QHx0QAmUgKGXOBgmW9IH6QsCNuJaCJVd1QSCgu42h
RDs7FSaIqsF48o+JwAyYYr0PqsoCrASnuIrbLZ1piddMZ0z1xYwLMCf8Hv1Xu3kWUA79h/n+1Y6u
gRKgYlWmmb43g3jpJlV917UxBNgFmEiDqKwW1CQgeKBbYNDrc2RflAkd/vTqA0TCzbKuwK0N5LjF
4n5xWWs0EuSgq3hIup+lZGJRFbIFIgSk/FXAW1xKiLOTVs0qA4zoPbXiE9mmJQJwYE1/hyhyvUKi
D69GXzQ3LRcoegqd5hGEEEjVgbHw546O8+yiqdg2kk5zY3auODd1h8QtFH/+nL20I0XgIW08GZPk
KEYbhCK/b1bfA3Kf99Dqcy3uJkBHQ6RAR1nrhmzo/ipr8y3UDHBmcMdLQJi24Akzpnu05C2U71zF
UYIpydwLAVCFignS6VEMe5qyktjcXX4ee9by4ZZDl2UFZl9zFZsALtYm+LIWxb0LMdM73c4Cf+Go
hLPdp9YKSB3PX/AGddSDnvyyXA0xVqcPtrndD3exK71lj8Tfmx2n4GBCSbmNzaWl1+aPuBzKBdCI
/LmDyuXaZZ51InejsP7hboSIiip3E+5d736NnbK+U1Jex8CGpDK9VKjpqSa9D6gJ6r7LqN368jiN
hr31DDZfeaTR2ZhGa/V+Sjvk2EWNwr2kQ9xMrXy4NxQLgezdbWEiJ9Tr9hv1o74XCcSeRftSrZcC
9y5FVvUtrWsQeuugD5y9GefjbQ8s1ew9aOxcGiYCeEGWo2gcf1md4bE9NdWL80OT/m4ru4zS/2yq
pqmQxvR3fzC++tpqFEotB6Qy/TtyoNln/8wFoRN9DLP/aIDzqU06vAfBoQuWxarYVC2ixQOWwHcy
1fM7Guh9YI2gkH2ifjpU+F0gzJhfbDtua7eXQEoL4YBCNi8gkX8tSxCXNCi5C8e8foe6s1wxXlin
DFU4h1grvdnUMkGHAmXQfQu45bsouuPIAmfxL9G5HG+iD+E7kbTGOTPKOXxHBr0czRXIp7sjGVB8
j1bjiO99CgDyEjSjdtAexhrpDF1tWERknM3AM54rqLbvXPBJb1tuZdgEumsw+0bffMP3lkXuVKce
8fXbusIChDYsf/EcKpQF+gwB6HwwoahU+ajVHIS+DfSsvklyvUZN9tivUTTrPQVYCSJmgLpCJ0EJ
Ys7sX8AH3GEN2iDQioxirAkNZOhgrDaANPnsDuEPCElA5qMoLf6KWEeigA75lzjLLmdzH/tLH9mx
xtMOEI8IFsDgQh/CZGJHt3kSAWg0yPw1RXXQwRRVPN3+Q6p3i9bSvbOFqqwHzfceyb7VwYI5hKD+
pR9PBve0yD66j7bfnOqcNUvDiH70vDbPrLL0lzZXesQ+f+wS3XqSEG6h7pA5Psi3kmdqjWApOMR1
60+DIoI6SG8CVTBNIYt+bcms21LTwAILCZDOuqFmp4Xf58uxsl33o/gfLgdguI+kEgfM2vlSNYLt
oMQhIFymhQ/CE+zBUVxYgGtVwIhOjcRBoXMHMNd6HAKEHoEH95NAPnBFmOV10gKSuqrWAw3+0zPL
gcMhW7cPuWLNKFZa0npbUWbBMbYyb6uxPjgWPHSnMyD3va1Uo3+1y0E6AGVTYIG6QGm0BrdJIEpg
q5E7ggpOma95jzUS70y2TRGgVwrCMGpBxlcO2pncoiIJbvPBvrhRc56P/AGRTRZGCuY/+sBBPMNW
QV2IPX16Fff4ovPD/JR1qfES+cMhtHP9XhOGfBHTF8r0UdwLDTQk6paICz85QRmkngal17T7zivj
6duOu6jZgK2k23y6GjVlZP/vV0tOEapXngdInt75Y3yi7Sq1miQ/AQSFUkw1NtbpNOZ2sfhkqfxo
33u1/NNvHlOW1uiWCzOM+Ak46+IUlZBLc3vDeXGbgu2B62xWVVWqqCRwh5KD6IdGPdMslm1nRQdf
GTdV9Co8bt3SYJJ9M4a2erY7hz+kCSAsNKGaH8o79YJctKYHKguiWysaHSoDAdLWLVEIiss1oVtg
WdZFB8MOoBReQtEqqTyQMuDxpDUdbsZRgxqviMtdXYEKVRpJ+ACUVA1yH5gEFrKmJqAnAy/NlalH
8cnORu0o+85aeYaMvvw5G9Nr9oi4SrHzA6vagYAgeMCyv14IqYj+PIgWjAfu2T6EC0rjKXIqa6GF
pnVDTT8N87WZjgiYqlG7t4ENT1JzqSWG8ZQmUX8y0uQrDYYWCm3M8RsNUU+GooHmOnUsWmshwKM/
TR2qqRNEjzdRirkCFHLshqaFApu6Emohtm6iGUibjU2ffEtNkGN7RvcOfbBoCf3x6KlpPLbOpM9v
UbxqbB0RV4c0DdghBwvSFnF8dsvB+r/2wcf02MYJsLRxHr1HjH/ReRf/ND08aQe1zyxLvozcQfys
KvZmeEX3bqR4aw1GEU9XATiD3wJlak5XGTIAJekqCPuyWwhT9ysevOsek198/spDnrwnZZHtbCBP
NsBdyi+NeOFWniIbrqVTd6W6x+DFcu3kQzdZD8Fn62v3de5cD5YZCMLWkeuVL1Yk7hpF3RinUQZ5
U9wzoNMB/4kLWSJU71T/HwsrDtMFFNrCB0fT4n3sdfFWQLH15gLX6NJ6QL2N6Z1QlpNj3doAgSaZ
D1xU451ogM6oL+jEXZFn9Z76beXVAJYxLhC4u/iOuYn27Ny53s9B1/juBsLTUKRUBw9BcWuRxvUA
GLCfbwF2hNKOb+qg3Csh32ymzoC7Cw/8lcaM4HyDah4YzBMMshtADIprRhXKy2kAkId0meRBh22v
z04DeHOX1VDqK2rSIVQDdBa0HegAYwDnEMVOPtrQsAfE2ymx5MWa7AZU/q3sKE5BmavmIRs6owMg
HVsf1Y37IfGNg+1JAyreRsJWn0+prUs9WSEXUC5ncyBvLL74YM70+MVufKi62QIcBWSpSbwAkdiE
5oq6BB3+OsWn4WkKENfjxTvEHy9LhtyBxHGeRM5G06FuKEPsv1ETBsB7rOr0g2un1kfo7JVyuoBg
zmQJ6bjmlilDsp4HPkwxd5KhDZjsoRMoTitTeQjMIdWWdDofPDDX3ABWTD1Qs0AuYbYFYRk42rkJ
SZRpHNV2l1PyQ6UM63VnVVlIiVJuaIJxE6KbQN6dpgjwY00pjyJ1RAN0RqPU/GQyD5AdHYIC31mo
slC920EdS9YoRzKDw5SZBA3muXb6BHygSbDIVXNOUlKTRiHd5E+jhN6Y7fymSjY0Og/wyO9BMWfz
ba3KEvDMPI1hEB2oIIG6qFyhTauTAFZv6+QVODLwxRwrZhkQGLWztSo7fY1QVmQYHdgT2+gu9UcH
OCQjX5MpFo0X07GzvFdpWxCiDvtl6wlI7/RVxsHJqVMYXo+s+qVKAncT2Ql4gjgeucI50UOOuqGI
G25AttRuXQ+atDoekkhXISi+MhPAVLoxEgHAJUV+A1alO7LpUe8QQPu8vdFRXIDaAvgZXo9nQDRq
GTBanbOiTq/twzOdpa0wlgP2D6s4zbasScDj42bG0RJSP8rMvxzy0RwhLKraPZRkKqf29n8dnf2U
nZ7r3n7u+jALOeu/5wMLA+y8NF2mxViuRGwdmhE4+iVyl966L1N/NdXyI5j/4gA7BsIZBHRYF/qn
wLQPc8hndqC+FuVcq1oPXKA2RIkin0aEHnTigHj/hQIvc5sE6fOU4Ml0wBVUk4e64mdQzcaI/0NT
GRNErrH16ACdqu+FogzEFliD6ih4jwn9B0nuZN+aRo69E0ahCdw+Qm2YxggjiIjI3+0h1HcboRoG
6MDKdaOFbg5fTQ2UsJR6uba4Sgeqlq3Gri2yJESFGiuw8jpfWzQ2W8aliSojwiyEMTbgdWxCv9Bq
BfSN7G90szvg0/Fcv/yS1EOxgjxEe27HnB3IFOKY4hmVLMD2IdmNSuGNPTrZyhQixs07AmahDnQG
KSvA0yOWbD4NUBN6LwqZoayBWUc9pZYM2SKKf5vbNvOWQJAVKz9vzDWwwtkFqpXU0lxbil1lelKA
xmWTD2G1LzJg39zyVbpOfbSxPFhCUQrh6y6PVxylhRNuCVaZUVSvAP6iBgY4DwQsarntiibGhtxt
EjAvxYBbDa7VLifQm/C8fuH6tbknSFvYZNF90X63HIn7lowN1rfqr20e6FBwrV9oAyAreTRUSws0
CLs/vezOc1EN8NuL4HOdugx5/dtlRDu2ywo1p0tglMoTqtAR00tQ4RS2TbBrtYztgjruH/JKoHgs
ZviGQIgPTYLvZVNcTC1w4uz8Hhhpvyz8rWFij9yCsA7FE62blcda4yD4GMLpHd42skUY1E7EzcCd
NaiZOrxtK7s8TsgBIJyLBWr4sJWjg6HFS1a37oZb5u8+NeAmX1tPmmfDqS/dOjBSO1mPJSpp/zDN
/8McQ6DX2Mn2SPNTZhzUhaiEMsQhSOzq1htyk3+LsMkAazB0v6FCrxZgtNRizC+WdmTX67iPUYhN
qzXp6O4BxO4f7KbVGfmRi5XKej0t4aizH7BqQp0bNHLc/JeOr+AmForlpY3SXyN0oy9NNer5eX0z
ECXM1Tgl42vTVYxCFh8Xl+V/ikLHteh6IIccQx+XURjEa3q1RamsrBV1umA5ac0c1AXWQ+ha4aGF
ZsUB+rFevaC2b5UuUJxQqj1MpyOz5RalJA9RD3z2guxpmMzpIAqU07pOrq0+P7vToXllfadv6Uk+
jVZVgrcEwp4I26hxbD0O2IFbh9xyxoPWBtWmgbzXkws9gAXoNOOfBlQZRBT+BClojHhwJ56R9kYN
uYv3KBAx+gEVKR+djKQgp6pt3y8r8czxvws/P5R9Js9T9geVQru6DSFKSxjN6yglgqJaL3aAnpQL
0MLeNDY+bA8J7hNW1P5ThSgqUgE8miB41ARBxcdm3rKPTY7ipQm9R8apAQScp4VvVGc9V1B3o1zy
vAJDjSrOnvtZkcu17Wmowb1WZwMdeynH9hzw2fny4lVD+WYJLocRRHL49YQyAKwhBdUIeP69BajI
ugO0k06W+jXNPykeYbUACVhjRQOTcWV5565s/+4rpfWzaFEHKCMLDJc+amuNrtJB/h2DilX1ddAn
26Y6ftbUpIEwc8XtCFYKZTCbkjv26DpIUSECsxi8vNiCAzxZ8roGTzdWOIekKd+LrLR/eXKNZZv2
0+kbBnVh2b5gewKGB0h9nQHSQoVH5Q54dqFu2eca+IFH13hV3sT9gsod8rZ1qOqRt52W8K5yuXQB
IzkE0bBiSDnfM2xEn+qRI7jqpNaemoUTN6h/BjaCmsboJOcqAf5G2dIhBpnpmAPs4ZhJMbnzzjcn
d6wNm20iRontUb6DEI2/daXzOu+GaOMzbaBo5+Mwz99CBPB13gxN/Wby4juqBlYbqsZZpTLqz3Hm
8yXKCifsCXMS984ZoUWtVip/afnOuh4k6s2DRm4I2jcvrKPczXdpk//41E/L59SJII+CwXkxTWfT
w0Z5OuBzpslMpJCgQOkbG3M00tvu+8Quf2kwlEGBZgurVUiyogxUhf8p8k85gLpr77paKw9zv18L
bTvbzgPKNsEcywJh3+l1itqLHhtqdzG9ibPARjAWVWcIigCdTu9JT8O+hmsxlC3UC/iTh96ZIRSw
idcwLdxhpeNVsdR8G3Jz6hUyFJq1zC3xsQkcarOfVlDKmEYJISOwKJh809Iql6aG1wCAd3gGRiwy
jhkH/qqU/W5q0QCk5zE8GV3HdWkXyPcLfqhLQ79Dte9LG3LrtTJ0He9mwAVYZ1uvAaSXlyUYaA80
6tvjGmok5VPXMWN2ir1G39WZCUB1DbbCS07TDvGM0EaLnehQui025DrrVxnHBzwP+G0UTSZzH0gq
gKUy4nztDQIw0QnJ2vIORDmAa4N3JS3PHbR8zniZXc5KLA+m0Wx0yjOZ+ACQGAsasaCvvTEKKDlq
ta3hecyNp4qrskZgn/G+sIwn0CEGqz4AHTeNmiIDxE6DcjaNukUbHs3I/EmDqFIC6X3uQXxeearZ
ciPc4fnX31HXPPdkX9TBimlZtKVRpP7rne+OqMNUrlEPkK3F9rl5F+FpSTcvXm/IW3oph/4JPo8t
ddKtityPOOh4Io/qTqcuOsy2YCBBQpT1jTio+Wh06pttqJMmbVK3P7SdCosjZ5YwKHiBUDla0Xa1
i4dw3QrZLUFoCEWHxOGXdqc9gzvHBzDUrlFlGdX3a48rJlA63xILaHMdWwRdH5+G2EqBVubtYK6Q
xEX5DP6D6T8F/Va6kEmg7XL66x2Q9d4EunwHoxT+GbJkkYXa3LDCZm3owJMx1wyNBurypKx303Oq
9UAl5wVRsyMbQtl96qNao/5PO+oza7Ba+tU7VDbbo10N2Wtdv5islm++IYcby+0SlATb8i1EUGz5
TyuA2PVV40B4je5QuhHpINrM20B1G9Epui/ne5fZljuNfLqpZz/G3X5BdzYYEJrNVBPkxWa90Psq
OEPwA1XYCuAS9FAg6sH7sCNUDEg/dkFusScyq02sRah/MsPDaZ2Bs2SLmJxV5MOE8nWuZ9TXgKTj
BANCANPYbEp9jYcEAKs+zCAF4kALsv3tzRyn2EGv/jlTvIoAyl4OHTHbF9fOJmq1VWILH6kVhJAW
ZEk+s40LhvEFuOF1xKsTEfd7KwNAVE8hl9ZhDedobNyxkYEPHbBfhKDkF2hv6ACkN9YD+OOzpVZq
5YObpt6mi+L6kCNKdaxK5LelZXYQywY9DLZL7TeQ62wogVlF1Y0eC+0LufOorh4ijoDKiCz65B67
IfCpBa9PfZedqrRv7lAEqWO550ffUI3+rCV2/WRDsXdv91mzaexMfx9TBXiEgVtBbdNIM6hsRelf
PfvCqvZBENYbE3oF4H3xjB0kpsI1iE2yYw4esCNK8cN1ExfOk+1DEAM5kuDnbjDK8GfJazzvW8cF
fi4P18jCpkdQ2wHl+adLngI7YeZ1txC9Htxmgv+qIgu3elFGm6JAkR3V2iQ1SIGF4T0UrTZZUUVO
NoKVStM4vj9gsI516PXP7TNl8dsP59RfQjKq6o9DyvCiLZqTXWbdHaF+oQF/SjK3vSNWwWuLxqJO
Q/qmTzpv20npL0cPpCtIo4FrQzrFkhhZUtBePDb20rJEWsMiDhe24+h7pjhbyNblRjG52nmiPZT6
pi7Xpg2BdarMoGoNKs+Ym3PJxtxX6CipyMwDmYIkFjGE2atuuwdRB2xPCxiHI2Ree8VhKvZiCQSF
WyynBYvlwrItfjM9RTXzTauT9EDPzWtXCnTUYXq2Fq0zWVRmGt9f9s4glECtQP6zCduDE8UFnVi/
T65D15P/xUY4gj37vjNq390IDKMhCnoJv5Z344MM+upE+x9wGed7o64ClH3+pq3J6uFB2gk/UZeq
S/Mrozr5BuBGCyaxmreTAqI66nXyl2YNZPCR3j12UYFxdCjuE83H1TuZHegLh5KYuQ0kXlH0nUaQ
8LrnvT99/dQ1O9At4SgHV3TQMEPBx0oXXbCaA8QUNAbYB9z/0OuZ++mMYsZ0piwGHcRF1Jqj1HMT
f8gPiGlfLGjaoGuDg46AZrB0tMpeRhCm3kSoqIQ+mmonqt0ZLtpdlV3aRa0jiBG15po4aEn1g3hn
52Yj+mhlOAK8wupJOg8M9NCc2yYr3QN4XJYbkF0gmeHrjVhnoMJaE43jfCAaR0PPL6OJly1TfXDf
raTYQ3EqfmszDbgeY8xvuKPVKH0G4YilwOFXi8ays40oG6SVI+tYYGVzaCtvT1TXieLAJjbsa3+Q
pckmCqpXn7UJtluWD0J1wMALLU324EUJlrQEBkPRx9HZmJbPH5paKrdZHxtQFyh/uNCvw2LKkg96
Hpzp8RRUqI7q8zLf0ENMWY1+ns9W9KgjK+DeLlZdVv/w1Vy6TEaai5zjsdG3ZEUhPjUXaAHLbatb
QCZYZfTYYMGzAu4BCVeEbB9Ddwju0jRZFsJBeT3AxP3KyWNjIzRjOE2v8yiU7MBSpMSPiSn5FlJ+
/lEHD+PS8133FIoBlYZhVUJGDQUhoaJBtHnzUvRRvBNaiERCV3avpeNtyYA8dVu4J0PzPnoWEGXN
XcQjy2DUlwWT4BQY0uqY9aZ2qJCc2dgiHZ8ky6sF9gfmT+xOBxH+1FHdhLcDqqxrMDZMPtzTtAMT
eD00MhifAieuFsAG11uwMMT7HGSSidHJ17Cwmi2vshTVbXH1YuTJkf5GH6oJgGJn9rkNKxuV5dhZ
aWAD/Xb11Jqw2RpWkOz83ChfmI/obuvVj7mBV1UwmthwGYBxG4YN2vffyMvQz7U1eOLsSyx/LOWr
WwJuSNBL3M6fHQKwJKhQ0E2YsF57xG5OaI9a4uT3rs6xGQJZJFauqJdBOG4B4TL5liHpu3LaoNg7
KsirzCwL1I+sRllNVoFQ1kMJzrKBgu5N6IFOUYEu+kG4j9fWoFpj2S0InkFj15Zbph8suet/sKSx
q+WffiA4Czc+qD5AkHWTQyLqAWsd+xFhaVSQ6aWjyL+cx6B1gj0qUdwFNemg7PGyfLAcC+9JEP8s
NVRr7Drb6O7wNNgMCDeBLRNFSYiEiKmZZ5YNruL0K4i5nUeyAFTuJpBmc0utVDE1N70vNqmSGvAA
GCZ7vQfDpO1Y2TJUuoml2VWvOmQQKaneKoVGD4GcB5FZ5r5W+o1XixL5lPuBQZCCfv/YsP6USWRP
QTQEHKYWPTnK1ppa9Fj50/LaorGr5b/4DdoQgqQ03wUxdMyR9P9GLA4sB3mv3qAGNWljcajwea8K
tZxL9NsqCpwvRYjfCXZJDNQWcNRECJ4RjENF9qOjbmngkRkQTAcPrH0owaWISi4BuV/1PKxBpoKK
QzucAgY0GqsmhaDnJn0es6+un1Nwqd9J+VJ7YJBaliO39xbA3B9g3APTzdWIvwmEVb9h3DXnX6Aq
MBwMhQDPIOWo5qAGHWgeJtpmMfvQPKUORVloATbaY4an/DdVQmTJyn1OyrjeSrNyduBXaB4BF1Z1
HahUNlzAYwzfec5TD7qU4/DRgoqdu1B70Oze+TwHiIKihaleP3m1sjq/fE5SMEvWzfhKH5qVIvYp
bOOVPpVGz21oLRuvNctq6HgCDBmNZbizkf5ZR6qYwAuqbgGmp/rcZMJ80nO5of4c3KcfzOIhB7ly
V2aIJnrD/zF2JsuNI9mafpW0XDfqAo657VYtOE+i5lBkbGARkQrM84yn7w9OZVCpzKrqDQzufhyk
RBJwP+cflkJi5MfUOfQWtkHzv1B29XC01iJxUcGfI+RAMyP03WgEcT33yQMEe4yNzHvZSP+4znXO
h+uEaaGscM2e5bwXEZn8lzgvqNc60Q+UjosXDMjNnTGn6WXT67x6ZVljvp8aLX8hmfx1lhO7NfXU
+YSMiuz9eQV5vSm1jN0QdPpKDmo5ym355G20xH/ty6JHtRC1sZ1OUzoGNEma/JHdunC+YvLznwe7
WFq2U3/RRJCsm6IWx9EM+1vqFOgYzPIceUSGJ66aS4Si6yEF57Bfo+PlPCZufI8s2/ilFxPOTviN
HNGlfdcf2Mb7fkSG7rN5m5dAwkMBNOiPRprpS5GRD/wAG7AmYSOd68PxmkEF18N1pecLxJtML73V
beQc3+UfwtxZ9LVdXTIqMnlSIoiwlnEyQ3GFHc+xFpX2XT+I36N6VCgFF3GerXnWB5QDZ8W6riyq
PSuj8ztW7HVhKUdruz1brfslDGL0D9BMkghsIEAlKnc05e5KH3BrlqMSYy1H1W58G7Xm4A9z5agE
VMu5shkaMe4eIoJmMerVSR4CBBoxbzbMcFm7yA3IziIK6lPVtijxXyNTODCoBjUYagBpyE0fS4tY
KzU87efTPEg07vVGsnqfkPTqXOzHwtGBCvUr1hvmuZGL4bmZiel9U46SgGapPI+GLoWIVDODdWOO
975vDjtlKLX6AFWYoonR32PoN+5apwdGNCVjvwO3d3fNO8hsgswrmFViLtKpjtfX0WuSwgX7+5aF
kMPXaKX03QXCIN2DMQQHeS9COmqguIWLr2FiZ9nkeM/5fmG9uEF0iQjVCOCUEvvrEljnYjDH6qSW
DpXgmCJI6EX7Tol4QTmAFFbm7Kle7XVfRPvU7WcziiB9MhM1PPl2V257Cqfbps3aL91a/gQqPX/r
xT42gaQ7GTddPys0oAJ2knvqYW4WOXRyScgFrfi+eR2VW245VwbL5nVUzh1F8rvR7PI+GnI0QKJ2
24kA32vZHkU+oIk+qyX5uvj9mt+1M+q5pIeKCQsdnyckttT92bPylVbny9EQyid04Ma1goLTqWzr
/IYqhLUailR8dkpsi2bKttdGT0lfvA+t5qK0DMVxvVpUiTUgIDrL13DzWUB54ynoUq1dJR2In0vb
t7UXb6jsY0up5SFhQ37n9nBlZXCHzDRmUxTTP052YkQc+L4bK6dpPvVBVJ/6MsiePM1q1pReEN5w
VTi5igG51bJrikSM5nrXPubRXulImi87C3c9e+RjuU4dlextah6E1MzmqWmLy2HQ5OrCDFhY1bMQ
Qn/QyezcXjv0eWi89OZmAgSMH15zG+xlnJyTBVa2BaLbrQZwE1OflV8wpc9W2Oe251ZCLMai2Ewz
GoPcEdBSIBZz+UKGgkLMVqAAm0sorugo9o/ut3De3qD54ZCPFvth3vtohh8+RpTFlhNknq2MQH/F
PXfZtC/rTtwWup8Gq97qN309aguQAPpews7r0NaQ2A5eyhlaLru0QGiLyfXEXvb9jJCD5WzjLCOu
17D1WJxc2/t0iZgvdH0Vf0RgwIi+xGVnU/dKxn2VIh0mz5qfZ9fR69m/javLVt9h1GuU30RcIzcv
DbCmQFmoYPS3F78sIBgKC/1U2ZoyS26Mydu4DC/g4q6qzi4WktKErCyZQVgL2wt/CV1d99jpGLjr
XXZXSMLT2PXWYmQjuX3jPKne0nKpZmRNMa5jZTIW78CQl1NZI/w4PsUNcptuYFI3qpVlkEP1Ko06
erQ17bktQtKnTq8sVcsMT51pRI9TPDxL3Y0P8Xg8PLNeHL+0QfCjHrR9NqX219i5N2f7UFcFbpzm
GarfsaaiE1cjR59r9tehR8UMMK0M8ONqN8S9cgos1JbHMT5qLkJ+lTXA8y+yPufLoott3QxYJc8H
v02tczi6zq7sw6+yC4s280ydjf06JgJiAkyC2Do7+syD6qYivCnP0GEazh1rHU9DVT1rTdNcDalr
7GOjvr+GXWP5PqkrXfSzvnuLFl1gYbSphSB/Gt8l02pMZyXF66ZE/eM5cFx4LF1SfDfrdq0WqCov
hIG2aWoN31ozHdFAjMRTBApt3SV5fP5wpXA0365UZgE6g39cib12+mkMArmnPrY57iKzNMe7lLts
R3FbH6OEXzcsZ5KMIYIkepaPSBRSwE/H/BuqSRDZG9O+7b3a2medmm5dvN4eEcjBXHYmP5koYn6I
pbxh7QXSsHlTPoQeaVpNL25Q+lEftMgoj0Ud/UCKSXvI54PpIXudtGa0kxGJHbb3YfmC9vyEcGs9
qBvbVtG5m2NlxHxF/ecVBfu8Y6DkPy4TrleTEzRL2Vuxpp/yaVqqo0Z6S/QQDQQALPA/3BjMToi7
zhzfRhN9tu8FMLaRdwY5Os+9tGbWy3U+m/ngMQbmdPchwm3+co3rK1znG7Wo1kgp12iU4CbvoDuL
+dh4Rk3cux/HzD07IYI4AEOipUO2eD+abruQo3KCxu1k3VgjMsvWBBVS91jL1qGRAHKc5+CitNWF
MfztBe04afdZhju4vCBVh99JFhp7QJJUanhdyXa5Ul70KcJDPDTN5YeBynV5RpjG/tof1OXlGhfe
jd+rNjv5wlwXlWouZWfCrvfXX/7nX//7ffi//mt+lyejn2e/ZG16l4dZU//zV03Vf/2Fisvcv//9
n79almGhe4NLgi5Mw3Rcw2H8+9eHMPPn8P/TaB4lIgeGXasbAEqKfuNQSn1ie1meya+2i3LOynRG
HK/RTEfydW7OYT66XIdYwZHjISYntSsTkXO/CHLwqlV+tnpUecEWTBvZjH1yHmwAXvEcqh+qejjh
KGLcyFaBKOzJMbynMfPSe8V+MusCda5gyHemlVmLS16X20C+87XKWginphwqxx3+I1UEaaHXQkSd
C8rQuasdRaFHG0812apYZrtynIjs8Pw8VbMUfdHkro/ZMq0VQysp+4/xBt+Z4SnQQ2WtU8dGEHf6
3Rbm8AXHunZZiZHKUzZUmzR3f0yx2oQbrlq5/bMkS4huUNGjcYxTgrTrg2cmX2N/Fg6wbESVVGyh
I0V39kPSj58HtKW6NkNRvloF1Nzva7OHtjTr8YSl99WeU3Cjh3tGEBukArXa2mlN3G0yVgn7CN+Z
dSzd1XGVFQhXvISdme1j3zMoPsHE6CMdRzAxLpN84L4sbXtzSssndNmWfEB4PpiK8/m/fYkM+y/f
IgTT+RIZlqbr6l++RejpxtwwNGWPibe7v6yQ8Iw5ZLXz4E5llOLu8gM3PVAD837SGPOZ5tCOt1YW
ZLcfBpQyehtocfa4FCA/zPgwIGdMAEY/XipCb+LWQ6ZrWbeoD0+9UZ16U9N2djierCCsT858KOdc
0EK2353KwNqcIAQzTR6CpGTxeMHZ9hHy//P3nbJNskWv9q3ZJKLUV7ITgNBbpzr/JsCBgZuQI0i1
lQvZeQkXUXiXAgVfAr3tuCkh3SoP4ZzfxynLWV8HtAZLgdjluZeQtT7G/pQfwWvmR9nEMi6ACz+P
vBuuw6Ofski69kc/I2SfvIC8lKb2/tsF7Eo/eKbd7sYudo5BAiCICqJzzIrA3yh2FC9knxzt5xB5
9iH42pRn8gKW3dx2FXLlsuvfTtXsgl/WJLplhizeYaxT7QB8BCDBu/bcKZvvDiCJ3mL6eXi8zpHt
a+Tlkn++RIH0ymhBFQnS+lsqoF+0tZ+hrTyf5h/a/KjfOuVZgyLLUZ75iiF2uRXu5IzrXDmI31O9
HmsEvgI818WsLASaydXHRdWW4tzMh1ZRtMvBccdnnA/qvezyMU/a2n762g12f2zmg1rEIR5L1fjW
lmdCt8O1KcA3yBjZdwlk68x3V3bIgw6Ok2+jvEiqx8NR9uaDiphO0+w+vsQ15DLl3fj1LRU8+zZJ
7LzKa5UuYGO0J6NxH5+1ekpeZwnYhnrCj6RBzFnNwft1Kty/LEU1N1WVhTOKFif4/LfK1IcIdhB8
CeAPC4DFuLE40SKr7iucm8KFX8I9Fo3GPCgS+ViOYAdFtam1YviRhOG+ccvu1Subkxa17e9k5u4y
v9duc0dpN40KZneRWEIcLqd9nuOYWuNvzzdo7r50IIb4p1PhgHpYygA5JK/g6BNbqiQsV7JPjsoB
xBfR4RjKfYH2kgixY31pjBp4Nto6yy6s2S2WjtOe7DbtTl6JNc2qDvla9yLY1xEW7A/oE3pblEsf
Imo+pKx/RsszuMzrJPrN6ofyk69X0wFLwXIpm6nelTvNw49ENlu4vBt1zMqNbPJOQJV2RbGTTaTn
S3yLWM7K5qSTuqraAeILynDPRaYt7fFBepGp0rksmxnHOdpHsgmUyzyToD+ILECYb1JIJTUdazA5
ytLcOqqW+ypb8hDa6fcRHbWTNC+zYMDtrRGnHkPO17R6nzf4tcrYxtXcjVFCSL00jSl/BPqS6c3w
IHviwQ+AWMfxRl7NGUtEW31jVTSzf6YPi2aJiXSO0hKea+RE8xv0Jh4vo1MzlOh4weqUo5Bd2wOS
X83i+rfWiXPfFv5dWRbj3oLx85RZeLV5ratvElFFT+B92FgFHXiiuRmXc32oQS+1aOvl0OkkAaup
OaLKFD4lACY2eRyka3mlIrTymzoIf5MzL1drk9WI48K9bCloNC2FHhR7s+zWZeHVn1yR7Kq+9D8p
YeofRBpn63peAjjAP1uVtxdHDnyh3qTwB+bQjyHxeSDpEV1JjBc1ju9L224RVW/rR2+q542E/lJH
1nj4j5N6Y+puw7FBDlvtn40Z0mTJnRA0puFGtv1Y73aTg4z9vIG6hMyDQlT3fYMyzmBOT/K9xjkY
iyDJlSO2Bvkj9lSX/hx6cI02Zq1bW99FoLpvTHLkRcAaz6Fp5ibS5mUHAFMpe+Tt9eom1aK3A1DN
/NCn4c6ArAsScR6g9FPd8O9/C0lKm6eq5e+v/cCGs43n6s0WHatkpXR5d9unqHuUbTLtoqII70on
c5cWQmzoLfi3KKFlPwxWZEChw2927wSk4NX8wc2GZBtFunposrC7yRHFQMwsVp4xJsY8Zp4VDpBb
K+tVM8xkgSRL8ZwVYlh7SL+d0tSPj7rVoAAUaya/4YRKrsNTeAEE4WwhBX1kU8hmc9R9+6CmeO6p
PVpVgJORI59Nscqp1RaqM/YHTy/sG9XJImT+lPZTlQn1YAM1XEaq2X1KkNffpoJfzdjX3ac0qae1
Nnm8+Xm0CVxwE05a7hIAFIYPDLsv1PEo4j67n3wPJvdcUJ604itE7vYxyht3H9Q6JjqapX1Rh0dZ
iQ6G5m1igDzB301U7FnOURXd3pr3honak+suJrCv81ZzqgWmSl14loPVnHSSEQXLhx36oM0qaE1c
mpEgXga9mZ2bxB3vpgFgFpBIUiYZyvhyIPJ66AQh2yp+JsHK0FO4Y3P1lKdfekSSn0XP3Lz4uSfu
EgRBfi+70qEJVmKeIJu6ZibHpgQ8I2OV2qYANde3UU3BDmztF1r9kHvF51nRCEZVcj3xg2pATLXp
NhKL1OjsqFUjPF9yW1pU3//ssmU+y4yddxGZpt2ycPtiIIXMR6zYYKjNET0+311bRq99NttyK5M+
0Nj/EuEEyHIMimIsdN3378n4X15DtgYI6RmQU/lO0BTx7yGtyR75TqtispYVIg/XdLOEGGd4eBzI
iK9lv+zq/IG08LV9DRE1lgwu9cC6flEivGPkWegWb2eyr8f6+t3ohzglisSucaXg/tA0/cEqGwhn
uBjGkB29+FTN/n1NUwb7NiW3/+d+OfihTzblgK5gFWtcXBGCvnVOV3x9NQXNqvNxALnyUS9au1Xn
3VTgquX/7fKhOqqO0JIhLp+xHEA6Tl9Wc98lTXltX//FgITeYi6pTRmjxeYRona2lD6E8pDMf9O1
+Xd9Y+0u4qofDlcLww9hKm5Wu97zXBxwjMc876KbbpagN/W82puGa72TpS+IKCITjY1Z3FNGhHq7
m3Hr6G+ftPmBAr/OYtNKYkxi2pWJe2jbB+5eIt5pndBEbR8M6jkP8yRvftxMfWr/7SSnM57M3hmW
far1+ZY8PjBvMwItLdtlrYaLfhiTW60BcoUFhII7C0B7Y7bvEELcupNWPidWspTdAey2UzoVeN7M
UXGLk5ScJB96VWhdJuE2JHZxMZK5QksCw3an3nqzlHM3izrLMy1e1lbJnvJnN88NewsGb4AMTeh1
IB91A4d36n4fBv50DaFOPreWPNlEZePoIFvQQbbaHjQzOddbO2nFtg3AMcgyUdpr75tyVBljeyWr
RiC6/zJatl29fOMOlFVUr2VlEzHQKlyCPMuW3LQHM/0u7w1d7Gs3NrURnlpVuvIG4X//D+P2mPnf
kxt5v7nOV82kuenSNF29H0dvI8SbrtRuPoy3x387v/WTWXmrf6bWYtx6g8r/OBD6VjbVxjdv5VnF
B1YHinpz7TcQbcS+d7wdK/jzCxlbTha2Pp6mLauoQ0HpetGgQYC6l5F/vuAl8OfF0L05OUV+8MEo
P6ttnYEm5MzW+rcz9+fZh9Ekcp1LnAGNfGslpbpI0Cg6U7giEVSJfgWFnD1OqgTTWdzZLP3slYzQ
fkZAJSQCgGuwsBV3ZC/19rkmNgymOVGAx7Kzs3Pk2OYEQkYVxlzYhWL/5z6ZY6jRNgNp0x4uRS5o
rHibagdZ4Loe/totK2Va3V+jDd9pj6lbH2Vu06lTvJZaIZYXASFlGr4FUTnt8blge6CJLr9xnHh9
aX6YIpsy9SnP/Fy9zA19U98NqW0tKicKbpKBR1XHxvozbkforrVo0clsG95siHyKClQGYdEcJvtl
WF0b/sZShLNvm6nea0pyvq5V5dL1un79GXFd5V4jZF89X8Nh/XHtv5zl/XAjzzBhKTawtoalpbZ+
91vDwkYixMxywPPYyyhLzCCy3O3L2xFH7zEuEKay7elLNNXWSQ5aosRBagLLL/Fn5RwLgPygT9jN
LF1i61K8xQYRiUN5XX3GnulpWt6GpjjImbLrb+Kj2gB/5LJIIi/8jk/wsV4vi/ZaHYtFVyFRJZvy
cAUAyKYiuvv/nG4UpvUh22gLQyPdqKk8hzTXcgzG3+WsnU4xfZJW2W6Y7G4z2Ka2j0yjRYuV3GKu
jZso0IZPM65zj8vuu36ftfknGV8ix3mNl/15BDczaxVj2TYwy4VVGi951ZRUpniB0u70F10zwGf7
8cNQYWAZq+FRKV3of2YWHXDSwENnbn6Y5HcY8MVqsjUbG3pOlrNu7Wqbslrg3/nAl5ZQK+3f0kAc
yxkOaub5Ab5A/gVbVAp7YYg8JsWVXd2oNogAJoXzJCUOncskUXjroWyMPTlaRCPrSMHeyvWeCwyf
1FkOve9TcxuLpNmgeFn+Ns5vSFO7R2PSnRun6syFDJPTdaN+mx63/mV6A8PhMj1tWcw7CMhsh4At
yMrvLfMsChxGSEkWnxuvekjzwXsFjrUmge1+FY6S4lJXTfdxbRjbsBbG3lQ68xwMfYOyFLTOWlWC
tQ2UfYVLl7di4T/TkkYPOnkOuymHrTXGWXZHplCjTp57KwTt0zsIVOldjZfgKQ00VK6KzKNQEI93
fQJ+Osnt86Wvz/Rq6XkJ+i4GozKkQJlyb044zrmmwjzY78OdbYKaQGbifOkbTbGuc1P53QbW0Kek
OhGqiuSJS0L/j54aUEWAF+sxAxZzI8JI1Ic8caxNNpSkqGQn7iT1SrFMVqmTG54KTTjL1MzyUzc2
pMc7+5OsNbSd7SxDS81OEmFC7Is7vzFXD7Av742jbCVeN955hofvY+nabPDnCPn+M9s6hrp69uf/
wrXfm6J302W/R83n3fS4OcflvdzKmIhhYXGb+5Qy2AqNvgi2JQi2VT+jVBuR53e+Ym0uW6Q54jpB
9lWK8zaBTzUFgRwgV35RFGiNyt9hQlad5KGQKfdr257z8BmOYqveN7TldWCck+/XZoVKy06dynNO
eukE33wnvw7y0MxfjLDzk2XTxe4Gih1fnp9x8htz6eM39UxGa+eXzlreVuUtETBNhIcmyoHy5ji5
bratlKm63JbLJBnv9NRey0E5oSHHuajdzPgvE+S92Td6qtoI4x3lXHn1qSKdJd8AmOHhTuPqsgWF
p9n857umpoq/3DWp8KFXpKtkvw3um3++a9oGWDUXM8bdeGELVqHWLepZSUef0ymVXhYbeAtkG372
ybPSKG9d8ovp/GXWHHfT9FV2sNqJTd6lT37B5xEsH9GB08LgRg50xfg1UHMLq8EuKetwa9d6jsVl
7D5BmdVPU9GElyYWYvadFlQ7OajiHfk0g7BSO32SPY3LJkuZ1FvZ4p03Cygj2lE2EaoPV12TvM0m
mVZuRB2rEOd4pcylFOqrw7CUzcSDQzFm/dsL9/MLx019eWEZ0aAvNGXZ5YWtyL1pfr4wG5cG+YUJ
8hqPUtwKgKv69TsflSEAl3kdkN4qMuQ6cO2rZsDR9HOGoRZ4UoRg8qtlGVhAVKQVsyfapWSHXmyY
P3RK2SPZJw8ol71FX/vK+XP+L18m2/zLl8m2dZPHsK2ZrvjLlwkcLNUyW3e2ZeIK6JyV/6BxYxBV
pj//bJmZiry/Ii5jFI77k1k6r2iwubf5xO+djPvO0nL31iR3MS/Ts2o9wOJcyU55QAGG4aB61lK1
Plz7Ndhb1/nXfh6Eb9fIal/FsxGtv5ZnpS8WbaGnzXoIydzqfnxIHavrl1aZP0vIrTJCyaqHcH/B
43qOc2m6bGUWAnfUnVyOy0Pf6d6ypmbD2mDy9ctSPgpC86YUj62sujplYZyt+ZAbjYc3I9gOOTfU
nAnsBca7c5W7KMkAGmi5slKZIZiC3ONf2tOYG/tiNrHpIMhskf2aFvKO+OHeKJoOiGPTmy2EyzC8
xMjAd3dbdb6fyolWrH5KbWFvK42y5BBo+roqdGRheHL7NwUQwhs5IlJbXzcS8FkqaOa5settfMPD
09ZXkzeGgBHEH5vNPFpHavSEdOhisIqX3J+shykzoGMOmr3M22L8MvdHYWY9dHlVnno7/2zVLnIj
/Q3OPB7yRRgBDWmfbf3IdF40nCQhAYffcEeFwT+5/Y2toV6oo++2BI4Yfpu89t1MNdffZnqQJWRA
6xoUY8r4UKSoCnazERAUvuoeM70O8SpUAo35k7n2VXOcNAySwde48qjXeXDCQCs+QdiLT7nfvx2u
fWZTZkfPepJj1+5raPpzkuybVO+T/LX+z59QHrVEfXzPi7EK4bB9aP5r+5qfv0JV/N951s+oP8/5
183j5uljwJ/iuerbq66+Nl//1FgjJ9KM9+1rNT681ih3/4FCmSP/fwd/eZVXAV3y+s9fv+dt1sxX
88M8+/VtaAatCJ5cP0Eu8+XfxuY/8J+/LvIEpZ+vHye8AlH756+Kaf/DMB3VdbFMFbqhzze2/lUO
We4/LEO1TcNyXVu1VV379ZeMtXrANIZsiz4BvEGzHQB6v/5S560cE+IfPE8NUA+qY1oY31q//vG3
vyFwLh/G3yNyLNf58KA22E6YOhSN+W26tiM+QHJ4D8Ggto66dvQWBwfhoxNjThvPHp2F1wyhsXAM
P7gtQzAMojVWMkQeZL88S9zyrs/S8iBb9nyRS9iQK8tc68PLheUEI+iLs4t7gNvGx0YPEWZHXOYh
TPolLLriWR7cRdCoxQquX35HKelrlVTjXTREyYPtlveV4y1MajH7ysB/2nDNnKRG9U33tQTp3erB
TAGsmFk8LNpEqRF9ofD9WcnCkUKLY78aiMksMtc5G62OjG1ThSTT+lMbYZyo5/CedaAtWLMuRRj7
+7r1lX0bTQm6fuot4r/NiT3zGud0tvdhVG6UKds3PDf5v428vOmt+myWIarXCkpud4mvLp3R1eGK
6PsxxsE0cst8qzhZvYqCEkygZm1jp/HXHYVyVvJV/DjhFbxCByBcZ4rAsbzHeCuuzm4cKDe+IjwS
ZhmpM49tIKv4xBnNVZc3xq4YHsNQmVA2mAG7FHty9qO+SeHQCNyGdUlMojZR2Tl0mMX2ofolUc89
FpANIhprEUDn6JGx3jpoDS6spvCXhq2LDe5bd0pXkEnSEbOoBgjzSEMtLH6itw3aWR2OVrgp7XuF
3YnZ6fac7hyWbWKfXYoSx9SGuNcKc2+6RbmO6mTdxkByQi+oUSsKsa0XxrPasVprM95c3H+Jx7BY
jsq8aZ6CVaXYW8M3NSwVqud6mPwF+i7o2EzqiRoCS0Tze9E6OwxQFlkKQ8NrxhdSt/dKoGJ8D/OS
VOfREna2mpziBsQ1bpKTu+41qjNj6C+UNgYawiINhzTh5NsAJzQBaDKr/GpRmmxSEO91sEjIgCSj
kTwtkD7e2zjlBGnw0iQKDAp37XXda9XAVseoBaWF4Ohn03etJMMx2M0PXcOQIAg2eu5+MUcvWJI4
cBSgplqzDkPgOdHnVM++G2aAKX0Wfy7FjVukr3EM/L/qzVNT4TkR1joPE/4eltJWDbRMP4RwF7ZO
4W7ZeitrjAG9pZ195uuXLLKOp7JmhxlKDDG98bTBnxNjg2bcdPZUrF3SYEur4rNuI/OrgAZwGktX
vS+b8lVBTvHQxN+coXY2lo4Qqp+SBis0cjCJ5eyBK925BUq3mtaR8fM1Y1Wm5SfEbZ1DnNT+hkL0
dlSOaa1hY51mD7iYsVoQ+m/Z1LiY0TyZDvaCEXp9q8pv97oSxzfyEPjC3WZh/uKUPDrtxDrDY4RU
Fxv62opxOqiKrxBxhoNrdhvUUXAgrdJz1kTh2lIrtreh+C2lWvKqgJR0uc0gexnqaXjSPYfKD87m
SMHzqmSoDsAFAHvo7YEc0LZGuS/REM0cvMTb1ogcc1P/HY72/E3Xljn6DzuklFHk0r/6enrE/fSx
b9t4Ydnu75WVQRYtaijudomr5JivMVJDUU6rFhj28ad31bFNg2dHhDdKR25QOENKOXbAKpw6bGRx
o7VTTFLr7JGUy5nH89nTkxcQVt8nPfjK7Xvtevm0dlBcXqL7jUmST5E9czI4EhNoAfNeVRGNLEdQ
CGpogedU0YFQoJeHWfLJ9uCpHQNUYE7ohyxtz4KZCDovUsm8zVSCPoG6kZcwaPTEyQ5Nu7DDuF2l
woP30FpgRHhiLUCNH1DRrLeqUPlMKm2dTtM5sIz2QDWyO8gzr0DoSx3SdVp3j4HdwDbVcDSreu9R
DV5QYFHXiTE9BJAIVth1b1FM6w6+N3YHz+UQj9aJh6eYxb4OcT2B5eRrnepec4jnQzHG+ynR+y32
suUBi0YrMZdFi5NBZA3TqkvMYAuIp9Mfh9h2b8pGf5iAbpqpWy4rt4xW/QwXbvtobVpYvhcu9S7P
eMbakwpWpAFnC7HrjbVj3CB7PrgDRsp5+K12/XojgOBzL34ZMCfZ6JNHUtd2Nimgoc3k8DFnka8v
u99UoxkRrff8xaBtjLTpVlUw8ne6nyt1iJG1eNAtv15UcRwjCJM+a7FyC/8ReVkEbBs3EkvNzyvU
cLqHpEijZQh3i+eDtu4c93WWaXrCeR7ZuN1kinA7DN4XO1AjvokVIozx/M+qtRXfhHMcl3cVZSGK
TK678fLyzqZuuSoKhPsT/pvrPKl+Q0SqWRXYN7rTuDMr43fXa761arj1wlI/wsda4P3YLaYOY47K
LB9Dz7oVYxivDbdg0RDe6b2aLWxs+7a9h2jJYNcpepXwByvtsy2ml2KAqmOo6jGuVRhOyecBRXFv
JCfWqv1dUGbbiMTsRlPco8/zqVSzzwJFarZPh9LNEcUxxNky3G2HSYFWlLAebe6n84VcIyJ5GkU7
pYdgUjUQSp3cvy3qtlhQKfzczZ6fldM8Z6H/JRXroE67ler7KM89VOjqAJ3kiRwpyIf0ILncw0BN
ZC1cBCm1CsgH7sI36Mx+UqpJXVRlsxtxCmZFutOS5t7yt73WmmtjphE1LkoiqOYlrXo/ttmXzkCK
VIl4xogQJKOSlc9eMW0ysZk3qYvWxRZWCA/T6Bv88JBidJul7trtqhHjesr9J61XzKXW8uf3JCsX
WlKc4Rrdtt1jaGMS2dfPsXB+pOYXfGn7sYj4exGAnxJnESXJok1Nf1GoaYxQ/3Aubfh13Nt/n4Lu
qxUb6Oik1WsbYfPDL3o9wDNE/LB9Ij8bLRVV11eO62/GVFugHv6lc9LnorJeAAxvoElS14xuPTHu
QSiVC0GuZyEKHOHnwryKj+KyH5xq2TTJD6QQJtiiC5DC3iLRoGT5+KsseJKcKwTHTW3lG6j7GLXz
Q51QrG8A2HVTftKD6DPOPtMyT8xwG5MspabwjAnEUcuAslvxojUDe4dI7iavS6x3WKFWBijMqO8g
aHjRbx2ABBjlAq2SggpWhvLzlI3nIMluIhOnjjYr13mtnqARI7Jl8FWDCBlBHV5wD1kZc2ayb+xn
oymLpYJiGP9Kb0eu6aQrPMv0cDMpzsnptHWhKeYK0UEDHb/ua4tY9wJgmrmMFMFuczrGoBgCnDmO
3mStgi7xFkej9b42UVpv2nria53HgAOPMvvlGsp9jlzz0qjZ4drA/pZp5WIanm+iJ4H2NutW5Wvu
1yMAjHEnUsQ90XtwNlHhPfUj2rsOGfdaPxs8m1xTvbGS4T4LC+f/MXUey5ECWxp+IiLwZguUd/JS
a0NIbfCQmISEp5+vdO/EzIaQ6VZXlyDz5G+jjkK3uaawY1JsoHKfVNkrp5ElDAy+knU37Ous4Owd
4+AE/IbNi+rbLr6//Fp1UzSP8ntUza7RiwsM5qcOuMwJBQuacHY9XWlqHf56PnNhufwyLDua1PQo
vVh4mhf2Qf6udwTHq8qJzVk8rjDzx6IXebidDHXtUya1rnH3zjJpu5byP8snU7qSp8nVvgjOUcaD
gWEIM+Ib7Wrc6la1SXr55IF0h2Zl47x3Nm5dsItX7yjEMNl1J4RdMSGuuFX1mCzbC2lSxd6iC643
i3+qT9hFjV1qWDrFvUsb9Sgd2Y93iGIPFYmsdoLZ13+0l0VQDWl4cZszJGscSpHmyNVg9zbHI1oG
MpqLrZlLFPunXO/U3rNLGVqTu5U4e8JyJmxMNVghaYWgEbky8O65aTh7MjjQMgV1Yn4I/g54/PJL
jgrZvCd3suXmyn065aqTFKfGYrT0y9nYWo3+UsjgiIl4py3Wc+IwuAiHM1NNIe7SP0unH8JKLzak
GBZ7EKHfk2ucy6qjDMCekm2nvMg0mBuAPLTQtB71ZhJxUr0ngaJ1ayFwda2eGlVPG7msjAJa1xxr
y2r3bm/HOVND5FTYbSsG+7hqXBFOGUi1t5T7xMYokhHHP9BHlusYhsNcdS8VRYnbXjT1tfUs62Tz
NzfsC6SSL171ZuvVsjU7ccht9UY9SxX6CW0KgTNg2STaE+om/63N3bwx6rOlGuOA4kocNfIwjpXn
Pg5m0ZP5Nx40DlRH99XWS06E+Od4yguxgWf+5yIeCD1Dr5gCZjLqWs0g39yHvWHvfOty09+MifXk
WrOM2rp+UsA8O83SzsaAQliUotqoYWyP0/1S5rYWK7KQQzU1Dar0xI3dNKMTXPZdRFSC4/jiqAJa
ldFyxHQpvqAlphlqMG/MeQw/Vf2GkXkBC1P7fJk5sniUM1Zj30R65aXo8Hj616Q9/lz0phHHqVy+
4F2TeFl/WTiK9k46bCiZlUfKleSxo1SiFDPya339u07yewU8i0pKOVi+pp2SFZ4t3mFcreQn1S+c
qe6w3avpulEt9Bv5281h6AYV0h8oorxLp9BL6mMt3Ag6SEZTqX96bCNn5OvnudSZB7PuD48oAt9A
XPGMoxrvNrmzbINSe+YOCjYeYTxXSK+J8xRrdl7RUTFo2FTS1YtqfZmjaSANRs0oZ+4paHOOyk0v
7kawZO5C7qjr5AHkz2iuGWseND0tLpZpPUusNZtx7A8qp9fHyKhw16eR9wz9BYPHth8H8eBIFsZO
rztKTJLq4bOe23t01XhOalFssmVlI6M7Bzip3ZZdP59t4qz7diK2ids7YjvJSbAn29CqqSbTUmIL
l1Qr9u49SFQn7YwT66FMkNbnlRZ1JpmKFWwlDXWm2q31Z9NPVTiWQUDgiNc/9sieLq2g+D0l+M4o
qhn1DwB6MuY2uAH1ROVYXhL9VnBejG3xPWXdTtZrG1WkyT4oisTI1l3vkRT6HOI9eyDahn920S9y
4HDJqhTXEw9WOWD36dK+Dmms+GqHNRJpYDwGhW4+BpY/bVdOhjSRpzEN49Rj5Pq4bezR4KjkHDpB
uufgLVutctxoEh0ZNN6yR4tFzxom8N2AzPSR/0YVGuvqUZZyJ2bccdqL4YU+n+w0OerLqfXbmLjP
bN/2zhXzR6Vp2rYhHX+u5vnR4sy6IEUCB1rV0fQ8fKYutbhuq+1G928/QG72soL3FR+A4WJvOkjE
CuawsDBGqtpNETNsTtzRvXy0+z+6kSg0FePGqtNr4+fdrnUVTKxGSDlRqhSWX1Frqk2dFE24Jv6T
SSXb49yxCBj+QLB7wK3RdV0arwev6Gu6jupIWyTnp8K9zNlc84a799wIduM1u3Zpnh3ZK6zjnKr0
mIDN4DmNxqQK7mNjGdUcvqLAZxEdxKFu340FdK0ojN9eX67H3luWo9dw+nGEoiahmz4yWRAIaU+x
JO00ppPzoxPluE294m1etJfACgbyQpZ0X3fLvk2D4PhzKaa5PxrVZyVK9Y00Gm2rh+/Gbp0jUXXd
1ZEQOlOXL++l17Dp9ztkwu1H6tHEq9d+rPsAMQnMcVSVtvYsV/bE8ZXip+a71bUhHASxbKVweVwd
Uj+qjjmqrBa6UhfvMJWJv8mfuvTRNaX/5GXzm0OGMdXXkhBFGqCF58uHRd37ob3afMOSwVCh9jUV
zhvfrpw9HbrfxNz74eimRVh3QQdE4Oahrl+q1WvPKudRkJowvgGHmlJDAIbhLS5NJAnD0BvR6s5p
7MiV3Ig2+5bkApyn1bM5Zg6IH1Fux+uqdhUb/lOJc2TnZW26ycaJvMJ7Rj9qn+HWXSsdNUwxuQ8m
58SHsXdpV9SaPbbjubesS9M56RN+Ke+6NM12rEEKIzYWe7vwnAD6AhdpZfbkI/x66l1yF6cuvbTE
p+zk5MuXsmdKqzX/YTbqGwF2EpG4+Ssz1RyO9Rc9empnivZ7pd8QZUNtRcSkA4341TCTGjuJbaVb
VPImhblZxy6hzKeepstaOxO0iTtGpNv4cTo2xQZ/Je5ZQpHJ4u2nOTaIK4grkj5iCYMRFl0ybCkX
dKIkLWjwQ0AWS1aTqLcrY4M604qW2ssu/jIWcWp2RdTjqxZIqa5jsD61/Er2Sa8hqx2N/14ksbMH
Y/DPlV19W/Nk74JOjJefS8aSyaTTvjRm9zhNebXPRDBeivslc11ThR0+8ks9+c8X127QnNw/tRol
Lzyr8vLz6c+lToluM9xzP+EE6xrvv3/gPx8V9Hv6c3qdF5czpmHSbZC0+1KV9bk18/VWdvZ6Q78B
MNalGFeoP7hZtXSuSlx6SolutEB04Wrx+n4+XZJRv9X3v2RN1rFcm3WH0PMhK9XqAg302tVz95Qc
LCAsrclKgwOBYc+fju2cPOVzpxUbVSpza5QyJ6TUoc6oTjEb0QF2a6Q0bsAjdJ567qHguTn5iSZP
TZMW0EFpTY5DKU+e4Toi/PlwMEZ5ypd2BoByzagbvPGUC80UYVZa3Qmt0P0rWgVHqOWUTbN7j6eA
7tnTz0f/dwkwYMTagLTf0LThhCnkgXle7ARZQycdZ6QIu2AgmojY0zDV7zkya+qSeVYz7Vh2VwFt
1dXKcTJnfiIi4lTd6z7HNRWnn09/LmU2LiF6ALXvlrKMV1qUMcb3h3nQzRtl54WijvBu+TOsVX+l
9aZ7KQJO1+41IWDqIe8g0VGV95m7vrYezhar+apoq5DVq+01y1YoGtYxlLH7V+nTxKj3mqHSt9tG
I2Inq17nmhfucFI/GiO5eN2SH/3Fo2p5qZcYL4iDSK2o7uKY/uI5xDNqgcR6UIKgjPTymrq4DPZt
tMHJgL6yWBGKvFuzoj9UFpTdKu3lRPkORwOSY+6TXB/ZInmEuq4+bHJf9zJPmlBz10/kvjqpMoP+
lI3ENVFpLXd9onfXPE2yN1nrlzzLrfM42McKCfWbTbdGpvp37GvmtadwNiwDL8qlX1yp09a4Gw+B
1vO8u/42mGggmXj7nvUUKw679ruhLdeabICt7R7NKst3QUYb46iXT6Pw5cZRDu0Sq8f5Q4SI3usw
69MDYl9c6A76lcF0j0tbOuialv3amscV3fym6DviJmux15o13Y4WD9tM1kubjujz+xRIfCyQETAa
jRQTRCSAMaDyHDo18/ZMZbDmcQsFeqIxFyuCsqqXzte+1nK6eLnDQH9v6sl6Se5CAs3cpWG3eCxI
Kz6Dbswi35VvhUPesSKFIuY2+ddl9quUUxBqC4ukYxGtsnqg3YBCqVFMF5+PnaB4bCgvsZvhH4+/
sY1IcImDEuk+qWE2QJbRHPI0/5qdfl963hL50ogC0W49h5Ob51Bxj0agpC4pNrP1j+laaahbzX40
E3PP8/FYOmYf23520aek3fmmBoxXBcPGThoVTip5XvvcZl3t361EXQkILrNC23iSbB26+R6WwtPD
ZdE+y6BgwMLtFzpjsRFNsHUDnhbCwkO3JSRyWAvaoIhc3ARWYoVtSgZqJSoznqbO3iCIJOa7tH6X
snrLJwLZkixhnR+p28Z0EgzCjZdWa85pt76bvXPqfXN5FrNGofKCEq3z2LpGSvdglngkKHHrE81/
oyyOVaGnL7PSHmQ9vszOwqnc0lI8YLoObJy7iEb0gz6s/S9kZbu+l5gJRm9hH7DnE7N/6DYr4GLd
lDfJGMfRJzlOVdN+rsPJ406DlfxtWg0GZc16qBxdnUthyW2umVu/U86mycrrNHA8lX5ekZaTXDx/
YvZohu5E1VL2tqD/CzOVsEfiZN38MIn+7LO60T96FH7SUidQmGHeEs1fplVxWO70YtqV/E4DRIUk
F4lXq5/y7YRfNqZoJGpnIujUzPguCQdn0ZvaV9Ou24OZMs79fNc2syeBdWHXVNjbq85sXoN27i8w
pf9+PrPsBvX46l1rEWRxE+QLfkgPODTNtF2msu0k8+VVZHgbsKpEP581Sd9RMULYmQ1YBZ9JMktd
pa8MaD+fSHTksc8ST3L/X1p1zoI5IRqJXYm8wv7IHFyM7mdf9tkRZ9s+Q9R4deK6wweqNQZYtpG/
ZSATcb0YIvJ657UdVY2cj8oYSr9jlEscmxalRS629v3QdE9u5rlYUDwNH8n02iQmrmfjULpuECso
Spgv5pgVsjFMPTCOmrFEufmFzBYRtkHkieaR2yTDFa4GeL8UvjFY8kcHPSeBuF0S/3wKwyq2Ywfg
5A5luZOYTSIcVfnjz3eVY6+HIue4/vNpMEycsKeAlFF9PQ/JfM4zxIOE3lTFQ9I9cKYvtypx09hw
M0U0lzXgaxXTw1jNvyYj78n3W+RDnwSEVBvlxiRylFlwHqKfrxutqMK2CKyjTwvqNJjPU7AS8wvD
ahc5wej2OTOEe8vRfm2bSe3tDNpOFvfys6R5KdoS+JgImEhm/Ydcx53jVFY8qZE9GcfGOUg+zVps
hW2uRxmwdOrC0QD1VZS3dGGWV2yXp9arjjjdznkF7DuYjRaW1nNRwyHr2DeVoGzA0MwXWc1QOI5z
0r5EIp8UD+uAFfO1tNIuBpTnENnJkjMx2GsftMaZ438UrIKp+fPHXvJz6ZM88kVKfC2DV+QHzXQY
ieAJ4aeLW2vI2OaEnQiCZ9o8qG991T0uhQ125INlTKN+wfE37mzdoYcbuwP4SkS4IGFfAwxDMvvr
oSXXUafE9jmdEUGO5c0YzMdhbPbaAh7JCM2w25dvjt6b/BvN2U868rdr81ibeRNKFvfIceeOw956
1ofBDBPq2C4GC0BYQckN9eyehoVEWMNX21El+74h0HhJiyNaS2QLRZzb9k0kPrXGIvuHMfKF4UXi
qofyrsSmZXp5IND4slp7SOytbyRvPPRfackX5hHms/drIF6zjzQgyLawkAerA3DhK5KEOnLREHtV
+ceQDGXa81zIJ8fVrz4xV0WutpIbi+MS6MgsdmNPtu8aFy65d71Wb6a+9qPJwqte0JeF+nDrFMML
x+tr3oHseMabO5P9MbrqzTWWL0ounR0/tAzrYcZnGjTfvUbaRzKLm+kt3u968B/ZJGeGMT+N0xRy
X/F4jhVUt4YUTcPnfpiEtbE1/wrIXMHjdb9RmNgfRYuR0hm1fC8LkxBrCTU6D+iDB/vJN6dfgQbz
N/HTsCPpG6bZDysb8PNNPXhTSYGGB3wqFumFiYYJAotAGFD1u5FECMTTqv8mmO93XzvDRuojQHmh
A0m49qbUiy6qGz2enHLeZGZ6Dtbpm5jPPlzcdUGEYpNRMFdbG4Ol0VtPfr1+aLIoYoLLjpYutwgh
flWtW0ed60N2G+7NHltt06rqz2LCNc0BL0ARgzv25kdQWVk0Ed4S5vmd1AzM3wzXZZjWX0aDq6aZ
i9uU27DMXhZmSEuyxSa1efjl96xZyS9XGEm0FO5+zhYqLFjTgnkIbRsAlOIdwFiT2XeoE+BsEK3e
OWSJvRWW4P2ZWAklQV+tFuIWeAAi6qImJ0Moc0ZShVEYrDdHG2vk5qvNj/2zGjyMtKizddllyNhI
wNDovYNE7cvsMPXgehMy00tR2xurLG9kvrw07bBVKy64qsz+idTeNkXx2wjsY57UY6ixx6Jox56K
g55CuTU0ObgY72SEWixc4+8xrR/zpHtuLMclVjQ/lHfwV9Rlui0q3+Dx1tqoMZ02XGz/MVjsmt8k
h3VLVG08mAER/Zr1QYBrEvb6bx2MN0YX9dwv8EMZRNPoky5Uv7d1917qycfILZXww1py0suBvEHX
V5QIQwn4gGDTZPvsVKiH2vds0h6zJJz735YdVJtgAqtKqjU9KZlxW2g0uiQ3r9Xpe2j7j6Rgh4eN
0hf0M/cXsAr/jRNo7SJkTAWl41M3POtVe7WQKihwV8gpjtMgwNTDRKOTP0mmaOA2Z5cF9VPQEpQC
NPTg1CFRLqO2VR08rV++uhPNHTkii2Cy/vVk6nVZ9chjGE82lbtOaZj3mTImSh9OqMwPqdCuBQDE
MZh2o+U9umItmYix7JU1oAFjR2XVFN6SL57fJU7Zr2Aos9jv8lujxnJDmvqXGp9NMqHiLMj82GKz
ngbiixHBxvYE/ZU1tI4a0BDW8NrVrOpV2hPQ79FEmNsyNqXzR6dceAbyQ99gvvno2zhBNvvFDhLW
+op7ezA5+aS8zSl2em7aYSB7SzG0rV6/r7P0Cx7fjKj7MgxG0rn4e9fQoHPUtn2jFSHB/FFAjYZo
vI2wONl2H3md7N3B/9X2b9j/0HSuQRrJcm4ZY524qgNIWzWfl94YXwswinE+LZUwwiYhmdvSzL8V
LQHAbZxwB0KHtYXc6HTdpro0IDwje2me68IrwtK559G2Zexq9m87Ha0Iho5l7BH1wb33tstPCIlP
I9x/uIyutvHRRGQGaKhRScROpLvFcrJwtytGDdslzKBJNwP7HSxGHtU+vYEe7anhIpZiMzMfhjlI
Pbb45ET1BVKsrPx0HBAg9FsuARZ3v8uX7rA00Vr7Qq5g/B9lq93PVty4UxcbOtMNttJoqp3TbNjm
RmlsGpVvlqeMNWGnWgo7kr64EAs8sxr4rDill+4tw0ebhGlOa8eQWEL/ANkzbYkj+Bpx1DMfYThY
qyMJzUxY2XrQjLQ/2yOZnQFQH/iO8o794nrHgvem0w34uOpfopXy3M6huJ/v3aQ56V2QHBu5HCDc
s13VVtFcVOMxdbI4oR9uq7fBExWDyREjEYwSiscyMhTpKI0sbs1caceSXYBsET76uQyLnxylmetw
a4aKCQjXGoJjYR/F/cJYqR1nB+Q8HYdu4xDVQhod39BBdSN4dT/KtHNhsTJV050HNOHWCWQ82f5f
yzOHk6aqbLMmVh2u7mNDejNAvjPG8OjEbWhacUxQZlldQuXx/178FWqpD1iClCch7VmWNk0/Vvvc
z1cILMMajqsmh6Pv9/1+sIPYvCtk7PsFWP6/H2mDVR8Cf4gCq9zifuti0RMGt9wZo/l++fmooDjg
mNiU+End/C66yj3CdziQWeW3SW8XmWpLlPr2RuZmdhrul5+P5mGt9wl0kcq07EQhRH4KXFvbaWI5
JNqQ4oqnsWEmOFlB9EzC3IIRf2Rz6tN1na5cmznTtoT6vU/m2kRjBdpY/Hx7nnxKU6zKOq223+xN
6Z6Le+bv/10Ir9NOOcaTkcVuZVHaBmJUp/9cDO1/P7p/Le/PLr+kI+dgULWfP+Gzsp2EMstdSSz0
z5fK1vGP2YSTim+hgfn/P+Hna3oH2hmMo8H4iLQscVd1kz0TEMG6yZHFWmyypMEe0Y3wXkEvH9qa
+GTMwEg18JCEhT5Y39aw8p4RPiKhfkHW2NU1K/1nDMNHVWXah5pJp+ixOz4Jv0UWJtzlMneScKKe
pgKPELRZx6OcarOzYcPQniaG6Uhgdf0F5fNmry4v0hT2WcIhauLDVZZLboWH2utOmf5cfhhUKHkK
BL7G0mfux8I47uukpKEOgeIFFcKqQo4Q48XXguEi7z2y5jAef75b9C7nkco9LGrA9f3zJxIMfmGq
DRns1mwefL/71Ci0ilzF+ShrLpPXZBsM3XgcBPnuctWP2FI/fBPZgBfUyCXg0C+Z2Q4hUBRjvuuj
SajbWJbiO7NbKjxYItHs5ib/2eJBJUkbp8QxDoOltrZvvHok2IX0sxB4rFf7kpCjULgMK1oOTWHO
HUb8Wbx13WlGsNMin8kz91TYDgolBOUhtLYGa0eXmrWr1vGwtsYKWq82Xj44G2MwFlQlD+BBFqND
mrRWjGaDo4BIr4mR74Vr/UvlxCApDS0quvTLBx51Eu3RKkqS5xYmPPijQ1kFF5ODadEValcvzUpf
jPowbfDBxk9OoIg7CRqJNjvd+9kYzWhb2L76eUMGMsobAd5hV1THgwPTARAGQQdPQo8iXTC/Rxdb
rD2YlO3K8cJMtRBbAsjeZ2sdOu5qbyfBylybA7Cy+FSGZVKEB1eg7H9rMh0Q2bwWkgBR3Ebcrl7x
NJbrTa+NkzuRMoiasLUC6JgkOLPHPGkJj1byCmLzXSKLFGPz2bQSRIg2tbgw2vtKbf6zaSpZChUj
j8qjviFLsxoes3Q+4AMig0uiae7VjZI7Krc07CiNGenEHhhpFsFq/GnqOjLumupkJBdAKf3me3Lj
EzW7sSYGd1tMI9nxxR87w9A/9N307HUvCUl4arGOtpHMcVsP4EPwsQbbIdjlr/t/gFfgRCRgTwzN
5q0mPNuflz0e6gAyTh7nAKjZL3era924Pfif2+VLHei3QZ+fcDNzGvcquChLO1TI2MLe7N5btVr4
8EmlM8o8Uo4FWC1DyrFC0d97zzlTo0BiMoemP2XK3njVelvq/BeqNctLz2uWL6Az618ayMj4qitk
mgZNFn1rrgCK4z4HO+tMxzq2rHn6YKykrnhxMvkPGDYOrMlUX5jdzaYm2x3oJW2yBc8XlHE7+Bde
3M6c3auSV5u62L1IzW/N71/Y0y4ImoO7+7qR90T/ZmPp5iXrir9Crq89M0qci3uWPKE9+hpEnbhD
1/aho+GXqK8srLLuWnudjLPa33cCdtIlhNrpDrarTdvOSF9S+/ewii4iChOpW/JX9Pp3a4wqDOzl
CTizCRefoaVqt9nkWkdO1xVHDClvttHdhmY8V+UKcKT7l77lSDfPUeM1nHUJI4ghnbywxZQWc+9e
rQz5B+Nnx+HHTRcEOxmmosl4Jb/kIFp/jDwDcSignD2iJ607FJfDGA7zZET6XDyBKD5wrIvJTZxJ
2OidSP7KHaY/8r8eyBXaZPhV0a7PHCzdjSby67RW80brgB6ApTg9z8c0zbU/2fq7NOpfFUAtgibv
V7taf3xoRZUjU5nN9qCDl6UFv+m0dPstlQuls51s5JlyggJIi/yf0C9YOaA7iEoK0Y0WoEglyn9z
/SB2cWMt1WtpZDerRA9tGQjpTVG+oNcji4a0vH0OCCbT9EU4411d2eTsujwiha62fuMFKL/SfbkQ
qJMPRRuTknZkj65epISIZQaHemm/8nawNwRJqTyN8UO/jI0CBBqSDPQbueOQQAMauv0llPM9W+0L
k2gfL8vwPTrmL8PJb213YQmr9tbM4SotTlM63ezePZfKAK+85yw26xS2i/GZ131MLhC29eIXXGmI
lQu4d6m3Bds5EnMwn2F+mkVxG1NByvsfFpxh2xfA5Bgv3vsBmSzOb94dM5zZOr0mIIulK2CebJ4U
2b5lHE7C+++wY4Fa89w+QMZ99otvEsNeH/sBWuJ9NgH3alf3I2bjP0viUjjhtjuXZAMO9T1LIAqV
GgRtUc+ANrHUcUhk4htRORkstvtOPtZZT8aD8hsO1D5bd22fSJd4TJVdIMQji3QtfyXG35JmJ0if
xWNtDrCGWwwRd62adwCl5HzauAvHTZ9ZE/K/A4SWdFja6uiTzxgSrPtAtCHJWkZ6oUkVbRIhOSFm
kCffc/5hp+gjNSsVankurvgKoLcokrM8+YQQ9e+gTGMrqxaWe3ma7r/UbJq/poEqBqWMIuJAy1g1
snoWbMAGEC6ouE0I7HOQqDR0nA/dkvp+qLxHTxseuhavelczaLemG5V2+6ndOxQJrQBcsGoHVVD+
SsUUBmC3baMr4g8yzO6RyoKl2LhL1+K0UM5tqsFAYVSXxET0TpKtk2crktU1jRJpj3fkyt1UrncP
3k6wx1N4E05CEiZC5t0mnbJ95yaoc5K4qab3dqkgPlX3vngM4AbDGafORmd8b1sC9hOOhsKyjJBI
EYADFrltNSyHtAGSIH7kgyWHP5NEys9/Z4mF6gTWpJubF8mdEOb+yMC8/EPHxkTf+iYT7FTwOhWa
64A+xDD1s68gY+DWmuJWgh6afvJcJiODL2mnyE68UKWmFrsNu44+qEvZ3AoH+U+Sh4M+/tOL8R3r
436hpI04CkZIg1QRoc6LkntXLiaTfPNOrFdoNsVn5yL00MSbaev7ukdxVLXTu1s3rzDysO3AHYzS
qEzcY+rzH6dDMNJBT+ZCOFHpUagANbEjl8umslIjM7iZ1dZJeurWE/1KMPyu8L3sRTShldJJRQvd
Na0fEpNdocpEe7HND3KBsqOq15unT38cy4dPGiCOTW9my0MFr/XeQWH6jVxrGeNVcgLPDfBqApFn
iLk94xLZIB4JdNrVSsomLPx0jt3yOxjAbDjK5bDhu3xa78uzftNzHtLUJd3FNqat7lQ3fBo79Gda
CDkbCg0ttytTii1ZWcuK9UNzOKGWU+sfQO9hlNcJubP4bPz6oHt2HgWpUx4SRtWwRRbKPYeVFQZx
l+q9TpcCr6sHtFmcGVV3AQSluZuR3NuTLP9K15UnYWevKw1CGG4rHaWd9s/1bsvSIVVZe7xj5bAV
CPfQADIkzvS6cdNB6Q3ddiyd9xrdeJe1OMvoRKy9fuOnAsxjdEGUprJA8M72MurTKQ882pod8a3B
iGyIr8BlghwzcTnlZ0qxnLb3dmflUo4kPiEBT04FS6pZZmQVaP6XinHKmw8aWklYvUToT5qrb420
vOFkR1Q6Wbegtfo4JRnDaIrf6/29MB2SQZZs2gfvQ5fUzPUjCXETWfxQjub8broG1IApz0Tw5cxx
RAVKrX9YqP3NUt73whF/LI6mEfDxE6k5xyGAKF1gbkJMJeU2h2KahuydZVK7dJn/PJkg1U71r0k8
wnOOmhY4oZLlL05Z7yXRWH7rf6Mov+lFAQ/r0kzh9PVLt9r/FrEWcaCp22DSiqvXtMrkS80BuhOo
vb3YWDN6ChGuT444GMiID2yuS1QGpAVWUoFSB9Gc9Ab4fdCEaT78MXsA7Hkk2zKZ1+cea5e7lj4n
Ocb5PH1B1jexTU9nKS+jNSKWLhxyJEz7vBKXSRa9h3twZVS5g1H+yh1Qj9s6kf+8TONOzVgWPJuZ
klCS2FTtrW1IShld7g0EFqF3T2z3ujrUbFqbO6yQvGlYIZeM0MHYB/jAotO+TOmC2NZrrhSXP8sG
7G1sxJfwxRPpXUjPxfwI7oysP3A+HG/elPQMw/6nY1gRaQ3ql6ynGZwzrxJSwclqZl1MyEZEPw+r
GKBN7t39EBgpxyF+I2KewS1HAbRYqw0pZSPqMpJkg6FhtTGXnV1jf0DYHxc9Zh+jnb+KntQ+byl0
lBVVwpHOeDYY1DDUfC4JubbmCBLEeE/gwBVkjBTveUAjK5pPRhgOBSY7AN5vN5a1OIvAOwdpd+2n
FmFcUn02ArnloIxz6x1WM93q9pxH/0PSeW3HamxR9IsYA6qAgtemc7dy1gtD0pHIschffye+j7aP
bakbqnZYay6znODtCe9lIKHzkiiquzzNjqq4wSuNbQbO8S5LpDqFuLhcbhOj6cn1iYmkYFfxFo9U
jK3biFONqTw2xwvq3vwW/WGQzMM6DhzREvjTgt9uqYOs99RB0AYyYPtXGckmFe1yHBwUyH2DDBJ7
YkB8IHiPCvlN0RPqoQwzPruK7xRxJoMd56XEMFJDHHGj387rodgi/N1XLQ9/49/VNkhG26x2OE+f
zTYhtwe73IZ0NBwPuKECbeqDsJCUib472WY6QiFL7obYuUhCUfdjbx6wc8c3Je8aPiT+l2Fq7rVF
X7I4cHMjGX0r9gO9PzWBU3m7xXNH4lLlvddNGTqT4XupGILkisl0ZfSYrPpcB2jbmKajMHJCHaSC
e9APPQYTi/nNlrfZ5wmbpdkcEfWbh8yI/6UcodhZlyfhJz4t96qPRvLK9TkLjHB+zv9861tVggSh
uB8mX5zjSk7bOU7uEjWlBx69G5hRf512l8OqMCJLj6F2BJcPkTmfJM9JOjbXxeu/m2nhVVyaicvM
IOHMYO9hxBK7o7WdlMG6UfNoSbfJ2K4m25aQTRq3+NmZ6nCTyrX6WRbGKPqbRq/Yu1Wc0Xwww0OS
tkGxihmTQMJdE0bHLnM/OzZYV7gWeUDlj6ROYRZc7MI4E0j5V5r2vWqX79pOcNDMVUKYDfQzxk5B
RHgNeVjmM7bAdBc1ef80J+ProJokkFyTnBS5z4OCeB+vHP8icRuByzh4RO3iLDTtJTkr6exfypFf
0c3E84QiclOFIkFo1P0jljTaDuBFKFD6R1wF+KNV9BqGbrnJJ/sjL2M7AINESJbp7dtw4riZV4Nf
a8JWbmH0Ld2Dcl0isZinGNmwc2eG9rElPqWbfXgMxdAL7MNO/uQGrGqa8wMgoRJ99yYeRbavpvIr
M+Ndyc6DpBoLqdMc0tt7m1/+ubu3ffoNM1PiQOZLusHRg+klZIhcR+0xwTODUYo0CCf1L33uyr0/
g5CbupcsDqMf9ECnYW7+lG1RO8zMSRuXvV9Efit6aRtXmP6uc833NPo0EFhiLiQjYKgqazjYvkH5
s3Ij2wxWdF+wR4NCK+DSzfEdFSJG2NTcZNNzq1J5yesEr6aTH70+bA9uH662GC50f6rsS9i5z8mI
IAuC8kMTR7Sya6zmZBA8PO74eU94NgAuQMxdxlHddinC/cxein1SKnY1MV3VULeoqLoq20347pmn
GOT9IsYnGbsi6udbMHDPZOYibQWFVIzcvZa6uK1RkTqNlLLsvL/GcfXB75aPRX3QwuE8jtBuZhmQ
u5I1p9G0yT7HxLEtSRrbY3B4ZxiLh9Bn7U+pte+Zkuw8gv6Oo/KmnadsI/BzflYNfwwJ4k1S2Mm2
aKHHhNaDRE22qdTQb6PkO/E9eWkTZoyShRqM/43Z8HBLPEWoBOZkUy/NOQcBsGH7GaR+rM+IMxX1
HP/FEXGR8GWCCYjWr8J1tQ25gLY8K5vFTDR9shkHXSm3RK2L1ySjMpsX1vR0PTS5gKGZNh0nGU2Y
UQV8ZBtLa4Sa0rHpn7o8Rzor433PXBVxyE+ugOYl0TRv4gUdSSFwKcmBqXvaivIgUjyYC2Puflze
Rec8ClBmsV/mt6HdgAqW9J9DlG4xpOpT7KcXx+fgbyqccrKf6o3rmEfbsCk8XTblsWtMZ53OFzz+
8dWLmuPSe+IYlrGz5VNl6mq0/nYEE4r6AQx52effsxNnFxutM4pFKgIvutEr8t0bpmrPkNU7t/Vh
tvpraq/5zlmDZclgahg67smeGwJBWwdTVc3pWHbLcwTheCcGWugM1ghAzRul0/KuQqHe4iE+2l6H
BjdT9/TNZTAOz17rqAcHXojhsK5PJiSGU/neGQzLx4yOmr1jjii9NknuBVWQavdgTsZ5GVS2Bw8Q
mB1JhImbXEsfSVffs+M0E7m3l57ulMcgUOQ6UwiGWcCX/EP4xStgGrQWEd9h6Wxcu2HDEs0PuWn1
O4JL+p1rhPHJJejK8cJxtyjP2OTZ8IEvfl9YJ0kmzaEZHlswUjgEWDJCPqY07pKS5W3h4CuW3/yI
H7Kh4rHxIZnDA8qGT2+IPkpnMbeFe6TLlQaTWoK3/0JCc9n15giNEnsI3GyXQwF7CtusezadFWrt
Vu7BNbyLV9Y3SSXsbd+an+0SMkMmRjkYgSYcJif8aGuT78OKPknsYhbkQBpQ9QJ8JuGKJA14w4tJ
UeyFJ3Lj0UYMr+7UU8x5iP0qebAcTWm94rmtwWYIGxenrmPITR9MM97gRax5EodhFdm1wH+RrG3a
pNojbGe81jBLLSMLT6qPeCHaWIVHAmGJzyNeY9iFHOVeFuFbzG3PV2FUO9jCj1bDzqFYPeVI8bmh
nn0fSSa+JnjdOfm9ibO3mdgyzVOvcMiPzZTNPJak2MO5O1J6ToFpM43o4CM0EboigEFZUHfOWy9L
PN6ZApRapkdQSythWCc7L8yp2iP5ahRTeh22vh9aRz8EDDeB7bdRtY72Ul+10iiDG15Tm1MbiDR3
j/8+uCIK6gxL7WimGTVdtwSo0VDCNcVJ59WhN6fqZqrPc02FPGgZEU5VLLuxgW/ncbkzMgYEkSff
iPgy/CrLchob99lphzevyN/bQhvcGEwfJ9+ztwozvZUXAW9sfU7XAR9pR84WM0oPxHssb1TZXyb0
20ePpe3FqrzPaLRpvVlA72wO5rLaGiHsJ4896DqppwKq0UCaEO7T3juV/pFHpb1lyg3jQx+rQlxw
10XI25onl4LlyL6lZSJaiQtrHiSwKWbuGm0nrLUuPs1e+qVDClUsiqhqHapZn3HFooM+mo9jOb5H
hfgrqqRCLRpaO+14zWY2mYd0pho2ZN5kJ7tPB5YQ/VufW8YR0uBOxpl59Yf6kBP9txsy5UCSoGgs
UhNWROUPWOnm9Gky5vuiDcGNNcazGsWXGQvqOhvtoSN856AGnGurbwd3/GAuf1JHzCIwzDH5qR/A
BMYnEaQLqBGFUzr2f4wYsYWwOHadcr73Z0rc3mk/U+T8V3Qx9qDuptEEAzidwL9vwXEw4Coy0kyW
7JGdvHkQKr7P4gSsRAHLejDnHPEyJzTFAPjcOd7R3of7mhI9NAVvV4ogB9dR2Itq40x9ehM747cr
AXeovjJPg+kgHENhHAsKLrtqcNqTsLWdjceMOolZOU/VZOvl4En5D+jFv9ZHdtrM3NckD3hnGfYb
4DBXX3v2gUTIYiN1SK1q1zdTkVmbIWlTBAXpli6WsmmYrt59MS3FtTFomIpxMA/Kc76SJqcyEiG6
j8bZYwxamPhGfWDEiThxlIbqNHeuBp3ALGTq3B7Vfnigt/TUspoM2pytBeSCthWvbs6EKmTBuuma
/guGFayp2tnH3XfU4EGfYn1y7fbZKLs8EHHyFZXGSfVDyEQjeV4m8VzYv6brnu1h+sl7Ge3JVeHB
Ghmotwb6k4xA1zwL2txD6+MTOkDxdikW9xwXNvbg6jsN1YsmwJXcqeeq8R6m4Q/qQ8s8AwFpUYGY
trhGrFurtzjVCW/bzrT2PHIV9j4/sCuMO1M+vfdpBQ0f6YAZtWwHakFIVNqqXeFCmceqOGqm7YiG
PxkUO+vmPzUSsoegWmS0Ese6p+wmbOoCfPkpSvhw3V5d4jGM9zAS+XULm6/iw5zs/NgvrGl9KAcM
0dgqtAbpzyR3uTWzn5HQ9FDzma7INnpk6y/qinCDuT7cKNE/FuGjVXA1IZTWSLo1ZYqv2RAa0SZZ
shPKFnZmM8OhIkqzW3tipMlEuLOdlhE113hvczCXQFU28jvUSJ2SjNlZmGTfEOfktso5mPhqIRs+
hI3AkWg6pMsUucG1OIwssrrrUrXImmNXBrwDP4tlPEeyLM/rD50l6UM4GyOSVagsNYlxwklKDFPu
eVRyQVnh3JEjxvERd9dxGF74Y8PGikh67AipbUkh9HmyHW9vLWR+pKXzA5Z86y3pwiVW07Jg8M67
uthKxx/31ZJPxNGxEdJedIv290+30ZVyk76lWP5l1LebNMKG5KcEilhd85jyw4G5E+csG7nTOiaU
jqmZi2VAifKcAln6ZDt45tmMakjCzNFg3VSpyXrBnL/sKkdkUc5MLkKdkLGpPqRfY1D0xgdyEZIA
r268z9s0O6RwWlqqSgRGY35ijhEFmUH/gIwSzWAb/aumIcKdsaTM6R59lA99zvniFX2x5WQbgt5E
M03kNW8KK9wHnaq3jJZwYxQp3qpgQsNzrBor3lMWeFH8o7S4TB6JiqJvN1Nt82ryMRW6BwSw/Aok
fGiL2p2R0y2TColKL31iKwQUoa0D3EkOS39iDSDSvsax+h2Z8k58soToztTD028CmA/WEx8YBex+
Hl2UPh35PF3JfiRqGLLbewPmKWPwYj4kS+QFlebnrdLlHk3W2XKmAGwRRopasEVOYrTEEhW7y/wj
C7LO5YGxBRu/mHENFIRFLRvPKb6K9r11is9piB8qyRR8UJHe+nX63edOie6KlcocZvVhNCKNn6Lb
swZ9D6OWlX+Z2Icuf8oGG0U3jKxjaflHUBEbIA4qgNdSIriVH17tIczg/o+k95uFffWZuOorBei4
8wnZuwzhQhoZcJesSY66lu95DGAz17znJSgbcnw3UhjPCPheB/3qRXxGeH2AqUIguADd24b+SzpZ
DgTmNjm4WX+zNP0/HWWfpLABX4ktVpTmp8tWE6iVJgqIs4R63g5K9uGFTN7AP7BDYAMTFpnPn4UG
UzsXxOpkNCvzvRrenQm3CwSjS9sQSqSjQzla1jnDYRtxUiCeLVk1Wr6/iSr11VfiqVmmr1gU17Tl
dXQMhm9yiPbFmNnnNHsDRnPu5ua9NvDBdAMqQntEjRQ/pkCBio7FqVLZfVUT2gz35j7To0SrGNqb
oUho8cnBEk02odevdza3ITIMB6F7T4Xpl39hE5IG36hXTYnG2XWYZazOinFummQ/3bCuEajodqYq
PobJxOF7FTXR40utb9nsfyx1dzuVMtxmkbNfVvGWitdokw73deOi6GRyic3L3lsz4R0ZtZWsP8o8
XR89xs8eYwtGy2/otJ/4sU6ebu8T9lX5UCBQQ98M+0dvh8q94U36NuFToHBVFC70knZnnfN4+QgH
3krppjacgrjFY1DjPxwSPCjTr27fF/ZWEd/GRnpJvNf1/O64+fOq1V1852by9By4Sf494rsJ7OK5
RvpgyTQ8Ol7BJSO9q8uhrD03PpYqxcSL3oxl2Z8rONnyktXnyvfoo/JhXJA1QK+qTu60F2TeXOKC
KT1a3YPJxBb5hf2qY1AP2vRfE4KA7/LppVYFzzK9FDlI6+LP6LbaO9g2jyxn/r7H3spkS996Rsh/
qi33cdMbgU09sSX14rUPe8SdHanTc4Oab1qSKy8hH/KcctSgiI/6Cckk4w0nvnF8p7nN4GggDVVB
bOGQrWyLmWqivU2NfC/Iiak6DApXvBt2LUKK5WmJwy88Ktm+9fObpOafGDllpNmdMXdVDOqmP9Oq
2VODC9tlsTwlY7H3u5HOvg5TlgOUAZOJ3cN2ke0AL/MJLoeXfZVztMZPxG8kd1G5YsFbzwXNzTqh
+sjfERcoptPAqOu45ujymLO7jbYDf6U6FEyYN7MCBdMJdc14MbfEABF3jDJDujtdOsPWS0fY3BFS
Vpqj9TNj+Aqauo/cYA5teru+YicfB2uQ3bnRgpzb9kXk/ZbNQs2ArDUvvA3wj9SX3fXRpiWvdKfv
ur6lYI5yJnfyY4ZbFkDirzJ/fIT/eVsakmC3/0zPXfIniuXPXYrlXLVc4KEQR0cMTxXnVphMq0CU
4gSqubvP1TpZUGj1HA+WzlAh9yVuY/1VJ7PzuGLSb4Co9n7y561huCNU71nvomq5X5jBbEf/EFH5
QZuhk+mr/OyNbbKDi+MZAFnq8Hb0EFVXzK0jNGLMSD0/mKTxYlfEYjduzXZVbF1AFJs6RC3N08h1
YgnifVDLZF7dMRt2TyXbgQitmMQtsLOVzQpkbu4cy/hUM+sr8jIZRmeDGVjAKPnKEE+lDQ5uND7y
Epsr5s3nqkapuxkYyG4a2lAINPZpQkOgvblEYRYXtFQxojQx4ZGdG7pAl19QCnJPo74E/UWgPIRk
CEsVKlro6FQtJXXDkNbLNoGxcZcAIPJgKxkrbRI2CCD0CF15Cx7hVmjfQ09so1OoUHiMfUeK9DqN
bRExVbb4mWtgfIV3dWb0Wk1IofNf5UJiS0971MOHgliCOMlhA6r7btmVaFGPCSJNHAsG+8RM34om
fu7r2DgRugypbWDVkmNLtPaIIeLTlNaAVyRMFTmhqGzrd64Fzm1jm5jpLXGkrAVs/7Wu+le/H9pt
BV8IA/cVNnwShGnyMtUlE+rZPlrVzm70HRjSYRMja49r8Wp73pX5RcERRE4cpX40mMc+Ztdk9BlP
sx/TdWI8YyG0F4Oxy1bhcmI4HLXa3E8C/YBLK1KE8p0QA3dbl/JxSh3QOEJcjbr/6J3hJ4xQ2MEq
uWZh/FLlZImhKH6tUkYqmcObidLhK077h0Uj3rb7Ohh4/LO+yLaZwW6UR/W1olDZYch4NeLsGuHx
DLK8ek9XY6UlzpxVD8JgIzUL60a7uty7RfGkI2+LWyEdikPRlgcDbuImmoarxyabMUj8UxrznRXO
+rhgnRkG9VjRuO6sNfnTLe5IbfvW2ND7LmTUIBRAYO0GSc34lwckRWTQXb2FkwM58J3xBcODV0Yi
8jFt6yYrvlarXzYOD1ZtPsmqY3wka5aX6XJwO/IymSLcxo4Zb6t+W4ZMoF23uBHTSOjelj+TONPV
F9ltr9uzFEfbqf6IB5qZVnFrea54yJGorK2KBQYGMGU2DwePqdymXbrbsGzhASVvttmc0rG7NcG/
NcZvpSYAK/bi8VUeRzBeAoUjVV9F/2xNL+5s3MgWYyYUHVnzG6FmidnThZrp3Nw0QeJFv/i3bKjI
zUNliPt1oeUW1OM5umQqOpg0I6qGBdbJrjDMSznAzrTt4WFJq2VTWw+173YbByNz3/rPPg0MCEX3
efYoeOMBciciuwer6j7mwmAhWjNBGeYw+ShQDgcmAEwU1654rRuDYnJMTylxqTty4OZdVJY73Gf3
ic7wgslKf+oMHroRTyv3kJCRwbv1GciioajYLWcpa1bL+/YSrzn1s+U/DKbGJiayD9125EwQ4nb8
7486jbm1BG6gQhCuZDJbITqLAUKtLSichquf7JYY+J5hDsK+4wAo7WJiyn/yk+hcTrP9Hnr9izk5
T7NIHl1h6mPUJZgNp6iGGCGP8eB4zw0yqGtS+D2iie481nWPxgpq0mxk5a3VueajSpMn/uT4oXqY
bWFXk5mhHdLp5rr88KzvFEfkm8BzenZxqm9Hay3BSprxxGq7C0qpQ17E7iMjzvt+lOVHPRtorsCX
HFjsVR80KVvXDvVt4yfvxBnEDyiuEXr76kUwveJGERRKCor3yCYIaEvxkczCX++d+qIqP3szGXHM
6//V6hP7KCra/7ipr7J1/EfiqT12h3iGrZnhJPFPLmPIr4iFudC9oBxwuKsKb3mJJ+UHwPRPrUIT
hgMzfuH2SY5Eedbb///l0jlnD9z+5r+/zNvKv8mk/9Gx3DhPKiMYXrXW/WKrM7msLYZTY36UnA22
V2FNAeB5ANvRbU39lqQSBlaMU8fnNaqjTL34uZM+1Qk7ibYpb+Zk+dNzsx0MDP3GqpvOGLKNFvW+
DEPouhnG+HW/J2FK0Du2qy0g3QKqm8gAODCY+nAOXUPsqREhzaioJsDGWRtSI8620c8QI9fKN8w/
CgoJACiBHtrysbSOIm69u6j9wCAZruPzpyWbb6I8zsHmoRAfGSBWZo88Tf00NjmfpYsTspl3iJpR
OBTof0ff+pkQWgtyAiH+nZkhvYgOfWzv5r+uNX0aU3YbxgPTZpSeYB7oFKyBLfi476CdbhpBGBna
hi+zmVHtKUm1IB9E4b7FTTUcMrxJkKSwLalo/T3M785drl5q3EeD8WMYU7IvCTSWsn8z4+WvUvbr
mKEHsobmLTSrvyypj/1svlhzBo7cle8SkSj5oUSpGrbNJm0CkIYM3O8Z6tRDG26Ag5xq4f/rjWYO
MPKNjZ2sPIBm09rZl2ExI6QyjhPX2Mgpa3aiaU4I1t51P/2UoNwppDeWo92N57ntzkKszARAB8RD
lttSWufesVm1Dh5onBS2BjLkvkXpbWCe7IzD0pX/fFPB2rRD8jPR/ldIMAQ/byi8a9slPzU7N8No
6atxTK3B9EwF4beZ7N6l+5CzlA2yBXW0nBJm5gBzEkYW6FMtEFOFveyBZD94PoqXJfxZfJf2AjdM
Hj8MlLLZ0qogHUeIvXCqouZOxp+Wx2Tb9FgGTRTYGzW6x4rCRrjUxkZWfBIKi3eRBBZo1sNWFfhJ
KwlmsF9R/t5onGwbPqtxU68j8VVlYUHlGbUKcD8cl3GRm2jN7/KdyMOCj8vVhqPcTV9stPrdYPln
4yhQK8P/YrRZlVs+eD7beTwVur2WgAtTnDvgN/p7nVuBpADqw3sWIySlm5uxlluTWJCgq0KJlzx+
WDJAcovxa+qBuyPf6r76iTwXrB5i/i47ibmjHFvl4rPLEImMVZ+KEivXXRNj3aNbefKF8YmX+TiB
7h0ZpYyobnyP38GS5t4n6rGa0+em0Hf/ZYfr+jmJrZsEj/UmJBaLFt1+Xr9ZW6LBlU7+PJhISs0S
XJWJkD1F2wAbPNAOJx0DoqfJEyfmZ28DaToOSUbcLR85QijCjMzHJG5ObjFho/dvbacEv5M+25CG
RaOeCPG887T7hTj9KVSEI3AbMcw19yCjFpSU+sPz5lswVZhGDbFdCIheIBlzF1oXyIsBZwKRpUu5
A6lECpBj7kABvUEL8BZ+H3GLERaFrVhquGEkrm8itC6Wa57SEtu3rF97DH+2MRaBuYBE4xsk4DON
EBVZX6ZKGKS6zkl46Y52ZzfiJtxk4bOpn/Ks+i2GfkZjJFnU5HdmLHnvxHzj5+4mcvwXmdZAKDSO
Q+oaj3It8BzX33tzX4N45Hnu9QO1/l+hBcA2ayEWyWBHL5z0Vo/ZhacfeKn56wzxuruYTom66xX+
gYghgYG9Pi5muUIXOVpSEsOQ9S8ivo202NkCIhICp2ACyIgtpRLyPoYBQ3OfnFNCE6wOPg/55kha
5KmIB8nNWR0s0f1kEIJQVjGDSnn5mpJBaD8dq9hXj4WXvLcTV7vLK7TGHM00RDXbBUQHqVEeuso9
qtnH9leVn96I0jVK+usoIdG6AyuwWugHit92070IiVCuU8thyvjOxuXiWBh/ORRY64UwdsOU5dES
TrjGmhLRdIg4zaNlASyOlRkrntwuGZFVKoLVYPpg1zzGMLFvQa45QQZngmnNyd6R7DQozXDAZv1L
nZMelgIxMfPy0VrI2a3Iid0lZv6KOf6SYir4FmBRRyKat5HiDVuM8jdq22HvOWjQI83mTia3OCGb
W6W65JHwpjtNZDAxAZjWU+uHrro8D4iwdz6gA5oBQJc4fe4jlv9T4h7qEAtJHfpBhn5rgNSwVb5x
QZwJyYpUq5VAcq6LXJznWb2bCWtGo2K0Zposi/s8Ku50nJ/NccqDck6C0neyR5lFVyw0rL0ddlQ4
sg6xnVwdv8m2RuaEYBTt5piU9OAwFOoHhfIhcQuQwCXCs4LZGxMelJOWyig/kgX9hheF1LHOwZRG
gDJwhajIPXZedVMWMe8e1U014J+CN3MDI+s8TUZxa0pm64uL5c6afk1y2pC32jvoGfgZbUSxbKU7
e0EU601fyhloTiI1sCBB1t3UCwgR4Bu0NLCv4ty5B+e3Z0D8PclZHzK0nze9heQjA+8NtZC9CDSt
DR4mFpJy8fg1wuZghLeN6aCrmLdLhZ9ScReMlMokLMOXpE+FxzR2FNSDYNdhPTlt7R+qXN1lDqAR
7v+dXY0c8xEnB2OfQAkEaarwo03ZqOq2GfJ/bACTPeTqk1Gn6U2Rl2+F5OLrIjw7dEKBi5l2G3bF
t8KkpgdO6KLZCj5u/Nr1fQdbPTDRSGxFik0hdyjuwgmp0uyy4fbm/LdJfAw6EwQ13HY3ivf70umf
wsJoTQIWR2xIWw3sN3C/bYQTCOT0n9Hgiem9/CUVWf+Y5vW1KuL8XhUtcGE/qQ9NieZPGubd1Brm
FWdWy5DGexDt2D9MBhKwWTTVcZoPpo7GoIP65Bf6nzHCjo5U++cNurjv1PQNRDW5N5rPoYV3b7DF
X8U3MBX7QJhpvrXtNTgAj9Vu4W+NWv4luUlp26gGVSSHb85aFg3GK2dYtUdb8zflNOuu+T3B7Fj1
YhxX3Hel2qTDgrczjn+j3jcYzLZ3U9o+lYtS575cQVZ+db9UnPj5QnybMlDoyYi5/2jtHHhDgWEM
gCXYTQ/YQGVTQ/lfwkc0+btpmXgjwvYtrv8Ji2VwK+pHX0H4afBh4qt4XDLIFKWqrC1vxHPB9qQI
h3TXMis0E5zggm2n7t6QNaGNi1FFEADvrtfpS5Mu72CdEX9Z/Vporj4nhzIvG09SOiLI6+hFDk70
oDXJrVBzGuZYW9twoZmyaO2Ej2g2tAStmJDHah4rDG6IGrxpbE9lV4zvSGF3tT8mL1zx+e3cOa9Q
rbZKQ2sth+hatFX22Civvg9RgNWOWzOyZX+oYjN7FE6dn4Zu5qGAkvf435+NcBazLKDD6/Lb//62
uf4zGdWPqS6W63//YuvWIwi2eYsbf+bCdNTeaDUQjlla93VBcaiYKhgUoVZnUpfY+X2Pjv5C03gL
ZuRjSOM14Hi0N6Xn/YSuoYGdoP4A7imDsDHrPXDeL5UXnKC3iVm6jNEt2GJCT0QFs3lrMR9aDE8z
X0SHajKsIHOyfO8wB+ldcTZdYv+6ITpYHCbn1hjoECCOzTnc7XJg2RP65ifAOqBMQ/c6VrkJGy+d
9lOl7sr8kZTEizL82yxxd1Vl+hyQ0dauze9i+hHVfdP39bZSkU8v0tx5Xu9uOaJgKBu7SHeoKNJ1
3zQzRFfII0H1+j+F94CyZJenXvaeaLAHIxvqCYsqcQb5seT+Crv4HNWV9cW/boKXYwrjy/6Sma5A
cFUa5whqnCfHrYYOxFDSoIJh4FyCUerHxkS/36vzYLOU6yJQkokCJbZ07iNo+fK+n1LzVVb/GvRC
h0KMeN2r/m2Is/o6pd0R3TKqk9rc2i2hKU3U+Lu6Mq+tYBTBHoOJepG9D0WqL11hzQ9SqppvmOO+
RmfrWdRK/tzAJhFsEFxVg/avgsWEw8El8T1HI/e690/4lKZ+hle/aq0vN09ZkXFTZuFbF5cZML82
erGk9yNK/VbDyN+1WvF5Fl8yw8gg5YpDIonY0bTI5YABNR3f3Zk9vF+LDWApMF2LvNFm8dD6T/mQ
FSdbYJfMnaJ9kTV520gTdRCF5zHG8tOIBP5UgZi4wn+2sSdJWZE6LyPyGkhd0D1Be+77iBPNk1V/
HZJ3L3H+DLFIjHyoodi272CKXBV0OTiGA4bK5IDsg9dBp87DMvLJrKs+Mv4mMHokxFsST3VV3g9l
EnNFqefan9VvYa0mjiK/L1CWUYUY94L3bI+R5V1W8fNAhYZ6cuSEYpW26yS7Jsu1zmi4Lonlfk/o
zTZkwtCvDOkzLJL3tGZJkuFb37A9ina5yWVl1foylhhTDMHsmoyXmBcBH8M/0bOl4UFigvOFPG26
tQbzK0EHQpa3uOlcSvUFNBeHJtAeZ8H9rMaIyWvyTmpHQ0gOgpiEZa6/xCsJjG2+DaopaAs2aO1y
V1OebY1FGTuZensQDXyugEcDS5RAuPtk3wzNSG1ihbhb/HZL6zVQDauzlaHzKa3m09TzHz5AhORx
QWYu3XoP/qERF5OklquFZ4yZwp/NaBPjC+tSr7UfMyBDtCol3zZT4Y3jq+/hZ0Haf7IHCdhvqHcd
IT2Y9qL6QLxbuok9/Vg3Wr8pCDHT6D6Hi35ym8HHwWMeKljw28W+naNhOLVOGd+7JgLtCE8iePrK
3zutuEMkVVFW8v2Dj2BnB+ejxHXs0sSu0NleuQ4fpSypB55C1lI4Jbt/hu2G+9JwcaKCnsU4d1E5
FbbZZp+oi9qDqPMr+ERKWVtzAlkutlD/n935eJ3zpj8yHM93s6RSIKLK29uyc3jMgf4kSO33/6Pu
zHIkV84svZULPTdvGWcSKPVDuNNnj/CYhxfCMzOCo3EwztxQL6Q31h+zpboDClfQYwFCSqmMzPBw
J2lm/znnO5UtqWXxUedT5d1bqVKB07QYG7ksU4+yA1cRTOh66YBiyqFI4731GrEz3HOtE9Yu6UbB
N/Y4NJoVzCK7BT34IhOGv+jx3tEZh2QbDfFLRtySgZfBETMlUZOPFTAhSSKVsAymPx7mqf4NiCd1
LlXlbBOMu4iURKkzTgroXJ9GWNMr6zvoHNTaAjplCfIt8yoJVo0O06DWFE/gGB6a2HqKiFjin/F2
eeW+2tmIFTlnajyOQBkVeDS+GENQ6DRn8fFC5jbfGGGyoYPhqDO62BmWRVoFVEYdt89hXOxnJTe1
01/9DlwklRJgx7voEkXZKfZ4LLOH0L35YejTrWQOV0fGrq6do9LVmXAdzGIidynHJNVwxJRvnr7G
pevjMGsOLWSaVZqor1jg4uyXs0cU39t+vu6bEQJhgc3CqYGbwEbcW6F5N8Uoi4Na20uSuknjHJdB
Mwa9wjKCRg42Ooh1/NO1W9DWET65dvPd1vV6PYnizcqb+lpO4X72BJVgNdBa8I5tg5uuSIcnB9pA
Uy19GRclpY1ZJjqpqrxOtOI6PkmSsDkytH/zPHGLCLkPdSobOt9+13s2mMrujzSePXih+9CBllY6
V44v1Ifq4ifXya6h5W9Yi4OhG64yTc0Te7wHKNlBeDV9+yWalnjIML4DSgLRMkXfKcxb9r2PYQlA
bTQhYkHE87vqWVbFZ6i1pFzI4ZpcDumIuVSHMOITbuFsa17xGDIEk2VQCVuDRsyVV2JJaGN/ryrL
CpjicyKum43ncW1XvW0uFRFQ9LrmQB3mBXB5jfYVvhBETU7Is8HAUOwoJtvbuVlLtoauoBCldiWi
ZE+zz725xNkbLqJ1bWt3kqFY4Y/f9WaEDvcqGhvTe10zbcjtAGivxcd/a+I7XqkK9mUhC7CdY381
UspToaeBQS8/azU/12wp06g86zhybyLAFg1Z37EazvoEnjzeu5xjWBwJXbTykQ1cshvLnFQRB9pU
xH5QIFevEHIHmitjTKc8cypSRJHq2BMSws8cma0M08PiLHEFdwr7sI7xgV1CZCIMYjRQNwoPXzIz
BOkqqi1zKIc/B2QTXkGe7ejXjYXbMowunUpnRNURxxrVTG6HrucjFCIlsvxFJk50nIXGfqZhIYg9
FmumKF+WMx+kp+of+VIJhXJVS7t5LZOq2Gd9Q8qrR/BWEp9yxMnAsqOr9O323Q5jNHTD154wQbA3
jqtqm+DdvOmXcAHbnHCtrP4ULmYCdkfU/XDpsJFkuBhmMQgCl6xO3VaPNrn3YMIpegfz4fLzyqlY
aeF7fPnl+JLnxF3grRDvYAfRCwRw/IzpRbBJuY16XDcwN3XDuacpgPmXVrkn0yihbkJ9TsLsKbPj
ZpPXElmSjQ6TqZaxzYRaH7oJsDmPg1A6c9uqNrqtch+0k97shrKi285c5dwoK6TdaM3IG3pvQx22
IfSDSB6Y2HRwnIryHoigsZ20LgFSU4JSxu29dty22PszY9naFe8TpN1P4QEhb2udzhqwmWiG5jaN
rK1FMn0pS2P62eYPTd7fR9aLXrj66zC9cmcfe7uHCqmoIR0i+6tIPcAZ87qxCnxulCYjLv3AWw40
0d9g4FkL/672+wcjLay1YfSSwpzHqGSKG864bSUszH4yweto40uKkIxIRG6lACNkp2wm9ZUHCqqs
SerGC0+yTWpr6eC4bZqJMqImwwepY41Xo3YzWJukIsvQGBYRQJ9nWYXzmYEFUn3EKErUwCU0c4w2
dAte4bmsmtJ7jlui/d3EuUYn2NpmBekdzzPRJtR97TB1QhR9tLrkrRS0QHH6tXddPx/JmWOnC+f7
IatfANM9TB5O6HQ8tyHYCHuA2k+j8QSBDHiRafpvcmN3MB3aKb2qElOX1jwjLaOBJ5jVucp2Bc6K
OX6b9Do/Y8UlFWEAN9Dcl7a6zF1tHmw58awDudkRGt24Kall0s95E7UHv0jFIeu5c0LVkuByhbVJ
kVihOun7Jmu5qCKcXm4601ztjxHWJN5Ms08Q/2KQIxlrRGfD23ALynFC7cOQtbNm82GsbJcIPw/y
KSKb4UYPnMuHQ+lUF0Ke9Nt2TKFjYkWTeJJYw5OQpwF589uy6r/bo/Pc4ZS7cctWruaMWkHE1NEn
bNOL7xPRQFHqL4X6DqLnJa9qph6mFVROeI2mkYK8hO/YdepO4Voa8+w1zrcDx1UzksfIxdlEkxzW
lsVkl9q3eKTI0FvdS4bKj2GHiLfJwBxRVO0b8JJ1bTor0cgzSOIPaZfHqCsx/cwtlXyJTcR1IGmj
Y9NScUvHfI8GXJ+q0H6oaSK0hMD73yRw8yKEUmiEsG5xnqFOMBJru/jizcY2VtSGxElEEOxE6OTQ
px6YbSMe9r6a9UPKLYY5XEUHsy7KwENJOuWNxSG0GutHHQYc3tuMkgfb37pRSMTfxO5CvpcYB06N
UKZrMsyE8EbB4VUeYzUdkpbyDTQffWsME9+Gz0OndzrRU3ZMGeecYiY06EnBmFgNa3QHWnEqlKyY
83BSghXN1bQutSdzGOHmlfmNM7NTNUGxrt1ZCya3nNbQXGvCRnIlIyDQYZrmjMmwVhgue4xu5v2I
eYNb7xK22YkUqHPbK33HChhvuyZ5HbA0jWN1TGZFjBYBy1H9exljd+hND4ne58eR6lL3LJbD7J2w
A3CzZjNto0P+OHtUI8X9+09GO9bgYZXw02D/O7HlJHHb+zfdSP2mN5c7R+bfSKwquI0RTx6Xsj9i
NGefMbdXd4o2nFDfNEmkrUyDWEcbR/yoUJa4x7V9GDZq5aruuxeleASFj4kOeZxBbkj1s1kBI2Gy
SB9lfbC5Vx6bEgIcQ6b07PGuYO7E1MNbXLnlF4ZeZm16+Jo4+esoibPhHCQnPHNymHVCsopnTjRD
z+gLbBlRxMmSBqaBN3o9qAy2RQdkwXWe+6RTO5Ky2V7Bz91YUWe/+lWPuSIT3yZ3Gfh54XhXe151
yhqT8Yoxi2/i1YmpUG3MwV63OBn3ZRLDbffHF706YUEZXyGCQcJq45Z7iN8SZaIP1Layzc/f2iPD
BkDd8mSEjrUfYNVzZeLy6tXVaQft/NsvsXD+8Vv0aJ4PpjNuf/v/fvs6Z5R4cwVjORsO4Hzz80+I
S2nnpuUjb6f3n/+PTU/CXg0JlXvI9U6GdcyJGEppee1hCCiWiwo0v0FB4e9+SSkc/N1vlz/9+XVR
Ziw8FsByeCXgdhugWWtzO/ftwnG0sPdCs1nVKpuerJETAfD8ASu9jtO1GZnDWoV75Dkd7vWMmHxm
YdsZF1768KboQFpQ1eaNYyRPKsofZqJFYHB0Zv7DciKoorfG7FpEEPNrnisATmk9HeaZFB0Gqekw
yaUI0B0Wr5snz1aTkcIYGDtWqEGMbkCpEAxgjxdzVJIVqSMVwx6g5sA1b7GUflZ2/D2HvsfpuAg0
pW2nxWg3FXg1PG+An8KYeRX23XyO4yToysXsnDyyaLgbgz6GtgSC3VGVIZruPJYVM9EbVz0nVdqt
cy1CHav9a1jtFHN15LnEoG2g/RTJ+Mjd8hjL6mmo9Uc5+I9ihkxUkdIKh+SNxAkeD4rkYoPtswn6
Ipm+yYrRnF19yhIgbwVVqyrvE4dT5sQ/EXYucmx4KzI2CBICTAPoQOGOZU/t7VtdH9lGQCtrtVfH
Gs8wizkGDOO1TfWNlpovqeefIGE3u86zn3Szu9HjhEybTRMd/OfAielmzTGHWA4mjAEHjIkK1FbO
Z58BoacCAcfiJhSJf1xeidfk35hQ4kroOH2qNGoDMuY4ZdQEVDjOH0S85IP0eifZXwH0OxB/YGXo
P8yY62NKDXANlQNHgnBUhSyoX3QIPSZT2z4Mr01CWDynxiAAwgJV+K3P50dUqvpGegYAG6fifTD8
ddZV7zWZ64lN4br2+Zd7c+nCiYl3aMq+E9p4T4jC5Mok8KAlY3X6+Qv7XTNfF7GzMz1N7svZoS99
+cUDUXf497vBd8FD8Ofa7z+0hL8mmA4+fyTXv/yq/yHt4e5ftodvu+lafP7ypa7F//0/16T5/H2P
+PJX/9kjrv/qkIQRrmc6vm4xjv2vHnHb+tWmw1u4Op0gpvBs/796xO1fXdszXNKIWN1sYfq/1Ygb
v+rwCTy8DK7hWJawzH+nRVy3/vZLVebT4p6gId12OD44Jpkq23QMLro/d4iHbmlmVFNFcNja4eSX
1vuYlxOpjvESkecoMcVmqrnGA/51StUuUoJM1DqD1i/aVKUx69vflbD/o+f8F5y7F6DgbfP3v+m2
R7X6H1+Ta/JOWazKFvQbw1r+/Pv1gUTB8vX/KxW2CzyCMU6tKQrnIJvoBC0KrPdbo402GMKduCi2
ZorVjoc63aKiigPRX1XX3c6piesjspoVjVE4rvO1AXRs43suZEE/f8v0g+xnzIwYCok+y5csYTmK
pnjnMIPA7dFzwinphm3KH0XUKraSc7vxcZvjJzFv2S5oK7zq8U3aDXcOTnA/vg4+HmfbMQb23D7H
mHLEutKakAkOVtrgBpueJzOkES/qafXQw40yiV0wsd1QS9uwJzs0k8C95rAgzcZmosGZFj6NcMtE
qyZ7Ea1k1CZi78nNFks+HcPYmoAAOsS4SITjn7jPawttFidqQP/aoZDhJ6VCGnG+wdr1KaYcLI/M
5Ez7zEDQZwcybBJdHptB05nMYrPANn4jTUqyequ/WJQioYZMu6SX2jZS9cPPZuHIRSaXJq3wUe4l
QTLDocJIFwgR4ejIKTOf3eGoRpgLKUaH9WwCOZoKIslD8lqSYA06b7iwQpzcPC1WGjgL+iz8VckA
ld08zRTssnxFqfdiXnMizwAyP/mHYXypMBMyLfNGHpcdeZVqPrJjBvoxxJvU7i5xDvYnHIsM02+O
UzuCzdRSq8KxkU7z6XtShFdMZ3xHoAzizoo5e3M6HrZWdl/hnyQIwoQ5mrJvFCzAuiP+7Jmdy2g1
e5hK6wX213wZoIvihaFpnkYSFoOyWbl6Ri1C0ga94zXrcsZwbTCXBHP7QfmWz9pQoz5NFC6AFmPY
zm6oogGa5OYj1Lx0FXvsaYUVBV5mmkSmnQPR1eLAMF2s/ffYL6utEzs/YCivfKYWa7uBgC/wmNW5
kZIw13tg+/WDqqc1OdAsGBwzCtCPEqiNgGfAUX8ajb9nEkTzOOc8gu9QH2wHplrZ4r2kO+DGJVHF
q2Y707mb3ikuw+C+eHb5fWRHva7sCd7hevDe3M78jKYJJyCoN1hNgTCza8KhgLKz9pvMBDiUVj3K
Pv4ghHvCBVOAXZzhJmKQtcf6nu9eVA81Q0Grxbpo9+2bHo27Cl3NYkgS9G2POWbodro1rHj3r44h
q31vctCgJWLomBFMTvTROuJp9tQn0Xgk6lod2TJQJEUKVO/I1YrppI/qMKGcAgSed5lAp5hmEd/U
nYUJkqeXNASGGMSg0MfT7CB1QZzD5Rm6LtjaXdiTjBAwX28iYBgr+t58hnL552Ra31pm58w94Mik
vrMB3v5DAwxF7dVnk08+IQlqZIEzPmjiSk4W7rL5xT79PAmkIfJSMXUQfOAO90INNIWAZL9qQtFv
VXaigw+7lJ7XT5gaSNv5I4IVke4WH1pn2adaHOnKPPQhzKHE2MVt81rjBwhLSTfYFK1FzTZPtxJy
ZSjYNxSCe6DfrSdOnC/+lP1oquKHnsCTGUwN8nS98NQ7fC4RGQYnu2S4/Lfs/9dzAWRh2eFopvxk
6DwxH0VWDX3ChVn8iSXp7ClH3M+uOkE6MTeJa9C4o58tTBVoyvJjcnhNRvTmwpUg60CziMnTE589
tb+MIHmUBVaPo6MkzI6pbv7hy2SCb+In2O/KDPMMpv0Y0XZLvdPBbmuswpPXvnb98FXP5TY14wQ8
VfSJusTObbKfTTN/7PvxXHhcy0DQKvb7PDxHN911Fs7PObskeXPyDP2WY+SOvq09dJSBTKFDwxLI
rthdKh5CbdPjuuHldjFaKh1zIFdnXPZeHWjavKEmaVfjrAGsa6xA5NaIytUu0aBO9YaXQDNMP9ol
EtbQjkPstw10GaH+0aKx9/pA1y3CHhzAo/JDKdyWcCAfI0KlFK7uwclhi6vp82Bz3KCK3ywSU9X5
T6ggq6SPL7ITX9bwpCmgBl71UPDmcDkXZGcp9GKUk01BXWAOI8BTT4o1abRPBIXorSS3rmbGYlz8
ULVSgCoiKV6wL7lUpOJMr/EA3iUTNOEi3avoociSd45x9mpJd6uMiHtbVTeDN62h5fv4eY3s5OrE
Q2DsMYrQ43rF6/XDrAw0iwg9RavbtHAvSVnd+2kCbbVL1NqYuydIfl0gCJ9lPco5cNFbnLqoD7Df
KyOKTnod+6/hkjPN5HuX1dX90GyKsRfreIAoUtks7Q0lqR7o+WGSBUd5e9WYdrWWieUBr8GvDulJ
N+SnNXT7MqKG0wHl1cRp+Zx7PRZ3AkKOyOHHj+0boQZnN8/tW0kPdOmF/evEA8AaJ5jXQzjiiaDz
nUjMCYrKCBlza/RYchRkjkPiEwcXwjvOBm44zubRuhJOzlwaBrGdKepUNe1k59Oj7e/smJmAPc/M
DcF5qJERb1UGNuUZbjg8ZdhzQ3oeqeilzDUvMSZ3inkSPUsqMBZEBSeQR0+aNkaTzN9OVL2uM3ct
Nf88jNqHn7ZdkJhRt0mN4alfcg5ymc/asqFH0zlWSaZt6C67pX6IXJfGLFDXC/IOUx2gf3g3ZtJR
QW+pfZ/Q/8nZyECFFqo3n3g3l4qu7J66eSRsGf5wK0aMtgldKKKmgSNkX/v1pivIPWOb8mBZ8PDy
W8T/SU0vbOaosIevFebAEW357FWKNUfHt7yOQyAU81j2xzIdT3MhWAug2VOCpA4q194ZSOcn/r6+
TlI6KeKwvKNj07hRkiyRYdfJLV59Y9XHFqhWCm0Q6qwFgA9kJOH4OzHxSplZMNZ0wsCYQJx13ljh
N5tq+HMoHG06HvWOqQxc52jTeOs2Ktlz2A9yLMnjFPcN2aita58tbyjPmp1fPZXwADQZzBFX3g90
7iin3usxB9fc0476Yo4SVfnYULXcOOQvbIi4wdBDApx7LwqcKlHnpp6oBu+okmF9j+6TgY4cLs+9
MbZXtLTp2NfcAAz9M7Bi7nSqHOAD7FEDC8Xr4JM9TvDJrJDZRmydgukBVPlbd8jjRcBq7uxen9d1
iAPn52+xO216w6VIrc41E9L9nNB1TzzBGedT2A1YZT3rzTCobWUVpZ17wu6ZOyFZN3Hao22VxwLH
HttuoF+wP+JzERnJbo4E2FKP4Moss/3M1XDbdUDZ+iLb2lzMEJmr+AH35R6wACRFIMBysI41saJd
EhtOgP3xKHGmPxbQdzD9PNthq5210FtzOp/349g/LYieoORUbjWk5DUnW/W4tzblFF1GWXnrcYq+
IgcDj+jTRXswdrqHRTJBTw4mjAArTi6HUogm8GsR6Fh993UyFpRoT/EqVilosoyhawkMFEsHhKgM
zZeBx5Y4HLQAyea7nArAa23Lwr0rSKChusp5Q4hxhOJkE4Y02KJ53m6xy5GWZ/AXf2lzf5xik3YK
cGVUKdELXueYoPARp0VnrmQuKkoiig0E4qeBCf4DJotvJda+TRTjMk1AejKnnGdumHZ4F7jDO0XG
mFSetYdLuqxb83Nfifo50/x1aXnzesyL/C4aSgY5vFezey86nNuGcpuzjsvwJpbS2MtIO4ZiIMQ8
GeaRYyGHovQrMUBHeVUmNrWF82GQPb2Kncbbq2HKx7YWu4ouzayJtyyiFYcFkICmZdzX6QvgHgt7
hoS/HElJpq73d5lP8XpUTCDuMOenwise97wdJKZd+KozfahbbTHXz3l7VExMN5PvPuqtlbyl4ntp
5vsK09JFGwvtiFEAhdqfD+2QGk+D2dSrKCHYI7OmODZWv8lzaKg26e1dDu5uMyaYOeZGv8VET8w+
HSqIrZi0J4C4Ks3dbSoLSsB0ZR8lhAfEosUzR9QaCdqgoYsrHMHofRDS3xY6mZGGLjo2h9BcllZo
zCUDxWqdmI8A0oe45+NevFgiOdelPd66Zk3YQCB0EB85Mq1bmJAThoBB+8G4CERSbm0z3fYhiGfN
im5EKtPpH1mnbS++gbS5qJHmH7jtm3RcYvsS5cr0yOaao27d0Q+wDGeHB1qE1sKOH7l2UANyVtQq
jA7YZZhdwWhu9f7qFPW8z2uibSIUNgJkX+1yQXq3t2lVbtWhZRsfmDhPNn0Fti1Mm32vxo+4duIn
Maxmv/oGfsLZz1Ny5tjqXea8WPm8MQHPhhrREqa5YSoy6J2VrX3BDTYKYINQCLYtm6FtKSFBaHPM
vqr230lz2C+zFn5Pk02EknHr5111zmLve071KnPMlGLyCtEMD5gjDOPIE8vYVn1PNLbzcbvY0yP0
SwonY/1GG0ywFrlBVn907jKf+VefcA5ZXL06DIPbTrO+MvfBFMnABit5AZLf3ckQ3EA3JjxjnLOc
eVcIPq2zOkJWL8xgIpAXN+XONIrvlI4agYqo4bJtqMhwCyGPyPFHXXMClyWzCJfNbWA7xW6oFmLb
pBPWFgqrv0vuKm2wEvGEIG0fpIM03mJNkpkO2UlP0W2e6g4+0hGH4Ej3DiJPHG48OcwruOodcDeM
TLJKMJ1Er2UIjVrW+IfphXS7qt5kevs4kSG2S3bwiSsTTlRsGMqkvwCssgMIGHLHMGEFHPoDpsy4
jxzzo9VTuNj109Qh+Rr4WSM0cK0y63vWAx5qCRKMxW44ME0wwZripslMtv4s5GxBHBXvxibhp/4q
EGgDxwVONHJ82GaF8Qho+pIN8UkzIvg6Kinw4Nlw5jzH2fZ+jjL+U9PL9oz305tklDsHjZmtK10V
4MvYtRQFxrlMvYPR+J7huTsLWM44X/cgKSGYwWfpDIkgJ/IJ0WrMA5CFp0EmYzBI+V4mZGg0as1w
zxx6gess1ut+Hcrms+3Y6EEPPsbNfOjLTtvTmAgCdALsGhLmwrjUr6YhH1d5IvNjFWGRHsfpWEPF
wCFJEWHP8HacBHsAISklgLy1cXuDZ7HwLoURvvLzPvR982yni0ODJ+M8+mc7NJ6TrHieR0YI0vPJ
SHaM1+Izsjdr3Wg84I5/a5S247bxDnxb5gqo6xmBCgiDGFRMgWbcUbjXT+eZJys7W4q/csCtm9qk
PpIdbEDQilN9q75pWOM3RtfQudEzm4pjtznQsxQHIxG6NfT6ZIeTPCb97L80gtMUNn+8RK2P9boX
BnW1/nvhqnzlaB0TGGyl4KuZnLAfr1t2C2k2x6CrojeJAqqVYMgxmWxYIsIDEue9Y+afSUTQXecM
eQPZi5hvOXKaGbpgbkt5p/DXPDtixAfBA26IA2dG1HHZwqdzLbddu4Cow+GLNajBQD8izVHcAj3w
Vrdolk2YXY2WRrV1SqYar8UyFzI+eIRyjM1swadCmJ0tNzvq+cMV1RIEe8Y+8ayXdGJVePQr1dMe
mnbFvmEs4Gj+U9YZj8k8DysCHPcSn4icLp3F4iAyWgM6z1vrEJrcDK0kNNDO5qamzQlIgOqgKVRg
Hxg9Jn1mHxpB2NZOIucgC3YPGgEqhM6grG3KFAV1HxIAXb4k9ls2Igl9b/7cqU3X466kg3OFyJ9U
izdWszZugZZEDUZSlUvZ9UPv5AqGcA3aQzPQ05UdiMb4hDRh71J4jOFI+CaPaAfOcx4VTVQFdaPv
R027J5qANUI2PDBNHV242VFDxjG+d/d0pN7h22vg+4CtY9ESd1BKv3g27VzZ5+cyAfIJvQfDq8FR
MqJkdWLaqhIQQjqp87KW7hG1EdB1be7yOHoiEqPW3PB0XDVEbWwxvHQQCMD2C+rA0x8evIuuEZQC
Whrb4Yj9cqvbm6hrNpk7Bwq4/o5r/zXx54DlYIFBL6dY5d5PlhPMcJRg8i2nJQs7ftalYJFj90Fv
qbaqY/ZD4J8gcodge4Q9ym1f9Z/SV4FyIg1x1dpOaoaAODfAK9nFOH5SHyudTLVtgBwI/ZGMMtMb
YZTNzqR1TE18oDX/GCnwLRvDFaGNTaFkdcD5Fp+7BCDDknI1KzBYU5Lsy5Tcl0M0rrLUm/StF9qF
LyEmqLt0WKaIvr6yEqB9RBZr0uPjljlFe4NKRP4S0o3ATBjhZwPGMHwHJ7xxkgJ3CYlOQ2j3jqPf
Uso0rjqTWiSlwVltjtmMY1ogteLwhrzBXt3GEM2t55TqWxr3jAq9dxyP902sADH2O5ut4QBvQFod
ueP+ebAZAtJU8czL3lhk96hlfkjhtK5ax/9qI3Eh70MOZPLftHJqb0RZhbsyvPfiFLaWWat1qqw1
hCJ2iP6dEL4XGCYq/UBda9ufnJmVy9GWTnHArEXKqp0V2D57jt4BSuNphhsLGVoWVJ2w0MB7WRdG
Ma1zh7piJ/HfVXdOGY5Phg33e6SaPt36g3VxO5BLc+NCfydX1xENgapD2UIMikUTy939OCfZi6LQ
ZNbuSsnYI/deKzo+cA2dmNAe6XRqT1ox0Gjf72UG3Yt3+UfDXaLb5QmjED9slQc0kDC2JWsZccBg
Hb0KtXMJInGKxBYWeveTFj4ak/3CQ5kD92R3MMUeOsHnUujzCTzguC6I1RWz8eDmN9DDQmx8ZFQM
/5mGow+qooh3endCDQ9oNA8AYEZIVTsLQJEovTNF4VXs5oQNEqAbDW5t7FaOYWyZrkFiqR1FdZLi
jm45itp2iaRg3DZmPgWJZKbn5QmjWqN807Hg3oh0NG8X2N2aKPlEpGFS0R1SKJ82BXXVS1+5z2rS
xVrzGamFUamO5uQQkvV3ml5+GywJQanoT0NrkrDVrXvEH/sYtazVjpE+ODBNHc9+D21LHUkKazfs
CcDaHMu6pLCDYeIsQzbeA+eu0KjPZkdXnsSrvgeHtctpGbmx3feRsPm6c5wIPK3MsOlYr71lOIeu
mj5ZGt2g7ct7F1TyqS3vtTJkJaZXPPE/u5a4YLEY0iFIBKXXbUVOH3hDYmwF7najtPJo5JikpBkD
9QqBxDJNPzJ1RseVpPGIaHvED4VTfKR+sfM643sl+gUHXQGjlQx7WNyn5Etr6w8fTYvqv/6WMxA1
kroGsgwtJVOvw87Q8n0OOQZzFTKBYatthtO0DNuQkiQvuzMvhWyzbSVLn5KP+FvL2RgjN7Zny9x5
fvqCvZ8snWE8RaThbjSgHIeKygFeRHKatRciW+dwNP2dmS3jDNfG1sTqBHg/XuVt7+4Gj6FB3uCK
aIsXy4pIDo/OJZt3ltDtS6fH7GNCdwvB/t6sOmgf8bAt+uIBf0YSKDGwZHrbNqSGHZ42fV/6sAx7
V2WG9KFZytrUfuExGhW3lGNT2JxA0rMaiT4AoePfF53PyXdVNuVX+5ea8r+Upv+niM5owP/xv/8T
VT36LNfX9vrLZ9FCu7+9ys+//21zxWp6LX78AoCV/2p++Y+f/6v55XzFtVlcmz+I0PxT/xSh3V+R
mJf/OA5hK8v4TYR29F9Ni5yd41g2UrSn80dFqdr473+j5eNXATzU9pevQIdd/lpDUuDnnxm/+rrL
Rs51DKanJn/vny/7HyJv86ff/170/Skz/yZDO45r6LpBq4jPaM8VLGd/lHwtOwzhIWb5bpq1ZxJG
3JQGs55SiykgYsY2wLVfkyg+i+RF9zMuX4FxB//LJgXEA7JHP4aKGLEEVtZa4J4rl2GDZP/l6o1g
/icZCiA2skpz02ja25TJe6Ax3qJA4HHh57v93Sfz3+jYpvsHFfvnj2S6psE7jlZv8Lb/8UcyathL
imqKXUl2bZP6HJFnNM8px0dHbAedpzOCeHmJDRtLiCugGghVatVClBJTv9LQopnX+w+RzXxARwwP
cih8uOJPeoa5VOuH/KbA2XNj0UKxNgvvqerqr5yXthb5wBAto0rCqKADLO9GuNRkZIKXUWvmZh6F
te4V36azwc2V9vwvdHzjjyr+///5FwODbem6aTES/ePPbw69G3c0OO5GFcOxXUA51TS/zKWWY4Uy
vs/YDE0i5Gt9sbeI7jEjsQd9C5lIeCFeKvM2bQE2mgYbRmJjJdtM8eJOzH7cbGsY7rmRNF0mTX0z
evzN1DN3f/0RGstV96erksXFJlkOucM3fWwdvzciNH7flRZGOd7z5hZYtnfIK8cg8+LHKybN7b7W
+7duRIQXKQ2vVgP+aW4PktNRawnqhzY+zF/8pDrrviGiGyiA/a7RoNfOYSvuZGY//fVL1v+bq87C
yMHL9XRuKfPPLzmGb5qX4I4jT+3duhSYRqeXnx8B9YhU7Zn2jl69r3SkW49jF1hRINIU6Cz5eWMh
4n2aZNdWBaChmzis/sXrs5bv/6e31DYFvgg8tJbliz/d6P6Yg2lmlLcbW0SfwYei5T4WTRroahE5
RQogYLncJ6N4NmryxGHtdeufd48huHNyZPtRr8A3AOfKCr7S9fBimplxUZPj3dS66a4/G+BI1rEt
IMflEwNMAmEqnI6FYZ6SniOK7qRfc7PAynPPCRLfDKRu5GvG9TM7gISe7uJUyRD1tEy/GiN/JtPO
oD/uoDRkxTlJTFZ2zQ/++sNzl1viT2+OZ5iCqatrEWdyvD9eb1EHiG9uhnJnZIBkSsngpPbEB1Yb
n6NF1eGUqzkgejwPlzu3HrGDdXQLkcBOwWFyhg0tAKWZbl1sPOyeo+0nF03XaZBns//H2Xntxo1s
a/iJCLCYedu528rJlm8IW1Yz58ynP1+VBhu2LFjAuRlg7xnLFFlhrX/9YUpI3KNbKrSATC8fE66S
Ii0DjqjdPLtWhwQO1XuOpOk01ssr58vOrBzMGUSINUSNzsdtbhY3JcUlv6k6LCTU4ZwKZ43W0V5n
OAbDi+H5SFq7SCFO43wHLTW7Z1wAQLOAps3yj2fNaGzNedznE2pbeXL5I+P5cZCCy5y4qbjrCIMC
lAkt1MjdjD4fcg2oxkF+utL3H8oFfCbEAykrKUdSzb530mlXmnBDoLU+ej0H678/zztekjrRPMdz
ITJy5bF0351oSM6SKkfHdwgq6yc1GOljDSgX0qhlZxHsRbWYDMEDE5FlGz46Jl6w8JUepyg651r0
PJK0iVuLewkmgUeOh8KUgRgqzwESSM3ogWiDuYIwHPry7bic2SAlC04OCbDzQv6bOaxzgp7GSF8Y
6uGT5089snT9e2J51wws1tj3M35sAEJNwz9AP1lWhe6etJGpjGlbME2dAbox/O64FdspNaKDh/2g
iGnQsOY3kDPnKxcC0DqfrwhQxo0l1ta4aX5nmrjJra/kMLpbjzQd9ZXSLD7nk3bhplWD+CU+4zpA
9pZohvUY18Fa9Bu1ixhO0etgfaXuYGzF213jpLy+8gA4CFe1QVRQpxE4ZTXvo/SqnJnx6A2EmNYz
n4rwk4P9Hevtvy8JKY9SyOKS9t6dQjir9/6CWv5Q98lpcNDUhRb0kzyYsYq78Gz72HUew5vRezBY
b1QH6aYL5s3VRD28/veyMvQPdr0rJPlOp9CC9fbnri9w+loqYeGnMBgGcBxOHUHbosG0mwNq3P5G
jPUuDihc0Of+9EV7xAnhqI4BzUr2Udy/TGlIBh+5EXjRjfBJmKpDIqAMcikm/v244oMT3KNcc+Td
LjfCu11QG8SsRjz0AUkiKxR13yaEtTzFrrntRWdjLjBfsFOZpg6o5ReYhYK4CzZGUGkPI6YcG8yt
CddLlrtPHu1PMqP6rLReLuQlWJOCe/DPN4lbUV0EoZYduGZlmmjBPwJZbiQ3VuZ/i8jxWbn18tRb
xk8+xBZNxnPaYXXdC/6Nw7/59wOZHxzovCbXcii6dd7Yu3Xm9njldR2jKbWlMeg84XJ0INN9qwcs
qdmYnevQWTFLl7sHbwXIGNbPieg7x6sHLuHqGX1KUursTC86UyUjeKq8V02ebjPJWmsSEuEcyRI5
lhWmvK8oJPNZ+8k08IvWMUaU80gqbqkuqj9bDB9USD59ANJin8XLm//zjTtQ9ayawvswohMj4sIF
QV6oqrE/dyuY8aZZMkRs03OLhPiYEV0yTdzZ/37NQn7XP+9NQzeE4QsYZWwhXa6L3wijqTcnmOhM
dA+pnu/acVoHpOmxC+o7y+d3b8W+bXkqdBBkPpvfscKIML2S8w1n1eqmiZOXFl6DdBtb34+fCoyN
P3lTxt9Lge3t8nCsS85uXZ4Cvz0jIS9N3CIiOsyCSEG3p5JhBcaxc4Fc6KlIF1RaIGjgcSibSKLI
mUxSsGOpN92gBqFmyYi49av5V9vr/pbeZrOAv0xjt0oYsK5afy6Y5aPvxYTxkyNK/H1EGbrl6fiP
OoAswHV/PrzotKKcgC0O8vqJyBdDP9/+t7nkyu0SSkYvxPW5nGPzxq0eP/nCH709Dh2LNUaL6jn0
tr+/vXi0AYawVjqk5fyV+IGNNWVntwS6nf2G/KzyEMb0QBUWL+uA0FHZKlj+RutF9VmRxt/0fq25
hkcNyz8p0t6tNWZ+PlNnE4QIXX7IdWuWQ7L2sBtcNeFzjf3n/+flu0j3XCByuknr3SFSCUMfHM0u
DotpXeK9cGwbKnXTIaTRK7tr3cHfa5r7TWkEOa2Qe/PJu//7wKeydg3ftUwPLaT37uPXcIFzBl78
xhacTdIUryzLxpmJxgvHH7RqLcZ8cau9Rq15ZZnRua/4FIr0wNmKfQrLRR2wsezV/v1whiW//Lvv
AXIAJZzTxxC29W5f9RUG/bgllYcii/ct1JkwSShGuiHa47SbH+WKVUVsXU0eVTtKtMa2nnIsD1Fv
SQJgZuIXLaEA26l+9tWSwX0JIbx0zTb0pre62AN2g9pguUDKexbVSavEV/Vj5c9/q8FTTo8kttCC
NcwV5GVH54DaBJI7c8vpigJgOUj3FrP35m1CKXBUP1aAdmAMnpCWTTa1LkuoEcPpmF97o9AA9X8R
3GFG2U/f5ORXt4mq1+My2GqTM+B0lpxhp2o7fG7e2iVb3v3qR6JKTTd0rx6hkfGh9M1iF5BWsBnt
9r43Bei4xqNHrjbvbJEWW8ModmHR3/QDBJtw4vLxOlzye2267misggnSllU/1wQBMxmzGoyHsGsX
uDIuS/SGVgzY67u9JKC5HjuS6ca6NgnlArGZ9/JCIvRhnBHVxppzGw/Jt2AizLvnR68KYX97AzSy
vsD9VGYYO+2XJE+WXYUH0pqBLVYOc/YspEnLaEqkI+uvMyfKD64VPjsNkmWneiksbTmEKUVK7vLp
7QaVqJnsye3CpBMmH+F6UMfG1qFvCR7UCsgGHPUxJD2DlDEPJscqIHxlbhfclNPqqDvRDm/5Ya0H
ybyXB596bFWlq0fWsvDULghZnTFDo15in0kTOcmkXLP9nuM+EfrnconuwbmvWu064vusUK/iu6Zr
r2yrfA2gdO3WxQios0KhzleXuE4SkRvhIkNLyqo54QuPxLe6nEs/2tAppRvDNY6jERN2NtnAOnhT
OTMR7rJVrNPkURTeVj0KTtwL5Go/Ww2nnq2g/gs6qbOfTdQYsnNw4gaaKMFx91qLp9zXWMPZPFto
UGpPg+bRGVdWKRggzVVE06BjEBBcRl1xjV4fdB0rwTQ0vxGnEXn2zLXEnVbZAxqBdPllzmSRNbJp
cgFRVh5nF+4TsoKhRKiQ8h9SC0t+wgd/8O+QXRC3s3dhibWRdl+NPwoIZ2T5bIpxwDvTxrI4rq/6
SNw21YzwT3Pu9AKfD1UP6Ta/vDezCd56kAzL8tBv7grRf5HBHubgwDQ0pnFXID0k8m+dtwxDJk3y
NC1aIPVTCg63zcxQ/9/n1gcVCxIXJBe+bXmO9f4+K2aj6du2eMO0oHtwitbZ2Y5TzOQk/KFWk90n
53//teZHp6XloicydZvD8j3OikldVkww1A+BY79GWKzzrqgifRv7LNfxdlpdb6I06zYUA1IpTjMx
WSNhv8TTYg0OKOEFDThmcoiqzWyVy04tK7kV1HdUu4isuoR4oBtZ9wlp/a5WRQSd9oQ+ft43bn+B
jODBc6HYSKiGruEySjtcWnTo+lGA6t7Jj1qx8yWm++9XIEHr9xeGQbHo4JfPPxDs/VlKDGasQXma
s0PC8aADVTFESSmtuaVQl1PZuBGSXJe/WK84COz+OxYb6ybllhXyqo1mbYIjQ+nhygpgpL/ATPMM
6HBuTf68Xi17TPvf9HdvQP/N24X2O0L+AbAHAA+mp5sScheqLfutfpydsQq9HvxXwwZmLSDdwJzE
/kP2NEYscTBZDfVusPcW4gyizum2cp9LsA89KNL+XGu3ZCVuueLsg+iATP/9ZsUHb9bGC8Y1EI2g
LFXd0G+PaCA178WwhIc59B7wnVKPBT/cYzYNsXhKYDtowA05Fp9+BpO8wv4I0s9nRcEH7b3hW7bP
S+JRaFHlg/72IHFt4IzvpxhpwtYi1GHCJoBft9HTFyjG29GDO6tFQM+ZuGU0SshtxBjNcwr/ipiI
i6ixPns1qPL+WnW+A5RMLwggSTn15yMtgphWJE7xgRt2OJg5McDcgqomiYRzUxEl7pKiSnaLWzbr
xOLaUMfWLI+j3ik26ci8lPU37yU4qUqP0Az8jUBljiM9OH5CnhIO0Uw2yyFfQyO8aQyuBk1vd6Ye
vtoIovkwP3F++fqGIcYGE3kC4st2h90SIv1ZmToxq/flCS0vD3fWue1sZCn8d1VFZrETBgx682he
i9q5HGP7iPFQiNFpvSGrAawR94qXidC4bTEzamgZf4uieoFHuK4aG4qr7A499GSGU29o051Njf8B
mGDvuCQfzdWvWiJiDUl067S67EKubpK1keK7gpEoU1NGXFxDmk8wa1Tu8az8StCyfmV3zkOajctO
WNmJ8l0GLcFqVZOQxRzcu9m+7Bq07nPU4hkQdt2xISh1i8NluO3im9Js7Z3deSQamdDK/BA2FMln
B/Wqie/FkjrHXi/jgoMoxTE5UYDbgvLiDc2U1YpjJRhSu7yzyqCkKoEojdB88Vt4v6pyKzor32kR
zrHalyL1lkMWjPiXN9leT8flkMvxTOnvkf2Gl/pUQ638XnQll3zMF5mc+xCnI6RM4bxXQM8Y6+fK
HV7Vt1KQnCsL1bwgKNh2LG+fsxElDJv7OsS3Un/RXWPYQ2EIPlnhH8xKDJ+971h0uY4Q78ddyEw9
EgGb9CBP06g3yWRw/HvEZsuqxJOPX8+AskYFFCwDLmHxeezmyzpAO0cqybqXY5/aRCUusPkZU0Dj
auQ8syWYkIv0ZxgZt58cVx/cwVSfwOxgB45r6u87BysL4EZzXKklAuRewzxo7+KRA0vN5VTd3C/o
CH3AQOKL5pVmp7dBetv69g24AQxUzPe32KA0GIiiA3fd5fDJU/7devNkoLXYMLlgzta77gsR3xz5
FAaHuGXiTtkzy2GXvHBj2Ycbfv0l9A+9yTU0yHPt33/9B/MaOY+w4Q4xUkIA8u627AKNlMEC8mec
dY9tb+JwBVy5LmxPugj7b6eEKlmyIdi7BfyrYBHpXdPTlKjaIsKYkPUHJyhE/Ag/yJJ/roh0ov0o
xfwQnFtteTjf3dq7KY9TW75URLojx4lwfF38rRVgCdzRTrzBm3M6P4ZDkh0khZUCo/3qpSnmYp6g
og3OMoPnDuuq0yj/bMCrhdcNObTpUN5YfN1/v6MPrhveEZMBACjPMnT73dmOTQpDpparOYq4Z/F/
4nbRtKu8ioisITYmkjVCHtseZs0cHJlVnm0RolKbinjvTf4zwVs/P3km+V3+bIup8EyP+T3wlf6X
hrp2k8RYkCkf5PhPQhWCYkaI8NxFbCuvI7Awl6F9wYTsJxEQ1OxPBsAfAMU8gsWUD6DY8VCa/3nl
+emcpamIo4Oa0TqXbCx97RRyzm3LQD77sdaYIJUgNQADJENoF3gh2od05tK2past5+sM1PH/eTU2
tbeLqYpO9/3nc015C73Q9MKDgjD0YNgxit6hAjnnqTVtRYZmicrbr/AyJ6zdlYfWJ4/w95SWHW2Z
zJQB/qkH3oFIRdS6dYax12HI6IBYoTmI+YL5kE8QkjzyEgKfnKV8SfAjSTyxn3Qm4WE8eeuRAOtq
npy9H+ZHAw4YhhW0wf9+QOdvzEc+oEN/QvVEufnuAcGT/zsbyUWFIBZAFBwlCBnAiVqDOwI4VMDa
kjjuWNq0H+KREYBhk2RgFmcjpzHQUUodysQ5dHnfnKzwtIwFNmMQ/HZqagjZlRvSHW4I+ANFk8OE
kO6wGplMektK+gGJqwq1wJ+X/ts3vvtgKtrAWpmtZq/wj97HiFjCG2aG8Wcz4TdkWTVllMLGwXt6
LBPVf8DggXNGIrxArUQbhDAMEIETJEHqH7r8ZREuaCtPgQPHjxrHu7Xih3REw8P/JDljNPp9H/mP
xkTUQWE5hMb4+TY2qqNVhNdZ5f/490f4gBTDR3Ah2bD5XGEb7z7ClAw5DP4sPGi1tR3qjvCtyZbv
ZSdBJ0aLHKP/q9TUO5XXQimS7yKzDqpk6Nwku9DW+Z2+gDLVdrwfpBumOkvxDpv3tlVgc2luuqr8
WglW3pDU99Ni+cd//zIf9C/8MkxAGBgx+ocY8+euSyIdQtxU/3fbOgH+tvKvY+4OUTdhrtHJ0Fx9
QNLfmssWQz9Crkb7PMMaP8xueG+geBBlTP8FLK6FrMNPnvDveoCTkpAUSVSVS/4dxgzwQMGYGSHC
DGA7/KjB0vA4xKEXcXAEjuDnoAJykBW2XvnjrbOt0CTEA1GOM+iZWl7F7DyETboPzPQXlu+f7MwP
Zh08pS9RcHW26u+mhW7XQtAdcposumvpwQRfP8tv5WOpMpl1ZB4jw8BO1rTJ2nOpPEPSX0uLboNA
RcUAYs76iMzw1ZKg4CevUdlzvLt6ONkYdDD6kmyu9xVL2+GVirIBvVj4qKBFhGFSMZKdDE/WdIBB
6OWwyWAMzpiL6T186Juijn9qo3NVedNhGlGhhXncMvbaKRxGtTKtiDRm3PW+nQBQcVHHmJbOx+kq
OsukYfRRwcKBNeHVXXAKZDhHms7HAMPc1Zg3xxDOwjYjQI6ArWdn4JwwDSIXJkgnqihJCw0FQwmN
XDd2oonI+hWvpbVs7bi87L36VXOWe3ucd23CHD32vufaNRHHybrWi4dOpk+qo4ZILGm3od0Xnp5v
mvAnVRTRjQSIbDwboTi2xJCeeDex9VBrsNwjInJU9a6eIpcFuwe6l1tozhRhS6o2vao/+H4p0EVT
CLlZN91kuGq3NQFjCoFsYue5baYbeQhM2vwQiXhX6fQNi+vv88j6oaaGVm1NNwOz0ZWed99wmodH
In+8YswhR8JLXo+v4TP/iAeBPQXm+QdF+bBwWFtXoYGqhgPffB4W/YDdybdYTidrhfBJxI2cPH1V
ZLq9Vo1TM4CyuHH60HbmYyb5OkGLQk74RcyYGje5xku/pGQvbjpJaXErsmJGzL/xN+7XlkfSgVaI
cAsvnIqlLs2dryOnLvLs4KF1m5BI7sKxvmu8oAaaZO6wQObNhbYfvOApHyjR1ab8ZI1/cD1aHp28
YRqSQKAOu98AhgJPp8CvNdgTVFaEYV4PQ6+RgZBsphRmtpkMOysd46uuwfCdTPGSF4UrngBX62co
gLipehihSQDp309myu3/bvMBKOo8mxA+xcW7zSeG2g7TyY1gmXFCzjjkKyxzIcaV/7XgN8Du64Lo
udJJKS7wbNnrvk7ccf1T1fOWHnYbq3Ov8poMFRblrnQN8vQaJN1aYrc7twm/dnP61bfmE97Ry05d
QUuPD3kZBIh7uIJJ8Z7QijyoLQZ9uh+5WiXTcWxAg//9G39UZlo+Xu2mjobCo5f782KJ0FliuFBE
By2Kvnh59Tr2JjEE5HxISFXM3nfTwULjygaOWmnu/ERaagl2mXHCPGQBnsCj+fDJM33wFWxZ3NnE
svENFJPot/WR9KHmLlESq/Whl1deiixvkOgiJ9sesQcW3CTZ+B1KbkMiccJGnIAK4lDNTFLl0U6I
zacAnaxs3y0OHsvFm91GtGi8r3wzo62ypu7hkLboIVLv0osxV5LqZDU9jUPM4fp0q/s2hCNKYG/A
HDN56Vzt8MkL+uhJmCra+FuBhf1Fjk1JJbGXqYsPVcWHGmT3GobzqowRzEvE0iihKQbpHhLLikhT
DCIRH/gI3YWEOv/9MB/tGVsSWVSjYvzF0mjGIlzCxI8PNY61WxRoP7wse3An6xEcmbGfBAQSq7oM
q+A7sHfWwsMy0We8IeJqzOQPv1zHRwIt8YDKNp6tRgoKrHkHtZqKWXJ9K80/koUtr0UKt0oGTVav
cvayaN89Y3EOGNzBJov9B+8nsqarKlk+qSg/qHBAIKltfBjbrAN5rP22LLVmQIPN9XCw0OLvZ5mh
ajnQSvLwHIG51xbnp19MT/9+vx/gwjAadR3iALwHuuR3pR/u1KFHMFMMSkEWDk7dCrTGJbZf2QQ2
qt5GYu0ytnZVvZpWcs4L97N2VP4t7xe/idmaPK89W39PDoKNPRZ6arPkFhCHGSemNXXWlbwtZehW
btS48kQ7uQEma7iUbCCF8n/yMv5uzEHIJIeCAhNOkLSK+/0bGA0IYDGJ8jA2NfJB153Ybxy3M9s9
ZrZnF8Qk+eUTTLyaogXGpBM2n3AYxN+gkqX7NMA2kDS40nuwLs8dePaeVyhKdYOPPtNZcF7PdBHZ
VdjjV9q1vJwyUtRa3Z4/+/uhsvz1NaBoGTCVQU58UPF3p/Yo/Fowr0Y8LSAHyQ7OkLUoxlXndqxe
1axJ3VxOpF30QYp8SM5ccW5co9/fuAVUAhsnK/i81aaDfX4BCLFH+Xjbuw+Wg/MPdrLnSVpEVMId
djhOyQ6TvAFUw90FgfXgqUNw7VXQJkUzu+tWVIdxMa56varWuq7ltwNBIJrXHVRBFvThixhhTRoT
uImq1kZLHzb8X981E94rHWhxMRiwmunK74o50IlMAH+XhzmWZV/HbCbfKd1PUTdus1iHc8iUCK+3
h96vfUirQNd1JijtKmIrzBqHJtXiFrr/SLfzRQK3ebAE7B6KK0OrbkrJYShi/JJL27lIJo+RVdL8
8tLmqayoIQlogPBNdAOpDggIulRsAoexext/WSCj869p9yDU7BW/cdSt41hMeB1IunFPhFrDyb3y
JD7HZBQ1tuaYx7rIzoodLQ1jhh6DNBiRmCGbv3riLwDjKPe0rj/kLfZ1Vc2UXfaqLYmX5IIFmKd1
s4Ffm/tLfY4uAyUMAululFzKF4XG0ZCFvzz8z7Fe1/u4a/YVENuFIXOYFGiA4QbJ1SnzkKkDNDfy
6KawkmnjwOYg/jqHG9Mj3/Q10h5x7qHehqOokAuxJEgP1bjXDpI99JBUT6zj7PXbNAqNvWruBKk8
A/63FiUTIWw7OOkAHwFF9+xS5dRxvlEU2TjFL0Q3TuEC/wWGHMpXA5cZ+zSmxXeUCxcSvnQwDtUK
zhdVQ2MbOuO+VG7k1PMNdq78myTEwALYRNVmip+OT1eIpx5+cdwy8r/tvWcMCqKtUefPWn1FmMxZ
lfaqF7CiAeltCpsi68b5QFk8kMotiI8mGPuw+IyXTNgA6UTvAbDU3uZg8ep9pJKwLX/+YEXXaXqr
5lGemvmgl/PRZa1Asa7Vk6rZhgKBBHcoq4c4ViO3jkavXaV12qE5nOptO5jPYRZciiYQp7gp/M2Y
sEjzFPtIzpfjOCV7Hs8GCOYWVBw4UxQ4ImIHXSbzY4fL+51cMiEEcOLA5y8aUmrEK9QAYfo0xMk6
yZKNE/Xzo1dkl8GQG3jo4zYWa+NtnfnGxejkBvJQ6478d28dlaO3I/M5WP+PQS8s0LUMCJKe2RQb
/qbwwZyvFKtGUOsuSXtpErm5iYQOXVo3k+uZzCTk9HdEMvb3JK6Fb8wJzbR2jWediwWVYEW6txcH
X6a6Pqv5fR84L1ixsKMG2oA+Iqig9gzGMGb3o1qKB7wXgmtDz6+7On6c58w6wr3AxS1yVokz3acY
jKvxeDylzhes065Uva23x7xfsOeW0E+W00PPaUHAgbWNFgOai2YKIj7Dk+qYFc+l8fai8Xd5xuo1
O87MIdNibB5JeQjHk9odTVleFlCM3hB7aRBvw1uSdkFo65nStokx3aiGLq3Y+ARUbeuY0yeroPOG
DWzl0eX5R6t8ssLwq3C4zfIYGvtCVLqPudMhnCYWDYlSGE7CUC46SR1wD9JThWWAtlSEDXlXJjEf
YyojNzRM/rXGGTdpfiKahTTpPjbXC+KEo+Znz9YQbCg3CmKoOGR74xkP/iF02N4Nx7YT1dlmMTp7
DytxnxXgOG49OkfHjmEohXhk6zemVlarxIowFMiDi8hKsmM/tcUK9HLctpnLzp+MvYjyvagyORQ1
aReys5YChobtXaDTyinKpp43sIEkgUn1Qi0SNZkCgPy5JDJl80buX7AUjRe0Wi6y8AgqBEADE68A
kzBeUdbo4MB6KnnelIuYVdJolddxKjNgXFKKIvqMteliz2zgddrLXllSvsauOqP+3YbCv1DfTvga
1tb9eDnJVktruQyn5KyPNf36pYI3FRM2rur9YATEd88P5gCiLO9DS2tfrWC+UDNapvUMaKzitcUT
eidJSGa77rTqy9QIHKFp5lQJTJTK1k6yS8wzzgpiFUN4zirvJGsoLSSf43lkpjtS1U7eNin9H3Mm
GWcRjSn2XTWJJNyXHAXyz7UhXirUIKEBKqHYZ/LPmfwCmkUsjFd/DfNLySoxUb5Vc47XUj94q4u4
479Xv74tZ6/yQJvyrHlpahhFgQBl6MQX26y+qRtzkdPkInmpjf5J3XWFBVlNTrs7vAUg4ri/SP6C
a2tav1I5iDclrtH503WWVEdZLNdYY0AxpFr2wjud1sVE4BXD9kOneIqGLF3HRnKrxsJWVv4YtP56
thYehVpTaWRU+WC41Wti1btJVgnkD0L5A/Uku5C7tp+Jz5LluDM1y65bop1r2dW6w2FU3uzqNpLq
hMy3mo0ZP6iHUR+R9B4iSGxOLJERT57SZoTVY5ixvowqODcBDgKdM13HbgxPvhyhjOo2lhctyDAJ
B2FFIE3fPxHBRcpmNj4tffIrg3HgWWieXfOQJzCBzPwWD/V8OxjtrSs0H5lQ/9rUw7gWQsMFaC2/
5jKza4xsfIEqDKMGrYhcsVMrfbP8AUUAd496EaZUO+XOcgAZ+l7IU0Ot0UrDYH8aLRkMcB5YCLYW
RCjrgMFT2ahcoJeCPjb6PL4Xkn8lOy1ym3+R9sYcIZi+NbX7Q91msrQQcpWpw+KNTsC3kIWMQf5Z
ZxoBpRPrSj5J5VvortGSqVc9G9gLaCbjQ3BxKceZM/OehT2t3zhaujlDK5i2Wi/tDuQUopeUhdnI
l8uEbLm8cfo1RTAHiObhCDw+QD0gBsiIVrqsSyD2QvdysuXozRN0ST04aQvJmuPaG5mApv1ybGJF
y3MOyKxHeSbjg1K0OMbp1FnfyH7IRzyp6hEbvy2Or7pPxqDoT+peX7G7n7Lefimm6AaZzo1af4aE
XlPxNEzw9NTARM1fOHJQq5caMkB+UVfEN3FTf+80atrclgZovYZvAa4YZdStHbnVBqghO1UUACeF
uAb8Ugjo4MwcPkt6lis+EOxOcr74idhB+YMGl71GiwvxBiprDiGsTTa+Y9c7ZCUkxUjwKA+JNyid
8IySfy2HPEYvXhrbuJTLWy4lVfgkBrHJnamvkrjbh5M0k2HkSl61JDxI4FODt7ayxoV1OLcZJoLO
NgmNS3M0m7U6Bno//EHE7aFBKVi1ennZytnyMjLqSkvjPosmbAyqr1lKCorceGparUklrYkRDpAw
lBX5H6vfUb7wePFeqVn5jdV8INLzsyxliTSvkDRrFZcSy3CQs7RGXqCJW63cHCLX28SqD66DYPku
RUey0u6FcYmNACCm5MREUIcj/SWrGDWgjST2rYAvOEsFDkD8t1wvsPJV55hRPyx9mG/yHPEk3vsb
qNfORW6aNwiwz4VBKqaf5DctaOVVgeNZYofVVWUSJCweiToNTmQf792pMW6p22juHcxl6NRj+DAn
bb4rMSrZepWfr5PWvdOd4ImKHLEbIjfTqKpjZzNR1rEsM1mmlWs+ZQTXH7Q2q9akJbbsYdLJAcU3
ozF9VQumssZbhx1r8Ysr3SDxjZzAbPRV343ihDfBVeyLBwtTOXjdeH3hBaK2TidXIB6TIUIaqtqY
mM8syH/Bozr25amQ2mvY4xGS40f1wtVEMRpk5gjRIQqL8X3ttZ6HAvP86IzXJOE3+mbSswsifdig
kjHQYKA0NsWtzdxK3QmDQxp2QdsFa+q28nToYw1EUXmeOlj2Z4HFibDV0vBOkWrV1aiQcrmAO6nV
wKfjduhbMuW96Rasv92oSgzzv2Rwl1Mh5vuytHhHaPDW9L23JDj6tBF8bdhtJAuGt5FW36g+ahi6
HyKbMOvyo53aym9jHjkqw1kFWO3FHEQNzYYRRQYPu7KIlqmdEVJtdmYamJNi3mk7ebdaZIviUcsE
1/Wxw7KrU5H0eI3l9SFFyrhq3KHfDdgHbg1BR64WXJtM/Ey/+6V/i+RExo+Y6igqkgxQYFpGLI2c
eszTdH7jSHUtMTH4ohBZIyieWJZEAw/ZFmbmdWggyV+wDd9XAX98AfXdxGaEX7iNB/ikJWxiii3I
Tz9dHWKHItY7UVztBs27Ule6gtKws6UZT/wtE3gPt+acUFgtO+ExV1woIwAfkHZbxN+ZV817BkgY
XGgTMJz29LaN2Liq9/en4Vs3mYTesa/VBlbcPFmYMEmD0FqMGvJb0rLiMd9Y1Yx9AZez4j5jJvio
6xmS1uUutSE/qOMoNjvkHIgtDYzUTkl5gTwK5WUb/hrKN+JfV7Z7Nw9f1OGqnnbMqQNDQxx9cxVI
+zu5XOUBK7/amfIVN74qvZcLLHS1e1gpYl/nvlh5SBt9rHusiFNXNzIiRsK5Or5dsjJXAmIk5THX
8ZI2+q6qmKINunh929S5IDgNm5C+vBtl2bkIZ5/1RBfis/qcoro/WlNzF5cLAbouPiDmgheVYvy2
jieOmq7jeY/E6n+vVJVTYUD+lVvH+3wxvwzWFK6H+qVj/HpjaeOXMeZm7sXGS0FQvZDsjdB+4FwC
IJKFatakj/WCp5yaBafFeDMTLOkFwiYvkHGYc/RL6Z0gZ1dG5t1W+UT+Ude2+7jGhmZ5Ijn4iy11
APJqUWeAkJ22KkS7NnvCSWyrqEby9fqS86BWtJLYLb3YIjroyKEmkSfqZmxphbZu07WQhyB1XIzr
enWyEzBfLQlvA7t6VjPMzquJ/qznFTIDTnNjZLrXcGnOUcPJ8QTT/EKiYanEl9UhTzivt9JZSYpk
LbV9qgVT54head/tCudaxf+X90yZkrfF/pCFv5sX8J1a0gEq0awl1WQNcQJbn8K+NaLpm6+R9CaX
LmnZOPTkx5ozeS2fAFtlNk05XKhauZ/9l9AgnkWW8kqf2hi/wrrSVl76tWsMUn0zwJhKw//IkToG
dUhVbn7pG8a4mq3OWLXURKVOcIpaxXhV8todpqxWBxdZ8hptUf/QqreTpGrcvT7icql+kLr2EtO9
dX2y7+QM3maNMYgSp3RCQiLrOtMI70ezj7YKvJgL+8YNrWuJbevjwmics1+9fY1RJ5AWhq1SfF75
UhSpPfhuqB8AH64MYzgpAGaIgebbnPsB40n1yAvmGGWcHx0+Eh9zFzHPgLwFSqaAs9qDL9w52NL1
94vePoF3pugetHVR+keyUa9wC5C5VqaT7AFW+aJNdtGBZEAEvVT6m6LOHgh2fWT/LzsNIu8OyhQe
Ed3yTAoowwYpkBcz1NKxRoYtFUdyJ1ZuZJ5y28J5itKEvB0dQIzpt8Q1VGHtTzp2W7Z/Ip7Rh1ex
a/Kzh0qWDTQbR1XQvE3BKV5XWcHdlVY4iVmtX7+N6gbP5q8B11CnUC9gSUvOrVySCpsMzfjcVMFL
6OMNJ+0XMHsKTm3SzhvG0utUc30Ccqwvkrij+jlFShmd+gv3bcjysF6XkWJACRx9lP65TEJTz673
9gNvFHZlW2IlQG27wFzGyyj4jww7IA+pu69deA8fH/5MsZqVpYQCNHlhcQiQ78ncIXllqiKWUKO9
HwyYR+iTu53DHwlK9dmOix3hWOWhL0t8gZt7O+8vZ1nVeYFE+KSVSlIkB82+DsP4ukwDj8MqOley
eZdn73TqYGi+GdXwxoITESoXYzrMa8/Ovth6gT1AR8Sc1wzEJTnQb2KUFrLuZ39szXy8qq3wXq0l
RigP2Yx1ZZoF65F6bUiLNXF3rBjyRjmpZfummvGJzYO8e+Nk1rXTWt9VhUGYQwpR9QrtDEWCB1nG
yGGxeDgnZzVaaDBMdX2pmiYdOPrll3Exw9lSWd36xIDukY/km3YBG7FmSN2qbQpm/EUTbJCXiuTm
kgQQRKfNN7+n/pRPMw3RXYShNAYVeB/Lv8arShoQzgfVJQUiWi5Ly3/y/bEBwKeimgvnQSNye1VI
pjQXxxenhH4xcAAWsztTD/dHddjHICewYJ89HPTJBT0tQXWlSrDAH+5wKIECIZV38kN0FODKN0Hp
RtQdrdReXmBOPNG9Oj21mWKtwyeXwy6So7084bw1Muu+qnJjr5AJ2UnydxrbMOnvWsFjQeyFVZ/s
i5BH1tJgq356NYsNjdH3LLPuPD6d3HldmMss5vSrQlghgv5M4+xKYXOEbtj84fKrqv+7/yPsvJbj
xpJ2+0SIgDe3ZelJUaSk7htEywEF793Tn5VZc+afkSa6Y6LnQhJZKGBj78z83LZBKdrSQ9+yR8cp
HJEZS2AGXM79ulqs0jb/VJLDTDyWfYu53INWXfMWnNPMqk+uRcNYxnF32zkrjA0MavWMrQL7sWAs
egdtrsM0w8A+HFBeGwwd7Uj/NGQtLOzinoiz7UbRFr3ZMrJ2rcU64tvPQJNSNWVraLPq1s4c0Ff7
ceq/p4QD69S455TxMUinHWVVr+3ySMQjLgUk2ONQsMRrftRpj2mYEo7q7iPpnPT1XhrcjsvpadF3
1vpAKCUkHBFASrev8w2/fairvmA6B4hjIRNcMGLWZY5QGaG2LDOt8+oNg/wFe5LtOtOtBBeZsLM6
NuFrnE42vYitDgRFDUYSYRo4e+XDkrrljsSZy4nREE6KWdDuRSShDUmPGgkMdaGzM+FK8NBdfEon
3331Q5JeDZsOJ4lJIxqb9qDVzpznjFAn76q0zNYjxlR/SX1xnSHFxUOZRm9anQbLTPYaQQ9iZiIl
hnDGsN8APxHzk64pHrPZYgrsUf4ycHq1w7i8I/rvWkZI93DtoHufJx2+zl741k0LiXW3yrDQ0kUv
ajHZ4SarvraXvlcw97WoWODGMtwjY4Weca9fWLfv1l1L6CnUwPKglFKYmcZfG4Zby8X5mWfDm444
9IYsACUQKtJ6ryQl+/IwNZw+A1WzHi1lO9/CLcAn1Z95Hp7zaSidBMBsbY5RdqfFpP4fCXTHMZqY
qYfDE+Yhr6GfYq+LgVFHlDl5lSZnKSqR0ty3lr1HEpJTNGWnmPRNnMP/SsrRYYaMssgo8m8kh5yz
HolmZVOL0jtBVmPjoGYeytNEeNou9SCzND5bM7O8OjymSXqs/fFjxBGFfY2PeW/wpgOExl2XF9TF
0AHj5o+kjl+kx/cctJJLlN6k0SBxxJQLHrJWFa9NYg3I5X9KZeRC5z65x04m1LrqqXsIKU2qm8DH
fqAwcqLgLOZGgdU0x7Ea9roXvRMvKGEH6eEyoKOwW4xi2oKswcA/mEbJ0qkZodjY6gdkSaiJl57G
scCQntG85nN/Vr6Nqpz90T/5JPNhtz+6p2oowLfp7nQDy+vtnUT4DFZW8EYq+ItPgDm2hNH1zTLo
YbcxeC+txmY6V75pPQTUhAzOsk+62GTDdOP58yXtXwuzf3Ln7LWqh89GtrxGPZjr0NOubsby3a6Z
1/VbXB6IqEwOXhv+wOtEVaVXU6HWIrSVpJmTlLMiytXlEUzEPITzqxwEwUX8JGQ6tTCDIiU4f9hk
e8iobMjkZZ60Lv3eLdHOxj91s9NpwoxuIahJg9A/cggNxGxhviOCs4C1HEleLtiD39xzP06euKl1
YxMcmqQ+oX540OPy2vKNDh7ETIWuLTyLoQ78L4tgErb9NWswonVjYn1yzN+H0kABJOJWEU6qjhof
+9u2RPSGYwiToI4OYKg/O9mMZFh3ttVNfsqB6rZDeTAr857YSWajfU4ggz196GXwrIV5WDCXHBeM
mZDMc4xLwy27SdsTGIJhzB9WUWV7QKwPTdvcEtZ4OW1zP+zClPJ+dtlnSXJ7C3r3blBrZ5nFhcJv
VYseOSEcQRIqkIQqYd4kF0WEwb5Nyq/KZik7gFMj5Iz0vfxBFkFRN9XjaO0TUWqv4OZz5iwH2pOP
zjqd9DFPa9MdDHv5+g+kit/5VrAJUKeQPg8J7Dem9Ax9ycLDqrrxnKLeVUjeAJobwGs4DEs+PWTE
Bo8x0Q9rDtsRqbDKOYu2uByzddkPOGvEl2Lb/f1l2b/TLDwzwkQf5R9ObJb/C4G7WSanK7qovFH1
U2IyXKknmKBd99K2Li5j8+MU2o9bNtww5WOKyFFwWXyomQCv2IQ+Uiv4VKHha+JUuJdlP4WUoW53
f3+lvxODPNFKeqGDFNn1/V+lUCF64XJwsn/xQaxPVte+D2n8ubPgym3LW27Fz3//kb8rkXG0gNjO
JyqJ8hceTAvFucMPNYfin3wsiZu7MsFEBza61rSbbfsUb36xz7Hy+PuP9n9nn/Gx8F4ChL4eEodf
ngvprybtpZ/D9B7B11gBnpl9yT208apt6IxHNOx4Z81MHXgmqm8yJkBKxinI62y49NOMdcQaVnti
ZwjewXRBsHQlNLTNtO3mloAqqVNUyznWHO5KtkWcvxs765tFMttjUZ79zCRYQLAk7evK6jz14A9T
DmUjmhEbVA419HQcF/+0BDRX7DnJVj0wqgFtSijocfiZ0u+hCLZbWrV+sr5FGAawsnlvrXo+FxdU
Pond7lXFLyVJIoNBdWJbrAc8mb19cEn+hKv3Dzy//yFhwJFDqIYqyEUb9d9sp9nwIbv6Y3aTGCx8
InJbhPbbB/yG9z0jlGVIHteQYLw1utwSX7t3ipz+gAY3ClgIhoORhp1A4zAYJhQerbPQxGR/Vtmw
6prNHBo2tXEaH2dxmhQCW4nR5taRzvf3C8dSd5f/JpF5aDF8M3Sh0Nm/yXjhLHjLUqJyBDo65U3/
iBgVfYwgJI3BKd9TAOFv/Z7SGPtsoPsaIn7qxmBXXDRqKLwF4vFM23GH2XmHPwGzpVhOSZ2EaMXV
++gK6/CHdDOhoCVD3yHQmrY/riM0+TCJdwtmxzrpRw/udo9qCCcgG0mprFgdbtFhNsxRSZYQcxBR
xIwsr5xK6cpTn6L2YZuDH3hRndbK4kwXWFedqbTAA1Vh8BWbp84dvgcbMWNBcaOKYPXcGy16UVmO
hpECGsYA2AlmVnHbTVCzDBy8rQ/9eDlqbZJWy/PmAVy5vCVYPQKlMCW1jfzsuOJdJphNYABCMhMd
NkBhDDLhxlrlp25joJaXDhMFsIi8Mk9uQgljOmxMQHa9haN5VrigpbwoJil85D0ZVDOxmX4jsv6p
VT9zWvtWyjA9yi9UC43YkTgDg9vczu7/YZ3I5vXrMoEcFTqou0zbi0T/9R9Ey2T1Fncop+ymRl7Q
W+0FR3WW5pSd6vbyUa1xan87D37/Eszo0PGjhv1HJOFahU+yxxPPfdNjnvP31wU3/Xfenee5Iury
ohDg5tcr83mcxZhdspuZMI87N/wcDCYlLqWVnPBIQRmx9gcSn16VyT2BA7UZXa7SG3yoLJi63lTo
5RxYfdjlJ+99Yzq3RCujeaC9pYDoyLqI+jsBV68aGV5nJEZHHuhPXD3uGybTB3MVDpBxYR/c8NvZ
nFsyZZojXsQBa+BKOFPWmbxJWkVV4/azDsJ7VYzo+lS2hdTwXdy8L60PLahjLyH78mxneDJ6dYxJ
C9nejGupjnroUyMukzI0LF3X3rekP02X+hABOV6LSu3LQ9HhN4FNEHb57RIFh3D4Mhm4pC4mWIIJ
eerQm5j4z2hZQ2846qhW9qw0WXEJbGABOZ7kHFQwNoTlBF1l3Xcuhgc/UxkqtEUGSsQLvw+w7T70
pE0fiWcUKFsYOS2xGWTXCV2RALtPVdW/O1P0Spzlo5+UvBSkO0OAhJMQJiS8x9EPfbflfnckoxDl
Vrzo4HSdcDItvPImhzaSWI+N/TU2sKIJRrPeT1OJW4yoxeV+6CBEP1J76yJKmcB23bMSWBRfwUDP
OhCbdBZoXwdj+hkXLKsOVjayo/SgjElxd51Vi+OwaZLO0c3mEeLxQ9eMHaB8D5OFlaJtMNg+RFyM
zNJ1jl8g4NzUbJNHqmh0PwTIi2HIUKxfQBFJ+5X7ofVmM6QvSYGfvvatUOt3HUR//dhISDhazA9N
8FxfILzJbcEF5s0cmTs7/XLOzTne61fVanpkkoewK9jNVnfShaZKmMZxvtLFnLUDEZBMduP/+2qw
c/+yx+lZ7p2iAvpXyvc03ImrhxFVBv6bguRFj7NBvJkftVfUL3KfeCDkCg22xcc2LaKTInbKtvRD
89tCG6kbbBs7sjFzDlbSC0rwkv6GInmNe9hw1QbH0iSWE44LB54vB8rE0rwSHvWG6CCKFPq6niXu
JfwzwbqftPFlgTnQ3XdV+o6J+5uuoskrb/FipbGfFn8XrAyLY7EG8lYbd1W3oOfjHMkb5y2LcI/p
xag6a5mhl5BoenIS7lzDO9ud+cET2D1wVmqZS3O1K1BoYgqnCnjpHG+AcjoPn935e4KtBOmB/Zv+
G2LUaG6rG6XpKo6IY3TPZCmbzwncUmmqWkQU1rUF1X2HNqXmKPXPwzzfXOxyudLzp0vyGgbd5Up4
tDvS0QlA3in4oWtDUFWvo60km+jcRQ5qaXD0oeh5M7r0NIfbB6lFXTe+ooIKBylmdOWtjIwzijD4
I6uI1cEBmkQrkOQSm7q22rfT8Jx7/keGX2TayDvbMxXxq7g4JkISSCmBDznpGYGBHkXB3aYmpskz
89vMyp9Xx7wlF/oY9yGiNfeznqX6UipW0SK6CcOFeKbrHEnrhyWAd6NFkg9AqbdQjFpN8T8fL8Eu
g+vi+X8sF/NjVS7VwR/ILPQdhmsrJmSEGJa7qsWSMhLvJEWXnK72PxboYpnFoY7DbF3XipYL09qd
va69UyWeWlkJL0n3PXk5dPFo/awzIZmsSK8oNYqKUB3HIWZ2JJORoB1YGk8KJeugE+0UpJl0fkX7
0x6UY00uEXWg80m/50QiWbNW3CwtF2HfrcNrvMKjGgUD0NnNssXVPu9rKgfpcOuxPBYT89w8MN7U
FazOks/Van1LqtRnIVvFLqnzB/UycgTAo44OcoR7uilo/UYkOhOerfqcSLFV8qoU8ULKuFCH3BSb
XJp6Enr1mFGQSL9n7bV/WU1+M+Xfoq2edl2GMUrQBt/cNf+Umu116xGoRelg+nHFfCzBrWssNNKO
Ukw3RLEXmlpoZ+Vyh+sgp5Jjk9de1Uf1Rcm5uCyG3qLAhOAnUqEpdKal4rUYEyStMxmWy/GkLG3D
QGWTtf2dwbzj6tcliGjlE6jJIXfBeZKNpTDqO5gBZMLYqXnTC9HJufzVbiYwDpo2/d66YkaX0nPg
KHNIG01PY+j1eiG6aq+jMNLBy+nbbK3HYCJfp/RPRXjnz/XLglhqb7QLgZkLNCWjGvCaCRyEdHIJ
LbNEUY7njFF0vxFkssyaT5E/f5dtLBcCgmJ8sv4aMRWLg7lmD52eFMxg3IKH+3jdEJpN2I2o7v0X
qys/RrFNOCdkXkEHFHvDjOJDa1TPq581h2Q2vxjtrZRLE1Y7ZwtpwX4YomM6E4w+JCg25u3DOP7V
Q1WSoa4X0ZXp0tPRbbWu74hg7i/6AMQHrRuyh2guvzhp8xU4502eig7D9By2xps+tZcDjAhOe5HK
Rl539MrqMfOKGGpy8yZKaqtxFxjPwW0QkQAGmeKAGwNO3BazI6G1rRPe3IlPN5L27jG+ZGSn3jMy
KfaF1d4yjQb+p0XQGq4UbLpvyVkfazhuwrfJMuMH4bbQcZpPMgJG0OMhvTRuKotFrGemMvL0KJJQ
Qxm9YgfCJUM0JD85vx6jYghTQYGqI2JeZaSu5kapP79k5FYLdqIwo/5C9Ty36uwtzoJ3X95EvWf6
j/h01awo1KNFoFYCxbh9zidgJ0FmcQoknj77qZ9z6bLHLqjvGwEGSpjKFF7ujXbMGcZa+6Eq30xx
29E9OXcSThaJlJKjTvXUXdSSoFqiFEFZcNadrIWz8WOzlvCcbtiOGGs07oAyQ6L/iPMgxvmBeM8H
02jX98Wr1h016AdZkF7xNWzi4WPUkwyB5RpOqnIAYbNy6pvulkzh3ZRAUAGU27Vlmtw3BaEJkBf2
XjDPxwCi6BXgFSMluR1FU77EfU7jO6HL1Tth18OpnPgGyI0PqfAs5UxS3kXL+mq2hQMutgVbGB+3
1vmw5hdwUhhPAr5o4W+snOljfanfN1NI8F7/NLjCiO/nU0eSGWD2T/VY98bV2qe9eRA2imN88y6W
j1MSDv1MWfeq+I1Wj8bBWj5X1A3gUORE9sUlgQRcjLfl1p0V+tD5qgoe/OVHnjZsamKeqCNshUW0
ZiM9FUWP/IVaY26kmu1sp0Xgw4xDnZf0ZPfEZ24FFlFKlwAmQqdjEpmRG64/nvbR2e47RqrULLgG
MleNEwiXpf26rIzJBYjRQkN3nVpYqXLQsPEf2jL+oqhwkXnIDnpMZ3h79HPnCrMmr4v9ox6FqL3W
Y7WgoLbmiNDo6C2jStnZC6QEmopu/m6OPAbw9puGOe7tPFDjtsUunZr23hneZ5gXW5hDZWNoE5eb
S1LQnwqpaeFFuwLx3lhJJcjYZ4THNoqHcOuwGAOE1arvp9bAra1hmoYvT2HCCcHib3rO3fTRarrL
YZZqke72PQ8W1HjN+NRik7Ufc54MtGuFNXrX3AcJcd9R4+Rnf2Xv57Y1l605XCr/VYfBssbsaoJk
YowHufdaF+rmp2eC3D5ZX8ob7y75t7LkzIFS9pO02bgaX7XPqIOEvO4Gr7jJMYLDF2V1qLKbCOX8
thngSV2qS3zsYSoMDU3MYtvb1QzbKOLhbNv9ujfmbtmlAUwpJdXpRRiQ+4/kZacBconmxm1xyBfs
OcnbCRTe+uwljOHLKY/VjVu+jr5NUkXpYuuW8HvDKHsdaSeFAyFH6xX1gZ3cZzExaciX9MOmjATS
OrnRA89iFnDoKoLyovXBW1P7BqHp+mAbWY0IDZxSGb6F9QJsMBy0CtQzwOrrt4IDgOVDSmgQGHc2
Z+M1yUWqLJ4zlPPadh+MyH1oXD+8CRPqSegFa9l/9I20AAKrHhUgT0fnHq+t+qltvICpKm0R7dq+
1V/rSyw92Adhi+d5KOfbMKmesq15VcsEo8y/R2gGr/CovE1Jaf0wKQlO7Vj85duV++D6ybvnX/KH
xPcf/BB/4AEMTzR9+gJR2Ww3Fe4ll0vo3AF7E8rDOAQGAF0lSI+dZcQBAxLuVWZWRdGbVhNxap2m
wYOJY40e0ZJ+fJ8sxh9V/qjbmW5uc8uzcwE5JRdCKksdqOnOr2/hplyOznsch9o6upcN0jCAtDsH
e0ukzorPKWHbEyiDkWjhdW9mbsBad6x3q98OuvcQol4dx8z5OW/RXmtB/WOtsMNk+CMMpuC6aeXT
duyDnKROdh2lneJDYWLFeo/FGXFwj4tR/aF8h4RsbZ0dCGhShrNzUwWlf75U/Xe7Gynj1sGhvy6b
g5ca1n5q3EEep3NInbjBYiEOTgr0SurLqS7dL7pkNzv/2m/uZT9HmcP8Fz1U/vGqR/BGYu4nsz2Y
RCDuTcvaReFa/Wv8MQGlKQjv9EB1OPuke+zSKyFIMGt9dBHuXk/FLPUS2IbcyVZcXIQyurgJQLs0
GW5F3ISH1TlZyDd5tX1H077udY/ouR86Fce3DDVnsX0febA7PSZtEj2DfKpei+xq7uPFPUk6ZYL3
muU+JXx1MHUq1x7xFGog3O3ezTwnoq0p+E7mmh2lauvxMKUkr4kwoWHWl7EgDxYo4GoFwUn7g4OI
sXfyftm8N/RpD1Ufflj5jGHrnIcGjTevrntrldH7JWi6a7OonNMtnYhZ30ibsqqVnF4YdHFhE6fU
zgS4xg5arO4jntQmoN/8IUtyUnpztGt+BPcHgtZJ2a/y8o29eart/gCd0juNyMXP/RY8hDP3XbeU
IGy+kq0ZE9mMFTQlC+MWLKQziJ7leh801Z/dCP9IlrvTwssyA1Ry0lKzXE+YJ14wP4d+0xPzlPCa
E3nxEF3IZPfEFlqLJm1HLdG2hFvypXaTV+0QJqz0j2GV3RZOcz/DgJjRbpYtTJ8UAGTDVpApPKIw
st/KNIU4dHlphETauDgcBw6RwnzAgvP3vsZMWcrPlCRp0gbRcjYMw8UMTfN8Ymv9gV/ow1QWzNuk
HjSw8W5jEzIy34oq7iNU3ROukV/88Fm/m/4rbWjM6WPg1AzHNnr5PGS0kxQ/lmx7b9P6IfbCo3Sa
+s/Ttv/Zn7s8/hiW/98ZyoS8vZQR0yHxP0nK5Z59U45S2iGt7qbY+tCBRF9VPo6PY1RqDdj/QdrS
mYU2wOrv/TrEoPWXsjWBND5rEfbvw03oNPJdYAx+qdLmw5WoJ5Xxwvmov00KFLV9VGtm9ZNcxvpb
UjCIDQykBKnxrAMf3cXklyllUCdhOK+cdXDCz96YhYESRb2wpnjaucvaMBwYHhMAfzwNjh1hldez
Sd6SQsAun6MOfUt2cmX+0Ya5SesMGi4UzUVYc+0K0Sli8rLAd7/doCDpwEJ3dNm1ZHu7Hnci6lP+
QR8Mx9Bj2lFG9o3FyrzbmofFxkzTS4IPkO5DmgFqlDXxOrCSIT0yWYL6IQPDPiV0qjOxpIsxT6/D
26TroMVa9SGNqL9C0aMO88GSUR5zx+jstx9yP71Fj5mdooVXVruszSB5y67Hd/0B4dfpUpevTfnL
UiRyj/Kxq+6zov9mLFCkBzi4WMa0B/X80hkE8cBP6TI0KEjr6NSmlXlwPcKlsEk8MDv5PMa45jSS
x05Vr4NuRUWUQ+ys621ptOQ40tKRqIp7WpcS1unDOLLL6ka2QSO3870fR3/qlpBayVM/4pM6b6Ah
5NULoB965Qe+87Pc6lCdk03yQhLzRY812HcIO9jWootU+D1qQFm/UgXKK6KXtLgOe2lINnKcYObj
9s3JvNg1B4fVK+CocggHk70VZ/D7pKIXUdML+UhZbBrJ1AfGSd+ltU84pJgZawtfROiSenMhX8hr
DnxVpHIFOgCyia/zkjUbJMo9vdPeLQ8TWlYf1UWQv5V5nR9b17P3eeh96Q0oFbSrlOni0q/lXvto
xy1CeBlRKOg0ugY9gf31X/sWR45WknGMjbtTreZdsBbDXtzb5cJ1L9Nvp5sdqhuc1pOuvDLIMfah
eW+JxjbWdj83pO+aS/Te9NHdmjAtd4XiY3SUMOs43a9dt2/XkjmB9UPf+YmXSpInXgY//kgc++W+
nE1r73s0B8NMCr1M+UWyI9Vt13dvILpb137XRlb5qH42PbIA/B3zzvfQWF7DcfikdxVgIH+PMDtr
8URE13k/wJjaX8h1xlzkrndwYw+77DB4YKNJ4V2PAJ0by1PXelOoMya1dZNZ7YO+WZoypX8/+BbC
s/pGH9fs4SfQWe79NOOTySlfFBZlmiEwqjXOhwTAEAC7Q3ohkjuPagGfy/G05nh65u1nbZAEhdMd
IRgfvDHq97mT2agnkx/lGJbao+pwTAHSybhLkOfvw9R6aWdEwL4TlfD8l2sUovqnTIb3bRvNRzUo
6AdmeX2HssncjlXek/wrPZ++EoKa69NlTb+1TN8Bf29jGtKb0LOPLopXDPLdw2JTulomHrKsUA+8
iKbrLUFAUSNU2ovhlzpjJQW/7rqBirmLjnhHmW83lfkcB8afOq4owu2jQdch1GedDWRRQeT7fGmI
0oNXFF0o0KpK4xg1+bHuY47ONfy8EmwCbRwigIJpAMLcpWn6Ulj+z75EBZEApJGBSUR8iNe4aI7h
ZQAsu90ehOvDgO/bHlkUOzVnRmuvO0zKgYPc5WHL0kMSkpp88V78sFlhv4Sf4z59MDfra5O04XFs
eT/yim4n2l5kQj7T7RcdOZT5Wr3VVv0Wo2/fjcZ3fb1ARNBSZrW9G0p0TtL96p/TL6ILctzPecqI
ByIQCTYYecmkVt81/TlhDyX+C4kdJNTLyWJF2L7Ew3oyEiYPYE4/JvtG/6Yewmc0RhiaSx2isydS
Qk9zj91XbWY8Bb8aD1Gb2leplj3PEVFwFAfWVe8chsPdOK7mXkd7qzefjXD5qjTzAGldIerLHOtt
SMfZeFLhRbzkXxfco+vYuwcUdG/lURpO/mg2BiZjA+BYNTb7i0tRY29kZfjbuI+of5Jucu7qbsZ/
Mmi+JlC+ld+29iW+XvbwszCedGNWwELnSXlY3CUZBayWC55jPVcDmBSnIIC/Li0pe5RSqUJInT8h
Sfg0kqZiNdMhjixmizxyObykvZFHrwWA7HEkbxq7DB2E5yFv2XX1mhCBM85HG2uFTiYWrhnszaZU
ToAWXdosyNhIzykcu1KcHGJEkrLNKgVtKe86q/szie/skXgbuTnS6xKJxNC1sv9iJ9oX5uW+tTdQ
TZlhyokj1xYs59gr/rIEn/StBYFR+axzlEaCCtXkTZ+wdgLoUpAZTvnrtHHVc+pMh2I0fhI+OT22
2+VxNvvxDCmh2Nf3dbYxIWAwfRXgWkV7IjDpvC7ucs4w0htd+Jv+PfXpB7lcFYF7o5Hvov5hW4l8
YuCmA3F9/rAa5hucS26pNosp3x71aGvXAmUIUvm0MuhB+a7d8pQjPfLS+SkUAdlq8ProRscgk9dS
Hp1sqTMxm8JHje/qyHxaSuqq1sN7HjwdFdWJKMEQ/4SA8pkWT2s+RR7svP2yYCAjD1IeiApe9ASY
vJIGsPome1yfW8+xZ5O+MhPxZWLV7sowVPIuc897NNyLigNUqhWU63yYjNbcJTL5lWsrAv8t8V/D
0IabLwKN2U6+e8n8eCXRTB6ZBqXzhHHTJzSgYnR91abqy+4yEdwV1p1fcdZ6abjscp+IIehqu4tX
1HdNmKLcqLOXLQ4uu0Gnpc2CvMlIMTWAvi8nYCnZKkJtFqo7XLYETRSbmrtgvBEaEAftXSADe9Or
b73BxaJt6a4EVSe//BiNIb23p/DTxZoabKDx9dGbr9ET6yUzd02CvMW/3KFiX044qjNeGn+O83hq
igw+rUx8nRllfsPUuMRhtENpea3qh0s/7Of1YhzsEPaJrBz5T7/6FNsPdrCBlrKWdc4ss1u3DR5H
YRCTIHThlQ/fFfatZ4Pkk779pIwqMkx3c7jO+zX3+8/Shmhl7pJLIrWxNUzxrTxzlRKLsENVhfLJ
SrqGnd1uA65nLAnlBFlB9mTgTSskSirXlQc0vbjuH8MWPmqNoTAcTiT7Ibr8+VV3YAyCf/Tr8K7+
Ltoza1ffCwtN2djmCL/ddjwGIdjs11g+rZH759SWh2n5ZgwE2ac+Q1gYHP3nS0gpoV42DMK6Cm7c
sN4p1N3w0pfGGjMWnu+dLuQ1CCEzDx+tsPqSGjGFvOPdTh3qP8lYQLsUDrC+KoSW2s2scX2I7XlV
DYmsdm9h8HhhVYHT1V3J3LlIo0M1eketZmVFMxI/yc3Su4aOES5n+LTCfVd6jx5CdZ/S1M3HZE5e
uyA7h2No4/JCp6c6I60M5e0EEbzdEttV6EEqNcfsPxhlXyDJxYk4ZmJVVGeF75RRL4V+jAVDZ/vo
5v4lAVHZjr4huoUqFVDMMOT5yYdc8VfDwbhjMO9cmZSsFywSVtj3+hOKNcIZu4KOOlZSNi8zmqcq
9L/qbh9iB2HieXPlPGjztjSbyPeKq3fHv0kRBkFCJdvI6d8w7FCe43ZcD/JvpTJcZvvWc3BhE2DA
G9HyBVZxrytZb+omgiflRug9s9nLLCwc9nmUn8GipRlkWiFTUd0CL83KfMPGFUIYZrOYWQjysSy8
bH1i8HMso6v1qMFdjXLzo56SgnU6dric1+Eu3YrXNJzje8Vu/HJ9ziGLH7eYfIAMctDOCyuM0PLs
MPkj+Kb5MbqMw84dlx9J1wxw4LN0h+GZtcPf5S1d7XevBHysXDF3YFRNhc+OHvAuuhL0929pZ+Bm
AAn4Ywym7Az0hx72mPrWNCvVWOMWfw6oUnez2BeEaXWDBcutNmxaKMpXU8KCbqembCPmxRRKD/Ng
PBh3ET44uHldkMnbUlQq/i39f2R8j7A/PWgFrSW6Nvnrxf+8ZgVe2exSOndjW6MSW4li2kC2r4Ob
Gtv71jGP8vE6NlCAXVbbSue8vwDy68PQI0WP/W5g0H2MOkgN+g7o71FIV38/OnOgflYDgUx7Bc6V
oBPJPKlco6+LSWusyUhaIvSbY9JyYRShWlWjxIzcLxD4B2/qJTvNxt0YTle+ROtTg3QJRv1iZati
nuvpIqeKYn2BT+eu6+8KD8tQfqy658lFLaFAy2a1NlYiey86pIzKDn4b8bpwxumWeTtnfnQ31bS5
Uxk8CVyphFrZXOU11Jpbn/lQbk9zkdDzTM5w7JiN6vQCxea467PuqJN9ffuoyUDvApAhgyodZWdb
4CVUerdGZj8atcWjnfGJcyKch2UKOBD1vs8vb0uw3lxMyElR0p3KuXxTFqeEssryyoiPSCZc70Vn
VIYX0aI/TUHzMLR0c5WZHBTcSTIkg3JGJDPm5JHzODQxr75RHjwynGc/VwNwrzA2PAOOWUvYarTN
WKK7zE4uHcZCTZEc1yD9rFWxVj1W1b9E3UwsFw6by/on1/VcI9PALZasBE5knXsh5vzLF+sCiKDS
SetdUxxUqMXRWDyGKXCTLf4dnJ+fMwssnb7qTcMqMY2PbxonudNqXkcY8i1W06BYmZ+1xJVN1CvM
T2PZfVR4SjdQsUvT3USJD5t5JuQiP6sHwLhlz7ENf0AlT3IM6/tpC7QwSvaZ1hNQo++HLgfLNUew
fhfto64tDG5/RM76oNXn2m4vhGWoMnuo9gSYoY1uMHsQoxlhzRBJXXAj2hctUbWO/L99sYT92nTj
bXxhdD1tpC9ugXVUEgRV8Dm8wHVobRK20wtAmSUBr5uV3Jm9+AW2KLmSADN6Ve7KJp2M6Sl0R9QY
nDyoEEifanBVWbHKMjtUWHxRoiVpNMlrYm+Vyswd+b0OQ5C0udys/r3CD0a1s+B04i7lfFBXEC27
9LWRJbeGUbzrnesbsaXLa7xdnnTV54ZlHv0rmyx7qpYZJ6/WX3aFz6l35elKi6I7ZtD4H6c2e9Qf
HC7zt6K9XBeXgqk6+dNVFNTR8yUxcF1iyauXnW843yj7zkqTU3BHzzhjxiSrmm9qIs+vlhWDCxJW
1eELyiqZKfw99/V/pHSw4TKhgb7tR9jyCjP2Pzi5FwMrC8PC/3OUBAw1P83t5BBecNqpqnjvlRhe
MWx8HT20so7DP7ru6tAGBnMfhsAKf39Jzu8xENjwRhG5ITghkO/5iwnmgm7XxIc0v2YM6YEeDF/C
qJ+vi1fpmXrLr+WWbIzQnifysvfudCt7Gzw12HTB9rzMxtlEOo6rJNEWvvli1WDHEiapYYVa7zi4
LbZyv4O2XfZTNd0rhU0rnGrCeT+MX7RhU8/swvqUbVa69zjp/+GL/w9+NJAzPsJ4j8Kj/zXovp58
C4t67H/V8hXktGDIgjYAy5d4QJkuzpQddjyHgNn8HjrEuLuMdnWONsQxVRGmkHfwtOA5LZ35TccP
cui1DiPuoI+XY36BQw2efdRk2oDZvl/Mt/ZqvqVxRjzEgtAMKUFhLxHkpILJ4OU0InXEd5PwkTnF
S3Frg89//7V/l7z4Niog26dhIEQ++mUFxqnXh/je5TcUIqHQjz7qlw6E/O1fgHg0P45k8pqJyT/d
c/t30QuBdyY6JAIlLDP41Rncdbwin4qLcdY4liCc7/LQfjDxnoUAFOEtV3xcOgZ/4gQcZ0yEMTX7
ms2Y39sFNqK8p0jlU+i76VNJYEQyYIef5vke3Q5M36/ZVJzTZPnj72+Z9btdboBPrstgPaRPRnHx
32/tAq+h4sSDq1GQgIJCAHZ0zViqlojmJsgcisAh29V+8XHbxp8GKRHMzqHU/8N1/C7lCjyTaYmL
UAo5S/iLQgoWelfGJtcRJa9W4PcYvRfrUe9T0ttcRVV+2lr8TOau9+7/WbOkNub/LSkIeGyIs/if
E2Ed/N83ojG8Er6Ah5O/+bxkwYsq2MBjeQUy9wZke3dZukEkMIgsSFsibQMGuwzmdOdy/tiKBfv3
tYBq6T7aK/EaqzmYu7Sv0j0OO6//cMNkMf96vSzx0Pf94H9E3EQ4raZDMwNlG1F1j73wSZE/iNuI
7UfjD862+qricT2uqTXhgI5JSrcZzv9gN/z7exfgO00gPHHNJqmXv2yzgTERrsPU+Iy9XvihtIMn
jQP0bTyu1tDfw2r37sdGIjDTb39/G/7XY4NL5mssGhHajuyE/3HqBAOMZGwpg7Oek0J/sbMNA/7x
YXYt2ESE5Zlbl56t5UEfFkAI3CzXePJFGpB6pLKM653+MAGQ5sMluNIDrbF47leCXv/+evUU/OWx
EfWM3C80CUPx7V+W2WJM+bJ2c3Dm3CLUbGhPyJrwBiFg25hjytOBnFSz/dDY/h/4iOTeaR7Sf/KH
dv7HW4+YE49u3+NayI7677vGPrKApawsdh6WvmTIRG6aIifY92VNyVhOnmgk4SKjiZQNSzzjeyt4
JpDqUfb+RS4KLzK47B4hh0gIy5hdbMFlvwzaH0vjP0GBqPPg+1wt5wQ6VNxY5UGzNdndXq3Oif/p
1v7+pXgd0AJxDcjHTFuW6X8sBa+eRyd3/h9j57UjOZJl21+5qHf2UItBdz+4k67Dw0OLFyJUUmsa
jeTXz6JXz0xX9UXfiwISFRkiPZyk2bFz9l7bjHZXneUSYK4XWxfU5Qo87F60zbKWoRUwccUB/+Py
p2RS/T+u7//lRRiaoWmkn/JQa+qfrq/lNVLqxUg4ywihQhswssE4uS4mS6m+BPNp7cjGiwmpdFg9
lJTX9e9fxHWx/ONN5uGM8izL9RyDLtOfHgpLV6mznTTehRxC0j4uUNdzLPcUWmg5HPZ2qTuvLt4U
jtPvs2GoUh9h1KbXwnjIgP4ls84cUr+/qpt6tX8fdNKIo75Sd03jfXay5b0Msfpn1a9rhHazaH1/
t9h13R3j7XB0tM2UCuI7QiRRrnuBKfo2LkiKK+H52rthQZoWBGXgyHr0VWd35RZeDysyGbah2nGc
XNrgisU5MCYHPRcmsSXcatfDckmYOApbcI8LwDyzcJwK93cW3fWJHxbtRzgxG8qZRrX0/6oCH5Gu
4aQ29J3qipPag/4jTADxKk2yoZM73ejgrhJlsBbyQUK4cLJwQ6RaBQq8V5D3fv1+kFzcdv/+4l1X
gD9fPMc12IxN9JTqn1eIKfQSjosp0gQcdzRNtGc9Fvoajq+xWvLeDWt+vmZKeCElQ4jEIKq1aOVY
ovLV2jxFbnyXarUB+IWJ9ZKJsZjdlCKd1lB6//2LvVbQf36xLvc5N5rGvOZfIrSAIuVT1YTbq57u
qg9V9G+7sY2V04rdVNObN4v59doTvHZyar1F+yh/l0Fd2yTXFkIWvc1VcXf9OlswHK76dk3ZUpCs
g5hozMMjSta9aMrdVQZ9VdMRoKPuzWFg9mufaMmDhRPeZiisA4Y0ZJrwF5ESKJ8TxsdadBRXBXzF
6ktPImxqSzstmcvnPtIerhcftAGPKqwUDd9PsXSRro0UwPdYgMvseB0sLwOi61df+6FLI+r3nK3F
rv/fgthhoW7B9j+auSj867kaPtcOftj7FS7AaTQD53VezqAE5hL3aOMoWFqeV9nnlRm0eFnsJUIp
NMA6omA5X5/a6/X7j6/xP6Of6vL7ler+/lc+/qrA4vF79X/68O83yRdO3epX/9fl2/7ny/74TX/f
BffBv/2Cm4fN45+/4A8/kH/3H6/L/+g//vABFAZiEu/ETzvd/3Qi76//OL/B8pX/v5/8Pz/Xn/I4
1T9/++2rEiUDkfufKKnK3/7xqf33337TVFbs//jnn/+PT54/Cr5vK6aP8uNfvuHno+v/9pti2X9h
OmqpLtHHGr3TZXeXP9dP2dpfDMcjmJn/OGzaSxFUVm0f/+039y/mQk1QVQ5jKHPM5VzSVWL5lPYX
jbKXrd7UKMPxcbu//fdL+8PF+9+L+c8Z1mDQ/ghqsGxN0zl76IYBFQEX9dVf/U97YGtJ6ER0PgBa
2vddaQDIKHSiTc3PSjoIVJAe7Yre3upswIhjNGPHTkKTVNtKokWDCe/YJmrPkuQHunF07RSHHyOy
XT0rL261FeahVpNfTduEmBvh8tthd1LQLkWqWe49s/iaZv22NGS6LYx642lEcZq0ZsJijtZINw4R
NUMesxDDTgtkPR+deBwI1MVxFottW5nLcAcVilZu0jT31ukJF/V3WUX3k2SM3XYE2ICdfZhkfGhK
qTNH6Ry/deWHbpj4lOGYlbE4slJBmcH5LyzylqIKlHVh8AbYdcfkWeufRN+bft0ueUvTWYmRIuGJ
idubxtZP0wR9FamJe0UJ0sgyoowWvDEAiXeRs9rNIe45RNYAxzZlc8hAfgZJxl6HMO42pXm3qBP7
jY4+UpmtlmaDgbCD2tSxWKPjegQc7mZQKJbOdf+EI/6taRV3LZz+ZZ7mC4rWGtqh8e7mznvk5ReC
Z29zr4TGbFTYr8r+y84h8il5mflE6GC93hYyJJdNVVAkp9X72PN10GKSTdTbhMXbw6NRt2+IiP1U
zQMtGbxVUzXjDlrMOandDI+9/uMk00OX7yj83uoklGuMyUjDZLFzY9Vm4kPFFIOV0zrnpXLq89wi
GCJQQhy4ooGslhDm0kl2UOl8ogWeuFMqv+AEvHJz762aAGiRrUdhYRbr0p1SP3VzkP26cjRxBMXj
9Mu1Znq+o/ZdKP0JXA4Drn6cVwLEV+X4jYk6JSmJwSjGIoZ4Qs5ikkI9aG9STd2qZJitgfA/ayVV
nh72j4WbQmjA7UQcT0rpQFSjdO3tnLvbXmfKSjNtcfrmWyUJ0+NQP3Ksb1ZN2Iw+KXY4Awpz1XWc
gSdwVnPdSeMQduApqxT0ZxXFTD0TE3iHu2mHx2ToOP/plfSLZD9QJC8T+Z1HOvphGtI3q8TSHJuj
WLWKt3YVPNqjiJigypbcriRv1pmE6+1FaoBLrl9P0tj0utmhnjSppOPC3JVezh0mPprsxekjdSPC
+caZp+bQiG+4hN5RuiBlUhnvrCmFl+cgC4lnc9FM2fVF8ZbMZ6oAwnMcbknrIY4Zs6PCzHzLRAtA
zMlYKxtQwjrkQP2xYgfbGS341I7bEV79vECFfYEKZzcgw1lZnAjWm37qMFxFaE9o8KvomDaGvejJ
adL4NeYaxlkYN3O8f/tyylENJWsvVeogdmtt75ioX3SsZmqn6+QL5Eyf6rIjbpS7NIpNhRQlG9jQ
gnJz5bdGrsFuQGXvG9bw7OocccFXoFBu+wIiUZkGceL0zDwP2qbT++I2n5HIyNACuOehHSq7WxJI
+1VeZczrOvhaSR2/WprCLTqp+Gp5YNQeN1filRx+UKDAO40CHVNHZeXlQxrWu7C4SYeeu1GzsXVx
xsLDWQbgqtNtjV50KmZ7UzoWSgE3n9dJzoisgBLPEKZA4YLeS6uqE5dNC0JTTw6uO39w2fLjNOb3
YmKNEtKcdnlaHYaE3mk2NxqQ3bXXWPc5YosTLpXHtlb3o+d4+16vlvgLViWsLP3Ko/8c5d5BjUz8
rebZ7JF9zKVG3ztTu23HXTbOStD3uA6tsDxqyZjir3MOQELcVexlx2RQjbXL+uh1O5r88SFqepcJ
b//pheDKC30CYBEh7tdY0EPm/mGoQ75Wi+XlMvMmXgtLUf01hboHlie5RGCdd5MJcTCG1AOACyK2
Nnh+GN2WORYqFC0cgqC16x1Py9Cb+5CHHZXRZ5YNfiIU/eil47gRhjzZc3Hy6I6vvUpDxu2459kI
lHKqOVu0YVAhMULfjR4NwqJ0wsgvTSaipRgG306hy9XY0BO0QesefMTKjGCAYptoDk5rPJgKTtNq
cAFqVjAwtaJYyZ7sKDeKN9aD5s33c9qKs4KEA4QoLbyYA0jbMTIeiWQMKoVjHEcylrGO1cM2NhkA
mxgMINpX61VlubcmNk1Nk6U/lDMoUQe7jl2m3B3qpew1EGvxMGLR5xAVl83T+AK1vvDnCnWgIcNb
MSmXQokDuh0HtfFuZt7vrW3Yb2nePmRE2R5m8W2MpbeJGFXAM7FelrzuGf8Kua7mjcgrSGxAjElr
ctJRuQVa9VkKtfSzztrkRV3v9AUF4mgp4hphT4AXOtjzHVgnffpgc4Szb1+As2mveq5sc2v8Zer2
ObQrqjHvI3HZJLOagElND9H+dfbzJIVfzCNSxtbECPagJO2RqCHyPPvhoDHqDVg79mr3NKc6CQyT
RRpsTwwGc650rQ72rin6eycaU5SWkt71mGpr9KLRPoy7izJVSdABVl83RHdkBuDYrHB6mjuJFYwL
CWeKwn3dDJBZE+5KBdxsWcbM9GOX9NiiC+xx6ylgt6tOlH575Fiqw+hCF9wOZ0yq6ioceb2qtgUN
ekjKVAL+0laqKfaZNzMr1It6YyUbRlUn6CuRPd8bqq/N5MNQsk/rtJjvUwfnnuGW77psX7VO35ZJ
BLSg2alDf+oG9RJGoBEzV7UChA9mq9+oQ3scHJClibNhvn6Hl+0UEZY1lvjv0tIX+QAQRwxBbqsP
epEiN2CJ9YatHDptVS8tGbZoYeYnbWofK4u4JlRN+7QRd1qBzFPkF1Xv6DYp0z7t252Haw2nCXdu
WIm9sLrHRh5MsjzQ2N45YPPaXJzmPJZkW2FQMt0nSJVny2ufnNZ+k0n1Q2hrhNjPew2JScpHtX7A
SsJv71D4uNWXYpAH2/00cgQ1WHa7tEHbW7cSq/bsp15YbXGmq6tCFCblAZ0nB2aMOipOUJXOLqwq
2PELr0ZDUIp9C01YbRJnEMc+wgEq0sG6tzUvGMemPmRmtJBt5AFzDCNxpFKiAzs8dkdjPhlOeasO
042bMiCGpQaAMyOzU9nqo3tQBAdVLNFK1OxRIJ4Mson8WO2Y/sLRcQYrEB2JTB2WROrEoEYVjRcZ
lYeLL3qlNuK2atLvhPjJlSsQrVvc6wj3gk4Y7jnBLr02kjjeerlvl/qNML1b0kDsXjlk2BC10kl9
8lT3dmzUNyYTSAKdqOGn+Uam6k/VZU+R7I5NKI6jTd5uVn5pY2hsU+DFxOQOm6jh8A9xkYOiLvxy
Dvfm0zgoN7o+7eBB8Z44ZniQ1nEI2er0rNtjyTVXnhnrJ2FUW0x/yHCBOzZh/qMm3EAZc6r9NHX3
dObPsnufsDKu9e4LR/xNoah7mlivuXXjQJ5F85YxUwyfVS28b3S8EXWV+nUCO6sLsSvqpUPBYzDN
9wbI3+YjUWBL6uN8MyjOJ+me/thp4PoKJq2dcIgpvCvc+H6IvU3iza9IH/r7sbWPM/cza3NPTR3u
tXjcOF36M2WsHsljURIxFlnRxLNU7PgipKnMt9bFRMwbQxbSR4gv8qppxXnR2qdFh9UL9mUiCuq0
AbB3LcJ9N9TQOUH8Kg2xZuPcIgk0tHGrlOrrIBElU1DemZH5sdxi2TR/ZjPFwQhhQRY6b3KV4wWa
EMTK6aDoyUWPyq/KDslX6zalDoV81Cty4Qx3DsIQRCGP60UZIOZH+hP3Yh4Cuo5n+QntlSadeWoV
Z1vFkJdjgkKdsWdMlLY/rSvOkb7vtHLcDZU1BklUeX5yXw7qPROHd1dhWzYqA5gJyh6oJucsZrZj
xdWrkmzCPIlXmbSaIJyng8Z6T1icNmWmr3LSQF493TgT3Qu9POTAK/usDpawp1XVLM0Rq38uYZZg
Z3U+YyjPfjZ6z/hWbqtpoDcGJoopNucRQpchQ0Rb28weIqP4MNp5W9QEvnlj8l43YYRPiR6eDlwt
LL1h1bTaPRbVQ1ELNDx0T610htOPFzvRsyGYXuVs0thpKHbIMFllY/immNFTOskdV+mozLP0XTnZ
ASpdTbsMdv0FK7X1AVDqWPSpEJPk3eTWSEmwpLEHfG4QAnWiwdnD6jeQz2Lsj63hfWnDh5HjIKzI
3rPEfNMbGirITH+teSumXrU/rXPSvLsOIRgGUWJNm54zTL3oiFSisCMDxvK2rlCe1p0QK6bOSkDx
dbK96UdmvX3riItF/PKett09sS8/VaJUW9eItkD/ta2XWb+YAa4pV9V5dLayk9TRSrYvocr4XuWR
a5irZTArKEQmKmeNOUJnNHYwR0Rr5s1871RYqfpIiV/SLryzdXLtrN4u9wWtZvgOXswTFD9lre6L
Fh2HXSiGDyqnOVjNAxPgIijLnqq2DmR6dCCvPsI/O8wTLh0N7ls7FLjvYED1BUUmFNJ+W5Xet4xx
i3Hiu0tM+nCoehh5htBkca4kWWpvBhPXDYogml3JwpZt2g1UHgbxgOtVWZjbJA0hUvCOn/CzP0QD
PhbUXFSkFZxZjvq4GRM4mUa5KXRVe9knssZM4phUWfWEpDxfYR7MdmVdnKe4nCicTPt2DKPnOKNI
0wwArVbUlLjMnZeYNAGRpeV2lmEPQK1w11VL5QI9iu4xPUYFX8MhldNZUG6enb7Ch6NiKyYU083k
Je/sakNPC/69ORPSAA0lmSDko433qcYRzOlxum1a1CVenMFITm8bdUzw4RTGTtDZkzrPTl9Vzntm
6JgabfkylqhCHZKM/FqUHyTjbF0n5+wwzqdmhK8zvvYpXXk3tVFVVeIQdYbYxiUKMrN3Kr+scs71
oocDhnHKl4tCZ9Dn9nDdkZHpg6RqyhejroyjJBFx244a4iQd9NiQZPd1dM6cpN1F2Lt9e8BWNjnS
PqYAjjm6ZBLByfJ40G+otVJ8aDUSlFx86mPYnJrI1E7Xiz11Hp0QtN9rm710gPy2MXTWWnuW5xCV
/2Ck+Vsr2e6lDqrNhNfm2niQmH0F0qlKLkVsH2X4w/bDWlc5QebRqdALd6sMLCHMbh3fSbTT0rlB
EpbuOzGzobXYqrDCkYY3I9CSYtyyyJYbTa9ubSBypwYY25rRQM8xrr6PLRq6Uzbb2ww/OWKsbrrH
5yPSKcSf1yo+KTcdjqDul50lgy8c78Uu4hGB5oS7xjOgznlbUyr8hiV3uENS17qsU0zuLvCBeKyj
leE+GW1TvFI8Zp6ibSPLUHc6UuO1rtopmvXspYDpzv22TCTuCgWSd8otbPcMMhqtdo9VXx6I5zD2
vdOCeqnsZFN20KI4S4ZnYqM0eAFZQsRm0KnpDycSwFxpvMd1B/5ej96tEJ74pFlk0EbVR5N61da2
W++AJIp6mLwUVMgxLho8SUbfIuio+32fDjPkFgxneFt8/C7jirBglwgXog/KRHSnXLmF8HeZkpgz
gPrCw3tRqjbdhXUv/NZ0Se5biOvauHy/l6Im5IlTa7vahpI9fqyDMW3r/QRcYz9yNAlKNLAvffgk
8oZHVq9Y1EpjOkz9jPNFlfz7xnwAtQDPbXHjFjgLi9L+mAwyMK1ufpil9Q6DxtrP6bdVd+ZGWHWy
JuGVELUxCZK03RqgY32s0JzWOSyUUkV6kUXK2qIFtVItWNZtCCg6pfL2K5SY0A2RmMa6Ve3qDJaa
ohRy4+V3Te9QwiAWU8K8uSNJ8TCGgJIhuNPtyA26RBpJ7ooWdeu6KqxVNssfmWscKAc7xjodwp0j
vClVJuxeDfzXij6jMkp2KYpMfmWDt0SVJwzpuXAueTIu/ahpw9kIa3XnfKfssT7I2nnbDhzj8k76
dcb6Fw55fVDnBsBSNWyErKsLt/NQjVOgTJZzM8Y5c0htRzTNfFtaT85Q5Ui6Ac/bRW776Zsy45ov
qixGgdjdJmb6mZbqgEmu28yjHd8NpkIsrgHczGm611ko2BXZ1hDT9W9CWNOji8uVPn43bVSH91kX
WrKPdeCyElvSBpgfaYrSeE6bAZ/K3B1riwNgs1Lytgyidq5ImiioxcnqwT+VfhTsuO1AKQ+bbXFG
wtTRDSblvQ5RIDKw5I/yV8Sy96gG9VhuESmJG+nGhFBafb63Zl3cDTMy6Mjaqv3o8W/qKeVMc45d
pTuHXBWAn5qCdV/hcBLV+XvRu9lJn0bnXqZ1cbSiCicELZZ7E/8ZahgTtBQF4do1a/ctGaMLd2/B
BLKgWJvCb1ehq5m+pEY2fPdFcSNaPX81K6hRmTma+7xzAzWcvLPNURMHd9d8Zhg4dIhylzpUzmPe
O7dDG+6zzCkI4RoH0nHt57ityyCrCVMo2ajXHN7fRk5ANy5NoTUEEwIA1ZMhJ/VU2qnl50ZsbBe0
F6eYQeybJDWerh+GIubMbSvlWkaq+9xac74SRQWqwyrc57GssYeHYtMiGdt4CHC3rssxww3n8dbr
LZeOYda/J+Cfh7B5iYt8otmJp6kpFDCW0eRujQKsHaCc5OSNxX0ycLaK53p4gfQqt2XVWEHWJD9p
VcqHEA+xOnwXOVLZDhjaxRFol22qFWSWs7w1ytxYjwktGT/R4JxwM5tqVb0aPXhxvU77Rz0v2Ttd
vID0GMyLlb9K/GJvkze4O4IQ2EmWDzEF+7KfPmiLj7sY19GloHt4iZyyZ5un59lSR8NPtIW16mhp
Hqqa7ZcJzwtxoOo+Ghzeerd8auMcTnQSq6dGjI/mYI33yDf0jdFGRhCzGlAFO5ucicXWpGFy25Xe
3oCNvR8nwpkKu7nnmGoGIrKLM437F2rGRYXZZhtrmLX3abhBlgT6rlcxqnnYO3TFjIO8NdQTG88r
y727teukvaF52d5o5YBLnr8MdKSwx7JWABgtfwygIoSRqIehryJ+LUMcsnKYD25/X0vCCz2Et41M
h4uiCXw8RaIHmqV8hLaMn8Khi7cT3p59m1eknk0INZE7F19jfajc09wNdGD4n2gMcezzP+O//M3/
fE3FQOMNKeYvGf24aJE/gRMmvpm72XlqtPSUo4MLiixvgygvqk0EJcJ32rS8GKTw7srRNvcoBOPz
jFoimF/UqRxv0LTPt1pC1CB17vBRV8NnhnDhvnLoNVa2F9SJrt25LcszXO34I57CHVKE7heF8n6q
J/tdWR5dvYzGu8Rw5VZrzHo3kErg1bpxwjA+ou7N6rtYbZebxh2fm1zQwsL3FMCPcDdaHU97O3Np
6qp68mqWWJ+YQ0xHCx2M30TS2Tl0LgcxmndMKZvnqn4i9y9+MtuOBEzdpWOHlZTKcP6Ybfs1I5zi
IZK9ONADXUKdaQKn+Z3bieZd58S2GUb9vR8WvkbZyzdStcyxc94myHYsQ2G8uX4oYnVfkfIHH68n
ZtDWH73Yop5Xm/FEq8d4NPMi9mtvvBSNom60sY0eCMBKmKFwihFG+kJUXYO0IRo5uEj7wSxUH0CB
/awUZnmeh5I1kDMaAvR0DLqY9q4hPKaEdRlz+PaYzuVTtHJB3xcJ1luayg1+0SOGzhX55CP0SuVV
nesb8hbYu4VD5EeWQ6eoJpobSnYs2bhIKUuVPZvoaRoIIU7zkKx2jXQWlwMeHZJ4LRnVkeqep0E+
Jz8yas6Fx2ciRT/0I0Mh0QbgY7FPJNRZuNCHRK13ZRgdpsSa1/OQ7k1J+nWKKGuNhAVg3jAmW6uZ
nGOcSzxf8Xgzk0oWhLF7M3I4XVWztdN0DvICRefKsIpbvYpNxGwhkQCWt+kb7DrFt+jnfklidbd1
N9Gb4jZypm0ykFwpq2SvUPBmTrrJqcVvdFleQrc5ClpGWsRj1JsW+C7T9As77W4RymeU9LlBx4hj
+E3VEWTgauc8EjpVakLjnIDAlWZVF2oIyKbYxFcpuRxLPcDUq/BOfaTD/REv2IwZEQpthhySE1+h
ETzmWSWZiSMmnmHQdn1GxdIqsdwodFVz04jQ/hPADQSdUY6iY9jW2Lb1iRgMGY4P873eud+0wAff
FSAxqXzv9NlbEb/xYug8KPyFFow2tggZM99SyZFOHfvkDSqRugXdBA1fhSDjacW0iqxlHb+ZUH9I
gXsQrmmv8ffdak50sDlErYi0zDpIKGXI1KRUm9cu0cp13k3PWufJTYh3eeU5VbIxN7ELyHaM2zvs
rWR31iSlxah3fPZW5hLJR+RF+C6ymJ+jEQUmKHbbrv3FCe2Xl4riXJc77HzF3hmtS1RhiWZEDCoF
P1ad1qcG8KhecRAxZu9LZZjOhXvFLXVY5gvrYeJd0yJ8KmP8zhA5PMqseJO9zSBqcn8c6ZPZiHM4
wd/tiM8IiNMGi15P97A5qTqk+30d7Z2I3pbjfimSHlmp97eEvvIGckRvdPgEcWpdcuPO8KQXMFUV
u/5sRCzvY1SNu6xoX/JCvsYJW8UYfcpq8iOtZa6cE8PgxLTQLO9Lwg7uQl2srbakzBqU9eQ62YZ4
C3ieIF6Zn3MWZta+MtQZQTuTcroCewudVY2bGG1fgkk1L5maowC3bSNcyUm8k55yg74exUD0bQiN
jkZCM19+oRA10YJz5zgW47VhFo9czGDUxLq2o3hduC2mJGn6jQdUx53wwYgxexgMdYMQRl+n5I5A
D84CPQy/skJld8SlXjvIjhsWxlXi4TJUUQp0HXmIrYquAeiFzL5atKWFTKTvcat32gwjPTFod/ec
qlzW5pblf111JvwikNOdzXnFaJDP0jSZ0fFy1qPjJSrKUBo1jBUrrJMahynL4VXDa74nc53Vn0eo
iqL0kEFB72NHxY1Zm0v9Uwc9PaZ1O2Z48mkvkQHtBW1EvyRza353klCw3D2mRezuZFiuwpTX2gw4
YWi9zQnVUFtnG7v0EoafOk1qmiRqyb9i69QXQ4Q0PIqpxWZieFLZNesmIROvG3j6wz6F7mHIdZI2
t/VULFQdsnygCNoYMnZpIe9jiOPkkXraOrU7Vsdu/NFAa4hoxv+nYmjPjDes4dqOFgMGCPGolsmr
bdXIzgd7Y2reGlXMrU0aOVWGeR5cGE4lZQvl5Upzaepk1szBiPXQi7DjxJ7+MCrVzkmN7xILvDnB
KzScKd1ONnevYVDrsKdQjrrv+nCOUq5s2yj0FrJ9ZJnfbttjLteW9tCg7bu55jQVQzPr1Po49Zzd
mShkObUInAAvZ3jjxt8ZBHFVm4/Mu07F0Krrvg2/ps65mKUCmpI1wB6zbXrOibyarfrW1cfATtQN
TgdfG9wNzXAuBBOVbTq/y7G6xSNwFb4PO8vN39tKhUKJYc4xgf+UNAuVqCDorORax71DFmNkHpME
g4g6KS8J86gTQdWPLuBIo4i3vYRZNQtzppGqKPiVBFglZ+3qNTMq2RIBQCBYHpWbuAZtrWTau60r
N/zFQ8mDt+FY423mqQiE7ie6GG9DISO/qqyTgi2PVkreBWWKynp0JxDqzYQV196NpLUWNtezTbGW
prA4jMzcVR5DQKPpnyM8kG1CvpSWTx76FskeoeORI9IxDQYr+e6XiboYIMkDN1o5KcONIomhTseS
F6unA8IIkr8SC5fYwKB+IU7SOq4q0iFMVm9aehCaQwCMxvgA/+IVexBdbv1eN5WX2NIuXPfnmeYi
jV66VYO86QedeVwKcbdRCc2FmfOIpnjc8KSdGEk7/qAP3GNGR6qoV9LNEfYaIbe5WnnVVyJcFZKW
EoFdhbKE9iNKyBLUzF7xtT4b14YuD6PRH6Isep8zfOYY/kH8kMIXRpKHNFMGX63UINaZURLgNYyd
7+SZyjNMcU9CYQWk5voHSIKzEfefmeb9gkOHs59iaaNa92mtBfVEtpgxsICOxa2qMekf0nxnFcW+
VsbYt7KU8ocIxBDZZtvMHv3o8WJmoNXntubNsmPWQWuygoY8KS0x7J2OPokJ0MFTvU/GSMekEA+i
Gb+rFneSF5L45OjxVsxlFhhmTuauif74VXdvB1HO2zHKJxRHiYY0ioiIqaLH3hjlru/CDzVO9tqY
kAhgy09tIhxCs5Mt6qJonTU7IuZQyVaO6tfTQjYCMaZOXVBE9htsEtqobvZE3wq5yI+eR2DapuoH
peizW4UkeDKD2E5z8mxoO5HwA51xenaG8dac6IAILfvpCb1YJy46ijR0fPYe7hvJrMHOG7kOzVMe
usPei4ajQqRXURSXyd3kMQsNb64CYYV+srk0uQbCK1zzLJsWnK8LJHN8QAigrsE0+F0hb8N2PDQK
41EgbN80owgAmpECaO2HcOfnJHXxnKugPqfGEOs+Rbw50ktbRYnm7ieTybxbMcbXgata8q5D9b2v
i+gOlrFcWxWihm+LWg+3TPnJ+f7COYcOWE4QgETAm6keM1YPlhtjz1ZLn4asALbGNq9P1FJej3Jp
ADWYOyX8H0k7z2Xa4Za3TVdcIKp9ZgZRZrUn2DKGKFvHtOKGSNzbPVM605ViTzY1eQl0bascTEmZ
EJcDnHOMlzlJhbU/nQG+pQKDvLfoHwxzY1S9r2kZSUDjdEmG9lCB+yDz2P0Ja/lshOFrB1F2bnnj
SVe2te6pMvB+V540/CFHUUKkREmNgiHkq2qxdtuT/ZlBEilagYu84q01sic1yT8H5QH6CciiriTe
lRlVzyOWUpHSt6NNkWjSV3pM065d/jIIVB/Z8rdFhOOoyOp3UgCnE3Db3dC5mzltlOd5pEerRj2F
XsrMvLbC+8ImjFOfu41dOIEeV/MaNkpGuZPfexw9EVlZIB1U8ufJq6Cn84ivl7JZSgmWgzYHYRHF
rh+V7tJqrMhYxgrQkc2lbhL5y4K0GXd28TVL3gDwp+qDqSnlhjogPiGbs472UPcbATLlgWM8nJem
sj4dJjXXbzd185w25vg2FUtXwzP0C9ZjhYyHzN57rijPxUCvkX7tAKTcRBs7Db+mne3Nza/UBXkY
NXHxrLlaFBS6EZ05DSr7jhUBcWYWXqRQ5jWHEOetnaebdnnBBbb+ggzWT8MF7tWBEHlwS2fcSC2Z
j6YhQcjGVBayHNwHt0ep2LEofkXY0q/fPpbqXWkY3qtusmNTxuUXyVXdzRTdo+PEezOOnvDA/Rd1
Z7YbN7Nm2SdigQySQfI2M5lzap7sG0KyZM7zFOTT9wp3VwNVQKPRl30j/MA5tqUUGfENe69tb4Tf
bFQ63prO/+EVTggK1CmI6QjsH7nYShCJAPdAR5DQkQJzlD1XA3E7oWx7bhuWszh05D6qpq9UAIuw
MNy49vBYEPBM0CAPNMX0aa1MNKOO4KifZvZ13R4XwHQq4u7sCkj6WZz9HRiacXuYbG0aphyu3eOe
2yyynre9o6EAS6zJr2Ed2+dGSbI6SgPTimuNbEgkOG1j35Mc9LGm4ptHV40pcpLoljCpJJgW1BQV
QEa6ST32qCujKGT4dSgczBuRZ/9x3RywKp9PXlEJNsZtEflnjk2NZ6H4m+vLcCSEm+qvuLlEKNTt
YBBrjQpHdMkTxrr6mFQDDgpiWRIxvaKVDFj9T89Gh4xxyLhbg4haZ+K0UQ51cIBhgunuNirj7KGh
qc7mR2umwIE9xI9ft2e5WPeZjeIAZvzqILpLbHRQwzr98nmBeBZo+xLb/jPV3qvPgod4hbd0NIMQ
XjYNG8oFhGPFC9B14ujHMTTN6hyQphb2ORN+SoA3aQ7IaogzCr3pF4XV+5zZLmFrkCvNSjwu8ITQ
9MDXAt3T60q3VHm/iyrnRSIxwoiCtn9qDowtkVyoDOEo894DVJCAXNjO2kSdwbgpRSval8ZukPtx
ld1lmfxtgSP3rpH+xYotGOpxe8j0JJutHEjK1uY9qbxNsT4m6EmuQdN04SDpuT3/o/GVuE99Wi/R
yk0/pDDRVtsOPcMfN+1UFGcrDt7xaQ/60QK7RJimGNy3he76kHp/VwDJ29oP3hVHdtnRWnbF9Fyq
dDjlpDIDTMWq39QN8jlx8m0nPeUrIF+gCcZ87cfogGNIHgOD4mUo1aO+cPqiG79Kj+fBcckJ5ZMI
CXU2HDDMFkCw7hDjl91WS4r0KIUl1pIWN8VOHaqOPro/kVK4hm1fnO3BKnYlYi42Re28S3q8WKiL
GUt6TNk5d+vy5CJAtiYrrOC7blkK2xwP8ER9H5HvSqukRPpVi5pcZBzakGHko1VQ5ltLZrIdBaid
NfdxBfVpmYp616nyWOAH4rrfIy+AD5N+BB5sa645GcwPAvPC1ld0Xy5SUYMgRN2hOFGH1DJXzzPb
+S35hcw9KCaaqL1HXwWvUk0zekr3brWmVyacyD4riCSD6V8dZ/yRbGm3bZ5/50gzy4A8WrnQv9sJ
/VDqoqtGiHjvS+e5h1TGRN6+WpJZMVGh80i8yYraFHPYIXAeIHU81e6GNTMGT/5NcjBerTW/txdx
dVL1HHTr1a2m29CXFD0efFIV5VsErzcTiOMGs/Rvq8fn2RcvNlwBjFC5sW0CIAR+7wIqdDaWMYJz
HdtLzJB+btJqS7edW0wKVfQe0RKzZp7zhSJPhEXtvSQwC5I++gEX/Mwq9tgGhUFjnr4kwRSxqfEl
gg5hUy8BQrXmKyEUVNg1EyRT4lusjBgBZ/QqanFEr3vK8jt/md5TJD5QoRyXuLB7mSUgz/sCXwpi
llkF77VCXi1LC7JkEzvEduiQekMdgUQRhiQOWEfhvy8m69Vpb9b5d7dkv5mDvaVVQ+sMflgIREXd
QzfT4Bbl+NX7FChllj2unuDRVy3+I7+8oBremPZ1nl3vpYNwFbrjV2ApwmsKSe7ZItUxXYZnqTjz
iq77i/b7y/AYs05InCR36qKh+pzifyInqI9TChikGeJXmoMvIVBgY7alN4XsBAIs+wSBGG2DNQKi
R4jPxhdjH+Iay7dYvc6+EMUut+1bvqBkLR21nhzL3fpsJg+M2Z5W2o8pYhpSe669cwOUCDNPDqNy
ZkHMyVnqNyj/vOYsZ+cJwbEKyXaX+Kz40eusPYzKax5mEkbn8mPJpjichfEpmG3z9m/AYRGkzmLT
/1MP3oPlkm2IXd4v7WyTquq+iy0H+FnMEMO7MaAFHywYyDfJQ8ViIJPxVzOOFyfvXno0Fp2cf89D
lG3VADy/ETSSNB9GOj0zbuWu1dmLRXdmmbne3Kq5R05bZWzE1GC2PF0cD3lbVJs5WM/LbH02DkdQ
OzvrNrF+O0P/UvFztRa0U99ivSgpkkrzWlM+c+HCl62CBYmRSEH0N/gPlmw2dy4NFEm6M2sYhkAM
LIPuO1HIEdqWoPuCgiQR45HkYAJxiF1X9gtQ0q9AUeE2a6njXq7ArVl3xwxOJB4FCE1YOAI0LUXz
bTgA/pZ4hfQRIIqivyvd+t62m1dv5fboooJ0YiE2rQ1LC+4W7OICDDFHN+HI900ExCablrek755X
kUoqz/FKJjK1Mo6YIc6eyaQ3AWJ6H0ERn/qBTZvXzA+2i1ZZf6yfzWDbOxkkfNSN4IKI7+LZfZui
AIQx/D5iDuQjxgiKgqq/dcFzCQedH5SQYZSW+1gn7bk5vv7WdneWv37HNb9vnJVhm4vPwOCv8dEm
8j/H+sj5m6kGJT8D8zxZH5rY1/Nkki/H6l5O/TZJ5Hfqla+F4Cfo13kKDTYhKcd2mgEIAdh8S4yu
301lz+hoFbfUptL3qLDW1H5rYTCdk/aHTB8UGap6D6qAFfcw0/wNE+BIUGtqhvQwJnXYNCPsEnhv
zP9c3gbKsYkUz+3QNzTLJgkpOIr7bVsSVNZyWgiCNzbo0S4weLatv3B3ZlYZ5sK9mlN1Py1rt+lE
/nsHYeoQTNl35a0gqQQ4ZQB3t0TZ+3QqmWpOWWjQ4VeOHm3yT7nRnctgbdNMDGG8frxEbgmY6RaV
XClrEbQhCkt9o5ge8qHOfW5zJ2zq1t5BsxGoYGyIHk55P9fqJzCbk9sUr7jmn2c2rqYrfhj6s5RE
MjvYh8pxjbAZmleELmiqi2eXmWfgJ/03fp+9SJvfUe63iLU48MVknptWS5FkbdB0q900lKe2Qxkw
uLSTpNtxz5QTJTO4xAYZRONEyw6w/gxklO2zKx/K1XhMq5xFgpXrJ9vdBZNynnJ+wGl9Mjcw3+2W
OWa1XEfoyzsRjQ9eZV5hr4CsqpIT+H+0Y54ZltbyMc5YrgvkWsiR7palu/aglBA+0k/2yH89yrUt
tEM6ywUho4Ksi8GDezMW0f5/fstj+Zl0Vb3H3k8SEgJYYQ3QEGwSbZyyh9HsHScQXKpocV5oeoVA
oDOrPsZb++U2zA+tKbmm08IQumcpzLs7xs6tSnNOnzF97SakrS9ra/wMBiBmO0gvrMKTEIdbF44N
qDqbADnCcBg4ycTcZx7niGoTqJ0d3UB+mV3CJqZYbYfGu9NSaEy+2YYaimGowbo+cutwNRkRMtgC
n2f6R29qI9hLqKiZo7Vc8skdKgX7lLjjzjMdzL3NrHa19STHjBrXcvmXi+x9GMzdsFpn5h+/EzNg
God+ftsBGvGSxtj1zVAzHagfe4vLlADtaZPb0zfrYljTUY1qhve5cuN30ddXv/ll6s2Xb4Sm7Rwm
4mURxZX73stAZSvqLXQJd4VdQFSpj/XKd17mKWaU5lcfqGts9R9KWdl5KptrVGfH1C/Z1Aw8iAU/
fJow33M7H+BnuuBA6Riuzg7tZnEq3LYOIyv9HUUDzWUwsotzefV1rJFXmCDlp/VU1MkhF/2zvwJ0
lf4frgAaKd+AMja4LDLTNzqddOMGyQ3ow06AD9yvffPVW/3B65iUxid6ifjieOOrk3pEuHpv/oo4
w12eI15eBkYn2Zv3KUYue42fSq207C0ld4tTbMe+Z0uQE1qoRibalvGp/452oFhrzewA7HDr5sHN
iPLfbYr20LCDnzx4nAu4iYz9L840TOEQ0K05h2SuAYat9xGWj1wx5uOWV4DAS6f7mwHM32Yr+QGC
9KCu6N6EmdyZ7Ec8KQjPsP2EgReo33RmRiJZB1QmCRPCeVFjl4d5NLPfLr76gpYzxhu0wfR/v7AI
3Q4TqfGpmYlNr4p9ObI8L7Ff05C65ZaIgHMw8Ti68bd+PQM17GujRLwoxSPSKa7UbnhcyEOiipZT
GCNtMqbp0/Wo9qoFipnl15cgNp5UmozIkiJFfxC/ui1FveXzzXQjtkXXTXHF83Dq33rpSjYR3rVu
cUP1hmluR1/dWmG+Lnimtk7ANzdO6hwZpdZcFpilOtQDwTkreKXXDstexw4tZd3C2cYrPAfynMWo
6bvyW5RJFaaVuOYAubaySHZm6yS7KpM3Ig7xTRVcraQt7ljPfVd28cT/je6T9OXW0uYkRbpYPV/i
4JfXcQ4e1Fj8kX10n8J2a+WEgJYKoEV8WLQRU3w7A6cJCxpAWrIxDInTsObqSWT5TUjjTq4G13BZ
n4zGXXbKd7ZTzPzZWlQXFskSkHTx24r4KH3WgrsoQRWpVtvY9mhXtu4EUmzmb7PcUWyyKn127SX0
+unooAZhVUjog1uIHfVAsiVFk5ey424yMgp5yFaS3sLAupAYzdac0z8z60cEnfA0IRAB/S8JA2Ao
x0Y6vpP+GBBI4T4b0/DjZg7q/Q5RvL2W9jlFATuv7B9tzvSqZ1pJDLaeZ4z5OZHmcRIeeoCurA95
eXNd42+6LMzE8EJYA1vhKCrmC1MZZstoMCOH6eFQEs8rZ1mfTJdCOJAk+a5xgdyC7ajDWGlhuBXn
DJtn09/rylQ67p+osenml2Xv4s4a19k8I1qJxzUsBuFsxmXcWz0r/7qtuGDkNh1ze9dFkMAn/u16
CKwndkHnIvYfkD2vzNCDjp52/akjK+xs+RIgqrxojYNVus7WKNfmRMgI4U3fFS9DGLAP3LGPCE1H
fowGay8oyexlOqZnxa6xO3pikgehFF9t6bOTWeO/TcL1EJk0s8gKefYt78Qo+1ef31Qn6jte4rlt
f+zVKo7reMuDrIFX1+xEz76Af88jflf3kGpGHRn8GB63hVvdxSvhbMiXnS2YUNxGHdV4ZryQg7Ro
F39CSHnS/bbswDrF+frLwug5BmXIZ3HtGfxtCi95JdDF3q45w2LESftMxc1xrr1b7Nu3UYp7EaHv
kjUf0xhYmP0kyseBsYbyu0uSBc0m8+rvys+YMmBmy+bmVV8Cg8GgVNTlQxrwHXoz88cW0whY6hbW
ohUag/UqzOZGKu3OsAaLTRPNtD8mKwuA/Bh78M6iIPpK1p5krqL6/c86//9EF/i/cgNYhaXNz3f6
+d/hAf8FRvD/C11AAzL+z3SB57FLKzgD/4UvoP/If/IF7P8IPMA8zOEteGFkxvxvvoDr/4fJcv0f
1wbCkmnBdPlffAH5HybSFfgCwjWF41gaPdD/J18AdTNcpgBUgBC2C/7r/4EvIMR/g/zBF/As1Eqk
W3uAp0ir/m+4sJQ1iVv1ErZGXHfbCTAiGXizg4IbJ4Jr8CYUGdiuxHpI8/IUE0xEibreVR2q80ky
mRBsGj22QQz52Y1L3NZz5rH/Qx3tIwXrqUR39pBvnS4m05jsG2U71aEAjeGbWDkCCwVFn4Emoxev
BFoaH3lClQck/3TlAa8GS0GbQRODk/ssKNfQzrAkGMo9wDdH1sVYiIb+rz329d7P+wcPIUtYLh3C
Hyc+xUEIusDAjxoVxzJmhY40EQ3u82iRm26nL4bJmUjI9wu+MfyS9uBtI+SI+16V6HSxp/t9yuVv
EX2TBkXDOl19BKo+ji3FDIKmN8LQAKaibWjGnyEQySnD0s/Qzp6ITTFmHJbLj22Ne7G2v2PrvrQT
b5+y3tmaVmvcVte9K+Sw7ZiYk7W3podoij5tbQNJJCl1jhtTfjAuWohonP0033QR7Fex0PVzGf1j
QPT5QClvSbm3FeahVewGIpLnBky5JFlk6/VhHC1jGCn+RAwC4GCq13aABSEMezqV5GzFIz+NWYD2
iiGCIk2NDrXKjLC+GxXeqDrf+tPAjIupnF1lCPVxdJNpyQbBTEKztcTGnd9Z8GQbD9zs0TIkEvDh
RMxKQTZJXu1QIRwxp1d0MNF90vd/bHQjm1XE5ckYS8p312GQPnz6mlhFrloQ4kT1iXj+MqyZT1u0
L7M3BbcIv4oz1eaDo12+TTdsRL8eTVJ/Q6s3avROOYQo7mvhovmQHl4MGObPTYtDED0I38TiLHuE
wxzbLf3om7ss7SUA+8EA1fN3snCaXROhJtWrvqZ15N2YsQhCgWX5ivExhtWmCMaziJyClRx/GYzy
gdzlgVFrc7WV5x6Tq4E+4qIiwnGrQRyGDGdYnPX7YrBjUBjMHUp/3fl9dgEtVV9GjGvbOpcXPpOd
KsRL5iTNyWfRMScRBVycP3XB77Q1HNZHEXGE4/KR2MyhU2q2bSpFEabuwDrX7Sz4Qc0tY9p8jqEq
80KwKbS5h5OUrYOAl9rVE4IAD0PH6uEbW+NAR02TbJkNZbhKYwpdm10hf+nnIHGTzR5lNqqswl3v
O8vaopR4BCAiNp1b8B3jGTo6K5h220QPz8Y02qd18JjwSwq7/sOLSV8hB3EztVKQEBI9Im35Vbjv
hXs3z85bhHB774xZHkK/pject56T6sgZ/H4m32hjT/dWwcakSHPyqWXDfpaGFgj0RLvPBMoImdjm
HCqgQZKZmYxdtvOBJLOSTmiETyrnO5FUPNSe8ypjuXECQ+7LLOYF7O1rZfcTetjyyDT+oTLT8R5N
9r9FZxd0vwvlfoqq/J5ia9oxZfD2CxlLtdc6H67XhnNb/vKGYN3VMW7Lya1TfN3LuCO1Kw+nmTHz
QkSaU+eHJdGu7JUhYofsBTW3+RAjY7/5cRBta9JbsrUdj4mXvWY1Y9dgBVJcP5UtoTFQZtS+ccVX
4q8WnXx+iCfe43liPlTI5K2BsbBNBdOOoJHav6K1pHEK/oBfcUWmrX9sHZsiUMmOiUV/mZzufUyc
Y2S7AWCtLth635KZgJ5di+0wAy7KUW8d4ih4xmTMcmB9UMnN6UsWsZq8oHfMym9k2Hozj9r8AZns
NPdQXwxneAiEeqi1O943Jd4TI3tFi19BbgYn97fNg3Mjx+eifrIAdqHE1OKwLPhBKH3pmCLuJKsE
8qNQTRdEP9Fd3rQcSFXxsq/qtcfbo2bcu/hmZz9jMIEjy8rEPnN5WFQHYGAg05JpPnPgRmBOgOf6
uIItRhy9ALqWOWSyqtvnxaOb1T8yjR78gBx7236mNRk25mj9brF+mw1eZztXl9TGgjs3y1GwJdva
HBZjTaBrDJSxX1AlxgVPm/SogwfUpQKTYOsR/jvJv3ET7e30EUUcltypfiws4emL9KczDXleffnu
MABjvaV/mzWKFsf7lXD+4AxpdfyIQEsY4VCd+punCKYD7t3vpxkTdsygelmmS9WiXYBOPQZJf1l6
/5dUMSdB8TRrkIgwfPdiWs6jGmy1ZdV/dayWBUbTMccxjlke/C5z1V3WAERPZRDZvS7Bq9F1b+PN
MFMmb118L0frgPihUMWon1/7LukZn8R590EbU+3SVE+znW4JZ9++C5L2UCqBcSCdIXbTlm3TCvUt
drKD2yQ/LitXeyCkgJe5vHTqOU+jW12amEmP1UACWmDbT+a4PKEOuC+98WQK43dtGAwd8h8DftcG
N9YqnKeMwZGMgMuR9H2dTOYLcnri52WvpKyFObJHYZC8rLHxKGg4p2jBiLwel8r8jElf2NhC0/DY
DDdFOBD5tmGajkvHOtim8V3lbI+oOEg6WG45V8yV5OpLnd7aUcMQ/XekIqxQVPIwFXRz5Vv61o0r
wRCFA40uwg/M88IqOH4FB0TG0cApxMz1QS1cTet6W4X7nHfLuR9vXhr8goYSH2tGFrsaz3hOdBWu
pp7yPosGsqOaK7lDZlgw+d7VWQKv30Jf4EiD/9saARBQ1zQZztFa3tP9BKHmQPRuuQfQgGGq7XYg
7jLc7Y9W3UTHuEFs5yzBRz2wtR05hpLY+2unqAUWd3pyS+fFK/v9WKnXWeCYdv1X6reAdFhsWrL+
LOPpOPAyDTx6lo9lN5p2iz98zXkkST/yXLoPyyK0golksfJ7SRKmuWw6uDePAUYFTir7TojkKZmD
ZStlfQMdssfz98fBubApMZmHc66svRi+zAiwi3CWw1zDoJld3F/ggRCZkPQnSnugHGwfosp7q52O
rYy2LKMY5NE7oUsEHlJXKeJ3FQJSSm6ZMTbnjmWSw57bT7z0UFSITlw+x6F+NPu5J2GbFKDSX9jO
961Gy0B9ivv2MlCVVcW8MDhZ5zDwUIeO7LBF1IM/XX5yzykPCB7ZuczkGraKepH1ZXIw8uCpb1i/
YjGAeBi3mMMwiVN/emE6BI+IK3nZY0X3GKyhEMN7P+EAL0hRScZ+nw+Wu1dMQve9Y4RTTycdsFlj
xfVtz8q8Tab1gBvnzUVksTN8uIWZiUGauI+XNWlxpTIUaNrSu+AAjdlTMguu4R6yoGegy5JnZD37
itEC5clU3KwlPsbFRGpea943WVudVE9IC9vIe2PyTuTkAfCYKe1szNBjyac1a5+rYTx2vXUaCFsr
C07tMl49ZE0EXNjtuHN81KpWL36WDpyUIXqaAwYas2Su75RI6+r1fnBQY1Xxh+cZGMLTxjrnbJvw
tk5GvsVi2u0z239h7YBKDQFsXSaUjGaF5xyl8QK5PEwp3KuKEWQKSGUwiR/Iptw9Q345UIZlnGPj
1eiIR1779mCIgXU1mylROj8TqAIrZxUyOdwJqlwegETZKnrMsJ9v+9V5bqv41cfoMVaiOg1caTte
802DD5q/0n3127eptrzHIv20DMyPQ8xJY+ZMYM0hHwDkiN8L+Gxk39AfFsfAtCDFRRAaTDdR3fnd
7IY+wO6AvEntPP6LuJPzylTlYXa4xNNiPk+ABsLxyTPVePnqzYiNZ13e9/NIiaC4nhWvnmrAfKcr
ylXPLn7GLn7MRyMC4NPuCecjMBgHA0KfjzzXAhAe6F0SX4mf7cMoN+XGwzHL8UPkJFKVXybPK+vE
oAkLN2LfBqtgW6noLUtQwBWLBUk/XokAwJdAxrzXn9nhIyJhOIh2mhopT8Yvy+aYX9gOLVyOW+Zh
1l6RswrysyvD2b5x11ZHB1AMmTeEz1r41ISNLrzliMVwhb2G5i1i28oA/ynXBvSoTm5sHa5O6Qen
qfIRkjRwNtxXkzoKpTYPdpcdYaa8Wl36tDbEuQG38ScmW0MMBWr2Gly3InJv3WycEGkhEZyyfNMo
tVz4Z/dlWhaXdS4UKjYWXH3EWgaF8xwWgccFPRonKzDPaV1ekrRhI26MP0HA7IYJwYTHoSzPSF/4
4+WGcLhfOAVV2Eli6VdVhOA9ucnx+CKTYtkIFuDkARWzmmBjNtzVWd/9IcTolw0th9hxb9yjKRqZ
+MSIcX0+qYE1AIEU+QnVX2bUSM+b1Du4i09+CimaIb92prxFdiVl9rHvnecB1dNhSekPwPVEoY1G
p20Scm3W5Jh0ErBXrW+aQPCFzcJ+LgcZAn9F8zCxLPbAdz/OptrS5763ZcoyTLwkVmcc607+9ttA
EQYmf4sVwplvlLRVgxvWiXpYWHBsU4UyMBADi/60O/ju9GwbU7vPajsBUD+1JyrlRKbvkcw/5xwZ
GQJCrDUu+wp7qKO9QdftGHtjQvUcB0hspM+MP9VkBMT0hLh+LGYdkiqxgV9l32jRsWJQ664ycZ6d
lv2SbtUZ/tZo00DXqKxyzv++SCHLI+52jBxtwtVeBfywgxJDKA1JhNuHYwzOcwSghfgRjo6lyTe2
saYb7VE30yr5ZR2VpLWFLI5MHJ7HNRDpg4sEEeeWrjfXPNs6SQ/5IGLtPXr9iYj7k92I4ibKvkRe
NWc40I36uXawzLN13HoWUV0NuuBHAH4R3jqFkSD/wmvoa0kZLsluzu5FxRoJNU+MY8biUoTcg+B1
uBvTxb/hHKof+gh4hISRlKEsSgBHhv3KgZZFa3QxQeqg9fUextpxr5Ma+WIk8uo7uArJNNNNhiyx
bZk3CHd6w1i0CfMDi//kM0HaF2wcLJinruw5Ongyr//+69+X3G2r/VBlP3GjGHfrL+1CQAAVAGul
XJh3Ii0irAJ1xEK4tCemz2lw/vdlmPGw//svq0vuuiEI8Opa1dPkQYvqK5OPDweOMmsSl2LDCgkV
AaJblXYoSsVsF5HAZmB+Tzhadr9QrQBgye/wPHlbBv7dQXC39mtPfGJiDlQAQb01zQ8Hh99T4RB1
N1S5eZip23bxRCgkiMUmzDKUYgNyzXsoy/HFr51LpNKT9Cv3SSrlXCo2uts+qcYPAAyxkR+XGTUB
qIPm4d+XwgvQ0OoAWvzX7b7OW3QkRfzgL2t0UM68wLJKafLIFceRz3d+Z+NgvSO0SUf/Am4TbjJs
bDnV15i9wLUJqj+J7emg1NG60OHEu3ZMWD45Q3wpDAu5d8UiYztna0ZwWMlAnnzNhnKSNhyCIo6o
JGURms0xBobE22TCvyiEWG8U+e+lP1hXVscgzBymGi2oh0tcxqDuea3RHwbtuRNWj3uF66BlcwKA
Ch32GlRPvL3Tvu9bcc8z/EvxlD9Ia59Lvq26j9tLKY8jdqCngBpzO644RxSCnO3M/YCrWESYPMnC
icHVhN3FLsoBiJk/3/sFY/KIhBq60fiumr7JCEgpsbv0IxkATGUpmzdgwi6vKuEnaRK5206hDEBI
TWVfieDQRix9h9Eedmll4VBFib9T+B4fkXKVRADOwB16ahp3HS71FISjBR44zx0ALbgNnTTDiHyH
gia9GN0EiCJfUKvO2fhUdVOY0w8hOiNIMsO0/hg5D73oaiSkbavN++W9O05FaPggljgBa943+9bU
gzrOdjNemxlwpoBMsFtdHK/xapMan0XXlQxxmYny/M/B6IEk2baZN4brbC93VuM9UbaapzQblrt/
X1QENQB9cvUgpXUnu2R573L4F1YWjBeGDew87BnhRGbdyBUDecOSK6m8q+cNX569DPsUEMGb4uhm
qcaJR9OZ37rq2cq7EdFwUZwAQYPc6tuRQKXyQJ4zz84Ln+lfVczenpJET0tVux8Ur6PMYE36PCKF
ZW4MP/tUutL1NQjAaEECRBoO8GmBqjibRnshlIUTuxNvq6YJTJorMMxEVo3DkJ58iSBhtYtl79vU
VUwelxcu+F9BPxp0I/pyKILuAxxtSCcdsWyakkeXRn4aqulV5slXs7QQ9khPXJuA3LS3YUQbpP4x
EjQtoaR4wxN/3w/HosWH142Td/NKOtmix9kaVfiXxz25VBKHm1+fx56xndSEhpYPfR2m9WBbOKtk
Fn3rjxEgFyJe5Y1sk90HPMRD3M1XWu9Tp1kQkdJUCM2HiABFpJoY0c5Nc7Lxh09FnIZKcyUKABOt
Jk3EAuaElcPzcHyk2a6nJMZN2BQBkAr2ge2jj1G90fwKv3hkzTvrM8bfxZpxEWnaRaW5F/jyO8Ct
2hK8JkASEeWASPVoRrwJZgY7RFS2eDVaejZJgLKkUAqDRe5Ku2B7pekbZvbdrqysTbAcUuM5NKej
AthhaHIHyRsQfJDxZDHWdDC7M/SkJWymkcBDkWEFlHA5lXr1FmN6t3hWQ8tu/NOMMu80N2GgGSKr
ponEmiviARgxNWkkrkdsNQ0DSqPB1xc3lHaNbz1AEX2XVvSudWuNee9x/Fy9ASOWNwc8ahN6nCyp
YXb4E74gPiITP+aJ4phrBzpUPPKJejyA20BDUwLuoCUWNauL+nPVZBWpGSu5pq20OAVt8CvxBIcF
ZuSPTw5nEiSH1i4sKGRJhKPdwyPir+me2wkVt2a7NEBeOgvai6e5L6smwCCwDV1TPfaCPzcYj8tC
4VOZEJMUu28nQuaer451IL3Vs/3iw5sQf0Gi6ATxkKWm0EjNo1kX0DJx66G60mfULI650RhnKXxk
W17w7mmyTQbihpe433IIQb3JGT3wOK9MMp4QQ4oQAr08DOigN46onji3h23LQoEs8xEEjyzvYyYR
DDmJeDAwSyG4xTE7EnXHhANJh+bz1IB6JMWQLREGAQhcDxYwn0xTfRbN98nw107Rj+QeREdaVKHQ
LCByGb1N1cIHmsS+nTmkcasXvyJWH6k73mWdFhzaU7Z3WXEnmjekNHkIXaJA78I3F8VWe2Wt86V8
7DeZO3xWNiPtMse2h4UU0ZLqNqQuygtTyfZca6eXX8BlxHoJSid7msVMH1SsIG6c+cCtIy6Zkb9X
S1vzD9bN85p03XnSlCU4/PbO1OSlUjOYYhjArFTgqcblPB5Wu4e5s9iHZgL6WbwBx8ADB9TJ03Sn
HMzT4OefyH98qKE4ElK7n997x9o1vkuJCWlhN5ZMzTJDHJckTz+iIrkHN5c9tbZ2feLWAh8wbBrN
nqo1hSrTMQhgqfoUPlWuSVUO7+2DpXMfYFhVDZHLsTOBYQXKpDlXA0pk/C2Y/TUDS2oa1qK5WIMm
ZOmTvgCZ5Wh2lqkpWrHmac2AtZZaE7Y0a6sEugWZMD927LKA3G2VB5cGl2Bw5hM1rXcBtmvV/C6h
SV4JSC9Hs72gLiJ3BPe1aO5X8o8ApllgFVAwOLbYAsCElZoX1mpy2MgSHpElNDHWLv9+2aXmjLE9
wLGwjunjpCFkwMgiTSXrNZ9MASprJ6pSk1XQohlmPX5DqalmU4Y0MSw16+x/cHcuy20jSwL9Fcas
Zhb04A1ycyNEUtZblkXJ7fZGAYowCD4ACg9S5Gp+Y9azmsV8Rf/JfMmcAgVfFsgWbaHutac3HWGb
nQQTVVlZ+ThpZ0F0bD31o4KCJnhoGVmtDnug9wAqLVxR0QLBmLIJwVGzBVEtBK3GMTn6zRG0tQnY
tZXgryUmJDYNJJtN7LYbYdOspzw6ttlKvQTr0dOf4RE4T26PLk2XiU70VjMC7Mn4mgn6mwsGbtmE
yDgFDMcYxFtLkOKc/GYhyHE2CLmxllJNLiC+Ntf57Nle9NzWiZHQzcUwEO2sNYYdOhV8nyk3dSB1
o6cvFvNaNGcQA7CLAdmlHEVcD/UrrqkunD6NQ99bZMFQm1Edq3WtNMghc9gXaxrmLcHK4yag4wDN
Tpdg9Nbg9BijTkuOIOzloPY4EG4Iy5iWg022lrQoPFyEoPkeQPRNRqMvNlCmznpKsULg2O9Db6U/
wS/VQ3KxgvM3nTOpZAYF3l6czxPKRgQR8EGwAQOauzP6xmkkoGZtNHO526xPgvncC9szOssgDM7n
oAZzmI0R8MFIUAhZSx8mreYnHQ31LLs9gF+26C3Gy09Wi7lntqAZpqgCkNL9hKZvB0DB/Gl5RW5r
Sr0L7djMbxjaX0mrgICDKsYA+lHnAeAABMUxvQ4U7qXk+Zaip8dkkgu4xTXcxXG6ugWRnIXtXgKH
7DgRgEYrozsho+Yt8R2OdxoOQHUIpONCdwgMUv4MU27apJNUwB/JnCaBcb9uQitKboxcZAItjR6P
pQBH8jYhVAmWJExJHbbkA3dJIHXn8YpsAtf9XtxcAU2KaOmZMPuUGrXBClKlCbFy2hp/pN6M67tu
fHYeGAtLMAKAOv5wx5kT7qIEuksGjKF3wDBDxgd01raJKhjD4bgP1tk4pYkU/KQAd/amAqs5EYDN
SKA2x6yM4Gm66k4FhnPFlM5Jem9OZr4GpZPr5JkZpFmPAtS7JRzPlgB6jiB75hA+iWd/XDJrW7O+
Liik6awECpQOp96y6Q6wcFdjAQu1oIaKeafUkNF5CCph0kxBaMzoqKC+v7eK3EWHdwus1P3EPf6G
yQYkK+0rDUrpbLk+Ayt5ZbQHDpQLGgq+MN/4+hm2qbbM12et9jPjPYzYj+GfpgKEmi9AShGDunxe
EMkgmXy2DvkmqtSatGKckzyadwyq0paL5pV5P+P3TUlF0cmFCz0HxDoiQBIKNKsmIK0MWHtc0mc4
h966hACynIT3QfLst+znq5nAvJrwXm3oWlfMrfukFSjYPLl/ctvn9gNusvvBpp55lMDepzBTTKkF
jTJqX0MLaNOaRzUFuNlVSnQ60IJhK0s/TKjPJfJJ5XoWcGFI4HYKbG0Ozb/ThJFJJITDT89wckjj
EGPluHw6MzlK3bXbzUk3PUPFZS1yVDCFEyNGzdrqyoCfa6zhWD5d4IoszqmhWHUm3NNZYmMrAAMi
ELw2LN5sYd9S+wjVUmB6E3i9LR1w7wpnrjMXMN82VN+lY5+25rZ73HQA/maQfxmWYgEq57RvNqfz
E8AMYCmXp6FoKYogB4cBCzLxHwRQGC7HY9Qy6czIzc2BTDttLxIUYoEjXsAl5p9/13WifmPz2oJb
3HZW0F0BGQP3uXQgG7eWxkcaBz7Pl+cZ3OM2/GNCbHaHzClgeNjItP6uztZGepoBTZ7h4oVP+cfU
eToL1lQEaKznDM5yi0Zckvlnywl0aDq7eOMadQbTu4mj9VNIzZlANpuwm5mFBSsl/mjE7uWYhc/g
hfc5rOc1zGczoWidmRM6HbttAYVOFtoNKXr8BDriw+BuPiaSPp5/NqBJhy5Y6RC+tCFA05pAThta
L6bkbtz6kMwTWpjeWwZ46onLAJrJU3Y2aomLbntxTOPnufWknbTJ5SUCcv20uHZnQK9Tgb9+uogg
lIH+A4tt80ugZGcClz0T4OwHCNq2QGnri6c2yd3WWTbjBvu8alnMyzAB7ZpAuOfQuBOB5X4QgG5y
jTfPAtndEvBuyB80CBdAb8jeawjfmhuNAVgA/XYE/juyFiPiQPfPggtuAgifA4pbPi+IrS3mF/CL
xpDEpwIp/gxbnEqkTyRLMEBzHBeeExcGEvnDdPZoQiafQCjXIZVb5rP+ee3cPIxAmM9hmS9sxE+g
mxs5mHNHAM91gT6fCAj6GBq66KTrteGjOyJB5gBYFuD0DIK6Bkl9MRsZJy5sdQPGehPMCOk9sOur
fKil2AdznlE46vy+EoD2NaR22F/ntDQcZxDcDQpaVgXSXcDdl78FkN4jgXwnbv7MaBaazQEO3EQC
DL+EEE8XlYiz6BFJVdzzFlvhOWh9buM94BM+dyaQ5gOBnHdZuJGA0JMps+gJxEdrC0S9FawHMwfy
0VSfXVjt7P3CblE57azfQ67oPTAVokOwmmKgmTbv2IuVpxmJdtqeW5/Dtf5ey63mORbgYilqIClN
ZCLy0h1GVqYdAxokZKI7N9bzh9EIJhvkq8vI1h5OXG1q0pK4EG0k9mMWfsK5zHoA4/Hjp4lxPnui
kXNuzTmILiw9aB23n8a3mda+a06p2l0I7sfICj5QyQSU4ZlcRQw9AyLT8t6NRWSWJ13wAzk8wvFp
e0SXGCyc8WWim57G3MruHNJcZ66PPiRG/mXaXq0/UOqBd/zMhI7Usk6pmZvfxpZ2PQEucBwZ+p3R
dOabqYh/gerHrTFMQBnlyUub6VAvo5du4jDK7gS58Q0fKgsNxQynXUEvU5fuXp/WZFfLKQtBxaCo
1wRQaxRm+ZB5ThRUao5F1STLXzdtq936lwYJjuDln5uu+U5zKZt0LcduGRqzsLdLXPc/+u6Iqt2f
9z2fee0X+IXKi4FVdVXQNO13dOcxnu2lqNRhMOK2Dhz7ndY2uU3yIa4uVPf8cjpoUWcqldX+6Dpo
tt/peLaW4VKGbbQMw0DithJc6x1zEotRdi7uJbO9fj0lMOyrnhIM850Bq8l2XF0jl24xwnhbB9QY
oxzXYRCvTf1nUWPMF26Zi7ctdHWbwaHquZ4K9HfsdNtpt12jDUDKMi1ZB67QAWcqI8MpxKa1gM3y
a+nA3JgoyuO3rfQP2MSmrr1zITkwgJa37BjUO8s6sDGK/HMLg+G4JEvFlLlfSwdW7XWAUTRMg9GN
mlgIvOiqPdDfGTp2wDHaZpvU0K93MBgKlGC8azMn3myhBwYBu+2KEmxaC2yHA9TRbKwnpY3fvxC+
w2p88zW6o3A6LLyM0E+3xkAe/EDpY+wKeDlcNyMfaZj41vdQfFS4HRvhm4NW/Plvj9szIwurt/WP
YoTm1h+lz6Y7H3758dvftf1X0k/d+xvKvzwN/cRLHker4n9ZvfyqzazKo+mAuLC33UzCtvj7Q+5M
wfxmOV+VGkENSySpmIfaUvOUbKskVfSW1BXb8Ul25bNSkHjbBmu0ttg4RbENLxo2Tv1k7Qfxgr6d
Um7xLZjE2t/iT70kT0tBhVhOm9pi82ngVXRtKnjcnh/NvGRSPqB4XDE3vO7jniWoIRqWggqxChbc
cZpRsCm9M5dZ3HWftrv2H0eNW3+eD6bhYylPPLQ4JOtKJypY1YWLSa4t1ktiv3GWCtnScitaz4qb
xt572HfZi/eJFz365UMKTbQUbOyTcJB408xLtgW3FbzAE4YMR6m/kuTiUdXV8YmfzLxIFqtCD4nv
y9oVzlrdh6VrhxuytDm4ENSXe5pHmB5JCbqmwKSdPe7YCF1XsBjOMm8qP62uQAvnflJZYLrBTavu
Szv3osaVt/LlcdaGArNz6WWLymqwFGj3MoTaXvVQiu7Uuqqg4WfhTaqPrEDHlyHmPfOjNPNDWc+W
Cj3nz/5sEFNPXa4GYS51cfWoq5GreDpEJ6WgQq6twKxdxZH3GMtiFWyRK2HbJamOgrd37WcjP9k5
5aB4ll/19mPumkyTJ9sKFUczU94rzo8uLll1l8MNk+fzwJuWkor10Fag4tuYU07eeFyiy695u3rF
jvargsWdu64m+oXVpKheWsSGistHnyoDyUgwv0vBAy887nWJ5BAbhgoVL/2hfHjQ36/geZeUEW12
XSlMrDZoA+Uf374qmEGIiiXnkvilArlRmPnDxkUYBcNYvj1aCtbcJ5yrR9Zdl6xJ+bCFTmwFOsEi
c0D5QSIvaBWXm76fDCp721Wg7e5qzjW3cX/duPbzDLe+8SWuvFQVppT7jd+Iv+IjSZtSt3VDjf3P
Rsh+9IfVe6XedlS4jbfx48SbSibbNdumI0gfda0g1fPxQlowBL8tp3XQN98XtfqWEdiNusmR/h//
95cfWmwWV2sZtaN2288v7BBBv+2/OhaX3zLmWMbcpMcu//K1kBlRqHBdsVL13xnDSDKvcYslKWUJ
tdgKLpXH00bfmy48An3bol0Fpu8k9zJ/5k2lZ24fXGabZMZrOj6No2GeeOn2A+uagq1xjYITL8il
J9ZZerU33Y0H60cW2z4odt/qfGXNqtxwpk08qFzv26HrV0LfO5HvVz77k8LkXV7DUHoNpoL1eEJg
ZidYp8LDvvKfw8qNS2Q9654AfRyprHFDOiHxi8D2FbVqPtnfUnRhc1VsqPuNc9XPsATSdoVNVX7Z
213CLooQLsTRzE8qptEoTow/1xQP810RzS7R88HAr7gRmgZUpPWaH76R//M2sOU6W3yvt27g7ef/
x52YUGMrlycVd6eNp1kusuK4VLHVvbXX6JO+mm9L1rWDtvzwqXZG8FwSqsLZO0sTz5f8SF2FcnnW
J+lZVdweafYfVlSgwlu/yJdemElPayowopc+GVfZZFJOVH7N243aB4IqpRSxanVHgaX8SN1dIkkV
6f3650g+DBtHiVe9KWoKAqT9VSVvSZ1W/Ud+OZDEMzeOGV6ycy4ZCrT9m59mjY4XSflRw1aglN/9
WSVsoyLteiICj2S3w2CUSae0ZWi2giV9l0eDfSlHfHaskYoY59Egb1zlqeTZvUhXsGj+7Pld07Ud
CgXbrt2ibMimMObQCt0+UcsL5z/JpdeN9l/Qoz/6GoyIQnM9lqymeehFHD6Pj4hkDrxwLAtWsImP
EjaxHFs7uG4OPy72Jph6Qz8dlT+98OIVKOJq5YlqD0msigce5dWXpsD20k4c+eH2s5oKnrXrkauD
S7wtV0VatJ+EjUsOClmwApOFxy8XKanIWRJ3CRoX4j/9o9ttVeiagjd3RrFZ5KeyknVuMbX9FCRX
pSrYFufeXDYNugoH5WKVBKt11ZzBdK6vBtKWhK0v4sSXlptuKlBxXzCm98lWsDAuuHMxl7tiLHQV
+/rSiyWHRxf9DnXdYhIDXryzRUT7Sm3J7L0YIFwpqbgfqIgCk4Mfhgs5RAO4qfyet99mEOytqnva
UWCRr/15JaXtKnh1N1SS7Cw0FaVmN1Q1Q00igSmtN3AH9XXcJ3XpzdnWpaji4NcVvL27kRdWaxKK
bpm6C/nOG4P6r2raMBS8wjsvXMp2Gfp2qZm3L+Q7BrkIt23nmVVYjPv1wN+jDhXFQJ9CPyP1UCqg
WBoqTNFZlif5/OVWty2dtjFNgb4v8shLR2Gy7xto0FNwfvfn3P6nq30XU1MX0dP65jocDslDH3tp
VgoT+t/EZv9cOhbiu2LTfcDrcO2jPSoSPU0kjMtvffuyL+y317hgWMX0f//jP9OJtxJ5yGEgGRuC
7YyjUBBUuwuZSdy8JH4iy6ctx9RUvHMfX3uS73vnXOJdw1XwHT0mX8aNf2/ceRMuY6Gc9Wu7TMtR
EVO58PIwCaUIE4NANHq0FHhcNx5zYJuPo9BrpmlerqLC29h8h4JXTTFWsEeyAtNxydjFUcU52Dz2
wePl54VndLbsXzE8ExF4pqu/UrhwOLf4896ES9nXXy/zfTQNSJJKNwcFhuJI3EckoQrOHOaBpbhw
klhdhVzcNylIqMLd7OAGEV7YtmQqPMLuyBtuy1RR6Vh2KonCOIqjG0wGDaQ6MNEDXtezL4Q2/rV3
2/23Uljh8yhYbATh/AT0viRXwbroxjgdchzAVhBu+Vad8FUUJ0R7G8VU5IS63txvfPKToeQyHU5F
HA4p98YMec8zaXE7CoKTx8Fqnm2/RRUBgeMnys1iTNy0cZJzz5bMh+jcr7uyjxMwT7JYFRWxMJPC
eC5bZhVu6B07/ISwtSy5pcBzO/EG8iYURI662j0hiyO9ssP1qIcX8O5CYDJe/Wc9W8TJCvNZudfp
Kg6pCz9aSXoQabva2r0MB9XTX1dR3c5NLc5G0iFCKbGS561owTroux9eDlfU/gVeSo1n+YTFlcZS
oGCa8eJMvrTqSir8iZ8uJQOs2wr0y7W+IlTBFr7iFH2slCuquOpeeUQfiHPIlkxXcRJdxWthIql+
lFaEo2CxXYc43JJUFVa9kFpRhIpu842lbDL5JPXkC39bwXK7xZ2Xy24NFRnDTdLpqPCvtjUNsaf8
49sjX33RWCNHEQwVfcZ9UXbrNS79at+LrsD77tOSV8kPGSrKCPv5sBJTV3HW3cXy/QMIj4L39sd/
xY27ePbHfxelzTfJH/8TPYZzaYMbpgJdUxUUVjJbANPq/4A7L1pXjZ2hIpZ7H+zsQhU1DNyAJxQb
NN57qeQIGCpKDqDbhBUX1lCR8OwvvfVuastR4Bx+2fG5DRXZii/hbOANlvIyVlEaujGiuxv8cKP0
zwvRmTActe8K0tHTFXE1OdCaEj9S4X/gM78C5elYdD3Jp7/xapY+/c5U0u4ZKqKglWvHiy6/V+Te
yG8R5q4nt6qAPRekH3tStBrL54OuCUpYrcfcFNvs60wpWqtqyT4SAK2dc54k3I7b82OKePGndrtp
TCrbd9zAbdk/zxSI9V83Wr/99MJh/Ic0hp74cRLIe7el4Jpxm6fVDaEiUSrKHWQwknGYG7atx2OW
h+im/ecUNxPW2XRk/b9YCkdJPpBjPFVbk9PYtrr1g1AE2r6rGOAIfdO4Wvi8HS8Z4LCXQkWQY8eY
v+UbgjycytkeFUVG4mlpP+ao4qCGklDEZBTsDBEA7Xgj2m4l0SqKNK+9hcdFeU/hhYpayq63ogdo
X42CioKgbmXtqQgn9eJZGFVyvCqc3lLu/uTJq57Pd24bWnerHcEq+lHeI/Zx1KQDfkhfbS57F7tH
6Y9vxlNa2uQIngqrf85mqbxGONnlxnx7LOVFHVdegju+E21TkWwTJJRUBFakvJKuIr92AyUwiwV8
Qb7equj57GeAZ7IsLcz2tb8IZVOlopCOr7jMH2XHA5px/Zd6B0gpHHrD4tnv4oFXCeaooNEJN2Sj
nC4LM073GUVDRYIELX0KYVfSF0+QpEiPb0zDTsWuikREh3h2mI74SlzCvZbeULEp7vuvfoMCn4DR
Ol5YKTxWgQ7pctGliL5cpIUHoyJ83vdkx4tZD+V3vN26bXAKx1zKYD3l8g5WEZvfyMdNomhj6s9W
5RMLrdhKQtIZMKMEktS2ZFNrq0jLs7E2Zl+Srbu/cgWYgEf8JYvx9sUNDoP1ft61bhN3qHunIzG8
uVmILS6T3X8ShuYoCcQTyQUPKirOmQQeVvCtKhAKnUREy6UdrODw6NITI8WzVVQOMGgyrha9qOh3
OH7El5cZWSpQPBvPWFQsVcpfDoffD9c7vPemE9G+s89rcndihT9+CTnJ6QyWwgyUoJerpMZ5Srqf
lhVpaTC0qL7gG6+Ae0kHqN6yFQj2k7yUsglfKCinuE9yAjrSwxZjPv5uy9421OETie01uCfpxRmH
i2DeeAzs+9/ksR7iE49T30v+9n8AAAD//w==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2">
  <cs:axisTitle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bg1">
          <a:lumMod val="85000"/>
        </a:schemeClr>
      </a:solidFill>
      <a:ln>
        <a:solidFill>
          <a:schemeClr val="bg1">
            <a:lumMod val="75000"/>
          </a:schemeClr>
        </a:solidFill>
      </a:ln>
    </cs:spPr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AB45370-BF77-4AB8-9C5F-8B4626126AE0}" type="doc">
      <dgm:prSet loTypeId="urn:microsoft.com/office/officeart/2005/8/layout/process1" loCatId="process" qsTypeId="urn:microsoft.com/office/officeart/2005/8/quickstyle/simple1" qsCatId="simple" csTypeId="urn:microsoft.com/office/officeart/2005/8/colors/accent6_2" csCatId="accent6" phldr="1"/>
      <dgm:spPr/>
    </dgm:pt>
    <dgm:pt modelId="{3C2986EF-8DA3-4212-AC4B-E45A3251F53B}">
      <dgm:prSet phldrT="[Texto]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</dgm:spPr>
      <dgm:t>
        <a:bodyPr/>
        <a:lstStyle/>
        <a:p>
          <a:r>
            <a:rPr lang="pt-BR"/>
            <a:t>#1</a:t>
          </a:r>
        </a:p>
        <a:p>
          <a:r>
            <a:rPr lang="pt-BR"/>
            <a:t>Entender a Mensagem</a:t>
          </a:r>
        </a:p>
      </dgm:t>
    </dgm:pt>
    <dgm:pt modelId="{20AA3248-12EE-49F7-876E-B24B20950953}" type="parTrans" cxnId="{5BEA6039-FD83-4ED3-B149-3092DD53057F}">
      <dgm:prSet/>
      <dgm:spPr/>
      <dgm:t>
        <a:bodyPr/>
        <a:lstStyle/>
        <a:p>
          <a:endParaRPr lang="pt-BR"/>
        </a:p>
      </dgm:t>
    </dgm:pt>
    <dgm:pt modelId="{A3B6ED41-368F-4AB7-AD90-38DD9A2E4F2F}" type="sibTrans" cxnId="{5BEA6039-FD83-4ED3-B149-3092DD53057F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7ABFC6C8-E2CE-4F19-A227-0F2748329F4C}">
      <dgm:prSet phldrT="[Texto]"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#2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Organizar os Dados</a:t>
          </a:r>
        </a:p>
      </dgm:t>
    </dgm:pt>
    <dgm:pt modelId="{3E56321A-66F9-40B4-BF9F-8B3110671DDE}" type="parTrans" cxnId="{375F5EDC-4235-439F-AAD6-631B184D7FF6}">
      <dgm:prSet/>
      <dgm:spPr/>
      <dgm:t>
        <a:bodyPr/>
        <a:lstStyle/>
        <a:p>
          <a:endParaRPr lang="pt-BR"/>
        </a:p>
      </dgm:t>
    </dgm:pt>
    <dgm:pt modelId="{62708647-C130-48EE-A592-9296C4CB17DB}" type="sibTrans" cxnId="{375F5EDC-4235-439F-AAD6-631B184D7FF6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BE8131BF-E792-4B87-9E4E-DE6FC808DEFC}">
      <dgm:prSet phldrT="[Texto]"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3#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Preparar o Gráfico</a:t>
          </a:r>
        </a:p>
      </dgm:t>
    </dgm:pt>
    <dgm:pt modelId="{CCA21517-FD2D-489A-B52D-02D12034A5CB}" type="parTrans" cxnId="{F973DF54-99B7-4E5A-A42D-57543B2F3872}">
      <dgm:prSet/>
      <dgm:spPr/>
      <dgm:t>
        <a:bodyPr/>
        <a:lstStyle/>
        <a:p>
          <a:endParaRPr lang="pt-BR"/>
        </a:p>
      </dgm:t>
    </dgm:pt>
    <dgm:pt modelId="{FC81B3ED-3D3B-4BE0-8645-072B5527200C}" type="sibTrans" cxnId="{F973DF54-99B7-4E5A-A42D-57543B2F3872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3D37177E-C256-4425-9471-B70051612D4A}">
      <dgm:prSet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#4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Formatar o Gráfico</a:t>
          </a:r>
        </a:p>
      </dgm:t>
    </dgm:pt>
    <dgm:pt modelId="{56CDB2E0-9296-490B-B94C-1789E906B4EB}" type="parTrans" cxnId="{90151EAF-2E43-4680-B66B-66C93B2E1E32}">
      <dgm:prSet/>
      <dgm:spPr/>
      <dgm:t>
        <a:bodyPr/>
        <a:lstStyle/>
        <a:p>
          <a:endParaRPr lang="pt-BR"/>
        </a:p>
      </dgm:t>
    </dgm:pt>
    <dgm:pt modelId="{1B9447B1-5C3C-440F-9C10-A6A169E5AD56}" type="sibTrans" cxnId="{90151EAF-2E43-4680-B66B-66C93B2E1E32}">
      <dgm:prSet/>
      <dgm:spPr/>
      <dgm:t>
        <a:bodyPr/>
        <a:lstStyle/>
        <a:p>
          <a:endParaRPr lang="pt-BR"/>
        </a:p>
      </dgm:t>
    </dgm:pt>
    <dgm:pt modelId="{E44C0C22-4B63-4159-83BD-3C2525AB4791}" type="pres">
      <dgm:prSet presAssocID="{EAB45370-BF77-4AB8-9C5F-8B4626126AE0}" presName="Name0" presStyleCnt="0">
        <dgm:presLayoutVars>
          <dgm:dir/>
          <dgm:resizeHandles val="exact"/>
        </dgm:presLayoutVars>
      </dgm:prSet>
      <dgm:spPr/>
    </dgm:pt>
    <dgm:pt modelId="{7EF135BE-75C3-4EE5-A7F1-35558ABB5344}" type="pres">
      <dgm:prSet presAssocID="{3C2986EF-8DA3-4212-AC4B-E45A3251F53B}" presName="node" presStyleLbl="node1" presStyleIdx="0" presStyleCnt="4">
        <dgm:presLayoutVars>
          <dgm:bulletEnabled val="1"/>
        </dgm:presLayoutVars>
      </dgm:prSet>
      <dgm:spPr/>
    </dgm:pt>
    <dgm:pt modelId="{6747593D-92EE-49F9-9ABC-35F1FE5A9822}" type="pres">
      <dgm:prSet presAssocID="{A3B6ED41-368F-4AB7-AD90-38DD9A2E4F2F}" presName="sibTrans" presStyleLbl="sibTrans2D1" presStyleIdx="0" presStyleCnt="3"/>
      <dgm:spPr/>
    </dgm:pt>
    <dgm:pt modelId="{1AC2C148-1640-4734-A546-4EF35E866F38}" type="pres">
      <dgm:prSet presAssocID="{A3B6ED41-368F-4AB7-AD90-38DD9A2E4F2F}" presName="connectorText" presStyleLbl="sibTrans2D1" presStyleIdx="0" presStyleCnt="3"/>
      <dgm:spPr/>
    </dgm:pt>
    <dgm:pt modelId="{8C1288E3-14F9-491B-9F36-FC34D8070245}" type="pres">
      <dgm:prSet presAssocID="{7ABFC6C8-E2CE-4F19-A227-0F2748329F4C}" presName="node" presStyleLbl="node1" presStyleIdx="1" presStyleCnt="4">
        <dgm:presLayoutVars>
          <dgm:bulletEnabled val="1"/>
        </dgm:presLayoutVars>
      </dgm:prSet>
      <dgm:spPr>
        <a:xfrm>
          <a:off x="1805430" y="431879"/>
          <a:ext cx="1287490" cy="1098390"/>
        </a:xfrm>
        <a:prstGeom prst="roundRect">
          <a:avLst>
            <a:gd name="adj" fmla="val 10000"/>
          </a:avLst>
        </a:prstGeom>
      </dgm:spPr>
    </dgm:pt>
    <dgm:pt modelId="{84B85199-6134-4718-9F95-FED61E2BF8B2}" type="pres">
      <dgm:prSet presAssocID="{62708647-C130-48EE-A592-9296C4CB17DB}" presName="sibTrans" presStyleLbl="sibTrans2D1" presStyleIdx="1" presStyleCnt="3"/>
      <dgm:spPr/>
    </dgm:pt>
    <dgm:pt modelId="{D83B2A27-B8C2-47C4-AFCD-89D9506D896C}" type="pres">
      <dgm:prSet presAssocID="{62708647-C130-48EE-A592-9296C4CB17DB}" presName="connectorText" presStyleLbl="sibTrans2D1" presStyleIdx="1" presStyleCnt="3"/>
      <dgm:spPr/>
    </dgm:pt>
    <dgm:pt modelId="{F834FDA2-8A58-429A-9E3D-22D83B8EB25F}" type="pres">
      <dgm:prSet presAssocID="{BE8131BF-E792-4B87-9E4E-DE6FC808DEFC}" presName="node" presStyleLbl="node1" presStyleIdx="2" presStyleCnt="4">
        <dgm:presLayoutVars>
          <dgm:bulletEnabled val="1"/>
        </dgm:presLayoutVars>
      </dgm:prSet>
      <dgm:spPr>
        <a:xfrm>
          <a:off x="3607917" y="431879"/>
          <a:ext cx="1287490" cy="1098390"/>
        </a:xfrm>
        <a:prstGeom prst="roundRect">
          <a:avLst>
            <a:gd name="adj" fmla="val 10000"/>
          </a:avLst>
        </a:prstGeom>
      </dgm:spPr>
    </dgm:pt>
    <dgm:pt modelId="{52F0702C-79BE-4FD5-8F58-4E9F749EA78D}" type="pres">
      <dgm:prSet presAssocID="{FC81B3ED-3D3B-4BE0-8645-072B5527200C}" presName="sibTrans" presStyleLbl="sibTrans2D1" presStyleIdx="2" presStyleCnt="3"/>
      <dgm:spPr/>
    </dgm:pt>
    <dgm:pt modelId="{219E4F31-4D87-4324-8165-D3F743422413}" type="pres">
      <dgm:prSet presAssocID="{FC81B3ED-3D3B-4BE0-8645-072B5527200C}" presName="connectorText" presStyleLbl="sibTrans2D1" presStyleIdx="2" presStyleCnt="3"/>
      <dgm:spPr/>
    </dgm:pt>
    <dgm:pt modelId="{6092A1A9-914A-40AE-B478-E0F7A3A33C6E}" type="pres">
      <dgm:prSet presAssocID="{3D37177E-C256-4425-9471-B70051612D4A}" presName="node" presStyleLbl="node1" presStyleIdx="3" presStyleCnt="4">
        <dgm:presLayoutVars>
          <dgm:bulletEnabled val="1"/>
        </dgm:presLayoutVars>
      </dgm:prSet>
      <dgm:spPr>
        <a:xfrm>
          <a:off x="5410403" y="431879"/>
          <a:ext cx="1287490" cy="1098390"/>
        </a:xfrm>
        <a:prstGeom prst="roundRect">
          <a:avLst>
            <a:gd name="adj" fmla="val 10000"/>
          </a:avLst>
        </a:prstGeom>
      </dgm:spPr>
    </dgm:pt>
  </dgm:ptLst>
  <dgm:cxnLst>
    <dgm:cxn modelId="{03709002-18F4-43F1-9AB3-9269668E03FF}" type="presOf" srcId="{FC81B3ED-3D3B-4BE0-8645-072B5527200C}" destId="{219E4F31-4D87-4324-8165-D3F743422413}" srcOrd="1" destOrd="0" presId="urn:microsoft.com/office/officeart/2005/8/layout/process1"/>
    <dgm:cxn modelId="{735C440D-84C0-452D-9131-7A77BE308034}" type="presOf" srcId="{62708647-C130-48EE-A592-9296C4CB17DB}" destId="{D83B2A27-B8C2-47C4-AFCD-89D9506D896C}" srcOrd="1" destOrd="0" presId="urn:microsoft.com/office/officeart/2005/8/layout/process1"/>
    <dgm:cxn modelId="{8164D118-A639-4FEE-B868-B34AF4B140C1}" type="presOf" srcId="{62708647-C130-48EE-A592-9296C4CB17DB}" destId="{84B85199-6134-4718-9F95-FED61E2BF8B2}" srcOrd="0" destOrd="0" presId="urn:microsoft.com/office/officeart/2005/8/layout/process1"/>
    <dgm:cxn modelId="{852A9C2B-BE0C-43EB-8510-033A045417A2}" type="presOf" srcId="{BE8131BF-E792-4B87-9E4E-DE6FC808DEFC}" destId="{F834FDA2-8A58-429A-9E3D-22D83B8EB25F}" srcOrd="0" destOrd="0" presId="urn:microsoft.com/office/officeart/2005/8/layout/process1"/>
    <dgm:cxn modelId="{FCFCAD2F-810E-4A10-A1F2-D1B8C2685428}" type="presOf" srcId="{7ABFC6C8-E2CE-4F19-A227-0F2748329F4C}" destId="{8C1288E3-14F9-491B-9F36-FC34D8070245}" srcOrd="0" destOrd="0" presId="urn:microsoft.com/office/officeart/2005/8/layout/process1"/>
    <dgm:cxn modelId="{5BEA6039-FD83-4ED3-B149-3092DD53057F}" srcId="{EAB45370-BF77-4AB8-9C5F-8B4626126AE0}" destId="{3C2986EF-8DA3-4212-AC4B-E45A3251F53B}" srcOrd="0" destOrd="0" parTransId="{20AA3248-12EE-49F7-876E-B24B20950953}" sibTransId="{A3B6ED41-368F-4AB7-AD90-38DD9A2E4F2F}"/>
    <dgm:cxn modelId="{658AA062-3E27-4235-A456-83775FA1A957}" type="presOf" srcId="{A3B6ED41-368F-4AB7-AD90-38DD9A2E4F2F}" destId="{1AC2C148-1640-4734-A546-4EF35E866F38}" srcOrd="1" destOrd="0" presId="urn:microsoft.com/office/officeart/2005/8/layout/process1"/>
    <dgm:cxn modelId="{7C8A036C-3314-4EEE-8E36-3BFC81945AD7}" type="presOf" srcId="{EAB45370-BF77-4AB8-9C5F-8B4626126AE0}" destId="{E44C0C22-4B63-4159-83BD-3C2525AB4791}" srcOrd="0" destOrd="0" presId="urn:microsoft.com/office/officeart/2005/8/layout/process1"/>
    <dgm:cxn modelId="{E6D54954-CBCE-4A26-8435-8FFBC98E2405}" type="presOf" srcId="{3D37177E-C256-4425-9471-B70051612D4A}" destId="{6092A1A9-914A-40AE-B478-E0F7A3A33C6E}" srcOrd="0" destOrd="0" presId="urn:microsoft.com/office/officeart/2005/8/layout/process1"/>
    <dgm:cxn modelId="{F973DF54-99B7-4E5A-A42D-57543B2F3872}" srcId="{EAB45370-BF77-4AB8-9C5F-8B4626126AE0}" destId="{BE8131BF-E792-4B87-9E4E-DE6FC808DEFC}" srcOrd="2" destOrd="0" parTransId="{CCA21517-FD2D-489A-B52D-02D12034A5CB}" sibTransId="{FC81B3ED-3D3B-4BE0-8645-072B5527200C}"/>
    <dgm:cxn modelId="{4351377F-5031-414A-96C0-80DF6A0DF27D}" type="presOf" srcId="{A3B6ED41-368F-4AB7-AD90-38DD9A2E4F2F}" destId="{6747593D-92EE-49F9-9ABC-35F1FE5A9822}" srcOrd="0" destOrd="0" presId="urn:microsoft.com/office/officeart/2005/8/layout/process1"/>
    <dgm:cxn modelId="{A248378B-410D-454C-A575-877E90C74A67}" type="presOf" srcId="{3C2986EF-8DA3-4212-AC4B-E45A3251F53B}" destId="{7EF135BE-75C3-4EE5-A7F1-35558ABB5344}" srcOrd="0" destOrd="0" presId="urn:microsoft.com/office/officeart/2005/8/layout/process1"/>
    <dgm:cxn modelId="{FECB899E-601B-4295-B726-986420DEEDAB}" type="presOf" srcId="{FC81B3ED-3D3B-4BE0-8645-072B5527200C}" destId="{52F0702C-79BE-4FD5-8F58-4E9F749EA78D}" srcOrd="0" destOrd="0" presId="urn:microsoft.com/office/officeart/2005/8/layout/process1"/>
    <dgm:cxn modelId="{90151EAF-2E43-4680-B66B-66C93B2E1E32}" srcId="{EAB45370-BF77-4AB8-9C5F-8B4626126AE0}" destId="{3D37177E-C256-4425-9471-B70051612D4A}" srcOrd="3" destOrd="0" parTransId="{56CDB2E0-9296-490B-B94C-1789E906B4EB}" sibTransId="{1B9447B1-5C3C-440F-9C10-A6A169E5AD56}"/>
    <dgm:cxn modelId="{375F5EDC-4235-439F-AAD6-631B184D7FF6}" srcId="{EAB45370-BF77-4AB8-9C5F-8B4626126AE0}" destId="{7ABFC6C8-E2CE-4F19-A227-0F2748329F4C}" srcOrd="1" destOrd="0" parTransId="{3E56321A-66F9-40B4-BF9F-8B3110671DDE}" sibTransId="{62708647-C130-48EE-A592-9296C4CB17DB}"/>
    <dgm:cxn modelId="{36BC49CF-4272-4723-A158-ADB7C442B5BB}" type="presParOf" srcId="{E44C0C22-4B63-4159-83BD-3C2525AB4791}" destId="{7EF135BE-75C3-4EE5-A7F1-35558ABB5344}" srcOrd="0" destOrd="0" presId="urn:microsoft.com/office/officeart/2005/8/layout/process1"/>
    <dgm:cxn modelId="{523D36D2-1357-4C6D-AB31-E57544B5B0B6}" type="presParOf" srcId="{E44C0C22-4B63-4159-83BD-3C2525AB4791}" destId="{6747593D-92EE-49F9-9ABC-35F1FE5A9822}" srcOrd="1" destOrd="0" presId="urn:microsoft.com/office/officeart/2005/8/layout/process1"/>
    <dgm:cxn modelId="{438C09C9-2A71-4A5E-BE14-7C92A131C8B4}" type="presParOf" srcId="{6747593D-92EE-49F9-9ABC-35F1FE5A9822}" destId="{1AC2C148-1640-4734-A546-4EF35E866F38}" srcOrd="0" destOrd="0" presId="urn:microsoft.com/office/officeart/2005/8/layout/process1"/>
    <dgm:cxn modelId="{F8B1B8EA-9766-41A9-838C-9C5115E4D866}" type="presParOf" srcId="{E44C0C22-4B63-4159-83BD-3C2525AB4791}" destId="{8C1288E3-14F9-491B-9F36-FC34D8070245}" srcOrd="2" destOrd="0" presId="urn:microsoft.com/office/officeart/2005/8/layout/process1"/>
    <dgm:cxn modelId="{F1B3CF39-92C3-43CB-9B2F-73558650DC15}" type="presParOf" srcId="{E44C0C22-4B63-4159-83BD-3C2525AB4791}" destId="{84B85199-6134-4718-9F95-FED61E2BF8B2}" srcOrd="3" destOrd="0" presId="urn:microsoft.com/office/officeart/2005/8/layout/process1"/>
    <dgm:cxn modelId="{13B81B5A-3800-4CCA-9336-F0B38AA465C8}" type="presParOf" srcId="{84B85199-6134-4718-9F95-FED61E2BF8B2}" destId="{D83B2A27-B8C2-47C4-AFCD-89D9506D896C}" srcOrd="0" destOrd="0" presId="urn:microsoft.com/office/officeart/2005/8/layout/process1"/>
    <dgm:cxn modelId="{4E19C9A4-0968-4156-BBC1-1A27CC9CCF9F}" type="presParOf" srcId="{E44C0C22-4B63-4159-83BD-3C2525AB4791}" destId="{F834FDA2-8A58-429A-9E3D-22D83B8EB25F}" srcOrd="4" destOrd="0" presId="urn:microsoft.com/office/officeart/2005/8/layout/process1"/>
    <dgm:cxn modelId="{D18DED69-AAA4-4F90-B588-B875587F88EB}" type="presParOf" srcId="{E44C0C22-4B63-4159-83BD-3C2525AB4791}" destId="{52F0702C-79BE-4FD5-8F58-4E9F749EA78D}" srcOrd="5" destOrd="0" presId="urn:microsoft.com/office/officeart/2005/8/layout/process1"/>
    <dgm:cxn modelId="{93147E14-75AD-4007-B42F-32DCA2B6AACB}" type="presParOf" srcId="{52F0702C-79BE-4FD5-8F58-4E9F749EA78D}" destId="{219E4F31-4D87-4324-8165-D3F743422413}" srcOrd="0" destOrd="0" presId="urn:microsoft.com/office/officeart/2005/8/layout/process1"/>
    <dgm:cxn modelId="{8EDB1B0C-DDF8-40BF-B072-E22EFB1F9790}" type="presParOf" srcId="{E44C0C22-4B63-4159-83BD-3C2525AB4791}" destId="{6092A1A9-914A-40AE-B478-E0F7A3A33C6E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F135BE-75C3-4EE5-A7F1-35558ABB5344}">
      <dsp:nvSpPr>
        <dsp:cNvPr id="0" name=""/>
        <dsp:cNvSpPr/>
      </dsp:nvSpPr>
      <dsp:spPr>
        <a:xfrm>
          <a:off x="3317" y="54375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/>
            <a:t>#1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/>
            <a:t>Entender a Mensagem</a:t>
          </a:r>
        </a:p>
      </dsp:txBody>
      <dsp:txXfrm>
        <a:off x="34779" y="575221"/>
        <a:ext cx="1387446" cy="1011256"/>
      </dsp:txXfrm>
    </dsp:sp>
    <dsp:sp modelId="{6747593D-92EE-49F9-9ABC-35F1FE5A9822}">
      <dsp:nvSpPr>
        <dsp:cNvPr id="0" name=""/>
        <dsp:cNvSpPr/>
      </dsp:nvSpPr>
      <dsp:spPr>
        <a:xfrm>
          <a:off x="1598724" y="90100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1598724" y="972941"/>
        <a:ext cx="215235" cy="215815"/>
      </dsp:txXfrm>
    </dsp:sp>
    <dsp:sp modelId="{8C1288E3-14F9-491B-9F36-FC34D8070245}">
      <dsp:nvSpPr>
        <dsp:cNvPr id="0" name=""/>
        <dsp:cNvSpPr/>
      </dsp:nvSpPr>
      <dsp:spPr>
        <a:xfrm>
          <a:off x="2033836" y="54375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#2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Organizar os Dados</a:t>
          </a:r>
        </a:p>
      </dsp:txBody>
      <dsp:txXfrm>
        <a:off x="2065298" y="575221"/>
        <a:ext cx="1387446" cy="1011256"/>
      </dsp:txXfrm>
    </dsp:sp>
    <dsp:sp modelId="{84B85199-6134-4718-9F95-FED61E2BF8B2}">
      <dsp:nvSpPr>
        <dsp:cNvPr id="0" name=""/>
        <dsp:cNvSpPr/>
      </dsp:nvSpPr>
      <dsp:spPr>
        <a:xfrm>
          <a:off x="3629243" y="90100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3629243" y="972941"/>
        <a:ext cx="215235" cy="215815"/>
      </dsp:txXfrm>
    </dsp:sp>
    <dsp:sp modelId="{F834FDA2-8A58-429A-9E3D-22D83B8EB25F}">
      <dsp:nvSpPr>
        <dsp:cNvPr id="0" name=""/>
        <dsp:cNvSpPr/>
      </dsp:nvSpPr>
      <dsp:spPr>
        <a:xfrm>
          <a:off x="4064355" y="54375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3#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Preparar o Gráfico</a:t>
          </a:r>
        </a:p>
      </dsp:txBody>
      <dsp:txXfrm>
        <a:off x="4095817" y="575221"/>
        <a:ext cx="1387446" cy="1011256"/>
      </dsp:txXfrm>
    </dsp:sp>
    <dsp:sp modelId="{52F0702C-79BE-4FD5-8F58-4E9F749EA78D}">
      <dsp:nvSpPr>
        <dsp:cNvPr id="0" name=""/>
        <dsp:cNvSpPr/>
      </dsp:nvSpPr>
      <dsp:spPr>
        <a:xfrm>
          <a:off x="5659762" y="90100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5659762" y="972941"/>
        <a:ext cx="215235" cy="215815"/>
      </dsp:txXfrm>
    </dsp:sp>
    <dsp:sp modelId="{6092A1A9-914A-40AE-B478-E0F7A3A33C6E}">
      <dsp:nvSpPr>
        <dsp:cNvPr id="0" name=""/>
        <dsp:cNvSpPr/>
      </dsp:nvSpPr>
      <dsp:spPr>
        <a:xfrm>
          <a:off x="6094874" y="54375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#4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Formatar o Gráfico</a:t>
          </a:r>
        </a:p>
      </dsp:txBody>
      <dsp:txXfrm>
        <a:off x="6126336" y="575221"/>
        <a:ext cx="1387446" cy="10112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Refer&#234;ncias!A1"/><Relationship Id="rId4" Type="http://schemas.openxmlformats.org/officeDocument/2006/relationships/hyperlink" Target="#'Atividade Refer&#234;ncias 2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Refer&#234;ncias 1'!A1"/><Relationship Id="rId2" Type="http://schemas.openxmlformats.org/officeDocument/2006/relationships/image" Target="../media/image9.png"/><Relationship Id="rId1" Type="http://schemas.openxmlformats.org/officeDocument/2006/relationships/hyperlink" Target="#Refer&#234;ncias!A1"/><Relationship Id="rId4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F&#243;rmulas Data 1'!A1"/><Relationship Id="rId1" Type="http://schemas.openxmlformats.org/officeDocument/2006/relationships/image" Target="../media/image9.png"/><Relationship Id="rId4" Type="http://schemas.openxmlformats.org/officeDocument/2006/relationships/hyperlink" Target="#'Atividade F&#243;rmulas Data 2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'F&#243;rmulas Data'!A1"/><Relationship Id="rId4" Type="http://schemas.openxmlformats.org/officeDocument/2006/relationships/hyperlink" Target="#'Atividade F&#243;rmulas Data 2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&#243;rmulas Data 1'!A1"/><Relationship Id="rId2" Type="http://schemas.openxmlformats.org/officeDocument/2006/relationships/image" Target="../media/image9.png"/><Relationship Id="rId1" Type="http://schemas.openxmlformats.org/officeDocument/2006/relationships/hyperlink" Target="#'F&#243;rmulas Data'!A1"/><Relationship Id="rId4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Fun&#231;&#245;es Matem&#225;ticas 1'!A1"/><Relationship Id="rId1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hyperlink" Target="#'Atividade Fun&#231;&#245;es Matem&#225;ticas 2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Matem&#225;ticas 1'!A1"/><Relationship Id="rId2" Type="http://schemas.openxmlformats.org/officeDocument/2006/relationships/image" Target="../media/image9.png"/><Relationship Id="rId1" Type="http://schemas.openxmlformats.org/officeDocument/2006/relationships/hyperlink" Target="#'Fun&#231;&#245;es Matem&#225;ticas'!A1"/><Relationship Id="rId5" Type="http://schemas.openxmlformats.org/officeDocument/2006/relationships/hyperlink" Target="#'Atividade Fun&#231;&#245;es Matem&#225;ticas 2'!A1"/><Relationship Id="rId4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Matem&#225;ticas 1'!A1"/><Relationship Id="rId2" Type="http://schemas.openxmlformats.org/officeDocument/2006/relationships/image" Target="../media/image9.png"/><Relationship Id="rId1" Type="http://schemas.openxmlformats.org/officeDocument/2006/relationships/hyperlink" Target="#'Fun&#231;&#245;es Matem&#225;ticas'!A1"/><Relationship Id="rId5" Type="http://schemas.openxmlformats.org/officeDocument/2006/relationships/hyperlink" Target="#'Atividade Fun&#231;&#245;es Matem&#225;ticas 2'!A1"/><Relationship Id="rId4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hyperlink" Target="#'3&#170; Atividade Estat&#237;stica 1.0'!A1"/><Relationship Id="rId2" Type="http://schemas.openxmlformats.org/officeDocument/2006/relationships/hyperlink" Target="#'Atividade Fun&#231;&#245;es Estat&#237;stica 1'!A1"/><Relationship Id="rId1" Type="http://schemas.openxmlformats.org/officeDocument/2006/relationships/image" Target="../media/image9.png"/><Relationship Id="rId6" Type="http://schemas.openxmlformats.org/officeDocument/2006/relationships/hyperlink" Target="#'2&#170; Atividade Estat&#237;stica 1.0'!A1"/><Relationship Id="rId5" Type="http://schemas.openxmlformats.org/officeDocument/2006/relationships/hyperlink" Target="#'Atividade fun&#231;&#245;es Estat&#237;stica 2'!A1"/><Relationship Id="rId4" Type="http://schemas.openxmlformats.org/officeDocument/2006/relationships/hyperlink" Target="#'1&#170; Atividade Estat&#237;stica 1.0'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'Fun&#231;&#227;o SE()'!A1"/><Relationship Id="rId4" Type="http://schemas.openxmlformats.org/officeDocument/2006/relationships/hyperlink" Target="#'Atividade Fun&#231;&#227;o SE() 2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27;o SE() 1'!A1"/><Relationship Id="rId2" Type="http://schemas.openxmlformats.org/officeDocument/2006/relationships/image" Target="../media/image9.png"/><Relationship Id="rId1" Type="http://schemas.openxmlformats.org/officeDocument/2006/relationships/hyperlink" Target="#'Fun&#231;&#227;o SE()'!A1"/><Relationship Id="rId4" Type="http://schemas.openxmlformats.org/officeDocument/2006/relationships/image" Target="../media/image1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Fun&#231;&#245;es Estat&#237;stica 1'!A1"/><Relationship Id="rId1" Type="http://schemas.openxmlformats.org/officeDocument/2006/relationships/image" Target="../media/image9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'Fun&#231;&#245;es Estat&#237;sticas'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Fun&#231;&#245;es Texto 1'!A1"/><Relationship Id="rId1" Type="http://schemas.openxmlformats.org/officeDocument/2006/relationships/image" Target="../media/image9.png"/><Relationship Id="rId4" Type="http://schemas.openxmlformats.org/officeDocument/2006/relationships/hyperlink" Target="#'Atividade Fun&#231;&#245;es Texto 2'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9.png"/><Relationship Id="rId1" Type="http://schemas.openxmlformats.org/officeDocument/2006/relationships/hyperlink" Target="#'Fun&#231;&#245;es Texto'!A1"/><Relationship Id="rId6" Type="http://schemas.openxmlformats.org/officeDocument/2006/relationships/hyperlink" Target="#'Atividade Fun&#231;&#245;es Texto 3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9.png"/><Relationship Id="rId1" Type="http://schemas.openxmlformats.org/officeDocument/2006/relationships/hyperlink" Target="#'Fun&#231;&#245;es Texto'!A1"/><Relationship Id="rId6" Type="http://schemas.openxmlformats.org/officeDocument/2006/relationships/hyperlink" Target="#'Atividade Fun&#231;&#245;es Texto 3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9.png"/><Relationship Id="rId1" Type="http://schemas.openxmlformats.org/officeDocument/2006/relationships/hyperlink" Target="#'Fun&#231;&#245;es Texto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10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3.tmp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12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openxmlformats.org/officeDocument/2006/relationships/chart" Target="../charts/chart4.xml"/><Relationship Id="rId5" Type="http://schemas.microsoft.com/office/2014/relationships/chartEx" Target="../charts/chartEx4.xml"/><Relationship Id="rId10" Type="http://schemas.openxmlformats.org/officeDocument/2006/relationships/chart" Target="../charts/chart3.xml"/><Relationship Id="rId4" Type="http://schemas.microsoft.com/office/2014/relationships/chartEx" Target="../charts/chartEx3.xml"/><Relationship Id="rId9" Type="http://schemas.microsoft.com/office/2014/relationships/chartEx" Target="../charts/chartEx7.xml"/></Relationships>
</file>

<file path=xl/drawings/_rels/drawing29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hyperlink" Target="#Gr&#225;ficos!A1"/><Relationship Id="rId7" Type="http://schemas.openxmlformats.org/officeDocument/2006/relationships/chart" Target="../charts/chart7.xml"/><Relationship Id="rId2" Type="http://schemas.openxmlformats.org/officeDocument/2006/relationships/image" Target="../media/image9.png"/><Relationship Id="rId1" Type="http://schemas.openxmlformats.org/officeDocument/2006/relationships/hyperlink" Target="#'Fun&#231;&#245;es Texto'!A1"/><Relationship Id="rId6" Type="http://schemas.openxmlformats.org/officeDocument/2006/relationships/chart" Target="../charts/chart6.xml"/><Relationship Id="rId11" Type="http://schemas.openxmlformats.org/officeDocument/2006/relationships/image" Target="../media/image15.png"/><Relationship Id="rId5" Type="http://schemas.openxmlformats.org/officeDocument/2006/relationships/image" Target="../media/image10.png"/><Relationship Id="rId10" Type="http://schemas.openxmlformats.org/officeDocument/2006/relationships/image" Target="../media/image4.png"/><Relationship Id="rId4" Type="http://schemas.openxmlformats.org/officeDocument/2006/relationships/hyperlink" Target="#'Atividade Gr&#225;ficos 1'!A1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image" Target="../media/image9.png"/><Relationship Id="rId1" Type="http://schemas.openxmlformats.org/officeDocument/2006/relationships/hyperlink" Target="#'Fun&#231;&#245;es Texto'!A1"/><Relationship Id="rId6" Type="http://schemas.openxmlformats.org/officeDocument/2006/relationships/image" Target="../media/image16.tmp"/><Relationship Id="rId5" Type="http://schemas.openxmlformats.org/officeDocument/2006/relationships/image" Target="../media/image10.png"/><Relationship Id="rId4" Type="http://schemas.openxmlformats.org/officeDocument/2006/relationships/hyperlink" Target="#'Atividade Fun&#231;&#245;es Texto 1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F&#243;rmulas Matem&#225;tica 1'!A1"/><Relationship Id="rId1" Type="http://schemas.openxmlformats.org/officeDocument/2006/relationships/image" Target="../media/image9.png"/><Relationship Id="rId5" Type="http://schemas.openxmlformats.org/officeDocument/2006/relationships/hyperlink" Target="#'Atividade F&#243;rmulas Matem&#225;tica'!A1"/><Relationship Id="rId4" Type="http://schemas.openxmlformats.org/officeDocument/2006/relationships/hyperlink" Target="#'F&#243;rmulas Matem&#225;ticas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Atividade F&#243;rmulas Matem&#225;tica'!A1"/><Relationship Id="rId3" Type="http://schemas.openxmlformats.org/officeDocument/2006/relationships/hyperlink" Target="#'Atividade F&#243;rmulas Matem&#225;tica 1'!A1"/><Relationship Id="rId7" Type="http://schemas.microsoft.com/office/2007/relationships/hdphoto" Target="../media/hdphoto1.wdp"/><Relationship Id="rId2" Type="http://schemas.openxmlformats.org/officeDocument/2006/relationships/image" Target="../media/image9.png"/><Relationship Id="rId1" Type="http://schemas.openxmlformats.org/officeDocument/2006/relationships/hyperlink" Target="#'F&#243;rmulas Matem&#225;ticas'!A1"/><Relationship Id="rId6" Type="http://schemas.openxmlformats.org/officeDocument/2006/relationships/image" Target="../media/image11.png"/><Relationship Id="rId5" Type="http://schemas.openxmlformats.org/officeDocument/2006/relationships/hyperlink" Target="#'Atividade F&#243;rmulas Matem&#225;ticas '!A1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Atividade Refer&#234;ncias 1'!A1"/><Relationship Id="rId1" Type="http://schemas.openxmlformats.org/officeDocument/2006/relationships/image" Target="../media/image9.png"/><Relationship Id="rId4" Type="http://schemas.openxmlformats.org/officeDocument/2006/relationships/hyperlink" Target="#'Atividade Refer&#234;ncias 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51066</xdr:colOff>
      <xdr:row>0</xdr:row>
      <xdr:rowOff>34925</xdr:rowOff>
    </xdr:from>
    <xdr:to>
      <xdr:col>14</xdr:col>
      <xdr:colOff>599723</xdr:colOff>
      <xdr:row>24</xdr:row>
      <xdr:rowOff>15875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80709FF-0CAC-482F-9D0A-F6A6870B5C8A}"/>
            </a:ext>
          </a:extLst>
        </xdr:cNvPr>
        <xdr:cNvGrpSpPr/>
      </xdr:nvGrpSpPr>
      <xdr:grpSpPr>
        <a:xfrm>
          <a:off x="51066" y="34925"/>
          <a:ext cx="9527557" cy="4400550"/>
          <a:chOff x="51066" y="34925"/>
          <a:chExt cx="9290490" cy="45529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18A6E55-18AB-C575-4918-E5058DA6A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3329" y="361420"/>
            <a:ext cx="7852304" cy="3770519"/>
          </a:xfrm>
          <a:prstGeom prst="rect">
            <a:avLst/>
          </a:prstGeom>
        </xdr:spPr>
      </xdr:pic>
      <xdr:sp macro="" textlink="">
        <xdr:nvSpPr>
          <xdr:cNvPr id="4" name="Balão de Fala: Retângulo com Cantos Arredondados 3">
            <a:extLst>
              <a:ext uri="{FF2B5EF4-FFF2-40B4-BE49-F238E27FC236}">
                <a16:creationId xmlns:a16="http://schemas.microsoft.com/office/drawing/2014/main" id="{7EC1038D-0527-128A-7331-FDF46769F41E}"/>
              </a:ext>
            </a:extLst>
          </xdr:cNvPr>
          <xdr:cNvSpPr/>
        </xdr:nvSpPr>
        <xdr:spPr>
          <a:xfrm>
            <a:off x="55033" y="414339"/>
            <a:ext cx="648759" cy="383645"/>
          </a:xfrm>
          <a:prstGeom prst="wedgeRoundRectCallout">
            <a:avLst>
              <a:gd name="adj1" fmla="val 79272"/>
              <a:gd name="adj2" fmla="val 28538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50" b="1"/>
              <a:t>Guias principais</a:t>
            </a:r>
          </a:p>
        </xdr:txBody>
      </xdr:sp>
      <xdr:sp macro="" textlink="">
        <xdr:nvSpPr>
          <xdr:cNvPr id="5" name="Balão de Fala: Retângulo com Cantos Arredondados 4">
            <a:extLst>
              <a:ext uri="{FF2B5EF4-FFF2-40B4-BE49-F238E27FC236}">
                <a16:creationId xmlns:a16="http://schemas.microsoft.com/office/drawing/2014/main" id="{DF5DBBFC-51C9-2B43-E2C4-E0BCB4215C56}"/>
              </a:ext>
            </a:extLst>
          </xdr:cNvPr>
          <xdr:cNvSpPr/>
        </xdr:nvSpPr>
        <xdr:spPr>
          <a:xfrm>
            <a:off x="55033" y="836083"/>
            <a:ext cx="624418" cy="360892"/>
          </a:xfrm>
          <a:prstGeom prst="wedgeRoundRectCallout">
            <a:avLst>
              <a:gd name="adj1" fmla="val 92189"/>
              <a:gd name="adj2" fmla="val 21515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Faixa de opções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1FCE6973-4369-E6A8-94D0-72C13D6FCFDE}"/>
              </a:ext>
            </a:extLst>
          </xdr:cNvPr>
          <xdr:cNvSpPr/>
        </xdr:nvSpPr>
        <xdr:spPr>
          <a:xfrm>
            <a:off x="867481" y="1335084"/>
            <a:ext cx="574042" cy="1524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Balão de Fala: Retângulo com Cantos Arredondados 6">
            <a:extLst>
              <a:ext uri="{FF2B5EF4-FFF2-40B4-BE49-F238E27FC236}">
                <a16:creationId xmlns:a16="http://schemas.microsoft.com/office/drawing/2014/main" id="{DD9A1280-7BFD-DEB1-1984-8C0234834BBD}"/>
              </a:ext>
            </a:extLst>
          </xdr:cNvPr>
          <xdr:cNvSpPr/>
        </xdr:nvSpPr>
        <xdr:spPr>
          <a:xfrm>
            <a:off x="53445" y="1254652"/>
            <a:ext cx="625740" cy="396347"/>
          </a:xfrm>
          <a:prstGeom prst="wedgeRoundRectCallout">
            <a:avLst>
              <a:gd name="adj1" fmla="val 80353"/>
              <a:gd name="adj2" fmla="val -4653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Caixa de nome</a:t>
            </a: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F81FE1B5-0680-738E-48CF-238689313036}"/>
              </a:ext>
            </a:extLst>
          </xdr:cNvPr>
          <xdr:cNvSpPr/>
        </xdr:nvSpPr>
        <xdr:spPr>
          <a:xfrm rot="16200000">
            <a:off x="-173653" y="2652094"/>
            <a:ext cx="2190750" cy="2097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B2470688-BC19-DBE1-E8C5-D4A5BA25F8EF}"/>
              </a:ext>
            </a:extLst>
          </xdr:cNvPr>
          <xdr:cNvSpPr/>
        </xdr:nvSpPr>
        <xdr:spPr>
          <a:xfrm>
            <a:off x="1397528" y="3843747"/>
            <a:ext cx="892742" cy="1720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Balão de Fala: Retângulo com Cantos Arredondados 9">
            <a:extLst>
              <a:ext uri="{FF2B5EF4-FFF2-40B4-BE49-F238E27FC236}">
                <a16:creationId xmlns:a16="http://schemas.microsoft.com/office/drawing/2014/main" id="{867F4532-E6DE-3383-1222-0530BC548D82}"/>
              </a:ext>
            </a:extLst>
          </xdr:cNvPr>
          <xdr:cNvSpPr/>
        </xdr:nvSpPr>
        <xdr:spPr>
          <a:xfrm>
            <a:off x="73820" y="2607470"/>
            <a:ext cx="584291" cy="359569"/>
          </a:xfrm>
          <a:prstGeom prst="wedgeRoundRectCallout">
            <a:avLst>
              <a:gd name="adj1" fmla="val 86641"/>
              <a:gd name="adj2" fmla="val -9097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Linhas</a:t>
            </a:r>
          </a:p>
        </xdr:txBody>
      </xdr:sp>
      <xdr:sp macro="" textlink="">
        <xdr:nvSpPr>
          <xdr:cNvPr id="11" name="Balão de Fala: Retângulo com Cantos Arredondados 10">
            <a:extLst>
              <a:ext uri="{FF2B5EF4-FFF2-40B4-BE49-F238E27FC236}">
                <a16:creationId xmlns:a16="http://schemas.microsoft.com/office/drawing/2014/main" id="{725352C0-BD42-40DF-211F-1C700342ABFD}"/>
              </a:ext>
            </a:extLst>
          </xdr:cNvPr>
          <xdr:cNvSpPr/>
        </xdr:nvSpPr>
        <xdr:spPr>
          <a:xfrm>
            <a:off x="799836" y="4149725"/>
            <a:ext cx="833172" cy="285750"/>
          </a:xfrm>
          <a:prstGeom prst="wedgeRoundRectCallout">
            <a:avLst>
              <a:gd name="adj1" fmla="val 34691"/>
              <a:gd name="adj2" fmla="val -116543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Guia de Planilha</a:t>
            </a:r>
          </a:p>
        </xdr:txBody>
      </xdr:sp>
      <xdr:sp macro="" textlink="">
        <xdr:nvSpPr>
          <xdr:cNvPr id="12" name="Balão de Fala: Retângulo com Cantos Arredondados 11">
            <a:extLst>
              <a:ext uri="{FF2B5EF4-FFF2-40B4-BE49-F238E27FC236}">
                <a16:creationId xmlns:a16="http://schemas.microsoft.com/office/drawing/2014/main" id="{B0477324-1A87-C908-6F93-704FEC99D1ED}"/>
              </a:ext>
            </a:extLst>
          </xdr:cNvPr>
          <xdr:cNvSpPr/>
        </xdr:nvSpPr>
        <xdr:spPr>
          <a:xfrm>
            <a:off x="6602943" y="4210050"/>
            <a:ext cx="981339" cy="288925"/>
          </a:xfrm>
          <a:prstGeom prst="wedgeRoundRectCallout">
            <a:avLst>
              <a:gd name="adj1" fmla="val 30967"/>
              <a:gd name="adj2" fmla="val -85609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Modo de exibição</a:t>
            </a:r>
          </a:p>
        </xdr:txBody>
      </xdr:sp>
      <xdr:sp macro="" textlink="">
        <xdr:nvSpPr>
          <xdr:cNvPr id="13" name="Balão de Fala: Retângulo com Cantos Arredondados 12">
            <a:extLst>
              <a:ext uri="{FF2B5EF4-FFF2-40B4-BE49-F238E27FC236}">
                <a16:creationId xmlns:a16="http://schemas.microsoft.com/office/drawing/2014/main" id="{91756D85-ECCC-BF72-579B-97416620E54A}"/>
              </a:ext>
            </a:extLst>
          </xdr:cNvPr>
          <xdr:cNvSpPr/>
        </xdr:nvSpPr>
        <xdr:spPr>
          <a:xfrm>
            <a:off x="51066" y="1728521"/>
            <a:ext cx="644261" cy="336287"/>
          </a:xfrm>
          <a:prstGeom prst="wedgeRoundRectCallout">
            <a:avLst>
              <a:gd name="adj1" fmla="val 107047"/>
              <a:gd name="adj2" fmla="val -93834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Colunas</a:t>
            </a:r>
          </a:p>
        </xdr:txBody>
      </xdr:sp>
      <xdr:sp macro="" textlink="">
        <xdr:nvSpPr>
          <xdr:cNvPr id="14" name="Balão de Fala: Retângulo com Cantos Arredondados 13">
            <a:extLst>
              <a:ext uri="{FF2B5EF4-FFF2-40B4-BE49-F238E27FC236}">
                <a16:creationId xmlns:a16="http://schemas.microsoft.com/office/drawing/2014/main" id="{8FD89618-3B94-F96B-B816-22B4A6D00086}"/>
              </a:ext>
            </a:extLst>
          </xdr:cNvPr>
          <xdr:cNvSpPr/>
        </xdr:nvSpPr>
        <xdr:spPr>
          <a:xfrm>
            <a:off x="2178845" y="4187826"/>
            <a:ext cx="779198" cy="253999"/>
          </a:xfrm>
          <a:prstGeom prst="wedgeRoundRectCallout">
            <a:avLst>
              <a:gd name="adj1" fmla="val -41747"/>
              <a:gd name="adj2" fmla="val -13197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Nova</a:t>
            </a:r>
            <a:r>
              <a:rPr lang="pt-BR" sz="700" b="1" baseline="0"/>
              <a:t> Planilha</a:t>
            </a:r>
            <a:endParaRPr lang="pt-BR" sz="700" b="1"/>
          </a:p>
        </xdr:txBody>
      </xdr:sp>
      <xdr:sp macro="" textlink="">
        <xdr:nvSpPr>
          <xdr:cNvPr id="15" name="Balão de Fala: Retângulo com Cantos Arredondados 14">
            <a:extLst>
              <a:ext uri="{FF2B5EF4-FFF2-40B4-BE49-F238E27FC236}">
                <a16:creationId xmlns:a16="http://schemas.microsoft.com/office/drawing/2014/main" id="{3D1F36A0-6CA5-D8F9-7598-D71F5AFBCD85}"/>
              </a:ext>
            </a:extLst>
          </xdr:cNvPr>
          <xdr:cNvSpPr/>
        </xdr:nvSpPr>
        <xdr:spPr>
          <a:xfrm>
            <a:off x="7891462" y="4290219"/>
            <a:ext cx="907521" cy="281781"/>
          </a:xfrm>
          <a:prstGeom prst="wedgeRoundRectCallout">
            <a:avLst>
              <a:gd name="adj1" fmla="val -31135"/>
              <a:gd name="adj2" fmla="val -12183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Zoom</a:t>
            </a:r>
          </a:p>
        </xdr:txBody>
      </xdr:sp>
      <xdr:sp macro="" textlink="">
        <xdr:nvSpPr>
          <xdr:cNvPr id="16" name="Balão de Fala: Retângulo com Cantos Arredondados 15">
            <a:extLst>
              <a:ext uri="{FF2B5EF4-FFF2-40B4-BE49-F238E27FC236}">
                <a16:creationId xmlns:a16="http://schemas.microsoft.com/office/drawing/2014/main" id="{1D7F641E-001A-F55A-BD8B-D63427E2750E}"/>
              </a:ext>
            </a:extLst>
          </xdr:cNvPr>
          <xdr:cNvSpPr/>
        </xdr:nvSpPr>
        <xdr:spPr>
          <a:xfrm>
            <a:off x="8698970" y="2547850"/>
            <a:ext cx="642586" cy="443706"/>
          </a:xfrm>
          <a:prstGeom prst="wedgeRoundRectCallout">
            <a:avLst>
              <a:gd name="adj1" fmla="val -68019"/>
              <a:gd name="adj2" fmla="val -4614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Rolagem</a:t>
            </a:r>
          </a:p>
        </xdr:txBody>
      </xdr:sp>
      <xdr:sp macro="" textlink="">
        <xdr:nvSpPr>
          <xdr:cNvPr id="17" name="Balão de Fala: Retângulo com Cantos Arredondados 16">
            <a:extLst>
              <a:ext uri="{FF2B5EF4-FFF2-40B4-BE49-F238E27FC236}">
                <a16:creationId xmlns:a16="http://schemas.microsoft.com/office/drawing/2014/main" id="{D33B0538-F477-8CCD-9F1E-3FBFC5F4F889}"/>
              </a:ext>
            </a:extLst>
          </xdr:cNvPr>
          <xdr:cNvSpPr/>
        </xdr:nvSpPr>
        <xdr:spPr>
          <a:xfrm>
            <a:off x="8646406" y="1293195"/>
            <a:ext cx="682801" cy="386380"/>
          </a:xfrm>
          <a:prstGeom prst="wedgeRoundRectCallout">
            <a:avLst>
              <a:gd name="adj1" fmla="val -100556"/>
              <a:gd name="adj2" fmla="val -1376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Fórmula</a:t>
            </a:r>
          </a:p>
        </xdr:txBody>
      </xdr:sp>
      <xdr:sp macro="" textlink="">
        <xdr:nvSpPr>
          <xdr:cNvPr id="18" name="Balão de Fala: Retângulo com Cantos Arredondados 17">
            <a:extLst>
              <a:ext uri="{FF2B5EF4-FFF2-40B4-BE49-F238E27FC236}">
                <a16:creationId xmlns:a16="http://schemas.microsoft.com/office/drawing/2014/main" id="{3D257856-0BDC-CA7F-F7AA-E56E2EF481BD}"/>
              </a:ext>
            </a:extLst>
          </xdr:cNvPr>
          <xdr:cNvSpPr/>
        </xdr:nvSpPr>
        <xdr:spPr>
          <a:xfrm>
            <a:off x="1116542" y="34925"/>
            <a:ext cx="1190890" cy="330199"/>
          </a:xfrm>
          <a:prstGeom prst="wedgeRoundRectCallout">
            <a:avLst>
              <a:gd name="adj1" fmla="val 36910"/>
              <a:gd name="adj2" fmla="val 78784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Ferramenta de acesso rápido </a:t>
            </a:r>
          </a:p>
        </xdr:txBody>
      </xdr:sp>
      <xdr:sp macro="" textlink="">
        <xdr:nvSpPr>
          <xdr:cNvPr id="19" name="Balão de Fala: Retângulo com Cantos Arredondados 18">
            <a:extLst>
              <a:ext uri="{FF2B5EF4-FFF2-40B4-BE49-F238E27FC236}">
                <a16:creationId xmlns:a16="http://schemas.microsoft.com/office/drawing/2014/main" id="{E629FF73-8EF5-FEF4-5D7D-9B2420196E81}"/>
              </a:ext>
            </a:extLst>
          </xdr:cNvPr>
          <xdr:cNvSpPr/>
        </xdr:nvSpPr>
        <xdr:spPr>
          <a:xfrm>
            <a:off x="4579672" y="42067"/>
            <a:ext cx="944827" cy="267494"/>
          </a:xfrm>
          <a:prstGeom prst="wedgeRoundRectCallout">
            <a:avLst>
              <a:gd name="adj1" fmla="val -35976"/>
              <a:gd name="adj2" fmla="val 10776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Pesquisar</a:t>
            </a:r>
          </a:p>
        </xdr:txBody>
      </xdr:sp>
      <xdr:sp macro="" textlink="">
        <xdr:nvSpPr>
          <xdr:cNvPr id="20" name="Balão de Fala: Retângulo com Cantos Arredondados 19">
            <a:extLst>
              <a:ext uri="{FF2B5EF4-FFF2-40B4-BE49-F238E27FC236}">
                <a16:creationId xmlns:a16="http://schemas.microsoft.com/office/drawing/2014/main" id="{A37BD3B0-1D34-D604-CB3E-5D49F419674B}"/>
              </a:ext>
            </a:extLst>
          </xdr:cNvPr>
          <xdr:cNvSpPr/>
        </xdr:nvSpPr>
        <xdr:spPr>
          <a:xfrm>
            <a:off x="2761986" y="50006"/>
            <a:ext cx="966521" cy="267494"/>
          </a:xfrm>
          <a:prstGeom prst="wedgeRoundRectCallout">
            <a:avLst>
              <a:gd name="adj1" fmla="val -9660"/>
              <a:gd name="adj2" fmla="val 9144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Título</a:t>
            </a:r>
          </a:p>
        </xdr:txBody>
      </xdr:sp>
      <xdr:sp macro="" textlink="">
        <xdr:nvSpPr>
          <xdr:cNvPr id="21" name="Balão de Fala: Retângulo com Cantos Arredondados 20">
            <a:extLst>
              <a:ext uri="{FF2B5EF4-FFF2-40B4-BE49-F238E27FC236}">
                <a16:creationId xmlns:a16="http://schemas.microsoft.com/office/drawing/2014/main" id="{35A2C251-2DC7-1A83-6E37-3BE38FA8557B}"/>
              </a:ext>
            </a:extLst>
          </xdr:cNvPr>
          <xdr:cNvSpPr/>
        </xdr:nvSpPr>
        <xdr:spPr>
          <a:xfrm>
            <a:off x="8176947" y="73023"/>
            <a:ext cx="1005417" cy="267494"/>
          </a:xfrm>
          <a:prstGeom prst="wedgeRoundRectCallout">
            <a:avLst>
              <a:gd name="adj1" fmla="val -35976"/>
              <a:gd name="adj2" fmla="val 10776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Controle de Janela</a:t>
            </a:r>
          </a:p>
        </xdr:txBody>
      </xdr:sp>
      <xdr:sp macro="" textlink="">
        <xdr:nvSpPr>
          <xdr:cNvPr id="22" name="Balão de Fala: Retângulo com Cantos Arredondados 21">
            <a:extLst>
              <a:ext uri="{FF2B5EF4-FFF2-40B4-BE49-F238E27FC236}">
                <a16:creationId xmlns:a16="http://schemas.microsoft.com/office/drawing/2014/main" id="{E811AC34-9B90-259B-149D-7E75F5C1D493}"/>
              </a:ext>
            </a:extLst>
          </xdr:cNvPr>
          <xdr:cNvSpPr/>
        </xdr:nvSpPr>
        <xdr:spPr>
          <a:xfrm>
            <a:off x="4315620" y="4225925"/>
            <a:ext cx="905139" cy="361950"/>
          </a:xfrm>
          <a:prstGeom prst="wedgeRoundRectCallout">
            <a:avLst>
              <a:gd name="adj1" fmla="val 1378"/>
              <a:gd name="adj2" fmla="val -12087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Barra</a:t>
            </a:r>
            <a:r>
              <a:rPr lang="pt-BR" sz="800" b="1" baseline="0"/>
              <a:t> de Status</a:t>
            </a:r>
            <a:endParaRPr lang="pt-BR" sz="800" b="1"/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88C5AED9-D5BA-7685-C3C8-850809224164}"/>
              </a:ext>
            </a:extLst>
          </xdr:cNvPr>
          <xdr:cNvSpPr/>
        </xdr:nvSpPr>
        <xdr:spPr>
          <a:xfrm>
            <a:off x="2082530" y="1333885"/>
            <a:ext cx="6544054" cy="15150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Balão de Fala: Retângulo com Cantos Arredondados 23">
            <a:extLst>
              <a:ext uri="{FF2B5EF4-FFF2-40B4-BE49-F238E27FC236}">
                <a16:creationId xmlns:a16="http://schemas.microsoft.com/office/drawing/2014/main" id="{502F1099-3749-390D-325E-AB06917E2A5A}"/>
              </a:ext>
            </a:extLst>
          </xdr:cNvPr>
          <xdr:cNvSpPr/>
        </xdr:nvSpPr>
        <xdr:spPr>
          <a:xfrm>
            <a:off x="4421236" y="2727325"/>
            <a:ext cx="905139" cy="361950"/>
          </a:xfrm>
          <a:prstGeom prst="wedgeRoundRectCallout">
            <a:avLst>
              <a:gd name="adj1" fmla="val 1378"/>
              <a:gd name="adj2" fmla="val -12087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Células</a:t>
            </a:r>
          </a:p>
        </xdr:txBody>
      </xdr:sp>
    </xdr:grpSp>
    <xdr:clientData/>
  </xdr:twoCellAnchor>
  <xdr:twoCellAnchor>
    <xdr:from>
      <xdr:col>1</xdr:col>
      <xdr:colOff>225777</xdr:colOff>
      <xdr:row>4</xdr:row>
      <xdr:rowOff>34573</xdr:rowOff>
    </xdr:from>
    <xdr:to>
      <xdr:col>13</xdr:col>
      <xdr:colOff>500062</xdr:colOff>
      <xdr:row>6</xdr:row>
      <xdr:rowOff>153459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F1004C5E-BCD4-4D1D-B13A-8BB2B3EB1C19}"/>
            </a:ext>
          </a:extLst>
        </xdr:cNvPr>
        <xdr:cNvSpPr/>
      </xdr:nvSpPr>
      <xdr:spPr>
        <a:xfrm>
          <a:off x="865857" y="766093"/>
          <a:ext cx="7955245" cy="4846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395289</xdr:colOff>
      <xdr:row>7</xdr:row>
      <xdr:rowOff>187503</xdr:rowOff>
    </xdr:from>
    <xdr:to>
      <xdr:col>13</xdr:col>
      <xdr:colOff>420687</xdr:colOff>
      <xdr:row>8</xdr:row>
      <xdr:rowOff>148696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29D302E5-6512-4ED4-AB2C-7572953C491E}"/>
            </a:ext>
          </a:extLst>
        </xdr:cNvPr>
        <xdr:cNvSpPr/>
      </xdr:nvSpPr>
      <xdr:spPr>
        <a:xfrm>
          <a:off x="1035369" y="1460043"/>
          <a:ext cx="7706358" cy="1516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74449</xdr:colOff>
      <xdr:row>20</xdr:row>
      <xdr:rowOff>167398</xdr:rowOff>
    </xdr:from>
    <xdr:to>
      <xdr:col>12</xdr:col>
      <xdr:colOff>134939</xdr:colOff>
      <xdr:row>21</xdr:row>
      <xdr:rowOff>137582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B11CB87-50AF-43C0-9275-2B0ED15E7971}"/>
            </a:ext>
          </a:extLst>
        </xdr:cNvPr>
        <xdr:cNvSpPr/>
      </xdr:nvSpPr>
      <xdr:spPr>
        <a:xfrm>
          <a:off x="7115329" y="3824998"/>
          <a:ext cx="700570" cy="1530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175331</xdr:colOff>
      <xdr:row>25</xdr:row>
      <xdr:rowOff>0</xdr:rowOff>
    </xdr:from>
    <xdr:to>
      <xdr:col>4</xdr:col>
      <xdr:colOff>590376</xdr:colOff>
      <xdr:row>25</xdr:row>
      <xdr:rowOff>0</xdr:rowOff>
    </xdr:to>
    <xdr:sp macro="" textlink="">
      <xdr:nvSpPr>
        <xdr:cNvPr id="28" name="Balão de Fala: Retângulo com Cantos Arredondados 27">
          <a:extLst>
            <a:ext uri="{FF2B5EF4-FFF2-40B4-BE49-F238E27FC236}">
              <a16:creationId xmlns:a16="http://schemas.microsoft.com/office/drawing/2014/main" id="{4E01670C-18EA-454E-9766-8491B01EBA36}"/>
            </a:ext>
          </a:extLst>
        </xdr:cNvPr>
        <xdr:cNvSpPr/>
      </xdr:nvSpPr>
      <xdr:spPr>
        <a:xfrm>
          <a:off x="2735651" y="4572000"/>
          <a:ext cx="415045" cy="0"/>
        </a:xfrm>
        <a:prstGeom prst="wedgeRoundRectCallout">
          <a:avLst>
            <a:gd name="adj1" fmla="val 30967"/>
            <a:gd name="adj2" fmla="val -130371"/>
            <a:gd name="adj3" fmla="val 16667"/>
          </a:avLst>
        </a:prstGeom>
        <a:solidFill>
          <a:schemeClr val="bg1"/>
        </a:solidFill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153722</xdr:colOff>
      <xdr:row>20</xdr:row>
      <xdr:rowOff>169590</xdr:rowOff>
    </xdr:from>
    <xdr:to>
      <xdr:col>13</xdr:col>
      <xdr:colOff>549384</xdr:colOff>
      <xdr:row>21</xdr:row>
      <xdr:rowOff>134939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24EFA27-846D-4FDF-ABF6-565F4FF8CDD4}"/>
            </a:ext>
          </a:extLst>
        </xdr:cNvPr>
        <xdr:cNvSpPr/>
      </xdr:nvSpPr>
      <xdr:spPr>
        <a:xfrm>
          <a:off x="7834682" y="3827190"/>
          <a:ext cx="1035742" cy="1482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187332</xdr:colOff>
      <xdr:row>3</xdr:row>
      <xdr:rowOff>51330</xdr:rowOff>
    </xdr:from>
    <xdr:to>
      <xdr:col>9</xdr:col>
      <xdr:colOff>571500</xdr:colOff>
      <xdr:row>4</xdr:row>
      <xdr:rowOff>15300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E2B65FAF-7DA8-45F1-8986-6A2C31313A21}"/>
            </a:ext>
          </a:extLst>
        </xdr:cNvPr>
        <xdr:cNvSpPr/>
      </xdr:nvSpPr>
      <xdr:spPr>
        <a:xfrm>
          <a:off x="827412" y="599970"/>
          <a:ext cx="5504808" cy="146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62395" y="238125"/>
    <xdr:ext cx="128446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863F0D-ADE1-4C35-8404-A987111D9285}"/>
            </a:ext>
          </a:extLst>
        </xdr:cNvPr>
        <xdr:cNvGrpSpPr/>
      </xdr:nvGrpSpPr>
      <xdr:grpSpPr>
        <a:xfrm>
          <a:off x="262395" y="238125"/>
          <a:ext cx="128446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565C778-4869-3B66-7A09-04BA377143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D294E19-807B-B743-768A-A1496229778A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absoluteAnchor>
  <xdr:absoluteAnchor>
    <xdr:pos x="1705610" y="238125"/>
    <xdr:ext cx="1240155" cy="314325"/>
    <xdr:grpSp>
      <xdr:nvGrpSpPr>
        <xdr:cNvPr id="5" name="Agrupar 4">
          <a:extLst>
            <a:ext uri="{FF2B5EF4-FFF2-40B4-BE49-F238E27FC236}">
              <a16:creationId xmlns:a16="http://schemas.microsoft.com/office/drawing/2014/main" id="{4E7F97C0-ED23-413F-81AA-96F9C56DD5A9}"/>
            </a:ext>
          </a:extLst>
        </xdr:cNvPr>
        <xdr:cNvGrpSpPr/>
      </xdr:nvGrpSpPr>
      <xdr:grpSpPr>
        <a:xfrm>
          <a:off x="1705610" y="238125"/>
          <a:ext cx="124015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A961C3D-E3A1-330D-3AD1-BBDE9BEC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8F39B509-E526-508A-FB22-204F103B59F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absoluteAnchor>
  <xdr:absoluteAnchor>
    <xdr:pos x="3104515" y="238125"/>
    <xdr:ext cx="1217295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5AE605-CAA5-4253-AB78-43F843485687}"/>
            </a:ext>
          </a:extLst>
        </xdr:cNvPr>
        <xdr:cNvGrpSpPr/>
      </xdr:nvGrpSpPr>
      <xdr:grpSpPr>
        <a:xfrm>
          <a:off x="3104515" y="238125"/>
          <a:ext cx="121729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714F120-1721-E447-401E-A9217070DB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3F7D4E7-708C-F205-D2B9-40E958E7408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twoCellAnchor>
    <xdr:from>
      <xdr:col>9</xdr:col>
      <xdr:colOff>9524</xdr:colOff>
      <xdr:row>3</xdr:row>
      <xdr:rowOff>0</xdr:rowOff>
    </xdr:from>
    <xdr:to>
      <xdr:col>15</xdr:col>
      <xdr:colOff>390525</xdr:colOff>
      <xdr:row>8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4B1C27A2-C0C6-4D80-AC34-67949976F74E}"/>
            </a:ext>
          </a:extLst>
        </xdr:cNvPr>
        <xdr:cNvSpPr txBox="1"/>
      </xdr:nvSpPr>
      <xdr:spPr>
        <a:xfrm>
          <a:off x="5770244" y="548640"/>
          <a:ext cx="4221481" cy="914400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1100" b="1" baseline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COTAÇÃO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Multiplique os valores da coluna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US$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com os valores da linha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Cotação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cada célula da tabela.</a:t>
          </a:r>
          <a:endParaRPr lang="pt-BR">
            <a:solidFill>
              <a:sysClr val="windowText" lastClr="00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13</xdr:col>
      <xdr:colOff>514350</xdr:colOff>
      <xdr:row>4</xdr:row>
      <xdr:rowOff>66675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ECA8DEA-95E4-472D-BD52-DB4DF1AB1B6D}"/>
            </a:ext>
          </a:extLst>
        </xdr:cNvPr>
        <xdr:cNvCxnSpPr/>
      </xdr:nvCxnSpPr>
      <xdr:spPr>
        <a:xfrm>
          <a:off x="5798820" y="798195"/>
          <a:ext cx="3036570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262395" y="238125"/>
    <xdr:ext cx="12978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2A2065-570D-45FE-AE4E-121274C4D909}"/>
            </a:ext>
          </a:extLst>
        </xdr:cNvPr>
        <xdr:cNvGrpSpPr/>
      </xdr:nvGrpSpPr>
      <xdr:grpSpPr>
        <a:xfrm>
          <a:off x="262395" y="238125"/>
          <a:ext cx="12978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E01310C-DAB0-F7B2-3424-68FC7FA462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D306FFF-2F51-B5EB-34F1-3EFDE575323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718945" y="238125"/>
    <xdr:ext cx="1221105" cy="314325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295DAF-8A43-4CA4-866C-F434442F7D56}"/>
            </a:ext>
          </a:extLst>
        </xdr:cNvPr>
        <xdr:cNvGrpSpPr/>
      </xdr:nvGrpSpPr>
      <xdr:grpSpPr>
        <a:xfrm>
          <a:off x="1718945" y="238125"/>
          <a:ext cx="122110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5B2404C3-4407-0B13-AF05-D62192EF4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6E22403-2021-BD4A-72DC-1F84B04B35A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98800" y="238125"/>
    <xdr:ext cx="1221105" cy="314325"/>
    <xdr:grpSp>
      <xdr:nvGrpSpPr>
        <xdr:cNvPr id="8" name="Agrupar 7">
          <a:extLst>
            <a:ext uri="{FF2B5EF4-FFF2-40B4-BE49-F238E27FC236}">
              <a16:creationId xmlns:a16="http://schemas.microsoft.com/office/drawing/2014/main" id="{43B0C379-D027-4418-833B-0EE60ED22B1A}"/>
            </a:ext>
          </a:extLst>
        </xdr:cNvPr>
        <xdr:cNvGrpSpPr/>
      </xdr:nvGrpSpPr>
      <xdr:grpSpPr>
        <a:xfrm>
          <a:off x="3098800" y="238125"/>
          <a:ext cx="122110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1704004-E7DE-7D34-87E8-796D12F034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4E3B1DE-AB64-BE4F-0EE4-01CE6C3B99B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absoluteAnchor>
  <xdr:absoluteAnchor>
    <xdr:pos x="7078979" y="984884"/>
    <xdr:ext cx="4703097" cy="1512570"/>
    <xdr:grpSp>
      <xdr:nvGrpSpPr>
        <xdr:cNvPr id="11" name="Agrupar 10">
          <a:extLst>
            <a:ext uri="{FF2B5EF4-FFF2-40B4-BE49-F238E27FC236}">
              <a16:creationId xmlns:a16="http://schemas.microsoft.com/office/drawing/2014/main" id="{5DE25710-CDA8-4F80-B221-453E5C94E14C}"/>
            </a:ext>
          </a:extLst>
        </xdr:cNvPr>
        <xdr:cNvGrpSpPr/>
      </xdr:nvGrpSpPr>
      <xdr:grpSpPr>
        <a:xfrm>
          <a:off x="7078979" y="984884"/>
          <a:ext cx="4703097" cy="1512570"/>
          <a:chOff x="7962899" y="1285875"/>
          <a:chExt cx="4489737" cy="1295400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62143AA3-9DFD-7DDB-6CE9-DF1555F48B15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TABUADA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Multiplique os valores da coluna, com os valores da linha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para cada célula da tabela.</a:t>
            </a:r>
            <a:endParaRPr lang="pt-BR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084A324F-78AC-5E0D-7670-705F4B0FBB1F}"/>
              </a:ext>
            </a:extLst>
          </xdr:cNvPr>
          <xdr:cNvCxnSpPr/>
        </xdr:nvCxnSpPr>
        <xdr:spPr>
          <a:xfrm>
            <a:off x="8058150" y="1666580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6239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4FE32EA4-0E06-45DF-AF20-4903C0684BFB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3479012-F042-1007-058E-4DA8880253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4F32999-B052-8C05-AFB5-48DC55D4F83F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80845" y="238125"/>
    <xdr:ext cx="1236345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8A273A-7A14-4A0C-B7DA-1FE61EEE8F36}"/>
            </a:ext>
          </a:extLst>
        </xdr:cNvPr>
        <xdr:cNvGrpSpPr/>
      </xdr:nvGrpSpPr>
      <xdr:grpSpPr>
        <a:xfrm>
          <a:off x="1680845" y="238125"/>
          <a:ext cx="123634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57871500-5136-2FAE-6677-CE1B21DE5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AA9FAE8-134B-ABE8-3615-FAFFA9D21DD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75940" y="238125"/>
    <xdr:ext cx="1238250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F20AC4-8B42-42D7-A0AE-036FDEFA9E97}"/>
            </a:ext>
          </a:extLst>
        </xdr:cNvPr>
        <xdr:cNvGrpSpPr/>
      </xdr:nvGrpSpPr>
      <xdr:grpSpPr>
        <a:xfrm>
          <a:off x="3075940" y="238125"/>
          <a:ext cx="123825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F6AC141-E986-5FBB-E192-83234384E3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33718A3-F380-8B3A-9781-C0EDBE7C190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twoCellAnchor>
    <xdr:from>
      <xdr:col>3</xdr:col>
      <xdr:colOff>419097</xdr:colOff>
      <xdr:row>4</xdr:row>
      <xdr:rowOff>152399</xdr:rowOff>
    </xdr:from>
    <xdr:to>
      <xdr:col>8</xdr:col>
      <xdr:colOff>0</xdr:colOff>
      <xdr:row>8</xdr:row>
      <xdr:rowOff>85725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B29F295-DE34-4138-B8F0-FBF4C546A1C9}"/>
            </a:ext>
          </a:extLst>
        </xdr:cNvPr>
        <xdr:cNvSpPr txBox="1"/>
      </xdr:nvSpPr>
      <xdr:spPr>
        <a:xfrm>
          <a:off x="3939537" y="883919"/>
          <a:ext cx="6819903" cy="66484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 u="none">
              <a:solidFill>
                <a:sysClr val="windowText" lastClr="000000"/>
              </a:solidFill>
            </a:rPr>
            <a:t>*Cálculo</a:t>
          </a:r>
          <a:r>
            <a:rPr lang="pt-BR" sz="1400" b="1" u="none" baseline="0">
              <a:solidFill>
                <a:sysClr val="windowText" lastClr="000000"/>
              </a:solidFill>
            </a:rPr>
            <a:t> </a:t>
          </a:r>
          <a:r>
            <a:rPr lang="pt-BR" sz="1400" b="0" u="none" baseline="0">
              <a:solidFill>
                <a:sysClr val="windowText" lastClr="000000"/>
              </a:solidFill>
            </a:rPr>
            <a:t>de diferença </a:t>
          </a:r>
          <a:r>
            <a:rPr lang="pt-BR" sz="1400" b="1" baseline="0">
              <a:solidFill>
                <a:srgbClr val="C00000"/>
              </a:solidFill>
            </a:rPr>
            <a:t>entre duas datas </a:t>
          </a:r>
          <a:r>
            <a:rPr lang="pt-BR" sz="1400" baseline="0">
              <a:solidFill>
                <a:sysClr val="windowText" lastClr="000000"/>
              </a:solidFill>
            </a:rPr>
            <a:t>retornam um número (duração); </a:t>
          </a:r>
        </a:p>
        <a:p>
          <a:pPr algn="ctr"/>
          <a:endParaRPr lang="pt-BR" sz="1400" b="0" u="none" baseline="0">
            <a:solidFill>
              <a:sysClr val="windowText" lastClr="000000"/>
            </a:solidFill>
          </a:endParaRPr>
        </a:p>
        <a:p>
          <a:pPr algn="l"/>
          <a:r>
            <a:rPr lang="pt-BR" sz="1400" b="1" u="none" baseline="0">
              <a:solidFill>
                <a:sysClr val="windowText" lastClr="000000"/>
              </a:solidFill>
            </a:rPr>
            <a:t>*Cálculos </a:t>
          </a:r>
          <a:r>
            <a:rPr lang="pt-BR" sz="1400" b="0" u="none" baseline="0">
              <a:solidFill>
                <a:sysClr val="windowText" lastClr="000000"/>
              </a:solidFill>
            </a:rPr>
            <a:t>envolvendo</a:t>
          </a:r>
          <a:r>
            <a:rPr lang="pt-BR" sz="1400" b="1" u="none" baseline="0">
              <a:solidFill>
                <a:sysClr val="windowText" lastClr="000000"/>
              </a:solidFill>
            </a:rPr>
            <a:t> </a:t>
          </a:r>
          <a:r>
            <a:rPr lang="pt-BR" sz="1400" b="1" baseline="0">
              <a:solidFill>
                <a:srgbClr val="C00000"/>
              </a:solidFill>
            </a:rPr>
            <a:t>número e data </a:t>
          </a:r>
          <a:r>
            <a:rPr lang="pt-BR" sz="1400" baseline="0">
              <a:solidFill>
                <a:sysClr val="windowText" lastClr="000000"/>
              </a:solidFill>
            </a:rPr>
            <a:t>retornam uma nova data.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523875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5EA97-B69C-403C-8769-81C5ADC1D101}"/>
            </a:ext>
          </a:extLst>
        </xdr:cNvPr>
        <xdr:cNvGrpSpPr/>
      </xdr:nvGrpSpPr>
      <xdr:grpSpPr>
        <a:xfrm>
          <a:off x="262395" y="238125"/>
          <a:ext cx="128256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9B3239C-C0AE-CBD1-603B-58232E2C8A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A9C9ABD-7F91-4EA0-9203-0FD6A190F113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682625</xdr:colOff>
      <xdr:row>1</xdr:row>
      <xdr:rowOff>123825</xdr:rowOff>
    </xdr:from>
    <xdr:to>
      <xdr:col>3</xdr:col>
      <xdr:colOff>263525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A3A7E9D-B6B7-427C-8F8B-89436A48161D}"/>
            </a:ext>
          </a:extLst>
        </xdr:cNvPr>
        <xdr:cNvGrpSpPr/>
      </xdr:nvGrpSpPr>
      <xdr:grpSpPr>
        <a:xfrm>
          <a:off x="1703705" y="238125"/>
          <a:ext cx="124968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294D469F-9A5E-EA1B-6DB1-C5C54DD614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D00FE3E-63EA-D465-A41F-7E69AAC20BD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422275</xdr:colOff>
      <xdr:row>1</xdr:row>
      <xdr:rowOff>123825</xdr:rowOff>
    </xdr:from>
    <xdr:to>
      <xdr:col>4</xdr:col>
      <xdr:colOff>631825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3F9E59-52FA-4FAE-8D51-63DDC872DB1C}"/>
            </a:ext>
          </a:extLst>
        </xdr:cNvPr>
        <xdr:cNvGrpSpPr/>
      </xdr:nvGrpSpPr>
      <xdr:grpSpPr>
        <a:xfrm>
          <a:off x="3112135" y="238125"/>
          <a:ext cx="121539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966B1CD2-667A-9645-FCF2-94802E6C87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496B66F5-7A72-678A-050F-6180B8D99D7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7</xdr:col>
      <xdr:colOff>457199</xdr:colOff>
      <xdr:row>3</xdr:row>
      <xdr:rowOff>0</xdr:rowOff>
    </xdr:from>
    <xdr:to>
      <xdr:col>11</xdr:col>
      <xdr:colOff>314325</xdr:colOff>
      <xdr:row>7</xdr:row>
      <xdr:rowOff>85724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95D4254-9217-49AF-B99A-3BDC8572E5A7}"/>
            </a:ext>
          </a:extLst>
        </xdr:cNvPr>
        <xdr:cNvSpPr txBox="1"/>
      </xdr:nvSpPr>
      <xdr:spPr>
        <a:xfrm>
          <a:off x="7581899" y="899160"/>
          <a:ext cx="3789046" cy="1038224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1100" b="1" baseline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base nas informações apresentadas, calcule o vencimento para cada fatura. </a:t>
          </a:r>
          <a:endParaRPr lang="pt-BR">
            <a:solidFill>
              <a:sysClr val="windowText" lastClr="00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504824</xdr:colOff>
      <xdr:row>3</xdr:row>
      <xdr:rowOff>419101</xdr:rowOff>
    </xdr:from>
    <xdr:to>
      <xdr:col>10</xdr:col>
      <xdr:colOff>137696</xdr:colOff>
      <xdr:row>3</xdr:row>
      <xdr:rowOff>419101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9139EFE-6806-4DB5-9FB9-344C5EFB03D4}"/>
            </a:ext>
          </a:extLst>
        </xdr:cNvPr>
        <xdr:cNvCxnSpPr/>
      </xdr:nvCxnSpPr>
      <xdr:spPr>
        <a:xfrm>
          <a:off x="7629524" y="1303021"/>
          <a:ext cx="2924712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5CA28-63E0-448E-A56E-7A7A40811876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460F885-BCFE-DEA8-6FDE-FF09896DEE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11BB6EF0-455E-F3EA-5619-930E592F0A87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1</xdr:col>
      <xdr:colOff>2711450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9FCAB2-BA33-4656-BE05-2CE852837FB1}"/>
            </a:ext>
          </a:extLst>
        </xdr:cNvPr>
        <xdr:cNvGrpSpPr/>
      </xdr:nvGrpSpPr>
      <xdr:grpSpPr>
        <a:xfrm>
          <a:off x="168084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D8AB61B-AABA-2062-156F-4223C41903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A63C4D6-43A8-E411-8AC2-00E20D8B8D4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1</xdr:col>
      <xdr:colOff>2870200</xdr:colOff>
      <xdr:row>1</xdr:row>
      <xdr:rowOff>123825</xdr:rowOff>
    </xdr:from>
    <xdr:to>
      <xdr:col>1</xdr:col>
      <xdr:colOff>4060825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1D79F51-0F68-4E78-8A19-7D649DE47C9B}"/>
            </a:ext>
          </a:extLst>
        </xdr:cNvPr>
        <xdr:cNvGrpSpPr/>
      </xdr:nvGrpSpPr>
      <xdr:grpSpPr>
        <a:xfrm>
          <a:off x="303022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A7D5CA6-B264-6FA9-E515-7DC72DC71E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B3F1152B-2C5B-C891-28AF-E0FE3B65FC5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5</xdr:col>
      <xdr:colOff>523875</xdr:colOff>
      <xdr:row>4</xdr:row>
      <xdr:rowOff>142874</xdr:rowOff>
    </xdr:from>
    <xdr:to>
      <xdr:col>10</xdr:col>
      <xdr:colOff>57151</xdr:colOff>
      <xdr:row>13</xdr:row>
      <xdr:rowOff>9525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C673696-1339-47E4-856F-1A59823618B4}"/>
            </a:ext>
          </a:extLst>
        </xdr:cNvPr>
        <xdr:cNvGrpSpPr/>
      </xdr:nvGrpSpPr>
      <xdr:grpSpPr>
        <a:xfrm>
          <a:off x="8921115" y="1430654"/>
          <a:ext cx="3632836" cy="1680211"/>
          <a:chOff x="7962900" y="1285874"/>
          <a:chExt cx="3714751" cy="1239989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524E6C-A7A9-184F-235A-52B6E0370FCB}"/>
              </a:ext>
            </a:extLst>
          </xdr:cNvPr>
          <xdr:cNvSpPr txBox="1"/>
        </xdr:nvSpPr>
        <xdr:spPr>
          <a:xfrm>
            <a:off x="7962900" y="1285874"/>
            <a:ext cx="3714751" cy="1239989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 gerente de operação solicitou o acompanhamento das entregas de um projeto.  Neste momento é necessário que descubra a duração de cada tarefa.</a:t>
            </a:r>
            <a:endParaRPr lang="pt-BR" sz="1200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27520033-0594-11BF-60B4-17D27E444410}"/>
              </a:ext>
            </a:extLst>
          </xdr:cNvPr>
          <xdr:cNvCxnSpPr/>
        </xdr:nvCxnSpPr>
        <xdr:spPr>
          <a:xfrm>
            <a:off x="8039100" y="1678781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440796A-018A-45EB-919B-A3EF1BCF27DC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87B0335-9819-E812-0E2E-8F5DCB099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2D8D81F-8101-BF9C-9BAF-25227F55AC16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1196975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073538-6466-450A-A68F-A997C63D6477}"/>
            </a:ext>
          </a:extLst>
        </xdr:cNvPr>
        <xdr:cNvGrpSpPr/>
      </xdr:nvGrpSpPr>
      <xdr:grpSpPr>
        <a:xfrm>
          <a:off x="1680845" y="238125"/>
          <a:ext cx="124587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742412F-2EC3-5CA6-4BDF-87B42B144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3E0FB9D-97AA-67F0-6883-449404A84B1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136525</xdr:colOff>
      <xdr:row>1</xdr:row>
      <xdr:rowOff>123825</xdr:rowOff>
    </xdr:from>
    <xdr:to>
      <xdr:col>4</xdr:col>
      <xdr:colOff>146050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410E03-D037-4305-B352-FC57A44A2E9A}"/>
            </a:ext>
          </a:extLst>
        </xdr:cNvPr>
        <xdr:cNvGrpSpPr/>
      </xdr:nvGrpSpPr>
      <xdr:grpSpPr>
        <a:xfrm>
          <a:off x="3123565" y="238125"/>
          <a:ext cx="122110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5C8ED6F-CCB5-EF4B-FAA6-A4BB26935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4F6C31-D8F4-B81E-5248-E381CE29A1E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3</xdr:col>
      <xdr:colOff>190501</xdr:colOff>
      <xdr:row>7</xdr:row>
      <xdr:rowOff>28575</xdr:rowOff>
    </xdr:from>
    <xdr:to>
      <xdr:col>5</xdr:col>
      <xdr:colOff>904876</xdr:colOff>
      <xdr:row>13</xdr:row>
      <xdr:rowOff>38100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8C18C9E-D726-492F-A23C-F2F0FD309576}"/>
            </a:ext>
          </a:extLst>
        </xdr:cNvPr>
        <xdr:cNvGrpSpPr/>
      </xdr:nvGrpSpPr>
      <xdr:grpSpPr>
        <a:xfrm>
          <a:off x="3177541" y="1704975"/>
          <a:ext cx="3122295" cy="1137285"/>
          <a:chOff x="7537332" y="1338109"/>
          <a:chExt cx="3415179" cy="1295400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78DF5C28-64D1-2F82-6151-04C75AC31E92}"/>
              </a:ext>
            </a:extLst>
          </xdr:cNvPr>
          <xdr:cNvSpPr txBox="1"/>
        </xdr:nvSpPr>
        <xdr:spPr>
          <a:xfrm>
            <a:off x="7537332" y="1338109"/>
            <a:ext cx="3415179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SOMA()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Realizar a Soma de todas as despesas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: =SOMA(núm1;[núm2];...)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64024225-5D36-C06A-E5F0-1477A930344E}"/>
              </a:ext>
            </a:extLst>
          </xdr:cNvPr>
          <xdr:cNvCxnSpPr/>
        </xdr:nvCxnSpPr>
        <xdr:spPr>
          <a:xfrm>
            <a:off x="7590529" y="1868536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266701</xdr:colOff>
      <xdr:row>7</xdr:row>
      <xdr:rowOff>126579</xdr:rowOff>
    </xdr:from>
    <xdr:to>
      <xdr:col>5</xdr:col>
      <xdr:colOff>1066801</xdr:colOff>
      <xdr:row>11</xdr:row>
      <xdr:rowOff>119132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A236126-DEB0-4B83-A90E-5035784E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661" y="1802979"/>
          <a:ext cx="800100" cy="731693"/>
        </a:xfrm>
        <a:prstGeom prst="rect">
          <a:avLst/>
        </a:prstGeom>
        <a:effectLst>
          <a:outerShdw blurRad="76200" dir="18900000" sy="23000" kx="-1200000" algn="bl" rotWithShape="0">
            <a:schemeClr val="bg1">
              <a:alpha val="20000"/>
            </a:schemeClr>
          </a:outerShdw>
        </a:effectLst>
      </xdr:spPr>
    </xdr:pic>
    <xdr:clientData/>
  </xdr:twoCellAnchor>
  <xdr:twoCellAnchor editAs="absolute">
    <xdr:from>
      <xdr:col>4</xdr:col>
      <xdr:colOff>600075</xdr:colOff>
      <xdr:row>28</xdr:row>
      <xdr:rowOff>19049</xdr:rowOff>
    </xdr:from>
    <xdr:to>
      <xdr:col>8</xdr:col>
      <xdr:colOff>361950</xdr:colOff>
      <xdr:row>34</xdr:row>
      <xdr:rowOff>114300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7986E19C-F743-4A18-9CC0-2EB266D6C721}"/>
            </a:ext>
          </a:extLst>
        </xdr:cNvPr>
        <xdr:cNvGrpSpPr/>
      </xdr:nvGrpSpPr>
      <xdr:grpSpPr>
        <a:xfrm>
          <a:off x="4798695" y="5596889"/>
          <a:ext cx="4509135" cy="1192531"/>
          <a:chOff x="7847034" y="1903146"/>
          <a:chExt cx="4489737" cy="1295400"/>
        </a:xfrm>
        <a:solidFill>
          <a:srgbClr val="FBFBFB"/>
        </a:solidFill>
      </xdr:grpSpPr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4BE1599-25CC-B055-E6E5-F971B24C8D34}"/>
              </a:ext>
            </a:extLst>
          </xdr:cNvPr>
          <xdr:cNvSpPr txBox="1"/>
        </xdr:nvSpPr>
        <xdr:spPr>
          <a:xfrm>
            <a:off x="7847034" y="1903146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SOMARPRODUTO()</a:t>
            </a: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Soma dos produtos entre quantidade e preço unitário.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=SOMARPRODUTO(Matriz1;[Matriz2];[Matriz3];...)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5EC71A86-2B5D-5DEC-EB75-8DAD65AB649C}"/>
              </a:ext>
            </a:extLst>
          </xdr:cNvPr>
          <xdr:cNvCxnSpPr/>
        </xdr:nvCxnSpPr>
        <xdr:spPr>
          <a:xfrm>
            <a:off x="7961116" y="229615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9</xdr:col>
      <xdr:colOff>114300</xdr:colOff>
      <xdr:row>44</xdr:row>
      <xdr:rowOff>85725</xdr:rowOff>
    </xdr:from>
    <xdr:to>
      <xdr:col>12</xdr:col>
      <xdr:colOff>342900</xdr:colOff>
      <xdr:row>52</xdr:row>
      <xdr:rowOff>9525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7732448-C459-465F-9914-E07964A7412A}"/>
            </a:ext>
          </a:extLst>
        </xdr:cNvPr>
        <xdr:cNvGrpSpPr/>
      </xdr:nvGrpSpPr>
      <xdr:grpSpPr>
        <a:xfrm>
          <a:off x="9974580" y="8597265"/>
          <a:ext cx="3787140" cy="1607820"/>
          <a:chOff x="8891010" y="-809236"/>
          <a:chExt cx="4489737" cy="1295400"/>
        </a:xfrm>
        <a:solidFill>
          <a:srgbClr val="FBFBFB"/>
        </a:solidFill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C338E179-566B-0F58-DAEC-C53454049C1A}"/>
              </a:ext>
            </a:extLst>
          </xdr:cNvPr>
          <xdr:cNvSpPr txBox="1"/>
        </xdr:nvSpPr>
        <xdr:spPr>
          <a:xfrm>
            <a:off x="8891010" y="-809236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arredondameto</a:t>
            </a:r>
          </a:p>
          <a:p>
            <a:pPr eaLnBrk="1" fontAlgn="auto" latinLnBrk="0" hangingPunct="1"/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Arredondar.Para.Baixo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Arredondar.Para.Cima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Int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(Número)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Abs(Número)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0" name="Conector reto 19">
            <a:extLst>
              <a:ext uri="{FF2B5EF4-FFF2-40B4-BE49-F238E27FC236}">
                <a16:creationId xmlns:a16="http://schemas.microsoft.com/office/drawing/2014/main" id="{BC306274-AD7D-C25F-FF7D-E60C5D8AB432}"/>
              </a:ext>
            </a:extLst>
          </xdr:cNvPr>
          <xdr:cNvCxnSpPr/>
        </xdr:nvCxnSpPr>
        <xdr:spPr>
          <a:xfrm>
            <a:off x="8973326" y="-496731"/>
            <a:ext cx="3272193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438149</xdr:colOff>
      <xdr:row>8</xdr:row>
      <xdr:rowOff>142871</xdr:rowOff>
    </xdr:from>
    <xdr:to>
      <xdr:col>12</xdr:col>
      <xdr:colOff>161925</xdr:colOff>
      <xdr:row>15</xdr:row>
      <xdr:rowOff>19050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0FF018F-B667-4E76-9AEA-738911811FB1}"/>
            </a:ext>
          </a:extLst>
        </xdr:cNvPr>
        <xdr:cNvSpPr txBox="1"/>
      </xdr:nvSpPr>
      <xdr:spPr>
        <a:xfrm>
          <a:off x="10298429" y="2002151"/>
          <a:ext cx="3282316" cy="1186819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</a:t>
          </a:r>
          <a:r>
            <a:rPr lang="pt-BR" sz="1100" baseline="0"/>
            <a:t> sinal </a:t>
          </a:r>
          <a:r>
            <a:rPr lang="pt-BR" sz="1100" b="1" baseline="0"/>
            <a:t>: (dois pontos) </a:t>
          </a:r>
          <a:r>
            <a:rPr lang="pt-BR" sz="1100" baseline="0"/>
            <a:t>é utilizado para selecionar um intervalo. O sinal </a:t>
          </a:r>
          <a:r>
            <a:rPr lang="pt-BR" sz="1100" b="1" baseline="0"/>
            <a:t>; (ponto e vírgula)</a:t>
          </a:r>
          <a:r>
            <a:rPr lang="pt-BR" sz="1100" baseline="0"/>
            <a:t> é utilizado para adicionar um novo argumento ou um novo intervalo. No exemplo ao lado podemo usar a função </a:t>
          </a:r>
          <a:r>
            <a:rPr lang="pt-BR" sz="1100" b="1" baseline="0"/>
            <a:t>=SOMA(M7:M10;M14:M17)</a:t>
          </a:r>
          <a:endParaRPr lang="pt-BR" sz="11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6F96B-5D31-4243-9EFB-1116897EABF1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DBFC6A2-3927-BE6D-41CC-6E3F3BFC92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806DB902-2BB6-3AFD-1790-47A008F500C9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3</xdr:col>
      <xdr:colOff>101600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E65F19-1C23-4CE1-832E-1DD0952EAB61}"/>
            </a:ext>
          </a:extLst>
        </xdr:cNvPr>
        <xdr:cNvGrpSpPr/>
      </xdr:nvGrpSpPr>
      <xdr:grpSpPr>
        <a:xfrm>
          <a:off x="1680845" y="238125"/>
          <a:ext cx="127825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6C0A8BC-9C18-BBBA-326C-F675A45096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26E35FB-8F55-0B90-8015-EF754A2C89C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260350</xdr:colOff>
      <xdr:row>1</xdr:row>
      <xdr:rowOff>123825</xdr:rowOff>
    </xdr:from>
    <xdr:to>
      <xdr:col>4</xdr:col>
      <xdr:colOff>269875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5EBB532-1D4C-4464-BE0E-97AD167B6798}"/>
            </a:ext>
          </a:extLst>
        </xdr:cNvPr>
        <xdr:cNvGrpSpPr/>
      </xdr:nvGrpSpPr>
      <xdr:grpSpPr>
        <a:xfrm>
          <a:off x="3117850" y="238125"/>
          <a:ext cx="122110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F6842D39-16B8-90A9-7FCE-E9EDF8699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FBBA562-9501-84CE-6427-285202D46828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6</xdr:col>
      <xdr:colOff>219074</xdr:colOff>
      <xdr:row>7</xdr:row>
      <xdr:rowOff>9524</xdr:rowOff>
    </xdr:from>
    <xdr:to>
      <xdr:col>12</xdr:col>
      <xdr:colOff>22511</xdr:colOff>
      <xdr:row>16</xdr:row>
      <xdr:rowOff>76200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0E432F9-E113-4D13-A4AB-90628B1A7A00}"/>
            </a:ext>
          </a:extLst>
        </xdr:cNvPr>
        <xdr:cNvGrpSpPr/>
      </xdr:nvGrpSpPr>
      <xdr:grpSpPr>
        <a:xfrm>
          <a:off x="6642734" y="1845944"/>
          <a:ext cx="4695477" cy="1712596"/>
          <a:chOff x="7727767" y="766330"/>
          <a:chExt cx="4489737" cy="1295400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AE5B9854-2B24-05E3-5E14-64696269B3B7}"/>
              </a:ext>
            </a:extLst>
          </xdr:cNvPr>
          <xdr:cNvSpPr txBox="1"/>
        </xdr:nvSpPr>
        <xdr:spPr>
          <a:xfrm>
            <a:off x="7727767" y="766330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 COMISSÃO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Cálculo entre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 Vendido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Comissão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 DE VALORES VENDIDOS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Soma dos valores do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campo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 com Comissão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 Apresente o resultado arredondado sem casas decimais.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19B68A19-B568-7F09-DAE0-C8068BA19B04}"/>
              </a:ext>
            </a:extLst>
          </xdr:cNvPr>
          <xdr:cNvCxnSpPr/>
        </xdr:nvCxnSpPr>
        <xdr:spPr>
          <a:xfrm>
            <a:off x="7794443" y="105772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600075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ED526-AB20-4853-BBFB-C0602BDEE79D}"/>
            </a:ext>
          </a:extLst>
        </xdr:cNvPr>
        <xdr:cNvGrpSpPr/>
      </xdr:nvGrpSpPr>
      <xdr:grpSpPr>
        <a:xfrm>
          <a:off x="262395" y="238125"/>
          <a:ext cx="128256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8A209BE-0303-9C6D-CE43-20296C4BE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9486F68-2331-BEA9-D7FB-1591DDD6FBA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758825</xdr:colOff>
      <xdr:row>1</xdr:row>
      <xdr:rowOff>123825</xdr:rowOff>
    </xdr:from>
    <xdr:to>
      <xdr:col>3</xdr:col>
      <xdr:colOff>425450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D01402-F8A2-426A-A3CD-C2EEB4F98A83}"/>
            </a:ext>
          </a:extLst>
        </xdr:cNvPr>
        <xdr:cNvGrpSpPr/>
      </xdr:nvGrpSpPr>
      <xdr:grpSpPr>
        <a:xfrm>
          <a:off x="1703705" y="238125"/>
          <a:ext cx="123634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B4CA2BD9-71E2-5830-D0F8-CC5BA50879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5885703-3E31-5D2F-E3BA-411122AF189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584200</xdr:colOff>
      <xdr:row>1</xdr:row>
      <xdr:rowOff>123825</xdr:rowOff>
    </xdr:from>
    <xdr:to>
      <xdr:col>4</xdr:col>
      <xdr:colOff>631825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E91C65-7A2D-4C02-ABC6-6B72F530BCBA}"/>
            </a:ext>
          </a:extLst>
        </xdr:cNvPr>
        <xdr:cNvGrpSpPr/>
      </xdr:nvGrpSpPr>
      <xdr:grpSpPr>
        <a:xfrm>
          <a:off x="3098800" y="238125"/>
          <a:ext cx="122110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5A47D2-66AA-6903-1EF6-65DBBFE0B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CD1FF4B4-567C-EA8E-89B8-68DB7243DD8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9</xdr:col>
      <xdr:colOff>152400</xdr:colOff>
      <xdr:row>5</xdr:row>
      <xdr:rowOff>120014</xdr:rowOff>
    </xdr:from>
    <xdr:to>
      <xdr:col>15</xdr:col>
      <xdr:colOff>91440</xdr:colOff>
      <xdr:row>22</xdr:row>
      <xdr:rowOff>120015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84FA765-26AD-458F-929F-5059544DE20D}"/>
            </a:ext>
          </a:extLst>
        </xdr:cNvPr>
        <xdr:cNvGrpSpPr/>
      </xdr:nvGrpSpPr>
      <xdr:grpSpPr>
        <a:xfrm>
          <a:off x="10149840" y="1743074"/>
          <a:ext cx="4076700" cy="3108961"/>
          <a:chOff x="8607214" y="426030"/>
          <a:chExt cx="4489737" cy="1463243"/>
        </a:xfrm>
        <a:solidFill>
          <a:srgbClr val="F2F2F2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763648B-F0E9-EF45-B5E4-A07C308BA778}"/>
              </a:ext>
            </a:extLst>
          </xdr:cNvPr>
          <xdr:cNvSpPr txBox="1"/>
        </xdr:nvSpPr>
        <xdr:spPr>
          <a:xfrm>
            <a:off x="8607214" y="426030"/>
            <a:ext cx="4489737" cy="1463243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Para o evento Conferência Geek, foi contratado um convênio com o estacionamento local para os palestrantes e funcionários, você ficou encarregado do controle: </a:t>
            </a:r>
            <a:b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</a:b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DURAÇÃO: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Calcule o tempo de estádia do veículo no estacionamento;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CONVERSÃO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 Converta o valor da estádia para decimal;</a:t>
            </a:r>
          </a:p>
          <a:p>
            <a:pPr eaLnBrk="1" fontAlgn="auto" latinLnBrk="0" hangingPunct="1"/>
            <a:endParaRPr lang="pt-BR" sz="11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ARREDONDADO: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Arredonde de forma que tenha apenas a parte inteira disponível. 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 arredondamento deve ser levado para cima.</a:t>
            </a:r>
          </a:p>
          <a:p>
            <a:pPr eaLnBrk="1" fontAlgn="auto" latinLnBrk="0" hangingPunct="1"/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TOTAL: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 arredondado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* VALOR HORA;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536871CA-3760-E82C-DE34-B4A24AEC4E4F}"/>
              </a:ext>
            </a:extLst>
          </xdr:cNvPr>
          <xdr:cNvCxnSpPr/>
        </xdr:nvCxnSpPr>
        <xdr:spPr>
          <a:xfrm>
            <a:off x="8737131" y="624093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111900</xdr:colOff>
      <xdr:row>1</xdr:row>
      <xdr:rowOff>130175</xdr:rowOff>
    </xdr:from>
    <xdr:to>
      <xdr:col>2</xdr:col>
      <xdr:colOff>231775</xdr:colOff>
      <xdr:row>1</xdr:row>
      <xdr:rowOff>415150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D14896E-891D-4C3D-B73D-5895907ABC84}"/>
            </a:ext>
          </a:extLst>
        </xdr:cNvPr>
        <xdr:cNvGrpSpPr/>
      </xdr:nvGrpSpPr>
      <xdr:grpSpPr>
        <a:xfrm>
          <a:off x="271920" y="244475"/>
          <a:ext cx="1285735" cy="284975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2D6D82E-92C4-BCFC-CEDE-0D4D90DC51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A49A413-001F-80C9-F114-073745F4BDCB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384175</xdr:colOff>
      <xdr:row>1</xdr:row>
      <xdr:rowOff>130175</xdr:rowOff>
    </xdr:from>
    <xdr:to>
      <xdr:col>3</xdr:col>
      <xdr:colOff>434975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5F2495-BC53-4376-8035-2FE7BC8348B4}"/>
            </a:ext>
          </a:extLst>
        </xdr:cNvPr>
        <xdr:cNvGrpSpPr/>
      </xdr:nvGrpSpPr>
      <xdr:grpSpPr>
        <a:xfrm>
          <a:off x="1710055" y="244475"/>
          <a:ext cx="1247140" cy="30797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82E269F-EEBA-0D10-A0EB-8C2BD4832E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F0083A2-98C5-8B0A-2DBD-E919CA43630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587375</xdr:colOff>
      <xdr:row>1</xdr:row>
      <xdr:rowOff>130175</xdr:rowOff>
    </xdr:from>
    <xdr:to>
      <xdr:col>4</xdr:col>
      <xdr:colOff>723064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D039A9-2867-43BE-B31E-6A8EF2AD078C}"/>
            </a:ext>
          </a:extLst>
        </xdr:cNvPr>
        <xdr:cNvGrpSpPr/>
      </xdr:nvGrpSpPr>
      <xdr:grpSpPr>
        <a:xfrm>
          <a:off x="3109595" y="244475"/>
          <a:ext cx="1232969" cy="30797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FEEE36B-97B4-EFC1-2B71-A6C65CA44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D482A16-7C7B-3910-AF25-4CCF17B7F91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7</xdr:col>
      <xdr:colOff>138699</xdr:colOff>
      <xdr:row>3</xdr:row>
      <xdr:rowOff>811</xdr:rowOff>
    </xdr:from>
    <xdr:to>
      <xdr:col>13</xdr:col>
      <xdr:colOff>152400</xdr:colOff>
      <xdr:row>20</xdr:row>
      <xdr:rowOff>238126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E7D28CE-5B69-477D-90A2-0857449CB7D5}"/>
            </a:ext>
          </a:extLst>
        </xdr:cNvPr>
        <xdr:cNvGrpSpPr/>
      </xdr:nvGrpSpPr>
      <xdr:grpSpPr>
        <a:xfrm>
          <a:off x="6821439" y="1098091"/>
          <a:ext cx="5553441" cy="3422475"/>
          <a:chOff x="3542588" y="17490971"/>
          <a:chExt cx="10714919" cy="3818267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D873A5B0-C1BF-850B-B4E5-4E0DE8309E30}"/>
              </a:ext>
            </a:extLst>
          </xdr:cNvPr>
          <xdr:cNvSpPr txBox="1"/>
        </xdr:nvSpPr>
        <xdr:spPr>
          <a:xfrm>
            <a:off x="3542588" y="17490971"/>
            <a:ext cx="10714919" cy="3818267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Estatísticas()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CONT.VALORES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conta o número de células que não estão vazias em um intervalo.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=CONT.VALORES(valor1, [valor2],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CONT.NÚM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conta o número de células que contêm números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=CONT.NÚM(valor1, [valor2],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MÁXIMO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etorna o maior valor de um conjunto de valores.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MÁXIMO(número1, [número2],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MÍNIMO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retorna o menor número na lista de argumentos.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=MÍNIMO(número1, [número2], ...)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MÉDIA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devolve a média (média aritmética) dos argumentos.]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MÉDIA(número1; [número2]; ...)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CONTAR.VAZIO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 número de células vazias em um intervalo de células.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CONTAR.VAZIO(Intervalo)</a:t>
            </a:r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385A4D1D-0198-090C-D725-F6FCF0DDBF94}"/>
              </a:ext>
            </a:extLst>
          </xdr:cNvPr>
          <xdr:cNvCxnSpPr/>
        </xdr:nvCxnSpPr>
        <xdr:spPr>
          <a:xfrm>
            <a:off x="3722796" y="17914660"/>
            <a:ext cx="6028661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323850</xdr:colOff>
      <xdr:row>22</xdr:row>
      <xdr:rowOff>47625</xdr:rowOff>
    </xdr:from>
    <xdr:to>
      <xdr:col>13</xdr:col>
      <xdr:colOff>142876</xdr:colOff>
      <xdr:row>33</xdr:row>
      <xdr:rowOff>123825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649998B-174B-4340-A5CD-55DC742C0A91}"/>
            </a:ext>
          </a:extLst>
        </xdr:cNvPr>
        <xdr:cNvGrpSpPr/>
      </xdr:nvGrpSpPr>
      <xdr:grpSpPr>
        <a:xfrm>
          <a:off x="7006590" y="5549265"/>
          <a:ext cx="5358766" cy="2141220"/>
          <a:chOff x="7296149" y="17611724"/>
          <a:chExt cx="5181601" cy="2867025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9B761D0-0780-4D1A-E034-C421C286DCA4}"/>
              </a:ext>
            </a:extLst>
          </xdr:cNvPr>
          <xdr:cNvSpPr txBox="1"/>
        </xdr:nvSpPr>
        <xdr:spPr>
          <a:xfrm>
            <a:off x="7296149" y="17611724"/>
            <a:ext cx="5181601" cy="2867025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Maior e Menor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FUNÇÕES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ESTATÍSTICAS 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Maior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etorna o maior número de acordo com a posição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(Intervalo de números; posição)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Menor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retorna o menor número de acordo com a posição</a:t>
            </a: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MENOR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(Intervalo de números; posição)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FBDDA526-DDF7-0615-0831-22CC5B7EB06F}"/>
              </a:ext>
            </a:extLst>
          </xdr:cNvPr>
          <xdr:cNvCxnSpPr/>
        </xdr:nvCxnSpPr>
        <xdr:spPr>
          <a:xfrm>
            <a:off x="7362825" y="18216009"/>
            <a:ext cx="374332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800534</xdr:colOff>
      <xdr:row>1</xdr:row>
      <xdr:rowOff>131445</xdr:rowOff>
    </xdr:from>
    <xdr:to>
      <xdr:col>6</xdr:col>
      <xdr:colOff>42913</xdr:colOff>
      <xdr:row>1</xdr:row>
      <xdr:rowOff>436245</xdr:rowOff>
    </xdr:to>
    <xdr:grpSp>
      <xdr:nvGrpSpPr>
        <xdr:cNvPr id="17" name="Agrupar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7D43E6-6749-4488-8182-A499CE303D39}"/>
            </a:ext>
          </a:extLst>
        </xdr:cNvPr>
        <xdr:cNvGrpSpPr/>
      </xdr:nvGrpSpPr>
      <xdr:grpSpPr>
        <a:xfrm>
          <a:off x="4420034" y="245745"/>
          <a:ext cx="1276919" cy="304800"/>
          <a:chOff x="2085975" y="219075"/>
          <a:chExt cx="1190625" cy="314325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9E76E68-428C-9DC6-E796-5F5A11376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62934FE7-739E-4FF8-AFCC-109DA2097E8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3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1352550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6207F-2A81-4884-B30E-71B5A2EEA502}"/>
            </a:ext>
          </a:extLst>
        </xdr:cNvPr>
        <xdr:cNvGrpSpPr/>
      </xdr:nvGrpSpPr>
      <xdr:grpSpPr>
        <a:xfrm>
          <a:off x="26239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3E4DD0B-3406-361B-1330-89D442CAF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F27E587-D4D3-7ACA-6C84-81C23CE17D4C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82550</xdr:colOff>
      <xdr:row>1</xdr:row>
      <xdr:rowOff>123825</xdr:rowOff>
    </xdr:from>
    <xdr:to>
      <xdr:col>3</xdr:col>
      <xdr:colOff>215900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7C1AE03-92DD-491D-815B-D60705C300C7}"/>
            </a:ext>
          </a:extLst>
        </xdr:cNvPr>
        <xdr:cNvGrpSpPr/>
      </xdr:nvGrpSpPr>
      <xdr:grpSpPr>
        <a:xfrm>
          <a:off x="1713230" y="238125"/>
          <a:ext cx="122301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3854FFB-6036-2E02-D824-372603C332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0499F7D-A0D8-7D43-AD46-4BFE2421C59C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374650</xdr:colOff>
      <xdr:row>1</xdr:row>
      <xdr:rowOff>123825</xdr:rowOff>
    </xdr:from>
    <xdr:to>
      <xdr:col>4</xdr:col>
      <xdr:colOff>488950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9A9386-AD7F-4C92-9BFC-51E68766AFAB}"/>
            </a:ext>
          </a:extLst>
        </xdr:cNvPr>
        <xdr:cNvGrpSpPr/>
      </xdr:nvGrpSpPr>
      <xdr:grpSpPr>
        <a:xfrm>
          <a:off x="3094990" y="238125"/>
          <a:ext cx="121920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C9CF3616-D935-937A-A528-04BE34A594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6ADFE71-5EFD-2B23-E5EF-92CE807A562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6</xdr:col>
      <xdr:colOff>600075</xdr:colOff>
      <xdr:row>3</xdr:row>
      <xdr:rowOff>31750</xdr:rowOff>
    </xdr:from>
    <xdr:to>
      <xdr:col>13</xdr:col>
      <xdr:colOff>393987</xdr:colOff>
      <xdr:row>9</xdr:row>
      <xdr:rowOff>69850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90E27B6-D604-45F7-8E93-EAA14A16706F}"/>
            </a:ext>
          </a:extLst>
        </xdr:cNvPr>
        <xdr:cNvGrpSpPr/>
      </xdr:nvGrpSpPr>
      <xdr:grpSpPr>
        <a:xfrm>
          <a:off x="6368415" y="930910"/>
          <a:ext cx="4708812" cy="1280160"/>
          <a:chOff x="7962899" y="1285875"/>
          <a:chExt cx="4489737" cy="1295400"/>
        </a:xfrm>
        <a:solidFill>
          <a:srgbClr val="F2F2F2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CC6764F-1447-21BA-65D8-FA90ECF0B400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200">
                <a:solidFill>
                  <a:schemeClr val="tx1"/>
                </a:solidFill>
              </a:rPr>
              <a:t>Se as </a:t>
            </a:r>
            <a:r>
              <a:rPr lang="pt-BR" sz="1200" b="1">
                <a:solidFill>
                  <a:srgbClr val="C00000"/>
                </a:solidFill>
              </a:rPr>
              <a:t>vendas forem maiores ou iguais à meta, </a:t>
            </a:r>
            <a:r>
              <a:rPr lang="pt-BR" sz="1200">
                <a:solidFill>
                  <a:schemeClr val="tx1"/>
                </a:solidFill>
              </a:rPr>
              <a:t>será exibido </a:t>
            </a:r>
            <a:r>
              <a:rPr lang="pt-BR" sz="1200" b="1">
                <a:solidFill>
                  <a:schemeClr val="tx1"/>
                </a:solidFill>
              </a:rPr>
              <a:t>"Atingida"; </a:t>
            </a:r>
            <a:r>
              <a:rPr lang="pt-BR" sz="1200">
                <a:solidFill>
                  <a:schemeClr val="tx1"/>
                </a:solidFill>
              </a:rPr>
              <a:t>caso contrário, será exibido </a:t>
            </a:r>
            <a:r>
              <a:rPr lang="pt-BR" sz="1200" b="1">
                <a:solidFill>
                  <a:schemeClr val="tx1"/>
                </a:solidFill>
              </a:rPr>
              <a:t>"Não Atingida"</a:t>
            </a:r>
            <a:endParaRPr lang="pt-BR" sz="12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4E629713-54E3-EC4F-DBF0-6D754E3D156C}"/>
              </a:ext>
            </a:extLst>
          </xdr:cNvPr>
          <xdr:cNvCxnSpPr/>
        </xdr:nvCxnSpPr>
        <xdr:spPr>
          <a:xfrm>
            <a:off x="8001000" y="1771650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304803</xdr:colOff>
      <xdr:row>1</xdr:row>
      <xdr:rowOff>19050</xdr:rowOff>
    </xdr:from>
    <xdr:ext cx="756426" cy="648000"/>
    <xdr:pic>
      <xdr:nvPicPr>
        <xdr:cNvPr id="2" name="Imagem 1">
          <a:extLst>
            <a:ext uri="{FF2B5EF4-FFF2-40B4-BE49-F238E27FC236}">
              <a16:creationId xmlns:a16="http://schemas.microsoft.com/office/drawing/2014/main" id="{26478227-F06C-4862-9F3A-973C6B61E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3" y="201930"/>
          <a:ext cx="756426" cy="648000"/>
        </a:xfrm>
        <a:prstGeom prst="rect">
          <a:avLst/>
        </a:prstGeom>
      </xdr:spPr>
    </xdr:pic>
    <xdr:clientData/>
  </xdr:oneCellAnchor>
  <xdr:oneCellAnchor>
    <xdr:from>
      <xdr:col>0</xdr:col>
      <xdr:colOff>9527</xdr:colOff>
      <xdr:row>1</xdr:row>
      <xdr:rowOff>19050</xdr:rowOff>
    </xdr:from>
    <xdr:ext cx="759378" cy="648000"/>
    <xdr:pic>
      <xdr:nvPicPr>
        <xdr:cNvPr id="3" name="Imagem 2">
          <a:extLst>
            <a:ext uri="{FF2B5EF4-FFF2-40B4-BE49-F238E27FC236}">
              <a16:creationId xmlns:a16="http://schemas.microsoft.com/office/drawing/2014/main" id="{E15A6801-91A7-48A6-A163-ED701A582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7" y="201930"/>
          <a:ext cx="759378" cy="648000"/>
        </a:xfrm>
        <a:prstGeom prst="rect">
          <a:avLst/>
        </a:prstGeom>
      </xdr:spPr>
    </xdr:pic>
    <xdr:clientData/>
  </xdr:oneCellAnchor>
  <xdr:oneCellAnchor>
    <xdr:from>
      <xdr:col>1</xdr:col>
      <xdr:colOff>295274</xdr:colOff>
      <xdr:row>1</xdr:row>
      <xdr:rowOff>95249</xdr:rowOff>
    </xdr:from>
    <xdr:ext cx="504000" cy="504000"/>
    <xdr:pic>
      <xdr:nvPicPr>
        <xdr:cNvPr id="4" name="Imagem 3">
          <a:extLst>
            <a:ext uri="{FF2B5EF4-FFF2-40B4-BE49-F238E27FC236}">
              <a16:creationId xmlns:a16="http://schemas.microsoft.com/office/drawing/2014/main" id="{B9033F72-004A-4A71-9D72-27547717D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4" y="278129"/>
          <a:ext cx="504000" cy="504000"/>
        </a:xfrm>
        <a:prstGeom prst="rect">
          <a:avLst/>
        </a:prstGeom>
      </xdr:spPr>
    </xdr:pic>
    <xdr:clientData/>
  </xdr:oneCellAnchor>
  <xdr:oneCellAnchor>
    <xdr:from>
      <xdr:col>16380</xdr:col>
      <xdr:colOff>561975</xdr:colOff>
      <xdr:row>1</xdr:row>
      <xdr:rowOff>9525</xdr:rowOff>
    </xdr:from>
    <xdr:ext cx="759378" cy="648000"/>
    <xdr:pic>
      <xdr:nvPicPr>
        <xdr:cNvPr id="5" name="Imagem 4">
          <a:extLst>
            <a:ext uri="{FF2B5EF4-FFF2-40B4-BE49-F238E27FC236}">
              <a16:creationId xmlns:a16="http://schemas.microsoft.com/office/drawing/2014/main" id="{22C23317-9342-4863-B6B5-03F81B49C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5560055" y="192405"/>
          <a:ext cx="759378" cy="648000"/>
        </a:xfrm>
        <a:prstGeom prst="rect">
          <a:avLst/>
        </a:prstGeom>
      </xdr:spPr>
    </xdr:pic>
    <xdr:clientData/>
  </xdr:oneCellAnchor>
  <xdr:oneCellAnchor>
    <xdr:from>
      <xdr:col>16383</xdr:col>
      <xdr:colOff>188100</xdr:colOff>
      <xdr:row>1</xdr:row>
      <xdr:rowOff>7125</xdr:rowOff>
    </xdr:from>
    <xdr:ext cx="759378" cy="648000"/>
    <xdr:pic>
      <xdr:nvPicPr>
        <xdr:cNvPr id="6" name="Imagem 5">
          <a:extLst>
            <a:ext uri="{FF2B5EF4-FFF2-40B4-BE49-F238E27FC236}">
              <a16:creationId xmlns:a16="http://schemas.microsoft.com/office/drawing/2014/main" id="{531F1737-B8D2-49FB-8F9F-2CDD6B336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106420" y="190005"/>
          <a:ext cx="759378" cy="648000"/>
        </a:xfrm>
        <a:prstGeom prst="rect">
          <a:avLst/>
        </a:prstGeom>
      </xdr:spPr>
    </xdr:pic>
    <xdr:clientData/>
  </xdr:oneCellAnchor>
  <xdr:oneCellAnchor>
    <xdr:from>
      <xdr:col>16382</xdr:col>
      <xdr:colOff>190497</xdr:colOff>
      <xdr:row>1</xdr:row>
      <xdr:rowOff>123824</xdr:rowOff>
    </xdr:from>
    <xdr:ext cx="504000" cy="504000"/>
    <xdr:pic>
      <xdr:nvPicPr>
        <xdr:cNvPr id="7" name="Imagem 6">
          <a:extLst>
            <a:ext uri="{FF2B5EF4-FFF2-40B4-BE49-F238E27FC236}">
              <a16:creationId xmlns:a16="http://schemas.microsoft.com/office/drawing/2014/main" id="{46AE3A93-23B1-495F-91B6-CBDE58D5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468737" y="306704"/>
          <a:ext cx="504000" cy="504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1048571</xdr:row>
      <xdr:rowOff>116662</xdr:rowOff>
    </xdr:from>
    <xdr:ext cx="759378" cy="648000"/>
    <xdr:pic>
      <xdr:nvPicPr>
        <xdr:cNvPr id="8" name="Imagem 7">
          <a:extLst>
            <a:ext uri="{FF2B5EF4-FFF2-40B4-BE49-F238E27FC236}">
              <a16:creationId xmlns:a16="http://schemas.microsoft.com/office/drawing/2014/main" id="{94EBD306-2EA9-49C3-AC76-14845A30A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762727802"/>
          <a:ext cx="759378" cy="648000"/>
        </a:xfrm>
        <a:prstGeom prst="rect">
          <a:avLst/>
        </a:prstGeom>
      </xdr:spPr>
    </xdr:pic>
    <xdr:clientData/>
  </xdr:oneCellAnchor>
  <xdr:oneCellAnchor>
    <xdr:from>
      <xdr:col>2</xdr:col>
      <xdr:colOff>280951</xdr:colOff>
      <xdr:row>1048571</xdr:row>
      <xdr:rowOff>116662</xdr:rowOff>
    </xdr:from>
    <xdr:ext cx="756426" cy="648000"/>
    <xdr:pic>
      <xdr:nvPicPr>
        <xdr:cNvPr id="9" name="Imagem 8">
          <a:extLst>
            <a:ext uri="{FF2B5EF4-FFF2-40B4-BE49-F238E27FC236}">
              <a16:creationId xmlns:a16="http://schemas.microsoft.com/office/drawing/2014/main" id="{89B099BA-309C-4CE7-8C8E-B4364AEB0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111" y="191762727802"/>
          <a:ext cx="756426" cy="648000"/>
        </a:xfrm>
        <a:prstGeom prst="rect">
          <a:avLst/>
        </a:prstGeom>
      </xdr:spPr>
    </xdr:pic>
    <xdr:clientData/>
  </xdr:oneCellAnchor>
  <xdr:oneCellAnchor>
    <xdr:from>
      <xdr:col>1</xdr:col>
      <xdr:colOff>276222</xdr:colOff>
      <xdr:row>1048572</xdr:row>
      <xdr:rowOff>9524</xdr:rowOff>
    </xdr:from>
    <xdr:ext cx="504000" cy="504000"/>
    <xdr:pic>
      <xdr:nvPicPr>
        <xdr:cNvPr id="10" name="Imagem 9">
          <a:extLst>
            <a:ext uri="{FF2B5EF4-FFF2-40B4-BE49-F238E27FC236}">
              <a16:creationId xmlns:a16="http://schemas.microsoft.com/office/drawing/2014/main" id="{CD50D584-6515-4E91-ADDA-221AF66A7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02" y="191762803544"/>
          <a:ext cx="504000" cy="504000"/>
        </a:xfrm>
        <a:prstGeom prst="rect">
          <a:avLst/>
        </a:prstGeom>
      </xdr:spPr>
    </xdr:pic>
    <xdr:clientData/>
  </xdr:oneCellAnchor>
  <xdr:oneCellAnchor>
    <xdr:from>
      <xdr:col>16380</xdr:col>
      <xdr:colOff>508073</xdr:colOff>
      <xdr:row>1048571</xdr:row>
      <xdr:rowOff>142875</xdr:rowOff>
    </xdr:from>
    <xdr:ext cx="759378" cy="648000"/>
    <xdr:pic>
      <xdr:nvPicPr>
        <xdr:cNvPr id="11" name="Imagem 10">
          <a:extLst>
            <a:ext uri="{FF2B5EF4-FFF2-40B4-BE49-F238E27FC236}">
              <a16:creationId xmlns:a16="http://schemas.microsoft.com/office/drawing/2014/main" id="{B03E7171-6945-4BEF-8CFE-3C2CD88AB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5506153" y="191762754015"/>
          <a:ext cx="759378" cy="648000"/>
        </a:xfrm>
        <a:prstGeom prst="rect">
          <a:avLst/>
        </a:prstGeom>
      </xdr:spPr>
    </xdr:pic>
    <xdr:clientData/>
  </xdr:oneCellAnchor>
  <xdr:oneCellAnchor>
    <xdr:from>
      <xdr:col>16383</xdr:col>
      <xdr:colOff>196074</xdr:colOff>
      <xdr:row>1048571</xdr:row>
      <xdr:rowOff>135675</xdr:rowOff>
    </xdr:from>
    <xdr:ext cx="756426" cy="648000"/>
    <xdr:pic>
      <xdr:nvPicPr>
        <xdr:cNvPr id="12" name="Imagem 11">
          <a:extLst>
            <a:ext uri="{FF2B5EF4-FFF2-40B4-BE49-F238E27FC236}">
              <a16:creationId xmlns:a16="http://schemas.microsoft.com/office/drawing/2014/main" id="{CCB503A5-0FFF-48A4-8534-227EFB9E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114394" y="191762746815"/>
          <a:ext cx="756426" cy="648000"/>
        </a:xfrm>
        <a:prstGeom prst="rect">
          <a:avLst/>
        </a:prstGeom>
      </xdr:spPr>
    </xdr:pic>
    <xdr:clientData/>
  </xdr:oneCellAnchor>
  <xdr:oneCellAnchor>
    <xdr:from>
      <xdr:col>16382</xdr:col>
      <xdr:colOff>174695</xdr:colOff>
      <xdr:row>1048572</xdr:row>
      <xdr:rowOff>47624</xdr:rowOff>
    </xdr:from>
    <xdr:ext cx="504000" cy="504000"/>
    <xdr:pic>
      <xdr:nvPicPr>
        <xdr:cNvPr id="13" name="Imagem 12">
          <a:extLst>
            <a:ext uri="{FF2B5EF4-FFF2-40B4-BE49-F238E27FC236}">
              <a16:creationId xmlns:a16="http://schemas.microsoft.com/office/drawing/2014/main" id="{C465E60D-E965-4560-8AB8-0786C3E75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452935" y="191762841644"/>
          <a:ext cx="504000" cy="504000"/>
        </a:xfrm>
        <a:prstGeom prst="rect">
          <a:avLst/>
        </a:prstGeom>
      </xdr:spPr>
    </xdr:pic>
    <xdr:clientData/>
  </xdr:oneCellAnchor>
  <xdr:twoCellAnchor>
    <xdr:from>
      <xdr:col>2</xdr:col>
      <xdr:colOff>323850</xdr:colOff>
      <xdr:row>8</xdr:row>
      <xdr:rowOff>142876</xdr:rowOff>
    </xdr:from>
    <xdr:to>
      <xdr:col>5</xdr:col>
      <xdr:colOff>523875</xdr:colOff>
      <xdr:row>12</xdr:row>
      <xdr:rowOff>66676</xdr:rowOff>
    </xdr:to>
    <xdr:sp macro="" textlink="">
      <xdr:nvSpPr>
        <xdr:cNvPr id="14" name="Texto Explicativo Retangular com Cantos Arredondados 11">
          <a:extLst>
            <a:ext uri="{FF2B5EF4-FFF2-40B4-BE49-F238E27FC236}">
              <a16:creationId xmlns:a16="http://schemas.microsoft.com/office/drawing/2014/main" id="{C329A699-A14F-4FD9-BC81-7F8A5299D9AB}"/>
            </a:ext>
          </a:extLst>
        </xdr:cNvPr>
        <xdr:cNvSpPr/>
      </xdr:nvSpPr>
      <xdr:spPr>
        <a:xfrm>
          <a:off x="1604010" y="1552576"/>
          <a:ext cx="2120265" cy="655320"/>
        </a:xfrm>
        <a:prstGeom prst="wedgeRoundRectCallout">
          <a:avLst>
            <a:gd name="adj1" fmla="val -31683"/>
            <a:gd name="adj2" fmla="val -124966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Você sabe a quantidade de colunas disponíveis no Excel 365 ?</a:t>
          </a:r>
        </a:p>
      </xdr:txBody>
    </xdr:sp>
    <xdr:clientData/>
  </xdr:twoCellAnchor>
  <xdr:twoCellAnchor>
    <xdr:from>
      <xdr:col>16379</xdr:col>
      <xdr:colOff>314325</xdr:colOff>
      <xdr:row>8</xdr:row>
      <xdr:rowOff>123824</xdr:rowOff>
    </xdr:from>
    <xdr:to>
      <xdr:col>16383</xdr:col>
      <xdr:colOff>38100</xdr:colOff>
      <xdr:row>14</xdr:row>
      <xdr:rowOff>9525</xdr:rowOff>
    </xdr:to>
    <xdr:sp macro="" textlink="">
      <xdr:nvSpPr>
        <xdr:cNvPr id="15" name="Texto Explicativo Retangular com Cantos Arredondados 11">
          <a:extLst>
            <a:ext uri="{FF2B5EF4-FFF2-40B4-BE49-F238E27FC236}">
              <a16:creationId xmlns:a16="http://schemas.microsoft.com/office/drawing/2014/main" id="{30F14480-0C9D-4616-8902-3B4D535AA08B}"/>
            </a:ext>
          </a:extLst>
        </xdr:cNvPr>
        <xdr:cNvSpPr/>
      </xdr:nvSpPr>
      <xdr:spPr>
        <a:xfrm>
          <a:off x="10484672325" y="1533524"/>
          <a:ext cx="2284095" cy="982981"/>
        </a:xfrm>
        <a:prstGeom prst="wedgeRoundRectCallout">
          <a:avLst>
            <a:gd name="adj1" fmla="val -9148"/>
            <a:gd name="adj2" fmla="val -105617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São 16.384 colunas. </a:t>
          </a:r>
        </a:p>
        <a:p>
          <a:pPr algn="l"/>
          <a:endParaRPr lang="pt-BR" sz="1100" b="1">
            <a:solidFill>
              <a:schemeClr val="accent1">
                <a:lumMod val="50000"/>
              </a:schemeClr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E quantas linhas possui o Excel ?</a:t>
          </a:r>
        </a:p>
      </xdr:txBody>
    </xdr:sp>
    <xdr:clientData/>
  </xdr:twoCellAnchor>
  <xdr:twoCellAnchor>
    <xdr:from>
      <xdr:col>16375</xdr:col>
      <xdr:colOff>276225</xdr:colOff>
      <xdr:row>1048567</xdr:row>
      <xdr:rowOff>57150</xdr:rowOff>
    </xdr:from>
    <xdr:to>
      <xdr:col>16378</xdr:col>
      <xdr:colOff>476250</xdr:colOff>
      <xdr:row>1048572</xdr:row>
      <xdr:rowOff>171450</xdr:rowOff>
    </xdr:to>
    <xdr:sp macro="" textlink="">
      <xdr:nvSpPr>
        <xdr:cNvPr id="16" name="Texto Explicativo Retangular com Cantos Arredondados 11">
          <a:extLst>
            <a:ext uri="{FF2B5EF4-FFF2-40B4-BE49-F238E27FC236}">
              <a16:creationId xmlns:a16="http://schemas.microsoft.com/office/drawing/2014/main" id="{42B68678-270A-4590-95A4-A3C22B4DDF01}"/>
            </a:ext>
          </a:extLst>
        </xdr:cNvPr>
        <xdr:cNvSpPr/>
      </xdr:nvSpPr>
      <xdr:spPr>
        <a:xfrm>
          <a:off x="10482073905" y="191761936770"/>
          <a:ext cx="2120265" cy="1028700"/>
        </a:xfrm>
        <a:prstGeom prst="wedgeRoundRectCallout">
          <a:avLst>
            <a:gd name="adj1" fmla="val 91791"/>
            <a:gd name="adj2" fmla="val 43940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Isso mesmo! São 1.048.576 linhas. </a:t>
          </a:r>
        </a:p>
        <a:p>
          <a:pPr algn="l"/>
          <a:endParaRPr lang="pt-BR" sz="1100" b="1">
            <a:solidFill>
              <a:schemeClr val="accent1">
                <a:lumMod val="50000"/>
              </a:schemeClr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Totalizando quantas células ?</a:t>
          </a:r>
        </a:p>
      </xdr:txBody>
    </xdr:sp>
    <xdr:clientData/>
  </xdr:twoCellAnchor>
  <xdr:twoCellAnchor>
    <xdr:from>
      <xdr:col>4</xdr:col>
      <xdr:colOff>523875</xdr:colOff>
      <xdr:row>1048567</xdr:row>
      <xdr:rowOff>142875</xdr:rowOff>
    </xdr:from>
    <xdr:to>
      <xdr:col>8</xdr:col>
      <xdr:colOff>114300</xdr:colOff>
      <xdr:row>1048572</xdr:row>
      <xdr:rowOff>19050</xdr:rowOff>
    </xdr:to>
    <xdr:sp macro="" textlink="">
      <xdr:nvSpPr>
        <xdr:cNvPr id="17" name="Texto Explicativo Retangular com Cantos Arredondados 11">
          <a:extLst>
            <a:ext uri="{FF2B5EF4-FFF2-40B4-BE49-F238E27FC236}">
              <a16:creationId xmlns:a16="http://schemas.microsoft.com/office/drawing/2014/main" id="{B03901BF-7CCC-4622-B2CF-1760A556E2A8}"/>
            </a:ext>
          </a:extLst>
        </xdr:cNvPr>
        <xdr:cNvSpPr/>
      </xdr:nvSpPr>
      <xdr:spPr>
        <a:xfrm>
          <a:off x="3084195" y="191762022495"/>
          <a:ext cx="2150745" cy="790575"/>
        </a:xfrm>
        <a:prstGeom prst="wedgeRoundRectCallout">
          <a:avLst>
            <a:gd name="adj1" fmla="val -53749"/>
            <a:gd name="adj2" fmla="val 87618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17.179.869.184 celúlas,  o suficiente para trabalharmos.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66F22-B348-4829-883A-F3555F376F64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C36D720-5CFA-528F-A79F-AD0CD5234E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0A9944E-7C9C-A801-55AE-B662E015ADE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3</xdr:col>
      <xdr:colOff>101600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29C109-BCAA-4DB8-B7D4-CC31FABF8E7B}"/>
            </a:ext>
          </a:extLst>
        </xdr:cNvPr>
        <xdr:cNvGrpSpPr/>
      </xdr:nvGrpSpPr>
      <xdr:grpSpPr>
        <a:xfrm>
          <a:off x="1680845" y="238125"/>
          <a:ext cx="127825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C640CF7-7973-955E-3854-D9FEE89F9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E145022-959E-3EC8-7430-A881EB67A69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260350</xdr:colOff>
      <xdr:row>1</xdr:row>
      <xdr:rowOff>123825</xdr:rowOff>
    </xdr:from>
    <xdr:to>
      <xdr:col>4</xdr:col>
      <xdr:colOff>212725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9B9724F-2DA1-437E-A1C4-C0DC0C8E3B28}"/>
            </a:ext>
          </a:extLst>
        </xdr:cNvPr>
        <xdr:cNvGrpSpPr/>
      </xdr:nvGrpSpPr>
      <xdr:grpSpPr>
        <a:xfrm>
          <a:off x="3117850" y="238125"/>
          <a:ext cx="122491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DFB80D6-C4FC-8344-82A5-C9E1851E06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1CA1A7-BBEE-C559-D363-B21B9BE0C63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7</xdr:col>
      <xdr:colOff>777240</xdr:colOff>
      <xdr:row>6</xdr:row>
      <xdr:rowOff>104141</xdr:rowOff>
    </xdr:from>
    <xdr:to>
      <xdr:col>11</xdr:col>
      <xdr:colOff>485775</xdr:colOff>
      <xdr:row>18</xdr:row>
      <xdr:rowOff>38101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677DB85-82B7-45FE-BB21-77ACFFD9F3F1}"/>
            </a:ext>
          </a:extLst>
        </xdr:cNvPr>
        <xdr:cNvGrpSpPr/>
      </xdr:nvGrpSpPr>
      <xdr:grpSpPr>
        <a:xfrm>
          <a:off x="8625840" y="1803401"/>
          <a:ext cx="3404235" cy="2128520"/>
          <a:chOff x="9271627" y="2569417"/>
          <a:chExt cx="4625951" cy="1120415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820BC0F3-CC79-79B8-0D1C-D2EB1E1BF110}"/>
              </a:ext>
            </a:extLst>
          </xdr:cNvPr>
          <xdr:cNvSpPr txBox="1"/>
        </xdr:nvSpPr>
        <xdr:spPr>
          <a:xfrm>
            <a:off x="9271627" y="2569417"/>
            <a:ext cx="4625951" cy="1120415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pPr eaLnBrk="1" fontAlgn="auto" latinLnBrk="0" hangingPunct="1"/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AUMENTO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>
                <a:solidFill>
                  <a:srgbClr val="C00000"/>
                </a:solidFill>
                <a:effectLst/>
                <a:latin typeface="+mj-lt"/>
                <a:ea typeface="+mn-ea"/>
                <a:cs typeface="+mn-cs"/>
              </a:rPr>
              <a:t>Se o tempo de casa for à partir de 7 anos 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o 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aumento será de 5%,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caso contrário 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será de 2%</a:t>
            </a:r>
          </a:p>
          <a:p>
            <a:pPr eaLnBrk="1" fontAlgn="auto" latinLnBrk="0" hangingPunct="1"/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NOVO SALARIO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Salário Atual + Aumento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14E260AA-3920-95B0-E407-27FF96B88964}"/>
              </a:ext>
            </a:extLst>
          </xdr:cNvPr>
          <xdr:cNvCxnSpPr/>
        </xdr:nvCxnSpPr>
        <xdr:spPr>
          <a:xfrm>
            <a:off x="9405315" y="2768401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B24F85D8-BF58-4837-8DCE-C26039DF12C8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38416207-70F8-E64E-A200-A99DD6262A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930A3F5-3C57-2431-EC84-55873C357D7A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200150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61DE87-E835-4988-ABF9-009472AC3D68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3CDF78A-85CD-E827-F3E9-563D6F6C86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7BD4AB8-400E-6C0C-B92E-83D2EC32F9D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3325F-F2E1-4F11-9E3D-8855CC68E4F8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606AEC0-F7A1-1A08-672C-62920DDD97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51DAF31-0BD9-4CF0-E0DE-F210F3246018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847850" y="238125"/>
    <xdr:ext cx="1190625" cy="314325"/>
    <xdr:grpSp>
      <xdr:nvGrpSpPr>
        <xdr:cNvPr id="5" name="Agrupar 4">
          <a:extLst>
            <a:ext uri="{FF2B5EF4-FFF2-40B4-BE49-F238E27FC236}">
              <a16:creationId xmlns:a16="http://schemas.microsoft.com/office/drawing/2014/main" id="{27D68416-2D4F-4B5F-9CB4-4C4E6D12B0B6}"/>
            </a:ext>
          </a:extLst>
        </xdr:cNvPr>
        <xdr:cNvGrpSpPr/>
      </xdr:nvGrpSpPr>
      <xdr:grpSpPr>
        <a:xfrm>
          <a:off x="184785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92241DA-4CC5-6F3B-02EB-78FECDECB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8413B5-B938-9528-2823-BD930F1A6CB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1</a:t>
            </a:r>
          </a:p>
        </xdr:txBody>
      </xdr:sp>
    </xdr:grpSp>
    <xdr:clientData/>
  </xdr:absoluteAnchor>
  <xdr:absoluteAnchor>
    <xdr:pos x="6134101" y="2724148"/>
    <xdr:ext cx="5191124" cy="1152527"/>
    <xdr:grpSp>
      <xdr:nvGrpSpPr>
        <xdr:cNvPr id="8" name="Agrupar 7">
          <a:extLst>
            <a:ext uri="{FF2B5EF4-FFF2-40B4-BE49-F238E27FC236}">
              <a16:creationId xmlns:a16="http://schemas.microsoft.com/office/drawing/2014/main" id="{59E38D15-D7CB-4695-B8A0-A19FB3742501}"/>
            </a:ext>
          </a:extLst>
        </xdr:cNvPr>
        <xdr:cNvGrpSpPr/>
      </xdr:nvGrpSpPr>
      <xdr:grpSpPr>
        <a:xfrm>
          <a:off x="6134101" y="2724148"/>
          <a:ext cx="5191124" cy="1152527"/>
          <a:chOff x="7962899" y="1285873"/>
          <a:chExt cx="4411031" cy="2645707"/>
        </a:xfrm>
        <a:solidFill>
          <a:srgbClr val="FBFBFB"/>
        </a:solidFill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39205F2B-088E-E4A5-755F-8FBAB6F5141C}"/>
              </a:ext>
            </a:extLst>
          </xdr:cNvPr>
          <xdr:cNvSpPr txBox="1"/>
        </xdr:nvSpPr>
        <xdr:spPr>
          <a:xfrm>
            <a:off x="7962899" y="1285873"/>
            <a:ext cx="4411031" cy="2645707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TOTAL VENDIDO (R$), QUANTIDADE VENDIDA,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MÉDIA DE VENDAS (R$)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Usando as ferramentas apresentadas até o momento, calcule o total geral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de acordo com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o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Vendedor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selecionado,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Produto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e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Tipo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.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C66A38F8-3215-39FD-11A7-48423CFC2B7A}"/>
              </a:ext>
            </a:extLst>
          </xdr:cNvPr>
          <xdr:cNvCxnSpPr/>
        </xdr:nvCxnSpPr>
        <xdr:spPr>
          <a:xfrm>
            <a:off x="8029575" y="2180381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5D36AB25-BBB1-4A56-BA1D-2979516BDCC0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7885EB4-F7AC-C571-A79D-B9B1972BAA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D65CB1A-8D1C-7627-E152-1A31C5D02192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190625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891AA5-C3FE-4F27-B827-CAB79E87A0E3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D1F52150-4FBB-C4FE-6B37-84C303C6F2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55E2AB3-118E-1505-DA33-82095288452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8950" y="238125"/>
    <xdr:ext cx="1177925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43E597-B934-4E9F-AEBD-422ECBBE4390}"/>
            </a:ext>
          </a:extLst>
        </xdr:cNvPr>
        <xdr:cNvGrpSpPr/>
      </xdr:nvGrpSpPr>
      <xdr:grpSpPr>
        <a:xfrm>
          <a:off x="3028950" y="238125"/>
          <a:ext cx="11779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17FED73-AEEB-A100-0B7F-943DB9760D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ABCB0CA-FC72-ACB5-A3FD-BEC30F573BE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287444" y="1031862"/>
    <xdr:ext cx="7704035" cy="2600327"/>
    <xdr:grpSp>
      <xdr:nvGrpSpPr>
        <xdr:cNvPr id="11" name="Agrupar 10">
          <a:extLst>
            <a:ext uri="{FF2B5EF4-FFF2-40B4-BE49-F238E27FC236}">
              <a16:creationId xmlns:a16="http://schemas.microsoft.com/office/drawing/2014/main" id="{FE93D948-B997-4144-AD87-635B0C7BA17B}"/>
            </a:ext>
          </a:extLst>
        </xdr:cNvPr>
        <xdr:cNvGrpSpPr/>
      </xdr:nvGrpSpPr>
      <xdr:grpSpPr>
        <a:xfrm>
          <a:off x="287444" y="1031862"/>
          <a:ext cx="7704035" cy="2600327"/>
          <a:chOff x="9527299" y="615663"/>
          <a:chExt cx="2336004" cy="1365422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E5C120BA-F63A-BF70-D1D2-68D5A36B9F00}"/>
              </a:ext>
            </a:extLst>
          </xdr:cNvPr>
          <xdr:cNvSpPr txBox="1"/>
        </xdr:nvSpPr>
        <xdr:spPr>
          <a:xfrm>
            <a:off x="9527299" y="615663"/>
            <a:ext cx="2336004" cy="136542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ARRUMAR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emove todos os espaços do texto exceto os espaços únicos entre palavras.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ARRUMAR(texto)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MINÚSCULA 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onverte todas as letras maiúsculas em uma cadeia de texto para minúsculas.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MINÚSCULA(texto)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MAIÚSCULA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converte o texto em maiúsculas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MAIÚSCULA(texto)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PRI.MAIÚSCULA 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coloca em maiúscula a primeira letra e todas as outras letras da cadeia de texto em letras minúsculas.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PRI.MAIÚSCULA(texto)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57BB0039-3A05-6DEE-8052-06B7CB878C61}"/>
              </a:ext>
            </a:extLst>
          </xdr:cNvPr>
          <xdr:cNvCxnSpPr/>
        </xdr:nvCxnSpPr>
        <xdr:spPr>
          <a:xfrm>
            <a:off x="9556463" y="849681"/>
            <a:ext cx="850414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40855" y="11927029"/>
    <xdr:ext cx="8934451" cy="1844672"/>
    <xdr:grpSp>
      <xdr:nvGrpSpPr>
        <xdr:cNvPr id="14" name="Agrupar 13">
          <a:extLst>
            <a:ext uri="{FF2B5EF4-FFF2-40B4-BE49-F238E27FC236}">
              <a16:creationId xmlns:a16="http://schemas.microsoft.com/office/drawing/2014/main" id="{19F9BDD7-C748-4C55-893F-AC529268C66D}"/>
            </a:ext>
          </a:extLst>
        </xdr:cNvPr>
        <xdr:cNvGrpSpPr/>
      </xdr:nvGrpSpPr>
      <xdr:grpSpPr>
        <a:xfrm>
          <a:off x="140855" y="11927029"/>
          <a:ext cx="8934451" cy="1844672"/>
          <a:chOff x="7874216" y="5303366"/>
          <a:chExt cx="4489737" cy="1414710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C897844-9779-9CA7-7E40-4393F71D6AD2}"/>
              </a:ext>
            </a:extLst>
          </xdr:cNvPr>
          <xdr:cNvSpPr txBox="1"/>
        </xdr:nvSpPr>
        <xdr:spPr>
          <a:xfrm>
            <a:off x="7874216" y="5303366"/>
            <a:ext cx="4489737" cy="141471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CONCAT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combina o texto de vários intervalos e/ou cadeias de caracteres.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CONCAT(texto1, [texto2],…)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UNIRTEXTO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combina o texto de vários intervalos e/ou cadeias de caracteres e inclui um delimitador especificado por você entre cada valor de texto que será combinado.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UNIRTEXTO(delimitador;ignorar_vazio;texto1;[texto2], …)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2BC03DE3-DB41-14B7-773E-C0559383C43E}"/>
              </a:ext>
            </a:extLst>
          </xdr:cNvPr>
          <xdr:cNvCxnSpPr/>
        </xdr:nvCxnSpPr>
        <xdr:spPr>
          <a:xfrm>
            <a:off x="7925357" y="5654943"/>
            <a:ext cx="20296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80977" y="16848136"/>
    <xdr:ext cx="5829297" cy="1171575"/>
    <xdr:grpSp>
      <xdr:nvGrpSpPr>
        <xdr:cNvPr id="17" name="Agrupar 16">
          <a:extLst>
            <a:ext uri="{FF2B5EF4-FFF2-40B4-BE49-F238E27FC236}">
              <a16:creationId xmlns:a16="http://schemas.microsoft.com/office/drawing/2014/main" id="{34A5F8B4-BFA4-4781-BF47-4AC4FD057FCE}"/>
            </a:ext>
          </a:extLst>
        </xdr:cNvPr>
        <xdr:cNvGrpSpPr/>
      </xdr:nvGrpSpPr>
      <xdr:grpSpPr>
        <a:xfrm>
          <a:off x="180977" y="16848136"/>
          <a:ext cx="5829297" cy="1171575"/>
          <a:chOff x="7994603" y="1287630"/>
          <a:chExt cx="6127326" cy="1295400"/>
        </a:xfrm>
        <a:solidFill>
          <a:srgbClr val="FBFBFB"/>
        </a:solidFill>
      </xdr:grpSpPr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940E868-265F-31FF-6147-1F06006AF15E}"/>
              </a:ext>
            </a:extLst>
          </xdr:cNvPr>
          <xdr:cNvSpPr txBox="1"/>
        </xdr:nvSpPr>
        <xdr:spPr>
          <a:xfrm>
            <a:off x="7994603" y="1287630"/>
            <a:ext cx="6127326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SUBSTITUIR()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A função </a:t>
            </a:r>
            <a:r>
              <a:rPr lang="pt-BR" sz="1100" b="1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SUBSTITUIR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inseri um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novo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texto no lugar de texto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antigo em uma cadeia de texto.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Sinxate: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SUBSTITUIR(texto, texto_antigo, novo_texto, [núm_da_ocorrência])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81DF7F76-C051-A212-F16F-1E7F388A7DEC}"/>
              </a:ext>
            </a:extLst>
          </xdr:cNvPr>
          <xdr:cNvCxnSpPr/>
        </xdr:nvCxnSpPr>
        <xdr:spPr>
          <a:xfrm>
            <a:off x="8073503" y="1736034"/>
            <a:ext cx="3272193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220663" y="21717000"/>
    <xdr:ext cx="5538787" cy="1758950"/>
    <xdr:grpSp>
      <xdr:nvGrpSpPr>
        <xdr:cNvPr id="20" name="Agrupar 19">
          <a:extLst>
            <a:ext uri="{FF2B5EF4-FFF2-40B4-BE49-F238E27FC236}">
              <a16:creationId xmlns:a16="http://schemas.microsoft.com/office/drawing/2014/main" id="{FA9370E1-D86B-441C-B1A9-1530FE659852}"/>
            </a:ext>
          </a:extLst>
        </xdr:cNvPr>
        <xdr:cNvGrpSpPr/>
      </xdr:nvGrpSpPr>
      <xdr:grpSpPr>
        <a:xfrm>
          <a:off x="220663" y="21717000"/>
          <a:ext cx="5538787" cy="1758950"/>
          <a:chOff x="7953022" y="2030220"/>
          <a:chExt cx="6891760" cy="1594782"/>
        </a:xfrm>
        <a:solidFill>
          <a:srgbClr val="FBFBFB"/>
        </a:solidFill>
      </xdr:grpSpPr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9272E8F8-466F-C271-84CB-5E46D154D377}"/>
              </a:ext>
            </a:extLst>
          </xdr:cNvPr>
          <xdr:cNvSpPr txBox="1"/>
        </xdr:nvSpPr>
        <xdr:spPr>
          <a:xfrm>
            <a:off x="7953022" y="2030220"/>
            <a:ext cx="6891760" cy="159478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TEXTO()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A função </a:t>
            </a:r>
            <a:r>
              <a:rPr lang="pt-BR" sz="1100" b="1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TEXTO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permite que você altere a maneira de exibir um número aplicando formatação a ele com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códigos de formatação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Sinxate: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TEXTO(valor que você deseja formatar; "Código de formatação que deseja aplicar")</a:t>
            </a:r>
            <a:endParaRPr lang="pt-BR" sz="11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021E48EE-3D00-4527-D690-05CFF03F8ED2}"/>
              </a:ext>
            </a:extLst>
          </xdr:cNvPr>
          <xdr:cNvCxnSpPr/>
        </xdr:nvCxnSpPr>
        <xdr:spPr>
          <a:xfrm>
            <a:off x="8007387" y="2453104"/>
            <a:ext cx="3272194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92087" y="6634167"/>
    <xdr:ext cx="8351839" cy="2538408"/>
    <xdr:grpSp>
      <xdr:nvGrpSpPr>
        <xdr:cNvPr id="23" name="Agrupar 22">
          <a:extLst>
            <a:ext uri="{FF2B5EF4-FFF2-40B4-BE49-F238E27FC236}">
              <a16:creationId xmlns:a16="http://schemas.microsoft.com/office/drawing/2014/main" id="{BA0936F9-762E-4198-BD48-A574422E98F0}"/>
            </a:ext>
          </a:extLst>
        </xdr:cNvPr>
        <xdr:cNvGrpSpPr/>
      </xdr:nvGrpSpPr>
      <xdr:grpSpPr>
        <a:xfrm>
          <a:off x="192087" y="6634167"/>
          <a:ext cx="8351839" cy="2538408"/>
          <a:chOff x="7795664" y="4871496"/>
          <a:chExt cx="4284510" cy="1946748"/>
        </a:xfrm>
        <a:solidFill>
          <a:srgbClr val="FBFBFB"/>
        </a:solidFill>
      </xdr:grpSpPr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28B8088F-F540-68F7-1E4C-F2973CC26CB5}"/>
              </a:ext>
            </a:extLst>
          </xdr:cNvPr>
          <xdr:cNvSpPr txBox="1"/>
        </xdr:nvSpPr>
        <xdr:spPr>
          <a:xfrm>
            <a:off x="7795664" y="4871496"/>
            <a:ext cx="4284510" cy="1946748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cap="all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pt-BR" sz="1100" b="0" i="0" cap="all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função </a:t>
            </a:r>
            <a:r>
              <a:rPr lang="pt-BR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TEXTOANTES</a:t>
            </a:r>
            <a:r>
              <a:rPr lang="pt-BR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é</a:t>
            </a:r>
            <a:r>
              <a:rPr lang="pt-BR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utilizada para extrair uma parte de texto antes de um determinado caractere ou conjunto de caracteres.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=TEXTOANTES(</a:t>
            </a:r>
            <a:r>
              <a:rPr lang="pt-BR" sz="10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</a:t>
            </a: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0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delimitador</a:t>
            </a: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;[número_da_instância];[modo_de_correspondência];[fim_da_correspondência];[se_não_encontrado])</a:t>
            </a:r>
            <a:endParaRPr lang="pt-BR" sz="1000" b="1" i="0" cap="all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endParaRPr lang="pt-BR" sz="1100" b="0" baseline="0">
              <a:solidFill>
                <a:sysClr val="windowText" lastClr="000000"/>
              </a:solidFill>
              <a:effectLst/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TEXTODEPOIS,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é o oposto da função citada anteriormente, ou seja, permite extrair uma parte de texto após um determinado caractere ou conjunto de caracteres.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=TEXTODEPOIS(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delimitador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;[número_da_instância];[modo_de_correspondência];[fim_da_correspondência];[se_não_encontrado])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5" name="Conector reto 24">
            <a:extLst>
              <a:ext uri="{FF2B5EF4-FFF2-40B4-BE49-F238E27FC236}">
                <a16:creationId xmlns:a16="http://schemas.microsoft.com/office/drawing/2014/main" id="{D8A7C7C1-895F-24E0-898B-67161DE21CE8}"/>
              </a:ext>
            </a:extLst>
          </xdr:cNvPr>
          <xdr:cNvCxnSpPr/>
        </xdr:nvCxnSpPr>
        <xdr:spPr>
          <a:xfrm>
            <a:off x="7817209" y="5160865"/>
            <a:ext cx="20296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7950" y="234950"/>
    <xdr:ext cx="125335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54E6A-813A-482F-931A-D230FAB65C56}"/>
            </a:ext>
          </a:extLst>
        </xdr:cNvPr>
        <xdr:cNvGrpSpPr/>
      </xdr:nvGrpSpPr>
      <xdr:grpSpPr>
        <a:xfrm>
          <a:off x="257950" y="234950"/>
          <a:ext cx="125335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CFBC737-F6FC-9E63-1E7F-4161C8328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E28B92A-78FE-ABBB-218F-CA08B27EC623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4950"/>
    <xdr:ext cx="1203325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ACE5D9-AFD4-4F1B-842C-C0A05B22CAA1}"/>
            </a:ext>
          </a:extLst>
        </xdr:cNvPr>
        <xdr:cNvGrpSpPr/>
      </xdr:nvGrpSpPr>
      <xdr:grpSpPr>
        <a:xfrm>
          <a:off x="1673225" y="234950"/>
          <a:ext cx="1203325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EC65DC9-CFC5-1A4D-BDCE-D3ACBFE4A6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DFB3E63-187A-EA10-B684-97026347DB1D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1</a:t>
            </a:r>
          </a:p>
        </xdr:txBody>
      </xdr:sp>
    </xdr:grpSp>
    <xdr:clientData/>
  </xdr:absoluteAnchor>
  <xdr:absoluteAnchor>
    <xdr:pos x="3028950" y="234950"/>
    <xdr:ext cx="1181100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6CCA96-CDD1-4A18-BE0C-DFC60C790281}"/>
            </a:ext>
          </a:extLst>
        </xdr:cNvPr>
        <xdr:cNvGrpSpPr/>
      </xdr:nvGrpSpPr>
      <xdr:grpSpPr>
        <a:xfrm>
          <a:off x="3028950" y="234950"/>
          <a:ext cx="1181100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553F340-30CA-C157-B2D0-91192F9DFB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744EE4D-DD21-10BA-4B9A-4D1A5D48A04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5389244" y="988059"/>
    <xdr:ext cx="6819901" cy="1533525"/>
    <xdr:grpSp>
      <xdr:nvGrpSpPr>
        <xdr:cNvPr id="11" name="Agrupar 10">
          <a:extLst>
            <a:ext uri="{FF2B5EF4-FFF2-40B4-BE49-F238E27FC236}">
              <a16:creationId xmlns:a16="http://schemas.microsoft.com/office/drawing/2014/main" id="{5AAADB65-7DE1-47BC-B836-E511EF740E18}"/>
            </a:ext>
          </a:extLst>
        </xdr:cNvPr>
        <xdr:cNvGrpSpPr/>
      </xdr:nvGrpSpPr>
      <xdr:grpSpPr>
        <a:xfrm>
          <a:off x="5389244" y="988059"/>
          <a:ext cx="6819901" cy="1533525"/>
          <a:chOff x="7962899" y="1285875"/>
          <a:chExt cx="4489737" cy="1295400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69AF6920-DF55-E400-DB94-0A889E53BDEC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COMPLETO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unindo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Sobrenome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, com o cuidado de inserir um espaço entre eles. Apresente o resultado sem o excesso de espaços entre palavras.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E5CABCD7-8B0A-111A-2FDB-AC6905BDE175}"/>
              </a:ext>
            </a:extLst>
          </xdr:cNvPr>
          <xdr:cNvCxnSpPr/>
        </xdr:nvCxnSpPr>
        <xdr:spPr>
          <a:xfrm>
            <a:off x="8002135" y="1643565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3</xdr:col>
      <xdr:colOff>1047750</xdr:colOff>
      <xdr:row>1</xdr:row>
      <xdr:rowOff>114300</xdr:rowOff>
    </xdr:from>
    <xdr:to>
      <xdr:col>3</xdr:col>
      <xdr:colOff>1360399</xdr:colOff>
      <xdr:row>1</xdr:row>
      <xdr:rowOff>431800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CD24559-6CA1-4580-96E3-6ED1D953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3890" y="228600"/>
          <a:ext cx="312649" cy="317500"/>
        </a:xfrm>
        <a:prstGeom prst="rect">
          <a:avLst/>
        </a:prstGeom>
      </xdr:spPr>
    </xdr:pic>
    <xdr:clientData/>
  </xdr:twoCellAnchor>
  <xdr:twoCellAnchor>
    <xdr:from>
      <xdr:col>3</xdr:col>
      <xdr:colOff>1371600</xdr:colOff>
      <xdr:row>1</xdr:row>
      <xdr:rowOff>142875</xdr:rowOff>
    </xdr:from>
    <xdr:to>
      <xdr:col>4</xdr:col>
      <xdr:colOff>671246</xdr:colOff>
      <xdr:row>1</xdr:row>
      <xdr:rowOff>402648</xdr:rowOff>
    </xdr:to>
    <xdr:sp macro="" textlink="">
      <xdr:nvSpPr>
        <xdr:cNvPr id="15" name="CaixaDeText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4EB6E3-D7EA-4B1B-A9F4-A114EF833E68}"/>
            </a:ext>
          </a:extLst>
        </xdr:cNvPr>
        <xdr:cNvSpPr txBox="1"/>
      </xdr:nvSpPr>
      <xdr:spPr>
        <a:xfrm>
          <a:off x="4777740" y="257175"/>
          <a:ext cx="98366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EXERCICIO 3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257950" y="234950"/>
    <xdr:ext cx="125652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145A1-2A21-4B6F-9288-0D7954826AD6}"/>
            </a:ext>
          </a:extLst>
        </xdr:cNvPr>
        <xdr:cNvGrpSpPr/>
      </xdr:nvGrpSpPr>
      <xdr:grpSpPr>
        <a:xfrm>
          <a:off x="257950" y="234950"/>
          <a:ext cx="125652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5180FBD-5445-A6C4-0051-985F13D35F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AD88C2E-46DD-04E6-2293-79E62E7EA83C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6400" y="234950"/>
    <xdr:ext cx="1187450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045C35-0538-45D7-9A3E-F3A8E9F28FB8}"/>
            </a:ext>
          </a:extLst>
        </xdr:cNvPr>
        <xdr:cNvGrpSpPr/>
      </xdr:nvGrpSpPr>
      <xdr:grpSpPr>
        <a:xfrm>
          <a:off x="1676400" y="234950"/>
          <a:ext cx="1187450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D60F270E-4FD8-6444-4F99-4D274C67F1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67A36F66-74EA-2F78-34E8-E5EEA1FCBBA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5775" y="234950"/>
    <xdr:ext cx="1184275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9E662E-E0D8-4460-A1B5-F5CC16BC9659}"/>
            </a:ext>
          </a:extLst>
        </xdr:cNvPr>
        <xdr:cNvGrpSpPr/>
      </xdr:nvGrpSpPr>
      <xdr:grpSpPr>
        <a:xfrm>
          <a:off x="3025775" y="234950"/>
          <a:ext cx="1184275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60D0CE1B-0E3F-5B83-D244-D93073C48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8154F498-73EA-A3D3-2AD5-50D4DB6B215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absoluteAnchor>
  <xdr:absoluteAnchor>
    <xdr:pos x="4397375" y="882650"/>
    <xdr:ext cx="6861176" cy="1631950"/>
    <xdr:grpSp>
      <xdr:nvGrpSpPr>
        <xdr:cNvPr id="11" name="Agrupar 10">
          <a:extLst>
            <a:ext uri="{FF2B5EF4-FFF2-40B4-BE49-F238E27FC236}">
              <a16:creationId xmlns:a16="http://schemas.microsoft.com/office/drawing/2014/main" id="{7A31DF77-9F73-48FC-87FB-4A9A7FCBC411}"/>
            </a:ext>
          </a:extLst>
        </xdr:cNvPr>
        <xdr:cNvGrpSpPr/>
      </xdr:nvGrpSpPr>
      <xdr:grpSpPr>
        <a:xfrm>
          <a:off x="4397375" y="882650"/>
          <a:ext cx="6861176" cy="1631950"/>
          <a:chOff x="7962899" y="1285875"/>
          <a:chExt cx="4489737" cy="1378542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DCE6047F-1015-5BBE-43A8-F38661CBE147}"/>
              </a:ext>
            </a:extLst>
          </xdr:cNvPr>
          <xdr:cNvSpPr txBox="1"/>
        </xdr:nvSpPr>
        <xdr:spPr>
          <a:xfrm>
            <a:off x="7962899" y="1285875"/>
            <a:ext cx="4489737" cy="137854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COMPLETO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unindo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Sobrenome"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, com o cuidado de inserir um espaço entre eles. Apresente o resultado com a primeira letra de cada sentença maiúscula.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9C4562BC-C75E-6A88-D04D-681B48488254}"/>
              </a:ext>
            </a:extLst>
          </xdr:cNvPr>
          <xdr:cNvCxnSpPr/>
        </xdr:nvCxnSpPr>
        <xdr:spPr>
          <a:xfrm>
            <a:off x="8002135" y="1643565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4</xdr:col>
      <xdr:colOff>104775</xdr:colOff>
      <xdr:row>1</xdr:row>
      <xdr:rowOff>104775</xdr:rowOff>
    </xdr:from>
    <xdr:to>
      <xdr:col>4</xdr:col>
      <xdr:colOff>417424</xdr:colOff>
      <xdr:row>1</xdr:row>
      <xdr:rowOff>422275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5ECC507-00A0-4914-B490-BEE08C6E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19075"/>
          <a:ext cx="312649" cy="3175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1</xdr:row>
      <xdr:rowOff>142875</xdr:rowOff>
    </xdr:from>
    <xdr:to>
      <xdr:col>5</xdr:col>
      <xdr:colOff>347396</xdr:colOff>
      <xdr:row>1</xdr:row>
      <xdr:rowOff>402648</xdr:rowOff>
    </xdr:to>
    <xdr:sp macro="" textlink="">
      <xdr:nvSpPr>
        <xdr:cNvPr id="15" name="CaixaDeText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22D4C6E-F4D4-440A-952F-0507BCE2EC98}"/>
            </a:ext>
          </a:extLst>
        </xdr:cNvPr>
        <xdr:cNvSpPr txBox="1"/>
      </xdr:nvSpPr>
      <xdr:spPr>
        <a:xfrm>
          <a:off x="4762500" y="257175"/>
          <a:ext cx="96461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EXERCICIO 3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7950" y="234950"/>
    <xdr:ext cx="125652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28B750-3FE1-4A62-95D8-975959257BC0}"/>
            </a:ext>
          </a:extLst>
        </xdr:cNvPr>
        <xdr:cNvGrpSpPr/>
      </xdr:nvGrpSpPr>
      <xdr:grpSpPr>
        <a:xfrm>
          <a:off x="257950" y="234950"/>
          <a:ext cx="125652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3B64CE6C-51DC-2758-C65C-D09DB116A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5EC3A39-E66A-8BF9-11FC-BB01CFE7A9A2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6400" y="234950"/>
    <xdr:ext cx="1187450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6ACDEA-B946-4A11-8F6A-D81878558226}"/>
            </a:ext>
          </a:extLst>
        </xdr:cNvPr>
        <xdr:cNvGrpSpPr/>
      </xdr:nvGrpSpPr>
      <xdr:grpSpPr>
        <a:xfrm>
          <a:off x="1676400" y="234950"/>
          <a:ext cx="1187450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D3C3B9AD-4F18-033E-8FA8-84DA9AE8F3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9C9B8F2-4E57-1F0C-B2AB-A26FE262E56D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5775" y="234950"/>
    <xdr:ext cx="1184275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056363-43FA-4799-9EA3-235090ACFC57}"/>
            </a:ext>
          </a:extLst>
        </xdr:cNvPr>
        <xdr:cNvGrpSpPr/>
      </xdr:nvGrpSpPr>
      <xdr:grpSpPr>
        <a:xfrm>
          <a:off x="3025775" y="234950"/>
          <a:ext cx="1184275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D02ED16A-C872-D5E5-27DB-404D4F7B0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895C336-FEFF-B970-1F61-DB032C89573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215900" y="3692522"/>
    <xdr:ext cx="7175499" cy="1279527"/>
    <xdr:grpSp>
      <xdr:nvGrpSpPr>
        <xdr:cNvPr id="11" name="Agrupar 10">
          <a:extLst>
            <a:ext uri="{FF2B5EF4-FFF2-40B4-BE49-F238E27FC236}">
              <a16:creationId xmlns:a16="http://schemas.microsoft.com/office/drawing/2014/main" id="{67848E3B-93A8-4FAF-A6C6-2187CDAB46A5}"/>
            </a:ext>
          </a:extLst>
        </xdr:cNvPr>
        <xdr:cNvGrpSpPr/>
      </xdr:nvGrpSpPr>
      <xdr:grpSpPr>
        <a:xfrm>
          <a:off x="215900" y="3692522"/>
          <a:ext cx="7175499" cy="1279527"/>
          <a:chOff x="9115978" y="1543345"/>
          <a:chExt cx="4495969" cy="1080843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01B5A1D-9968-1B32-8C85-99D1AA079C98}"/>
              </a:ext>
            </a:extLst>
          </xdr:cNvPr>
          <xdr:cNvSpPr txBox="1"/>
        </xdr:nvSpPr>
        <xdr:spPr>
          <a:xfrm>
            <a:off x="9115978" y="1543345"/>
            <a:ext cx="4495969" cy="1080843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para separar os dados nas colunas de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Código , Marca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Fábrica</a:t>
            </a:r>
            <a:endParaRPr lang="pt-BR" b="1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C15B8FB1-50D7-1D95-41BB-47511B3F06A5}"/>
              </a:ext>
            </a:extLst>
          </xdr:cNvPr>
          <xdr:cNvCxnSpPr/>
        </xdr:nvCxnSpPr>
        <xdr:spPr>
          <a:xfrm>
            <a:off x="9211310" y="1884944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2</xdr:col>
      <xdr:colOff>1247775</xdr:colOff>
      <xdr:row>1</xdr:row>
      <xdr:rowOff>95250</xdr:rowOff>
    </xdr:from>
    <xdr:to>
      <xdr:col>3</xdr:col>
      <xdr:colOff>64999</xdr:colOff>
      <xdr:row>1</xdr:row>
      <xdr:rowOff>412750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6EAA618-CC74-46C7-B646-940948518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415" y="209550"/>
          <a:ext cx="356464" cy="3175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</xdr:row>
      <xdr:rowOff>142875</xdr:rowOff>
    </xdr:from>
    <xdr:to>
      <xdr:col>3</xdr:col>
      <xdr:colOff>1223696</xdr:colOff>
      <xdr:row>1</xdr:row>
      <xdr:rowOff>402648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76FD99B8-C2FE-4BF4-9DD5-08979C41F8BD}"/>
            </a:ext>
          </a:extLst>
        </xdr:cNvPr>
        <xdr:cNvSpPr txBox="1"/>
      </xdr:nvSpPr>
      <xdr:spPr>
        <a:xfrm>
          <a:off x="5173980" y="257175"/>
          <a:ext cx="118559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/>
              </a:solidFill>
            </a:rPr>
            <a:t>EXERCICIO 3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1212</xdr:colOff>
      <xdr:row>2</xdr:row>
      <xdr:rowOff>0</xdr:rowOff>
    </xdr:from>
    <xdr:ext cx="8723688" cy="5017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1D7B564-4F15-4DB7-99D6-C9830901ED68}"/>
            </a:ext>
          </a:extLst>
        </xdr:cNvPr>
        <xdr:cNvSpPr txBox="1"/>
      </xdr:nvSpPr>
      <xdr:spPr>
        <a:xfrm>
          <a:off x="610812" y="365760"/>
          <a:ext cx="8723688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>
              <a:solidFill>
                <a:srgbClr val="12465A"/>
              </a:solidFill>
              <a:latin typeface="Segoe UI" panose="020B0502040204020203" pitchFamily="34" charset="0"/>
              <a:cs typeface="Segoe UI" panose="020B0502040204020203" pitchFamily="34" charset="0"/>
            </a:rPr>
            <a:t>Introdução á  Gráficos : Etapas</a:t>
          </a:r>
          <a:r>
            <a:rPr lang="pt-BR" sz="2400" b="1" baseline="0">
              <a:solidFill>
                <a:srgbClr val="12465A"/>
              </a:solidFill>
              <a:latin typeface="Segoe UI" panose="020B0502040204020203" pitchFamily="34" charset="0"/>
              <a:cs typeface="Segoe UI" panose="020B0502040204020203" pitchFamily="34" charset="0"/>
            </a:rPr>
            <a:t> da Análise de Dados</a:t>
          </a:r>
          <a:endParaRPr lang="pt-BR" sz="2400" b="1">
            <a:solidFill>
              <a:srgbClr val="12465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73024</xdr:colOff>
      <xdr:row>30</xdr:row>
      <xdr:rowOff>138467</xdr:rowOff>
    </xdr:from>
    <xdr:to>
      <xdr:col>16</xdr:col>
      <xdr:colOff>361950</xdr:colOff>
      <xdr:row>53</xdr:row>
      <xdr:rowOff>109932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EDC561-A95E-46D7-A954-A4C640B0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4" y="5624867"/>
          <a:ext cx="10042526" cy="4177705"/>
        </a:xfrm>
        <a:prstGeom prst="rect">
          <a:avLst/>
        </a:prstGeom>
      </xdr:spPr>
    </xdr:pic>
    <xdr:clientData/>
  </xdr:twoCellAnchor>
  <xdr:twoCellAnchor editAs="absolute">
    <xdr:from>
      <xdr:col>0</xdr:col>
      <xdr:colOff>333375</xdr:colOff>
      <xdr:row>25</xdr:row>
      <xdr:rowOff>133350</xdr:rowOff>
    </xdr:from>
    <xdr:to>
      <xdr:col>6</xdr:col>
      <xdr:colOff>399743</xdr:colOff>
      <xdr:row>28</xdr:row>
      <xdr:rowOff>63590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5F8B8F0-FDC8-4190-AF28-FB373414F8D5}"/>
            </a:ext>
          </a:extLst>
        </xdr:cNvPr>
        <xdr:cNvSpPr txBox="1"/>
      </xdr:nvSpPr>
      <xdr:spPr>
        <a:xfrm>
          <a:off x="333375" y="4705350"/>
          <a:ext cx="3723968" cy="478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 b="1" u="none">
              <a:latin typeface="Segoe UI" panose="020B0502040204020203" pitchFamily="34" charset="0"/>
              <a:cs typeface="Segoe UI" panose="020B0502040204020203" pitchFamily="34" charset="0"/>
            </a:rPr>
            <a:t>Anatomia</a:t>
          </a:r>
          <a:r>
            <a:rPr lang="pt-BR" sz="2400" b="1" u="none" baseline="0">
              <a:latin typeface="Segoe UI" panose="020B0502040204020203" pitchFamily="34" charset="0"/>
              <a:cs typeface="Segoe UI" panose="020B0502040204020203" pitchFamily="34" charset="0"/>
            </a:rPr>
            <a:t> de um Gráfico</a:t>
          </a:r>
          <a:endParaRPr lang="pt-BR" sz="2400" b="1" u="none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76199</xdr:colOff>
      <xdr:row>5</xdr:row>
      <xdr:rowOff>28574</xdr:rowOff>
    </xdr:from>
    <xdr:to>
      <xdr:col>13</xdr:col>
      <xdr:colOff>309561</xdr:colOff>
      <xdr:row>16</xdr:row>
      <xdr:rowOff>178593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0BCF95A2-4A96-4E79-8A63-CC6C9C39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</xdr:col>
      <xdr:colOff>40482</xdr:colOff>
      <xdr:row>17</xdr:row>
      <xdr:rowOff>34359</xdr:rowOff>
    </xdr:from>
    <xdr:to>
      <xdr:col>8</xdr:col>
      <xdr:colOff>297657</xdr:colOff>
      <xdr:row>19</xdr:row>
      <xdr:rowOff>68376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1393630-D65C-4093-8265-582B9D888527}"/>
            </a:ext>
          </a:extLst>
        </xdr:cNvPr>
        <xdr:cNvSpPr txBox="1"/>
      </xdr:nvSpPr>
      <xdr:spPr>
        <a:xfrm>
          <a:off x="650082" y="3143319"/>
          <a:ext cx="4524375" cy="399777"/>
        </a:xfrm>
        <a:prstGeom prst="round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Gráficos são a representação visual de dados...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0</xdr:row>
      <xdr:rowOff>0</xdr:rowOff>
    </xdr:from>
    <xdr:to>
      <xdr:col>7</xdr:col>
      <xdr:colOff>518832</xdr:colOff>
      <xdr:row>17</xdr:row>
      <xdr:rowOff>1500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C9C065-0846-4351-86BE-12041B6F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472070</xdr:colOff>
      <xdr:row>20</xdr:row>
      <xdr:rowOff>32906</xdr:rowOff>
    </xdr:from>
    <xdr:to>
      <xdr:col>19</xdr:col>
      <xdr:colOff>552449</xdr:colOff>
      <xdr:row>37</xdr:row>
      <xdr:rowOff>34406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CB3AFF4-3FC6-4B6D-95A5-B10CB4C10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870" y="3690506"/>
              <a:ext cx="6785979" cy="311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385332</xdr:colOff>
      <xdr:row>63</xdr:row>
      <xdr:rowOff>47625</xdr:rowOff>
    </xdr:from>
    <xdr:to>
      <xdr:col>7</xdr:col>
      <xdr:colOff>537883</xdr:colOff>
      <xdr:row>80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7CCA756-2D72-4851-B656-3E998211E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332" y="11569065"/>
              <a:ext cx="4419751" cy="3137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406976</xdr:colOff>
      <xdr:row>20</xdr:row>
      <xdr:rowOff>14720</xdr:rowOff>
    </xdr:from>
    <xdr:to>
      <xdr:col>7</xdr:col>
      <xdr:colOff>537882</xdr:colOff>
      <xdr:row>37</xdr:row>
      <xdr:rowOff>16220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019BD6-7E42-41E5-8E93-BF0D25642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976" y="3672320"/>
              <a:ext cx="4398106" cy="311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381001</xdr:colOff>
      <xdr:row>41</xdr:row>
      <xdr:rowOff>38099</xdr:rowOff>
    </xdr:from>
    <xdr:to>
      <xdr:col>8</xdr:col>
      <xdr:colOff>104775</xdr:colOff>
      <xdr:row>58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908CE8D-0FC1-41F5-9C4A-25009E65D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1" y="7536179"/>
              <a:ext cx="4600574" cy="3118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556932</xdr:colOff>
      <xdr:row>63</xdr:row>
      <xdr:rowOff>71005</xdr:rowOff>
    </xdr:from>
    <xdr:to>
      <xdr:col>19</xdr:col>
      <xdr:colOff>361949</xdr:colOff>
      <xdr:row>80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9908724-4609-40E4-871B-6CB3C18777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732" y="11592445"/>
              <a:ext cx="6510617" cy="310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0</xdr:row>
      <xdr:rowOff>1</xdr:rowOff>
    </xdr:from>
    <xdr:to>
      <xdr:col>0</xdr:col>
      <xdr:colOff>390525</xdr:colOff>
      <xdr:row>17</xdr:row>
      <xdr:rowOff>19051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C01F4A0-81FC-48BD-BB00-E8E0A07E19D3}"/>
            </a:ext>
          </a:extLst>
        </xdr:cNvPr>
        <xdr:cNvSpPr/>
      </xdr:nvSpPr>
      <xdr:spPr>
        <a:xfrm>
          <a:off x="66675" y="1"/>
          <a:ext cx="323850" cy="312801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COMBINAÇÃO</a:t>
          </a:r>
        </a:p>
      </xdr:txBody>
    </xdr:sp>
    <xdr:clientData/>
  </xdr:twoCellAnchor>
  <xdr:twoCellAnchor>
    <xdr:from>
      <xdr:col>8</xdr:col>
      <xdr:colOff>80682</xdr:colOff>
      <xdr:row>0</xdr:row>
      <xdr:rowOff>9525</xdr:rowOff>
    </xdr:from>
    <xdr:to>
      <xdr:col>8</xdr:col>
      <xdr:colOff>404682</xdr:colOff>
      <xdr:row>17</xdr:row>
      <xdr:rowOff>29025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B86E456-46C9-42A4-BE36-00D3E3302EC1}"/>
            </a:ext>
          </a:extLst>
        </xdr:cNvPr>
        <xdr:cNvSpPr/>
      </xdr:nvSpPr>
      <xdr:spPr>
        <a:xfrm>
          <a:off x="4957482" y="9525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RADAR</a:t>
          </a:r>
        </a:p>
      </xdr:txBody>
    </xdr:sp>
    <xdr:clientData/>
  </xdr:twoCellAnchor>
  <xdr:twoCellAnchor>
    <xdr:from>
      <xdr:col>8</xdr:col>
      <xdr:colOff>118781</xdr:colOff>
      <xdr:row>20</xdr:row>
      <xdr:rowOff>28575</xdr:rowOff>
    </xdr:from>
    <xdr:to>
      <xdr:col>8</xdr:col>
      <xdr:colOff>442781</xdr:colOff>
      <xdr:row>37</xdr:row>
      <xdr:rowOff>48075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16B4450-4DC2-40AE-A13B-48421B2D26AA}"/>
            </a:ext>
          </a:extLst>
        </xdr:cNvPr>
        <xdr:cNvSpPr/>
      </xdr:nvSpPr>
      <xdr:spPr>
        <a:xfrm>
          <a:off x="4995581" y="3686175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+mn-lt"/>
              <a:ea typeface="+mn-ea"/>
              <a:cs typeface="+mn-cs"/>
            </a:rPr>
            <a:t>EXPLOSÃO SOLAR</a:t>
          </a:r>
        </a:p>
      </xdr:txBody>
    </xdr:sp>
    <xdr:clientData/>
  </xdr:twoCellAnchor>
  <xdr:twoCellAnchor>
    <xdr:from>
      <xdr:col>0</xdr:col>
      <xdr:colOff>76200</xdr:colOff>
      <xdr:row>20</xdr:row>
      <xdr:rowOff>19050</xdr:rowOff>
    </xdr:from>
    <xdr:to>
      <xdr:col>0</xdr:col>
      <xdr:colOff>400050</xdr:colOff>
      <xdr:row>37</xdr:row>
      <xdr:rowOff>38550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869E778-985E-4A1F-B48A-35BBE8EB331B}"/>
            </a:ext>
          </a:extLst>
        </xdr:cNvPr>
        <xdr:cNvSpPr/>
      </xdr:nvSpPr>
      <xdr:spPr>
        <a:xfrm>
          <a:off x="76200" y="3676650"/>
          <a:ext cx="32385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DE ÁRVORE</a:t>
          </a:r>
        </a:p>
      </xdr:txBody>
    </xdr:sp>
    <xdr:clientData/>
  </xdr:twoCellAnchor>
  <xdr:twoCellAnchor>
    <xdr:from>
      <xdr:col>0</xdr:col>
      <xdr:colOff>38100</xdr:colOff>
      <xdr:row>41</xdr:row>
      <xdr:rowOff>38100</xdr:rowOff>
    </xdr:from>
    <xdr:to>
      <xdr:col>0</xdr:col>
      <xdr:colOff>361950</xdr:colOff>
      <xdr:row>58</xdr:row>
      <xdr:rowOff>57600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6FA9F25-2097-474D-BB06-CD903ACED3FC}"/>
            </a:ext>
          </a:extLst>
        </xdr:cNvPr>
        <xdr:cNvSpPr/>
      </xdr:nvSpPr>
      <xdr:spPr>
        <a:xfrm>
          <a:off x="38100" y="7536180"/>
          <a:ext cx="32385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PARETO</a:t>
          </a:r>
        </a:p>
      </xdr:txBody>
    </xdr:sp>
    <xdr:clientData/>
  </xdr:twoCellAnchor>
  <xdr:twoCellAnchor>
    <xdr:from>
      <xdr:col>8</xdr:col>
      <xdr:colOff>480729</xdr:colOff>
      <xdr:row>41</xdr:row>
      <xdr:rowOff>19049</xdr:rowOff>
    </xdr:from>
    <xdr:to>
      <xdr:col>19</xdr:col>
      <xdr:colOff>276224</xdr:colOff>
      <xdr:row>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F356F9EE-9E21-4ACA-9A04-9854FA0FF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7529" y="7517129"/>
              <a:ext cx="6501095" cy="3108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137831</xdr:colOff>
      <xdr:row>41</xdr:row>
      <xdr:rowOff>28575</xdr:rowOff>
    </xdr:from>
    <xdr:to>
      <xdr:col>8</xdr:col>
      <xdr:colOff>461831</xdr:colOff>
      <xdr:row>58</xdr:row>
      <xdr:rowOff>48075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EB9E01CA-F5D3-4059-8B6C-2CBA7F4C2E76}"/>
            </a:ext>
          </a:extLst>
        </xdr:cNvPr>
        <xdr:cNvSpPr/>
      </xdr:nvSpPr>
      <xdr:spPr>
        <a:xfrm>
          <a:off x="5014631" y="7526655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HISTOGRAMA</a:t>
          </a:r>
        </a:p>
      </xdr:txBody>
    </xdr:sp>
    <xdr:clientData/>
  </xdr:twoCellAnchor>
  <xdr:twoCellAnchor>
    <xdr:from>
      <xdr:col>0</xdr:col>
      <xdr:colOff>19050</xdr:colOff>
      <xdr:row>63</xdr:row>
      <xdr:rowOff>28576</xdr:rowOff>
    </xdr:from>
    <xdr:to>
      <xdr:col>0</xdr:col>
      <xdr:colOff>342900</xdr:colOff>
      <xdr:row>80</xdr:row>
      <xdr:rowOff>85726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44BC212D-538A-49D7-A15D-2F29D91704D6}"/>
            </a:ext>
          </a:extLst>
        </xdr:cNvPr>
        <xdr:cNvSpPr/>
      </xdr:nvSpPr>
      <xdr:spPr>
        <a:xfrm>
          <a:off x="19050" y="11550016"/>
          <a:ext cx="323850" cy="316611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FUNÍL</a:t>
          </a:r>
        </a:p>
      </xdr:txBody>
    </xdr:sp>
    <xdr:clientData/>
  </xdr:twoCellAnchor>
  <xdr:twoCellAnchor>
    <xdr:from>
      <xdr:col>8</xdr:col>
      <xdr:colOff>185456</xdr:colOff>
      <xdr:row>63</xdr:row>
      <xdr:rowOff>57150</xdr:rowOff>
    </xdr:from>
    <xdr:to>
      <xdr:col>8</xdr:col>
      <xdr:colOff>509456</xdr:colOff>
      <xdr:row>80</xdr:row>
      <xdr:rowOff>76650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9C56759-D5E6-4141-99DF-DFBCEE763458}"/>
            </a:ext>
          </a:extLst>
        </xdr:cNvPr>
        <xdr:cNvSpPr/>
      </xdr:nvSpPr>
      <xdr:spPr>
        <a:xfrm>
          <a:off x="5062256" y="11578590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CASCATA</a:t>
          </a:r>
        </a:p>
      </xdr:txBody>
    </xdr:sp>
    <xdr:clientData/>
  </xdr:twoCellAnchor>
  <xdr:twoCellAnchor>
    <xdr:from>
      <xdr:col>0</xdr:col>
      <xdr:colOff>0</xdr:colOff>
      <xdr:row>85</xdr:row>
      <xdr:rowOff>38100</xdr:rowOff>
    </xdr:from>
    <xdr:to>
      <xdr:col>0</xdr:col>
      <xdr:colOff>323850</xdr:colOff>
      <xdr:row>102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6DAD788-745D-4C1B-8E74-A9674FA1483F}"/>
            </a:ext>
          </a:extLst>
        </xdr:cNvPr>
        <xdr:cNvSpPr/>
      </xdr:nvSpPr>
      <xdr:spPr>
        <a:xfrm>
          <a:off x="0" y="15582900"/>
          <a:ext cx="323850" cy="30708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BOLHAS</a:t>
          </a:r>
        </a:p>
      </xdr:txBody>
    </xdr:sp>
    <xdr:clientData/>
  </xdr:twoCellAnchor>
  <xdr:twoCellAnchor>
    <xdr:from>
      <xdr:col>8</xdr:col>
      <xdr:colOff>556929</xdr:colOff>
      <xdr:row>85</xdr:row>
      <xdr:rowOff>28573</xdr:rowOff>
    </xdr:from>
    <xdr:to>
      <xdr:col>19</xdr:col>
      <xdr:colOff>19050</xdr:colOff>
      <xdr:row>102</xdr:row>
      <xdr:rowOff>30073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26E1C8F-67A4-4736-A5A7-82D5C454E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214031</xdr:colOff>
      <xdr:row>85</xdr:row>
      <xdr:rowOff>38100</xdr:rowOff>
    </xdr:from>
    <xdr:to>
      <xdr:col>8</xdr:col>
      <xdr:colOff>538031</xdr:colOff>
      <xdr:row>102</xdr:row>
      <xdr:rowOff>57600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6B3FC2-E5A2-4D78-B581-C0E4BB6D025D}"/>
            </a:ext>
          </a:extLst>
        </xdr:cNvPr>
        <xdr:cNvSpPr/>
      </xdr:nvSpPr>
      <xdr:spPr>
        <a:xfrm>
          <a:off x="5090831" y="15582900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DISPERSÃO</a:t>
          </a:r>
        </a:p>
      </xdr:txBody>
    </xdr:sp>
    <xdr:clientData/>
  </xdr:twoCellAnchor>
  <xdr:twoCellAnchor>
    <xdr:from>
      <xdr:col>0</xdr:col>
      <xdr:colOff>381000</xdr:colOff>
      <xdr:row>107</xdr:row>
      <xdr:rowOff>47624</xdr:rowOff>
    </xdr:from>
    <xdr:to>
      <xdr:col>7</xdr:col>
      <xdr:colOff>585507</xdr:colOff>
      <xdr:row>124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7382C8A0-ADA4-4145-A367-51A6BCCCE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19615784"/>
              <a:ext cx="4471707" cy="3118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38099</xdr:colOff>
      <xdr:row>107</xdr:row>
      <xdr:rowOff>38099</xdr:rowOff>
    </xdr:from>
    <xdr:to>
      <xdr:col>0</xdr:col>
      <xdr:colOff>362099</xdr:colOff>
      <xdr:row>124</xdr:row>
      <xdr:rowOff>57599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D24E0EAC-5E73-43FC-9C9B-750CA5CDD7DE}"/>
            </a:ext>
          </a:extLst>
        </xdr:cNvPr>
        <xdr:cNvSpPr/>
      </xdr:nvSpPr>
      <xdr:spPr>
        <a:xfrm>
          <a:off x="38099" y="19606259"/>
          <a:ext cx="324000" cy="3128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COROPLÉTICO</a:t>
          </a:r>
        </a:p>
      </xdr:txBody>
    </xdr:sp>
    <xdr:clientData/>
  </xdr:twoCellAnchor>
  <xdr:twoCellAnchor>
    <xdr:from>
      <xdr:col>8</xdr:col>
      <xdr:colOff>395005</xdr:colOff>
      <xdr:row>0</xdr:row>
      <xdr:rowOff>9525</xdr:rowOff>
    </xdr:from>
    <xdr:to>
      <xdr:col>19</xdr:col>
      <xdr:colOff>600075</xdr:colOff>
      <xdr:row>17</xdr:row>
      <xdr:rowOff>9525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903A814-7870-47E9-9153-313B9D19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85</xdr:row>
      <xdr:rowOff>28575</xdr:rowOff>
    </xdr:from>
    <xdr:to>
      <xdr:col>7</xdr:col>
      <xdr:colOff>490257</xdr:colOff>
      <xdr:row>101</xdr:row>
      <xdr:rowOff>180975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681246F-AE67-4156-8A2C-9017BBB63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595032</xdr:colOff>
      <xdr:row>107</xdr:row>
      <xdr:rowOff>104774</xdr:rowOff>
    </xdr:from>
    <xdr:to>
      <xdr:col>18</xdr:col>
      <xdr:colOff>476250</xdr:colOff>
      <xdr:row>124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E9E5675-7855-49AD-B30E-3772BF99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242607</xdr:colOff>
      <xdr:row>107</xdr:row>
      <xdr:rowOff>104775</xdr:rowOff>
    </xdr:from>
    <xdr:to>
      <xdr:col>8</xdr:col>
      <xdr:colOff>566607</xdr:colOff>
      <xdr:row>124</xdr:row>
      <xdr:rowOff>9525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953993C-B8E4-47B4-A336-531F99630985}"/>
            </a:ext>
          </a:extLst>
        </xdr:cNvPr>
        <xdr:cNvSpPr/>
      </xdr:nvSpPr>
      <xdr:spPr>
        <a:xfrm>
          <a:off x="5119407" y="19672935"/>
          <a:ext cx="324000" cy="301371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Escala Logaritima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5852F-755D-4C48-AACE-CB187BF2164A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7B59A1D-B744-388A-B95F-9C3DD5B4FF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97E631-60A6-82B1-9BCF-B39FF207B654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190625" cy="314325"/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62D6CA-7E77-4BEF-845A-C9060EE657FC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327EBDA-FE20-0DD0-E68B-DB81410D10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739AEAD-F40C-1F46-D049-33030E38420D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twoCellAnchor>
    <xdr:from>
      <xdr:col>1</xdr:col>
      <xdr:colOff>361950</xdr:colOff>
      <xdr:row>208</xdr:row>
      <xdr:rowOff>9525</xdr:rowOff>
    </xdr:from>
    <xdr:to>
      <xdr:col>8</xdr:col>
      <xdr:colOff>492675</xdr:colOff>
      <xdr:row>225</xdr:row>
      <xdr:rowOff>11025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00574D-FD6E-41ED-90D9-55FA8C677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208</xdr:row>
      <xdr:rowOff>19050</xdr:rowOff>
    </xdr:from>
    <xdr:to>
      <xdr:col>1</xdr:col>
      <xdr:colOff>333375</xdr:colOff>
      <xdr:row>224</xdr:row>
      <xdr:rowOff>171450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B8336CA-3312-4B9F-A8A7-BA51158336A2}"/>
            </a:ext>
          </a:extLst>
        </xdr:cNvPr>
        <xdr:cNvSpPr/>
      </xdr:nvSpPr>
      <xdr:spPr>
        <a:xfrm>
          <a:off x="786765" y="38793420"/>
          <a:ext cx="323850" cy="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BOLHAS</a:t>
          </a:r>
        </a:p>
      </xdr:txBody>
    </xdr:sp>
    <xdr:clientData/>
  </xdr:twoCellAnchor>
  <xdr:twoCellAnchor>
    <xdr:from>
      <xdr:col>9</xdr:col>
      <xdr:colOff>95248</xdr:colOff>
      <xdr:row>207</xdr:row>
      <xdr:rowOff>190498</xdr:rowOff>
    </xdr:from>
    <xdr:to>
      <xdr:col>16</xdr:col>
      <xdr:colOff>568873</xdr:colOff>
      <xdr:row>225</xdr:row>
      <xdr:rowOff>1498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5DAEE1-41C4-4214-B191-95003D33A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723900</xdr:colOff>
      <xdr:row>208</xdr:row>
      <xdr:rowOff>9525</xdr:rowOff>
    </xdr:from>
    <xdr:to>
      <xdr:col>9</xdr:col>
      <xdr:colOff>85725</xdr:colOff>
      <xdr:row>225</xdr:row>
      <xdr:rowOff>38100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0899917-4F07-4EC8-BF74-001B3FC4BC9E}"/>
            </a:ext>
          </a:extLst>
        </xdr:cNvPr>
        <xdr:cNvSpPr/>
      </xdr:nvSpPr>
      <xdr:spPr>
        <a:xfrm>
          <a:off x="7520940" y="38793420"/>
          <a:ext cx="276225" cy="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DISPERSÃO</a:t>
          </a:r>
        </a:p>
      </xdr:txBody>
    </xdr:sp>
    <xdr:clientData/>
  </xdr:twoCellAnchor>
  <xdr:twoCellAnchor>
    <xdr:from>
      <xdr:col>3</xdr:col>
      <xdr:colOff>390525</xdr:colOff>
      <xdr:row>226</xdr:row>
      <xdr:rowOff>76199</xdr:rowOff>
    </xdr:from>
    <xdr:to>
      <xdr:col>15</xdr:col>
      <xdr:colOff>104775</xdr:colOff>
      <xdr:row>245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38EE4E-E97C-44B5-A6AD-77A383F59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38793420"/>
              <a:ext cx="743331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47625</xdr:colOff>
      <xdr:row>226</xdr:row>
      <xdr:rowOff>66674</xdr:rowOff>
    </xdr:from>
    <xdr:to>
      <xdr:col>3</xdr:col>
      <xdr:colOff>371475</xdr:colOff>
      <xdr:row>246</xdr:row>
      <xdr:rowOff>19049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147E528-5F73-415A-9595-9FCABC253A62}"/>
            </a:ext>
          </a:extLst>
        </xdr:cNvPr>
        <xdr:cNvSpPr/>
      </xdr:nvSpPr>
      <xdr:spPr>
        <a:xfrm>
          <a:off x="3324225" y="38793420"/>
          <a:ext cx="323850" cy="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COROPLÉTICO</a:t>
          </a:r>
        </a:p>
      </xdr:txBody>
    </xdr:sp>
    <xdr:clientData/>
  </xdr:twoCellAnchor>
  <xdr:twoCellAnchor>
    <xdr:from>
      <xdr:col>1</xdr:col>
      <xdr:colOff>548784</xdr:colOff>
      <xdr:row>12</xdr:row>
      <xdr:rowOff>103858</xdr:rowOff>
    </xdr:from>
    <xdr:to>
      <xdr:col>3</xdr:col>
      <xdr:colOff>586220</xdr:colOff>
      <xdr:row>14</xdr:row>
      <xdr:rowOff>91793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38A61E0D-5D5E-4B78-B7D7-CE4178D5B82D}"/>
            </a:ext>
          </a:extLst>
        </xdr:cNvPr>
        <xdr:cNvSpPr/>
      </xdr:nvSpPr>
      <xdr:spPr>
        <a:xfrm>
          <a:off x="1326024" y="2641318"/>
          <a:ext cx="2536796" cy="353695"/>
        </a:xfrm>
        <a:prstGeom prst="rect">
          <a:avLst/>
        </a:prstGeom>
        <a:solidFill>
          <a:srgbClr val="FBFBFB"/>
        </a:solidFill>
        <a:ln w="9525"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ysClr val="windowText" lastClr="000000"/>
              </a:solidFill>
            </a:rPr>
            <a:t> </a:t>
          </a:r>
          <a:r>
            <a:rPr lang="pt-BR" sz="1600" b="1">
              <a:solidFill>
                <a:sysClr val="windowText" lastClr="000000"/>
              </a:solidFill>
            </a:rPr>
            <a:t>Atalho para</a:t>
          </a:r>
          <a:r>
            <a:rPr lang="pt-BR" sz="1600" b="1" baseline="0">
              <a:solidFill>
                <a:sysClr val="windowText" lastClr="000000"/>
              </a:solidFill>
            </a:rPr>
            <a:t> Gráfico </a:t>
          </a:r>
        </a:p>
      </xdr:txBody>
    </xdr:sp>
    <xdr:clientData/>
  </xdr:twoCellAnchor>
  <xdr:oneCellAnchor>
    <xdr:from>
      <xdr:col>1</xdr:col>
      <xdr:colOff>196442</xdr:colOff>
      <xdr:row>14</xdr:row>
      <xdr:rowOff>133836</xdr:rowOff>
    </xdr:from>
    <xdr:ext cx="686450" cy="610919"/>
    <xdr:pic>
      <xdr:nvPicPr>
        <xdr:cNvPr id="15" name="Imagem 14">
          <a:extLst>
            <a:ext uri="{FF2B5EF4-FFF2-40B4-BE49-F238E27FC236}">
              <a16:creationId xmlns:a16="http://schemas.microsoft.com/office/drawing/2014/main" id="{DBD33707-9D7E-48FB-83D1-1FFBEA40E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682" y="3037056"/>
          <a:ext cx="686450" cy="610919"/>
        </a:xfrm>
        <a:prstGeom prst="rect">
          <a:avLst/>
        </a:prstGeom>
      </xdr:spPr>
    </xdr:pic>
    <xdr:clientData/>
  </xdr:oneCellAnchor>
  <xdr:oneCellAnchor>
    <xdr:from>
      <xdr:col>2</xdr:col>
      <xdr:colOff>152861</xdr:colOff>
      <xdr:row>15</xdr:row>
      <xdr:rowOff>8569</xdr:rowOff>
    </xdr:from>
    <xdr:ext cx="377190" cy="426720"/>
    <xdr:pic>
      <xdr:nvPicPr>
        <xdr:cNvPr id="16" name="Imagem 15">
          <a:extLst>
            <a:ext uri="{FF2B5EF4-FFF2-40B4-BE49-F238E27FC236}">
              <a16:creationId xmlns:a16="http://schemas.microsoft.com/office/drawing/2014/main" id="{2444981E-2228-4CFA-9B69-4B0943CB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5021" y="3094669"/>
          <a:ext cx="377190" cy="426720"/>
        </a:xfrm>
        <a:prstGeom prst="rect">
          <a:avLst/>
        </a:prstGeom>
      </xdr:spPr>
    </xdr:pic>
    <xdr:clientData/>
  </xdr:oneCellAnchor>
  <xdr:oneCellAnchor>
    <xdr:from>
      <xdr:col>2</xdr:col>
      <xdr:colOff>1029783</xdr:colOff>
      <xdr:row>14</xdr:row>
      <xdr:rowOff>107775</xdr:rowOff>
    </xdr:from>
    <xdr:ext cx="687657" cy="609660"/>
    <xdr:pic>
      <xdr:nvPicPr>
        <xdr:cNvPr id="17" name="Imagem 16">
          <a:extLst>
            <a:ext uri="{FF2B5EF4-FFF2-40B4-BE49-F238E27FC236}">
              <a16:creationId xmlns:a16="http://schemas.microsoft.com/office/drawing/2014/main" id="{C6464055-9787-4588-A802-73C4BBB6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1943" y="3010995"/>
          <a:ext cx="687657" cy="609660"/>
        </a:xfrm>
        <a:prstGeom prst="rect">
          <a:avLst/>
        </a:prstGeom>
      </xdr:spPr>
    </xdr:pic>
    <xdr:clientData/>
  </xdr:oneCellAnchor>
  <xdr:twoCellAnchor>
    <xdr:from>
      <xdr:col>4</xdr:col>
      <xdr:colOff>719282</xdr:colOff>
      <xdr:row>22</xdr:row>
      <xdr:rowOff>453448</xdr:rowOff>
    </xdr:from>
    <xdr:to>
      <xdr:col>5</xdr:col>
      <xdr:colOff>15860</xdr:colOff>
      <xdr:row>41</xdr:row>
      <xdr:rowOff>11544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C7B5EAA-B237-4A53-AD04-24E74DFCFCE8}"/>
            </a:ext>
          </a:extLst>
        </xdr:cNvPr>
        <xdr:cNvSpPr/>
      </xdr:nvSpPr>
      <xdr:spPr>
        <a:xfrm>
          <a:off x="4963622" y="4819708"/>
          <a:ext cx="279558" cy="3398576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BARRAS</a:t>
          </a:r>
        </a:p>
      </xdr:txBody>
    </xdr:sp>
    <xdr:clientData/>
  </xdr:twoCellAnchor>
  <xdr:twoCellAnchor>
    <xdr:from>
      <xdr:col>4</xdr:col>
      <xdr:colOff>609600</xdr:colOff>
      <xdr:row>47</xdr:row>
      <xdr:rowOff>190500</xdr:rowOff>
    </xdr:from>
    <xdr:to>
      <xdr:col>4</xdr:col>
      <xdr:colOff>933450</xdr:colOff>
      <xdr:row>66</xdr:row>
      <xdr:rowOff>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3BDB3812-D4B5-458D-8B64-9F8F7C090D54}"/>
            </a:ext>
          </a:extLst>
        </xdr:cNvPr>
        <xdr:cNvSpPr/>
      </xdr:nvSpPr>
      <xdr:spPr>
        <a:xfrm>
          <a:off x="4853940" y="9494520"/>
          <a:ext cx="323850" cy="329946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PIZZA, ROSCA</a:t>
          </a:r>
        </a:p>
      </xdr:txBody>
    </xdr:sp>
    <xdr:clientData/>
  </xdr:twoCellAnchor>
  <xdr:twoCellAnchor>
    <xdr:from>
      <xdr:col>4</xdr:col>
      <xdr:colOff>669636</xdr:colOff>
      <xdr:row>2</xdr:row>
      <xdr:rowOff>185883</xdr:rowOff>
    </xdr:from>
    <xdr:to>
      <xdr:col>5</xdr:col>
      <xdr:colOff>0</xdr:colOff>
      <xdr:row>20</xdr:row>
      <xdr:rowOff>23091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819F037-6C1A-4F4A-BF4A-A61925518EAB}"/>
            </a:ext>
          </a:extLst>
        </xdr:cNvPr>
        <xdr:cNvSpPr/>
      </xdr:nvSpPr>
      <xdr:spPr>
        <a:xfrm>
          <a:off x="4913976" y="886923"/>
          <a:ext cx="313344" cy="3136668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colunas</a:t>
          </a:r>
        </a:p>
      </xdr:txBody>
    </xdr:sp>
    <xdr:clientData/>
  </xdr:twoCellAnchor>
  <xdr:oneCellAnchor>
    <xdr:from>
      <xdr:col>1</xdr:col>
      <xdr:colOff>75045</xdr:colOff>
      <xdr:row>56</xdr:row>
      <xdr:rowOff>152977</xdr:rowOff>
    </xdr:from>
    <xdr:ext cx="2932546" cy="643155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10C138C-3C8E-49AD-B929-BAC34DDB2CB1}"/>
            </a:ext>
          </a:extLst>
        </xdr:cNvPr>
        <xdr:cNvSpPr txBox="1"/>
      </xdr:nvSpPr>
      <xdr:spPr>
        <a:xfrm>
          <a:off x="852285" y="11110537"/>
          <a:ext cx="2932546" cy="64315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Dica: Não use</a:t>
          </a:r>
          <a:r>
            <a:rPr lang="pt-BR" sz="1400" b="1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Gráfico de Pizza com mais de 5 Séries !</a:t>
          </a:r>
          <a:endParaRPr lang="pt-BR" sz="1400" b="1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twoCellAnchor>
    <xdr:from>
      <xdr:col>4</xdr:col>
      <xdr:colOff>646545</xdr:colOff>
      <xdr:row>71</xdr:row>
      <xdr:rowOff>185305</xdr:rowOff>
    </xdr:from>
    <xdr:to>
      <xdr:col>4</xdr:col>
      <xdr:colOff>934892</xdr:colOff>
      <xdr:row>89</xdr:row>
      <xdr:rowOff>190499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709D084A-FE56-4E40-B8D2-60A716C3018F}"/>
            </a:ext>
          </a:extLst>
        </xdr:cNvPr>
        <xdr:cNvSpPr/>
      </xdr:nvSpPr>
      <xdr:spPr>
        <a:xfrm>
          <a:off x="4890885" y="13893685"/>
          <a:ext cx="288347" cy="3304654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LINHA</a:t>
          </a:r>
          <a:r>
            <a:rPr lang="pt-BR" sz="1800" baseline="0"/>
            <a:t> </a:t>
          </a:r>
          <a:endParaRPr lang="pt-BR" sz="1800"/>
        </a:p>
      </xdr:txBody>
    </xdr:sp>
    <xdr:clientData/>
  </xdr:twoCellAnchor>
  <xdr:twoCellAnchor>
    <xdr:from>
      <xdr:col>4</xdr:col>
      <xdr:colOff>646545</xdr:colOff>
      <xdr:row>96</xdr:row>
      <xdr:rowOff>178955</xdr:rowOff>
    </xdr:from>
    <xdr:to>
      <xdr:col>4</xdr:col>
      <xdr:colOff>934892</xdr:colOff>
      <xdr:row>114</xdr:row>
      <xdr:rowOff>195695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784E265F-33BA-4E6F-A56D-A7E5B2E6A057}"/>
            </a:ext>
          </a:extLst>
        </xdr:cNvPr>
        <xdr:cNvSpPr/>
      </xdr:nvSpPr>
      <xdr:spPr>
        <a:xfrm>
          <a:off x="4890885" y="18474575"/>
          <a:ext cx="288347" cy="330858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110903</xdr:colOff>
      <xdr:row>1</xdr:row>
      <xdr:rowOff>69540</xdr:rowOff>
    </xdr:from>
    <xdr:to>
      <xdr:col>10</xdr:col>
      <xdr:colOff>104775</xdr:colOff>
      <xdr:row>15</xdr:row>
      <xdr:rowOff>143673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A81093-EDC9-4389-B308-481B4D266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03" y="252420"/>
          <a:ext cx="6577552" cy="263445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11</xdr:col>
      <xdr:colOff>123825</xdr:colOff>
      <xdr:row>2</xdr:row>
      <xdr:rowOff>66675</xdr:rowOff>
    </xdr:from>
    <xdr:to>
      <xdr:col>18</xdr:col>
      <xdr:colOff>9525</xdr:colOff>
      <xdr:row>14</xdr:row>
      <xdr:rowOff>47625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59CF3E0-8264-4E8E-AD40-EF80D7556265}"/>
            </a:ext>
          </a:extLst>
        </xdr:cNvPr>
        <xdr:cNvSpPr txBox="1"/>
      </xdr:nvSpPr>
      <xdr:spPr>
        <a:xfrm>
          <a:off x="7317105" y="432435"/>
          <a:ext cx="4152900" cy="2175510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lIns="252000" rtlCol="0" anchor="t">
          <a:noAutofit/>
        </a:bodyPr>
        <a:lstStyle/>
        <a:p>
          <a:pPr marL="0" indent="0" algn="l"/>
          <a:r>
            <a:rPr lang="pt-BR" sz="1400" b="1">
              <a:solidFill>
                <a:sysClr val="windowText" lastClr="000000"/>
              </a:solidFill>
            </a:rPr>
            <a:t>Objetivo:</a:t>
          </a:r>
        </a:p>
        <a:p>
          <a:pPr marL="0" indent="0" algn="l"/>
          <a:endParaRPr lang="pt-BR" sz="1400">
            <a:solidFill>
              <a:sysClr val="windowText" lastClr="000000"/>
            </a:solidFill>
          </a:endParaRP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1-Criar a tabela do início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2-Inserir dados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3-Editar a planilha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4-Ajustar a largura das colunas e a altura das linhas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5-Aplicar formatações básicas de texto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6-Definir alinhamento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7-Adicionar efeitos</a:t>
          </a:r>
        </a:p>
        <a:p>
          <a:pPr marL="0" indent="0" algn="l"/>
          <a:r>
            <a:rPr lang="pt-BR" sz="1400" b="0">
              <a:solidFill>
                <a:sysClr val="windowText" lastClr="000000"/>
              </a:solidFill>
              <a:latin typeface="+mn-lt"/>
              <a:ea typeface="Verdana" panose="020B0604030504040204" pitchFamily="34" charset="0"/>
              <a:cs typeface="Tahoma" panose="020B0604030504040204" pitchFamily="34" charset="0"/>
            </a:rPr>
            <a:t>8-Ocultar</a:t>
          </a:r>
          <a:r>
            <a:rPr lang="pt-BR" sz="1400" b="0" baseline="0">
              <a:solidFill>
                <a:sysClr val="windowText" lastClr="000000"/>
              </a:solidFill>
              <a:latin typeface="+mn-lt"/>
              <a:ea typeface="Verdana" panose="020B0604030504040204" pitchFamily="34" charset="0"/>
              <a:cs typeface="Tahoma" panose="020B0604030504040204" pitchFamily="34" charset="0"/>
            </a:rPr>
            <a:t> linha de grade</a:t>
          </a:r>
          <a:endParaRPr lang="pt-BR" sz="1400" b="0">
            <a:solidFill>
              <a:sysClr val="windowText" lastClr="000000"/>
            </a:solidFill>
            <a:latin typeface="+mn-lt"/>
            <a:ea typeface="Verdan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104778</xdr:colOff>
      <xdr:row>2</xdr:row>
      <xdr:rowOff>95250</xdr:rowOff>
    </xdr:from>
    <xdr:to>
      <xdr:col>11</xdr:col>
      <xdr:colOff>133351</xdr:colOff>
      <xdr:row>3</xdr:row>
      <xdr:rowOff>133350</xdr:rowOff>
    </xdr:to>
    <xdr:cxnSp macro="">
      <xdr:nvCxnSpPr>
        <xdr:cNvPr id="4" name="Conector: Angulado 3">
          <a:extLst>
            <a:ext uri="{FF2B5EF4-FFF2-40B4-BE49-F238E27FC236}">
              <a16:creationId xmlns:a16="http://schemas.microsoft.com/office/drawing/2014/main" id="{5FD3D751-BF6F-47EB-94A3-73F901F24E0D}"/>
            </a:ext>
          </a:extLst>
        </xdr:cNvPr>
        <xdr:cNvCxnSpPr/>
      </xdr:nvCxnSpPr>
      <xdr:spPr>
        <a:xfrm rot="10800000" flipV="1">
          <a:off x="6688458" y="461010"/>
          <a:ext cx="638173" cy="220980"/>
        </a:xfrm>
        <a:prstGeom prst="bent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4775" y="238125"/>
    <xdr:ext cx="125017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76052-3EBB-439E-98A8-28B2836C750D}"/>
            </a:ext>
          </a:extLst>
        </xdr:cNvPr>
        <xdr:cNvGrpSpPr/>
      </xdr:nvGrpSpPr>
      <xdr:grpSpPr>
        <a:xfrm>
          <a:off x="25477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EB726B3-79BC-1D52-3685-CB9CA91EC4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E943001-22A2-9BD5-7DC5-82778DE510EE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absoluteAnchor>
  <xdr:absoluteAnchor>
    <xdr:pos x="1663700" y="238125"/>
    <xdr:ext cx="1181100" cy="314325"/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2B2725-3C3E-4749-B330-922429374FCC}"/>
            </a:ext>
          </a:extLst>
        </xdr:cNvPr>
        <xdr:cNvGrpSpPr/>
      </xdr:nvGrpSpPr>
      <xdr:grpSpPr>
        <a:xfrm>
          <a:off x="1663700" y="238125"/>
          <a:ext cx="118110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FED88BEE-4B93-2E6C-C2CE-D906B7A2AB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E7F7373-8D36-BE95-A8EC-2769EFE3FC5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absoluteAnchor>
  <xdr:twoCellAnchor>
    <xdr:from>
      <xdr:col>7</xdr:col>
      <xdr:colOff>123825</xdr:colOff>
      <xdr:row>2</xdr:row>
      <xdr:rowOff>175261</xdr:rowOff>
    </xdr:from>
    <xdr:to>
      <xdr:col>16</xdr:col>
      <xdr:colOff>21167</xdr:colOff>
      <xdr:row>6</xdr:row>
      <xdr:rowOff>114301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FF37CAB2-93FD-4388-8BF2-AEFEB546D1A3}"/>
            </a:ext>
          </a:extLst>
        </xdr:cNvPr>
        <xdr:cNvGrpSpPr/>
      </xdr:nvGrpSpPr>
      <xdr:grpSpPr>
        <a:xfrm>
          <a:off x="5701665" y="876301"/>
          <a:ext cx="5635202" cy="876300"/>
          <a:chOff x="6810374" y="1600201"/>
          <a:chExt cx="5162551" cy="236952"/>
        </a:xfrm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BD58013-C436-686F-EC1C-4113F92C3B28}"/>
              </a:ext>
            </a:extLst>
          </xdr:cNvPr>
          <xdr:cNvSpPr txBox="1"/>
        </xdr:nvSpPr>
        <xdr:spPr>
          <a:xfrm>
            <a:off x="6810374" y="1600201"/>
            <a:ext cx="5162551" cy="236952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NESTA ATIVIDADE</a:t>
            </a:r>
            <a:endParaRPr lang="pt-BR" sz="1800">
              <a:solidFill>
                <a:sysClr val="windowText" lastClr="000000"/>
              </a:solidFill>
              <a:effectLst/>
              <a:latin typeface="+mj-lt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00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Crie o gráfico de Combinação comparando</a:t>
            </a:r>
            <a:r>
              <a:rPr lang="pt-BR" sz="120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 Vendas e Metas por Mês.</a:t>
            </a:r>
            <a:endParaRPr lang="pt-BR" sz="120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3A6AB729-DD13-AD26-BBE9-8456BFB038D8}"/>
              </a:ext>
            </a:extLst>
          </xdr:cNvPr>
          <xdr:cNvCxnSpPr/>
        </xdr:nvCxnSpPr>
        <xdr:spPr>
          <a:xfrm flipV="1">
            <a:off x="6900479" y="1701430"/>
            <a:ext cx="3460549" cy="5572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574557</xdr:colOff>
      <xdr:row>6</xdr:row>
      <xdr:rowOff>106890</xdr:rowOff>
    </xdr:from>
    <xdr:to>
      <xdr:col>17</xdr:col>
      <xdr:colOff>314709</xdr:colOff>
      <xdr:row>24</xdr:row>
      <xdr:rowOff>85725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C6CCDB3-5E01-430F-B438-B8AADE8CE2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1" r="-90" b="1812"/>
        <a:stretch/>
      </xdr:blipFill>
      <xdr:spPr>
        <a:xfrm>
          <a:off x="4643637" y="1745190"/>
          <a:ext cx="7626852" cy="342307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464820</xdr:colOff>
      <xdr:row>2</xdr:row>
      <xdr:rowOff>121920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9C2B58B6-C81C-4B02-A0B5-4A33DD802112}"/>
            </a:ext>
          </a:extLst>
        </xdr:cNvPr>
        <xdr:cNvSpPr/>
      </xdr:nvSpPr>
      <xdr:spPr>
        <a:xfrm>
          <a:off x="0" y="0"/>
          <a:ext cx="647700" cy="487680"/>
        </a:xfrm>
        <a:prstGeom prst="lef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200">
            <a:solidFill>
              <a:schemeClr val="lt1"/>
            </a:solidFill>
            <a:latin typeface="+mn-lt"/>
            <a:ea typeface="+mn-ea"/>
            <a:cs typeface="Aldhabi" panose="01000000000000000000" pitchFamily="2" charset="-78"/>
          </a:endParaRPr>
        </a:p>
      </xdr:txBody>
    </xdr:sp>
    <xdr:clientData/>
  </xdr:twoCellAnchor>
  <xdr:twoCellAnchor editAs="oneCell">
    <xdr:from>
      <xdr:col>2</xdr:col>
      <xdr:colOff>536575</xdr:colOff>
      <xdr:row>5</xdr:row>
      <xdr:rowOff>25973</xdr:rowOff>
    </xdr:from>
    <xdr:to>
      <xdr:col>2</xdr:col>
      <xdr:colOff>1285875</xdr:colOff>
      <xdr:row>5</xdr:row>
      <xdr:rowOff>777875</xdr:rowOff>
    </xdr:to>
    <xdr:pic>
      <xdr:nvPicPr>
        <xdr:cNvPr id="3" name="Gráfico 2" descr="Cmd Terminal com preenchimento sólido">
          <a:extLst>
            <a:ext uri="{FF2B5EF4-FFF2-40B4-BE49-F238E27FC236}">
              <a16:creationId xmlns:a16="http://schemas.microsoft.com/office/drawing/2014/main" id="{CC0A8E48-4452-467B-9A5F-2E9D9D2A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51175" y="978473"/>
          <a:ext cx="749300" cy="751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1543048</xdr:colOff>
      <xdr:row>12</xdr:row>
      <xdr:rowOff>57150</xdr:rowOff>
    </xdr:from>
    <xdr:to>
      <xdr:col>3</xdr:col>
      <xdr:colOff>685798</xdr:colOff>
      <xdr:row>18</xdr:row>
      <xdr:rowOff>66675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BEFDA1A-9EEE-42A9-AC41-250598EEAC8F}"/>
            </a:ext>
          </a:extLst>
        </xdr:cNvPr>
        <xdr:cNvGrpSpPr/>
      </xdr:nvGrpSpPr>
      <xdr:grpSpPr>
        <a:xfrm>
          <a:off x="2251708" y="2251710"/>
          <a:ext cx="2556510" cy="1198245"/>
          <a:chOff x="1968908" y="1571625"/>
          <a:chExt cx="879417" cy="1190626"/>
        </a:xfrm>
        <a:solidFill>
          <a:schemeClr val="accent6"/>
        </a:solidFill>
      </xdr:grpSpPr>
      <xdr:cxnSp macro="">
        <xdr:nvCxnSpPr>
          <xdr:cNvPr id="3" name="Conector de Seta Reta 2">
            <a:extLst>
              <a:ext uri="{FF2B5EF4-FFF2-40B4-BE49-F238E27FC236}">
                <a16:creationId xmlns:a16="http://schemas.microsoft.com/office/drawing/2014/main" id="{26093646-EAA7-4119-1412-96528E0953F7}"/>
              </a:ext>
            </a:extLst>
          </xdr:cNvPr>
          <xdr:cNvCxnSpPr/>
        </xdr:nvCxnSpPr>
        <xdr:spPr>
          <a:xfrm flipV="1">
            <a:off x="2438400" y="1571625"/>
            <a:ext cx="0" cy="936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D049457-9565-99E2-8250-C96A5B19E7AA}"/>
              </a:ext>
            </a:extLst>
          </xdr:cNvPr>
          <xdr:cNvSpPr txBox="1"/>
        </xdr:nvSpPr>
        <xdr:spPr>
          <a:xfrm>
            <a:off x="1968908" y="2400301"/>
            <a:ext cx="879417" cy="3619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Moeda/Contábil com duas casas</a:t>
            </a:r>
          </a:p>
        </xdr:txBody>
      </xdr:sp>
    </xdr:grpSp>
    <xdr:clientData/>
  </xdr:twoCellAnchor>
  <xdr:twoCellAnchor>
    <xdr:from>
      <xdr:col>8</xdr:col>
      <xdr:colOff>0</xdr:colOff>
      <xdr:row>12</xdr:row>
      <xdr:rowOff>38100</xdr:rowOff>
    </xdr:from>
    <xdr:to>
      <xdr:col>9</xdr:col>
      <xdr:colOff>0</xdr:colOff>
      <xdr:row>19</xdr:row>
      <xdr:rowOff>57150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F28E249-1FD5-417D-B43C-2157E2885304}"/>
            </a:ext>
          </a:extLst>
        </xdr:cNvPr>
        <xdr:cNvGrpSpPr/>
      </xdr:nvGrpSpPr>
      <xdr:grpSpPr>
        <a:xfrm>
          <a:off x="11468100" y="2232660"/>
          <a:ext cx="1280160" cy="1383030"/>
          <a:chOff x="1790700" y="1514475"/>
          <a:chExt cx="1266825" cy="1323975"/>
        </a:xfrm>
        <a:solidFill>
          <a:schemeClr val="accent6"/>
        </a:solidFill>
      </xdr:grpSpPr>
      <xdr:cxnSp macro="">
        <xdr:nvCxnSpPr>
          <xdr:cNvPr id="6" name="Conector de Seta Reta 5">
            <a:extLst>
              <a:ext uri="{FF2B5EF4-FFF2-40B4-BE49-F238E27FC236}">
                <a16:creationId xmlns:a16="http://schemas.microsoft.com/office/drawing/2014/main" id="{E36FD840-D739-DD03-1AE7-6F644DD53664}"/>
              </a:ext>
            </a:extLst>
          </xdr:cNvPr>
          <xdr:cNvCxnSpPr/>
        </xdr:nvCxnSpPr>
        <xdr:spPr>
          <a:xfrm flipH="1" flipV="1">
            <a:off x="2437254" y="1514475"/>
            <a:ext cx="1146" cy="885826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CF1875C-0AC4-2CB5-6B6B-DD0BA771B7DF}"/>
              </a:ext>
            </a:extLst>
          </xdr:cNvPr>
          <xdr:cNvSpPr txBox="1"/>
        </xdr:nvSpPr>
        <xdr:spPr>
          <a:xfrm>
            <a:off x="1790700" y="2352675"/>
            <a:ext cx="1266825" cy="4857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Separador de Milhares</a:t>
            </a:r>
          </a:p>
        </xdr:txBody>
      </xdr:sp>
    </xdr:grpSp>
    <xdr:clientData/>
  </xdr:twoCellAnchor>
  <xdr:twoCellAnchor>
    <xdr:from>
      <xdr:col>7</xdr:col>
      <xdr:colOff>85725</xdr:colOff>
      <xdr:row>12</xdr:row>
      <xdr:rowOff>85725</xdr:rowOff>
    </xdr:from>
    <xdr:to>
      <xdr:col>8</xdr:col>
      <xdr:colOff>57150</xdr:colOff>
      <xdr:row>16</xdr:row>
      <xdr:rowOff>9525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E9D21A7-EC6C-4B72-AC07-793C6335BF13}"/>
            </a:ext>
          </a:extLst>
        </xdr:cNvPr>
        <xdr:cNvGrpSpPr/>
      </xdr:nvGrpSpPr>
      <xdr:grpSpPr>
        <a:xfrm>
          <a:off x="10547985" y="2280285"/>
          <a:ext cx="977265" cy="716280"/>
          <a:chOff x="1790700" y="2066925"/>
          <a:chExt cx="1347686" cy="685800"/>
        </a:xfrm>
        <a:solidFill>
          <a:schemeClr val="accent6"/>
        </a:solidFill>
      </xdr:grpSpPr>
      <xdr:cxnSp macro="">
        <xdr:nvCxnSpPr>
          <xdr:cNvPr id="9" name="Conector de Seta Reta 8">
            <a:extLst>
              <a:ext uri="{FF2B5EF4-FFF2-40B4-BE49-F238E27FC236}">
                <a16:creationId xmlns:a16="http://schemas.microsoft.com/office/drawing/2014/main" id="{A16130AC-0FC1-6E46-71F0-C24DA18A4C98}"/>
              </a:ext>
            </a:extLst>
          </xdr:cNvPr>
          <xdr:cNvCxnSpPr/>
        </xdr:nvCxnSpPr>
        <xdr:spPr>
          <a:xfrm flipV="1">
            <a:off x="2438400" y="2066925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8F3E94-1D99-765C-8C75-C88E80D986FC}"/>
              </a:ext>
            </a:extLst>
          </xdr:cNvPr>
          <xdr:cNvSpPr txBox="1"/>
        </xdr:nvSpPr>
        <xdr:spPr>
          <a:xfrm>
            <a:off x="1790700" y="2400300"/>
            <a:ext cx="1347686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Porcentagem</a:t>
            </a:r>
          </a:p>
        </xdr:txBody>
      </xdr:sp>
    </xdr:grpSp>
    <xdr:clientData/>
  </xdr:twoCellAnchor>
  <xdr:twoCellAnchor>
    <xdr:from>
      <xdr:col>3</xdr:col>
      <xdr:colOff>0</xdr:colOff>
      <xdr:row>12</xdr:row>
      <xdr:rowOff>123825</xdr:rowOff>
    </xdr:from>
    <xdr:to>
      <xdr:col>4</xdr:col>
      <xdr:colOff>0</xdr:colOff>
      <xdr:row>16</xdr:row>
      <xdr:rowOff>57150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468323D-C4E9-4BE2-AA57-898EB03FC169}"/>
            </a:ext>
          </a:extLst>
        </xdr:cNvPr>
        <xdr:cNvGrpSpPr/>
      </xdr:nvGrpSpPr>
      <xdr:grpSpPr>
        <a:xfrm>
          <a:off x="4122420" y="2318385"/>
          <a:ext cx="1143000" cy="725805"/>
          <a:chOff x="2200275" y="2057400"/>
          <a:chExt cx="857250" cy="695325"/>
        </a:xfrm>
        <a:solidFill>
          <a:schemeClr val="accent6"/>
        </a:solidFill>
      </xdr:grpSpPr>
      <xdr:cxnSp macro="">
        <xdr:nvCxnSpPr>
          <xdr:cNvPr id="12" name="Conector de Seta Reta 11">
            <a:extLst>
              <a:ext uri="{FF2B5EF4-FFF2-40B4-BE49-F238E27FC236}">
                <a16:creationId xmlns:a16="http://schemas.microsoft.com/office/drawing/2014/main" id="{A03FE4C0-8CEB-22E0-EBE6-A9472692FD30}"/>
              </a:ext>
            </a:extLst>
          </xdr:cNvPr>
          <xdr:cNvCxnSpPr/>
        </xdr:nvCxnSpPr>
        <xdr:spPr>
          <a:xfrm flipV="1">
            <a:off x="2762250" y="2057400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EF0771CA-689B-0AC7-EF77-24E8743D5C6C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Número</a:t>
            </a:r>
          </a:p>
        </xdr:txBody>
      </xdr:sp>
    </xdr:grpSp>
    <xdr:clientData/>
  </xdr:twoCellAnchor>
  <xdr:twoCellAnchor>
    <xdr:from>
      <xdr:col>1</xdr:col>
      <xdr:colOff>0</xdr:colOff>
      <xdr:row>12</xdr:row>
      <xdr:rowOff>85725</xdr:rowOff>
    </xdr:from>
    <xdr:to>
      <xdr:col>2</xdr:col>
      <xdr:colOff>0</xdr:colOff>
      <xdr:row>16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BB3E5C5-B37B-4D15-985E-1C880E811E3D}"/>
            </a:ext>
          </a:extLst>
        </xdr:cNvPr>
        <xdr:cNvGrpSpPr/>
      </xdr:nvGrpSpPr>
      <xdr:grpSpPr>
        <a:xfrm>
          <a:off x="708660" y="2280285"/>
          <a:ext cx="2430780" cy="706755"/>
          <a:chOff x="2524125" y="3905250"/>
          <a:chExt cx="857250" cy="676275"/>
        </a:xfrm>
        <a:solidFill>
          <a:srgbClr val="002060"/>
        </a:solidFill>
      </xdr:grpSpPr>
      <xdr:cxnSp macro="">
        <xdr:nvCxnSpPr>
          <xdr:cNvPr id="15" name="Conector de Seta Reta 14">
            <a:extLst>
              <a:ext uri="{FF2B5EF4-FFF2-40B4-BE49-F238E27FC236}">
                <a16:creationId xmlns:a16="http://schemas.microsoft.com/office/drawing/2014/main" id="{B6B1CD1A-5DC9-D439-085A-BFFEAC98076B}"/>
              </a:ext>
            </a:extLst>
          </xdr:cNvPr>
          <xdr:cNvCxnSpPr/>
        </xdr:nvCxnSpPr>
        <xdr:spPr>
          <a:xfrm flipV="1">
            <a:off x="2771775" y="3905250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BC8E7945-82D5-C11A-7294-12C4C6360E5B}"/>
              </a:ext>
            </a:extLst>
          </xdr:cNvPr>
          <xdr:cNvSpPr txBox="1"/>
        </xdr:nvSpPr>
        <xdr:spPr>
          <a:xfrm>
            <a:off x="2524125" y="42291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ysClr val="windowText" lastClr="000000"/>
                </a:solidFill>
                <a:latin typeface="+mj-lt"/>
              </a:rPr>
              <a:t>Texto</a:t>
            </a:r>
          </a:p>
        </xdr:txBody>
      </xdr:sp>
    </xdr:grpSp>
    <xdr:clientData/>
  </xdr:twoCellAnchor>
  <xdr:twoCellAnchor>
    <xdr:from>
      <xdr:col>4</xdr:col>
      <xdr:colOff>0</xdr:colOff>
      <xdr:row>12</xdr:row>
      <xdr:rowOff>57150</xdr:rowOff>
    </xdr:from>
    <xdr:to>
      <xdr:col>5</xdr:col>
      <xdr:colOff>0</xdr:colOff>
      <xdr:row>15</xdr:row>
      <xdr:rowOff>171450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4CD4CF8D-8BC9-4F0B-8882-73652E30D4C5}"/>
            </a:ext>
          </a:extLst>
        </xdr:cNvPr>
        <xdr:cNvGrpSpPr/>
      </xdr:nvGrpSpPr>
      <xdr:grpSpPr>
        <a:xfrm>
          <a:off x="5265420" y="2251710"/>
          <a:ext cx="1203960" cy="708660"/>
          <a:chOff x="2200275" y="2066925"/>
          <a:chExt cx="857250" cy="685800"/>
        </a:xfrm>
        <a:solidFill>
          <a:schemeClr val="accent6"/>
        </a:solidFill>
      </xdr:grpSpPr>
      <xdr:cxnSp macro="">
        <xdr:nvCxnSpPr>
          <xdr:cNvPr id="18" name="Conector de Seta Reta 17">
            <a:extLst>
              <a:ext uri="{FF2B5EF4-FFF2-40B4-BE49-F238E27FC236}">
                <a16:creationId xmlns:a16="http://schemas.microsoft.com/office/drawing/2014/main" id="{3EA7C57D-D7FB-9F50-2A37-5F28B227666B}"/>
              </a:ext>
            </a:extLst>
          </xdr:cNvPr>
          <xdr:cNvCxnSpPr/>
        </xdr:nvCxnSpPr>
        <xdr:spPr>
          <a:xfrm flipV="1">
            <a:off x="2762250" y="2066925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F8586E7-4966-CB54-807A-47E10E222A98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Data Completa</a:t>
            </a:r>
          </a:p>
        </xdr:txBody>
      </xdr:sp>
    </xdr:grpSp>
    <xdr:clientData/>
  </xdr:twoCellAnchor>
  <xdr:twoCellAnchor>
    <xdr:from>
      <xdr:col>5</xdr:col>
      <xdr:colOff>0</xdr:colOff>
      <xdr:row>12</xdr:row>
      <xdr:rowOff>133349</xdr:rowOff>
    </xdr:from>
    <xdr:to>
      <xdr:col>6</xdr:col>
      <xdr:colOff>0</xdr:colOff>
      <xdr:row>18</xdr:row>
      <xdr:rowOff>104775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3F24C89-E6BF-4A41-918C-3FD563AEC6F7}"/>
            </a:ext>
          </a:extLst>
        </xdr:cNvPr>
        <xdr:cNvGrpSpPr/>
      </xdr:nvGrpSpPr>
      <xdr:grpSpPr>
        <a:xfrm>
          <a:off x="6469380" y="2327909"/>
          <a:ext cx="2438400" cy="1160146"/>
          <a:chOff x="2200275" y="1638299"/>
          <a:chExt cx="857250" cy="1114426"/>
        </a:xfrm>
        <a:solidFill>
          <a:schemeClr val="accent6"/>
        </a:solidFill>
      </xdr:grpSpPr>
      <xdr:cxnSp macro="">
        <xdr:nvCxnSpPr>
          <xdr:cNvPr id="21" name="Conector de Seta Reta 20">
            <a:extLst>
              <a:ext uri="{FF2B5EF4-FFF2-40B4-BE49-F238E27FC236}">
                <a16:creationId xmlns:a16="http://schemas.microsoft.com/office/drawing/2014/main" id="{9B4065C3-FA68-1F6F-D473-583E5687FCAD}"/>
              </a:ext>
            </a:extLst>
          </xdr:cNvPr>
          <xdr:cNvCxnSpPr/>
        </xdr:nvCxnSpPr>
        <xdr:spPr>
          <a:xfrm flipV="1">
            <a:off x="2762250" y="1638299"/>
            <a:ext cx="0" cy="828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AF71100-8180-F2D6-9F67-BEE6503F776D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Data Abreviada</a:t>
            </a:r>
          </a:p>
        </xdr:txBody>
      </xdr:sp>
    </xdr:grpSp>
    <xdr:clientData/>
  </xdr:twoCellAnchor>
  <xdr:twoCellAnchor>
    <xdr:from>
      <xdr:col>6</xdr:col>
      <xdr:colOff>28575</xdr:colOff>
      <xdr:row>12</xdr:row>
      <xdr:rowOff>66675</xdr:rowOff>
    </xdr:from>
    <xdr:to>
      <xdr:col>7</xdr:col>
      <xdr:colOff>0</xdr:colOff>
      <xdr:row>15</xdr:row>
      <xdr:rowOff>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2036D6A-B44D-4E63-87D3-4818146B7FBB}"/>
            </a:ext>
          </a:extLst>
        </xdr:cNvPr>
        <xdr:cNvGrpSpPr/>
      </xdr:nvGrpSpPr>
      <xdr:grpSpPr>
        <a:xfrm>
          <a:off x="8936355" y="2261235"/>
          <a:ext cx="1525905" cy="527686"/>
          <a:chOff x="2200275" y="2247899"/>
          <a:chExt cx="857250" cy="504826"/>
        </a:xfrm>
        <a:solidFill>
          <a:schemeClr val="accent6"/>
        </a:solidFill>
      </xdr:grpSpPr>
      <xdr:cxnSp macro="">
        <xdr:nvCxnSpPr>
          <xdr:cNvPr id="24" name="Conector de Seta Reta 23">
            <a:extLst>
              <a:ext uri="{FF2B5EF4-FFF2-40B4-BE49-F238E27FC236}">
                <a16:creationId xmlns:a16="http://schemas.microsoft.com/office/drawing/2014/main" id="{99AA7E38-546E-F254-C268-9C7A7DACE300}"/>
              </a:ext>
            </a:extLst>
          </xdr:cNvPr>
          <xdr:cNvCxnSpPr/>
        </xdr:nvCxnSpPr>
        <xdr:spPr>
          <a:xfrm flipV="1">
            <a:off x="2762250" y="2247899"/>
            <a:ext cx="0" cy="216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46EBAA6D-B5EA-8361-9022-458417D8A1E3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Hora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238131</xdr:colOff>
      <xdr:row>0</xdr:row>
      <xdr:rowOff>142874</xdr:rowOff>
    </xdr:from>
    <xdr:to>
      <xdr:col>6</xdr:col>
      <xdr:colOff>66676</xdr:colOff>
      <xdr:row>3</xdr:row>
      <xdr:rowOff>133349</xdr:rowOff>
    </xdr:to>
    <xdr:grpSp>
      <xdr:nvGrpSpPr>
        <xdr:cNvPr id="2" name="Grupo 37">
          <a:extLst>
            <a:ext uri="{FF2B5EF4-FFF2-40B4-BE49-F238E27FC236}">
              <a16:creationId xmlns:a16="http://schemas.microsoft.com/office/drawing/2014/main" id="{359572A3-F934-4B4F-AE42-13B6C246CA29}"/>
            </a:ext>
          </a:extLst>
        </xdr:cNvPr>
        <xdr:cNvGrpSpPr/>
      </xdr:nvGrpSpPr>
      <xdr:grpSpPr>
        <a:xfrm>
          <a:off x="3164211" y="142874"/>
          <a:ext cx="2891785" cy="539115"/>
          <a:chOff x="2238387" y="3333749"/>
          <a:chExt cx="6148555" cy="752475"/>
        </a:xfrm>
        <a:solidFill>
          <a:srgbClr val="FBFBFB"/>
        </a:solidFill>
        <a:effectLst/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3E81E8FF-1349-DAC7-D108-49FA5B35816E}"/>
              </a:ext>
            </a:extLst>
          </xdr:cNvPr>
          <xdr:cNvSpPr txBox="1"/>
        </xdr:nvSpPr>
        <xdr:spPr>
          <a:xfrm>
            <a:off x="2647948" y="3333749"/>
            <a:ext cx="5738994" cy="695326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252000" rtlCol="0" anchor="t">
            <a:noAutofit/>
          </a:bodyPr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Substituir Nordeste</a:t>
            </a:r>
            <a:r>
              <a:rPr lang="pt-BR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pt-BR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por Norte e destacar as áreas alteradas.</a:t>
            </a:r>
          </a:p>
        </xdr:txBody>
      </xdr:sp>
      <xdr:cxnSp macro="">
        <xdr:nvCxnSpPr>
          <xdr:cNvPr id="4" name="Conector angulado 40">
            <a:extLst>
              <a:ext uri="{FF2B5EF4-FFF2-40B4-BE49-F238E27FC236}">
                <a16:creationId xmlns:a16="http://schemas.microsoft.com/office/drawing/2014/main" id="{0FB4CAA1-9B23-884C-3AF5-D12C79A014CA}"/>
              </a:ext>
            </a:extLst>
          </xdr:cNvPr>
          <xdr:cNvCxnSpPr>
            <a:stCxn id="3" idx="1"/>
          </xdr:cNvCxnSpPr>
        </xdr:nvCxnSpPr>
        <xdr:spPr>
          <a:xfrm rot="10800000" flipV="1">
            <a:off x="2238387" y="3681412"/>
            <a:ext cx="409563" cy="404812"/>
          </a:xfrm>
          <a:prstGeom prst="bentConnector2">
            <a:avLst/>
          </a:prstGeom>
          <a:grpFill/>
          <a:ln w="19050">
            <a:solidFill>
              <a:srgbClr val="00206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690090</xdr:colOff>
      <xdr:row>12</xdr:row>
      <xdr:rowOff>4445</xdr:rowOff>
    </xdr:from>
    <xdr:to>
      <xdr:col>6</xdr:col>
      <xdr:colOff>775335</xdr:colOff>
      <xdr:row>19</xdr:row>
      <xdr:rowOff>28575</xdr:rowOff>
    </xdr:to>
    <xdr:grpSp>
      <xdr:nvGrpSpPr>
        <xdr:cNvPr id="2" name="Grupo 37">
          <a:extLst>
            <a:ext uri="{FF2B5EF4-FFF2-40B4-BE49-F238E27FC236}">
              <a16:creationId xmlns:a16="http://schemas.microsoft.com/office/drawing/2014/main" id="{2F46635C-28B3-43E0-ABAD-F2A3582E1F86}"/>
            </a:ext>
          </a:extLst>
        </xdr:cNvPr>
        <xdr:cNvGrpSpPr/>
      </xdr:nvGrpSpPr>
      <xdr:grpSpPr>
        <a:xfrm>
          <a:off x="4378170" y="2328545"/>
          <a:ext cx="2828445" cy="1304290"/>
          <a:chOff x="2373270" y="2045614"/>
          <a:chExt cx="3583838" cy="1657995"/>
        </a:xfrm>
        <a:solidFill>
          <a:srgbClr val="FBFBFB"/>
        </a:solidFill>
        <a:effectLst/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8B037EFF-C32E-F56C-6B53-C006C53DF8BE}"/>
              </a:ext>
            </a:extLst>
          </xdr:cNvPr>
          <xdr:cNvSpPr txBox="1"/>
        </xdr:nvSpPr>
        <xdr:spPr>
          <a:xfrm>
            <a:off x="2373270" y="3244472"/>
            <a:ext cx="3583838" cy="459137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252000" rtlCol="0" anchor="ctr">
            <a:noAutofit/>
          </a:bodyPr>
          <a:lstStyle/>
          <a:p>
            <a:pPr algn="ctr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Auto Preenchimento</a:t>
            </a:r>
            <a:endParaRPr lang="pt-BR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4" name="Conector angulado 40">
            <a:extLst>
              <a:ext uri="{FF2B5EF4-FFF2-40B4-BE49-F238E27FC236}">
                <a16:creationId xmlns:a16="http://schemas.microsoft.com/office/drawing/2014/main" id="{2D16D5A7-E7BC-8CF5-C626-71F03DD10BCC}"/>
              </a:ext>
            </a:extLst>
          </xdr:cNvPr>
          <xdr:cNvCxnSpPr>
            <a:stCxn id="3" idx="1"/>
          </xdr:cNvCxnSpPr>
        </xdr:nvCxnSpPr>
        <xdr:spPr>
          <a:xfrm rot="10800000" flipH="1">
            <a:off x="2373270" y="2045614"/>
            <a:ext cx="1280767" cy="1428427"/>
          </a:xfrm>
          <a:prstGeom prst="bentConnector4">
            <a:avLst>
              <a:gd name="adj1" fmla="val -39593"/>
              <a:gd name="adj2" fmla="val 58036"/>
            </a:avLst>
          </a:prstGeom>
          <a:grpFill/>
          <a:ln w="19050">
            <a:solidFill>
              <a:srgbClr val="00206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738188</xdr:colOff>
      <xdr:row>21</xdr:row>
      <xdr:rowOff>144462</xdr:rowOff>
    </xdr:from>
    <xdr:to>
      <xdr:col>10</xdr:col>
      <xdr:colOff>857251</xdr:colOff>
      <xdr:row>37</xdr:row>
      <xdr:rowOff>103187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570B9A0-E48D-4BDF-9197-01957AA01DBB}"/>
            </a:ext>
          </a:extLst>
        </xdr:cNvPr>
        <xdr:cNvSpPr txBox="1"/>
      </xdr:nvSpPr>
      <xdr:spPr>
        <a:xfrm>
          <a:off x="1218248" y="3984942"/>
          <a:ext cx="5483543" cy="28848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2400" b="1" baseline="0">
            <a:solidFill>
              <a:sysClr val="windowText" lastClr="000000"/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Receita total: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Soma de salarios + outros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Despesas 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Soma  da lista de despesa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Restante: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Receita - Despesa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Entrada: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Restante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* Meses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Financiado: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do carro - Entrada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s/juros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 Valor financiado / n parcelas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com juros: 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sem  juros + Valor da parcela sem  juros  *  Juros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Total pago: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com juros * Nº de  parcela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endParaRPr lang="pt-BR" sz="2400" b="0" baseline="0">
            <a:solidFill>
              <a:sysClr val="windowText" lastClr="000000"/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101600</xdr:colOff>
      <xdr:row>3</xdr:row>
      <xdr:rowOff>65731</xdr:rowOff>
    </xdr:from>
    <xdr:to>
      <xdr:col>3</xdr:col>
      <xdr:colOff>325435</xdr:colOff>
      <xdr:row>3</xdr:row>
      <xdr:rowOff>65884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2C1E4B-542A-4454-A5C5-E348C215643A}"/>
            </a:ext>
          </a:extLst>
        </xdr:cNvPr>
        <xdr:cNvCxnSpPr>
          <a:stCxn id="4" idx="1"/>
        </xdr:cNvCxnSpPr>
      </xdr:nvCxnSpPr>
      <xdr:spPr>
        <a:xfrm flipH="1">
          <a:off x="1320800" y="614371"/>
          <a:ext cx="833435" cy="153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325435</xdr:colOff>
      <xdr:row>2</xdr:row>
      <xdr:rowOff>127000</xdr:rowOff>
    </xdr:from>
    <xdr:to>
      <xdr:col>5</xdr:col>
      <xdr:colOff>487047</xdr:colOff>
      <xdr:row>3</xdr:row>
      <xdr:rowOff>194963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C274746-8DAE-4661-855E-491E9850CBFD}"/>
            </a:ext>
          </a:extLst>
        </xdr:cNvPr>
        <xdr:cNvSpPr txBox="1"/>
      </xdr:nvSpPr>
      <xdr:spPr>
        <a:xfrm>
          <a:off x="2154235" y="492760"/>
          <a:ext cx="1380812" cy="235603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Adição</a:t>
          </a:r>
        </a:p>
      </xdr:txBody>
    </xdr:sp>
    <xdr:clientData/>
  </xdr:twoCellAnchor>
  <xdr:twoCellAnchor>
    <xdr:from>
      <xdr:col>2</xdr:col>
      <xdr:colOff>76200</xdr:colOff>
      <xdr:row>9</xdr:row>
      <xdr:rowOff>94307</xdr:rowOff>
    </xdr:from>
    <xdr:to>
      <xdr:col>3</xdr:col>
      <xdr:colOff>347660</xdr:colOff>
      <xdr:row>9</xdr:row>
      <xdr:rowOff>94458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F741889-2535-45DF-B694-724030983223}"/>
            </a:ext>
          </a:extLst>
        </xdr:cNvPr>
        <xdr:cNvCxnSpPr>
          <a:stCxn id="6" idx="1"/>
        </xdr:cNvCxnSpPr>
      </xdr:nvCxnSpPr>
      <xdr:spPr>
        <a:xfrm flipH="1">
          <a:off x="1295400" y="1740227"/>
          <a:ext cx="881060" cy="15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347660</xdr:colOff>
      <xdr:row>8</xdr:row>
      <xdr:rowOff>165100</xdr:rowOff>
    </xdr:from>
    <xdr:to>
      <xdr:col>5</xdr:col>
      <xdr:colOff>517210</xdr:colOff>
      <xdr:row>10</xdr:row>
      <xdr:rowOff>71138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98647EF-36BE-4586-8E8B-8A69FE1DCC8A}"/>
            </a:ext>
          </a:extLst>
        </xdr:cNvPr>
        <xdr:cNvSpPr txBox="1"/>
      </xdr:nvSpPr>
      <xdr:spPr>
        <a:xfrm>
          <a:off x="2176460" y="1628140"/>
          <a:ext cx="1388750" cy="271798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Adição</a:t>
          </a:r>
        </a:p>
      </xdr:txBody>
    </xdr:sp>
    <xdr:clientData/>
  </xdr:twoCellAnchor>
  <xdr:twoCellAnchor>
    <xdr:from>
      <xdr:col>1</xdr:col>
      <xdr:colOff>120650</xdr:colOff>
      <xdr:row>18</xdr:row>
      <xdr:rowOff>59382</xdr:rowOff>
    </xdr:from>
    <xdr:to>
      <xdr:col>1</xdr:col>
      <xdr:colOff>1001710</xdr:colOff>
      <xdr:row>18</xdr:row>
      <xdr:rowOff>59533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2C329902-6B7C-4960-BE4C-9ED4C63745E9}"/>
            </a:ext>
          </a:extLst>
        </xdr:cNvPr>
        <xdr:cNvCxnSpPr>
          <a:stCxn id="8" idx="1"/>
        </xdr:cNvCxnSpPr>
      </xdr:nvCxnSpPr>
      <xdr:spPr>
        <a:xfrm flipH="1">
          <a:off x="730250" y="3351222"/>
          <a:ext cx="492440" cy="15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1001710</xdr:colOff>
      <xdr:row>17</xdr:row>
      <xdr:rowOff>133350</xdr:rowOff>
    </xdr:from>
    <xdr:to>
      <xdr:col>3</xdr:col>
      <xdr:colOff>475935</xdr:colOff>
      <xdr:row>19</xdr:row>
      <xdr:rowOff>17163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4E3343A-D2DF-4DAD-8CB2-28A85DDFAF41}"/>
            </a:ext>
          </a:extLst>
        </xdr:cNvPr>
        <xdr:cNvSpPr txBox="1"/>
      </xdr:nvSpPr>
      <xdr:spPr>
        <a:xfrm>
          <a:off x="1222690" y="3242310"/>
          <a:ext cx="1082045" cy="249573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Subtração</a:t>
          </a:r>
        </a:p>
      </xdr:txBody>
    </xdr:sp>
    <xdr:clientData/>
  </xdr:twoCellAnchor>
  <xdr:twoCellAnchor>
    <xdr:from>
      <xdr:col>11</xdr:col>
      <xdr:colOff>39688</xdr:colOff>
      <xdr:row>6</xdr:row>
      <xdr:rowOff>146050</xdr:rowOff>
    </xdr:from>
    <xdr:to>
      <xdr:col>13</xdr:col>
      <xdr:colOff>320675</xdr:colOff>
      <xdr:row>10</xdr:row>
      <xdr:rowOff>63500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3351E98D-48B6-466A-A78F-8C3A692CF917}"/>
            </a:ext>
          </a:extLst>
        </xdr:cNvPr>
        <xdr:cNvCxnSpPr/>
      </xdr:nvCxnSpPr>
      <xdr:spPr>
        <a:xfrm flipH="1">
          <a:off x="6745288" y="1243330"/>
          <a:ext cx="1500187" cy="648970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4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328607</xdr:colOff>
      <xdr:row>5</xdr:row>
      <xdr:rowOff>159542</xdr:rowOff>
    </xdr:from>
    <xdr:to>
      <xdr:col>15</xdr:col>
      <xdr:colOff>486251</xdr:colOff>
      <xdr:row>7</xdr:row>
      <xdr:rowOff>12399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C9B3ED9-1131-4839-9C67-D6379619E975}"/>
            </a:ext>
          </a:extLst>
        </xdr:cNvPr>
        <xdr:cNvSpPr txBox="1"/>
      </xdr:nvSpPr>
      <xdr:spPr>
        <a:xfrm>
          <a:off x="8253407" y="1073942"/>
          <a:ext cx="1376844" cy="218617"/>
        </a:xfrm>
        <a:prstGeom prst="rect">
          <a:avLst/>
        </a:prstGeom>
        <a:solidFill>
          <a:schemeClr val="bg1"/>
        </a:solidFill>
        <a:ln w="9525" cmpd="sng">
          <a:solidFill>
            <a:schemeClr val="accent4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Multiplicação</a:t>
          </a:r>
        </a:p>
      </xdr:txBody>
    </xdr:sp>
    <xdr:clientData/>
  </xdr:twoCellAnchor>
  <xdr:twoCellAnchor>
    <xdr:from>
      <xdr:col>11</xdr:col>
      <xdr:colOff>50007</xdr:colOff>
      <xdr:row>9</xdr:row>
      <xdr:rowOff>55563</xdr:rowOff>
    </xdr:from>
    <xdr:to>
      <xdr:col>13</xdr:col>
      <xdr:colOff>321469</xdr:colOff>
      <xdr:row>11</xdr:row>
      <xdr:rowOff>150336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9D482AD2-1D58-4D76-A302-A26E0467A4A3}"/>
            </a:ext>
          </a:extLst>
        </xdr:cNvPr>
        <xdr:cNvCxnSpPr/>
      </xdr:nvCxnSpPr>
      <xdr:spPr>
        <a:xfrm flipH="1">
          <a:off x="6755607" y="1701483"/>
          <a:ext cx="1490662" cy="460533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6">
              <a:lumMod val="75000"/>
            </a:schemeClr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319084</xdr:colOff>
      <xdr:row>8</xdr:row>
      <xdr:rowOff>78582</xdr:rowOff>
    </xdr:from>
    <xdr:to>
      <xdr:col>15</xdr:col>
      <xdr:colOff>483078</xdr:colOff>
      <xdr:row>9</xdr:row>
      <xdr:rowOff>153688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F5A37E48-4A03-4A5C-BE89-824E218002CB}"/>
            </a:ext>
          </a:extLst>
        </xdr:cNvPr>
        <xdr:cNvSpPr txBox="1"/>
      </xdr:nvSpPr>
      <xdr:spPr>
        <a:xfrm>
          <a:off x="8243884" y="1541622"/>
          <a:ext cx="1383194" cy="257986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Subtração</a:t>
          </a:r>
        </a:p>
      </xdr:txBody>
    </xdr:sp>
    <xdr:clientData/>
  </xdr:twoCellAnchor>
  <xdr:twoCellAnchor>
    <xdr:from>
      <xdr:col>11</xdr:col>
      <xdr:colOff>76994</xdr:colOff>
      <xdr:row>12</xdr:row>
      <xdr:rowOff>51594</xdr:rowOff>
    </xdr:from>
    <xdr:to>
      <xdr:col>13</xdr:col>
      <xdr:colOff>218281</xdr:colOff>
      <xdr:row>13</xdr:row>
      <xdr:rowOff>161132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39C8AA56-6454-468B-921A-C7BF0210D72F}"/>
            </a:ext>
          </a:extLst>
        </xdr:cNvPr>
        <xdr:cNvCxnSpPr/>
      </xdr:nvCxnSpPr>
      <xdr:spPr>
        <a:xfrm flipH="1">
          <a:off x="6782594" y="2246154"/>
          <a:ext cx="1360487" cy="292418"/>
        </a:xfrm>
        <a:prstGeom prst="straightConnector1">
          <a:avLst/>
        </a:prstGeom>
        <a:solidFill>
          <a:schemeClr val="accent6"/>
        </a:solidFill>
        <a:ln w="38100">
          <a:solidFill>
            <a:srgbClr val="FF0000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234947</xdr:colOff>
      <xdr:row>11</xdr:row>
      <xdr:rowOff>38100</xdr:rowOff>
    </xdr:from>
    <xdr:to>
      <xdr:col>15</xdr:col>
      <xdr:colOff>402116</xdr:colOff>
      <xdr:row>12</xdr:row>
      <xdr:rowOff>125112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80AE56D-03B5-4D9B-8F08-F5E90EE54751}"/>
            </a:ext>
          </a:extLst>
        </xdr:cNvPr>
        <xdr:cNvSpPr txBox="1"/>
      </xdr:nvSpPr>
      <xdr:spPr>
        <a:xfrm>
          <a:off x="8159747" y="2049780"/>
          <a:ext cx="1386369" cy="26989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Divisão</a:t>
          </a:r>
        </a:p>
      </xdr:txBody>
    </xdr:sp>
    <xdr:clientData/>
  </xdr:twoCellAnchor>
  <xdr:twoCellAnchor>
    <xdr:from>
      <xdr:col>11</xdr:col>
      <xdr:colOff>23813</xdr:colOff>
      <xdr:row>14</xdr:row>
      <xdr:rowOff>68907</xdr:rowOff>
    </xdr:from>
    <xdr:to>
      <xdr:col>13</xdr:col>
      <xdr:colOff>273048</xdr:colOff>
      <xdr:row>15</xdr:row>
      <xdr:rowOff>125572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AA7051A5-39E6-4285-9943-0EE518FB87AB}"/>
            </a:ext>
          </a:extLst>
        </xdr:cNvPr>
        <xdr:cNvCxnSpPr>
          <a:stCxn id="16" idx="1"/>
        </xdr:cNvCxnSpPr>
      </xdr:nvCxnSpPr>
      <xdr:spPr>
        <a:xfrm flipH="1">
          <a:off x="6729413" y="2629227"/>
          <a:ext cx="1468435" cy="239545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2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273048</xdr:colOff>
      <xdr:row>13</xdr:row>
      <xdr:rowOff>158750</xdr:rowOff>
    </xdr:from>
    <xdr:to>
      <xdr:col>15</xdr:col>
      <xdr:colOff>440217</xdr:colOff>
      <xdr:row>14</xdr:row>
      <xdr:rowOff>202107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71091C2B-202B-4DBF-8595-5A600EC60AC9}"/>
            </a:ext>
          </a:extLst>
        </xdr:cNvPr>
        <xdr:cNvSpPr txBox="1"/>
      </xdr:nvSpPr>
      <xdr:spPr>
        <a:xfrm>
          <a:off x="8197848" y="2536190"/>
          <a:ext cx="1386369" cy="203377"/>
        </a:xfrm>
        <a:prstGeom prst="rect">
          <a:avLst/>
        </a:prstGeom>
        <a:solidFill>
          <a:schemeClr val="bg1"/>
        </a:solidFill>
        <a:ln w="9525" cmpd="sng">
          <a:solidFill>
            <a:schemeClr val="accent2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Porcentagem</a:t>
          </a:r>
        </a:p>
      </xdr:txBody>
    </xdr:sp>
    <xdr:clientData/>
  </xdr:twoCellAnchor>
  <xdr:twoCellAnchor>
    <xdr:from>
      <xdr:col>11</xdr:col>
      <xdr:colOff>11906</xdr:colOff>
      <xdr:row>16</xdr:row>
      <xdr:rowOff>181453</xdr:rowOff>
    </xdr:from>
    <xdr:to>
      <xdr:col>13</xdr:col>
      <xdr:colOff>281777</xdr:colOff>
      <xdr:row>17</xdr:row>
      <xdr:rowOff>37950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AF9D8FFF-DF64-4927-A910-EF191B83E380}"/>
            </a:ext>
          </a:extLst>
        </xdr:cNvPr>
        <xdr:cNvCxnSpPr>
          <a:stCxn id="18" idx="1"/>
        </xdr:cNvCxnSpPr>
      </xdr:nvCxnSpPr>
      <xdr:spPr>
        <a:xfrm flipH="1" flipV="1">
          <a:off x="6717506" y="3107533"/>
          <a:ext cx="1489071" cy="39377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4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281777</xdr:colOff>
      <xdr:row>16</xdr:row>
      <xdr:rowOff>107156</xdr:rowOff>
    </xdr:from>
    <xdr:to>
      <xdr:col>15</xdr:col>
      <xdr:colOff>448152</xdr:colOff>
      <xdr:row>17</xdr:row>
      <xdr:rowOff>171150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1B29C9-A81E-4CE1-8CD0-24790776FC0E}"/>
            </a:ext>
          </a:extLst>
        </xdr:cNvPr>
        <xdr:cNvSpPr txBox="1"/>
      </xdr:nvSpPr>
      <xdr:spPr>
        <a:xfrm>
          <a:off x="8206577" y="3033236"/>
          <a:ext cx="1385575" cy="246874"/>
        </a:xfrm>
        <a:prstGeom prst="rect">
          <a:avLst/>
        </a:prstGeom>
        <a:solidFill>
          <a:schemeClr val="bg1"/>
        </a:solidFill>
        <a:ln w="9525" cmpd="sng">
          <a:solidFill>
            <a:schemeClr val="accent4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Multiplicação</a:t>
          </a:r>
        </a:p>
      </xdr:txBody>
    </xdr:sp>
    <xdr:clientData/>
  </xdr:twoCellAnchor>
  <xdr:twoCellAnchor>
    <xdr:from>
      <xdr:col>1</xdr:col>
      <xdr:colOff>796586</xdr:colOff>
      <xdr:row>23</xdr:row>
      <xdr:rowOff>184150</xdr:rowOff>
    </xdr:from>
    <xdr:to>
      <xdr:col>6</xdr:col>
      <xdr:colOff>135332</xdr:colOff>
      <xdr:row>23</xdr:row>
      <xdr:rowOff>184150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8AE4CFB6-2CC7-4084-B73B-43A7C774F154}"/>
            </a:ext>
          </a:extLst>
        </xdr:cNvPr>
        <xdr:cNvCxnSpPr/>
      </xdr:nvCxnSpPr>
      <xdr:spPr>
        <a:xfrm>
          <a:off x="1215686" y="4390390"/>
          <a:ext cx="2577246" cy="0"/>
        </a:xfrm>
        <a:prstGeom prst="line">
          <a:avLst/>
        </a:prstGeom>
        <a:solidFill>
          <a:srgbClr val="F2F2F2"/>
        </a:solidFill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273538</xdr:colOff>
      <xdr:row>1</xdr:row>
      <xdr:rowOff>146538</xdr:rowOff>
    </xdr:from>
    <xdr:to>
      <xdr:col>0</xdr:col>
      <xdr:colOff>561688</xdr:colOff>
      <xdr:row>1</xdr:row>
      <xdr:rowOff>431513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C78C911-34C5-4F66-8AC4-B315C7F6E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" y="329418"/>
          <a:ext cx="288150" cy="33515"/>
        </a:xfrm>
        <a:prstGeom prst="rect">
          <a:avLst/>
        </a:prstGeom>
      </xdr:spPr>
    </xdr:pic>
    <xdr:clientData/>
  </xdr:twoCellAnchor>
  <xdr:twoCellAnchor>
    <xdr:from>
      <xdr:col>0</xdr:col>
      <xdr:colOff>590263</xdr:colOff>
      <xdr:row>1</xdr:row>
      <xdr:rowOff>164813</xdr:rowOff>
    </xdr:from>
    <xdr:to>
      <xdr:col>1</xdr:col>
      <xdr:colOff>72738</xdr:colOff>
      <xdr:row>1</xdr:row>
      <xdr:rowOff>428338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1AFB654-2884-4875-A427-DFF1536E1ACD}"/>
            </a:ext>
          </a:extLst>
        </xdr:cNvPr>
        <xdr:cNvSpPr txBox="1"/>
      </xdr:nvSpPr>
      <xdr:spPr>
        <a:xfrm>
          <a:off x="590263" y="347693"/>
          <a:ext cx="92075" cy="19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INSTRUÇÕES</a:t>
          </a:r>
        </a:p>
      </xdr:txBody>
    </xdr:sp>
    <xdr:clientData/>
  </xdr:twoCellAnchor>
  <xdr:absoluteAnchor>
    <xdr:pos x="1732817" y="216876"/>
    <xdr:ext cx="1243623" cy="317500"/>
    <xdr:grpSp>
      <xdr:nvGrpSpPr>
        <xdr:cNvPr id="22" name="Agrupar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B4A2CF-AEBF-463C-9467-BC5E81285736}"/>
            </a:ext>
          </a:extLst>
        </xdr:cNvPr>
        <xdr:cNvGrpSpPr/>
      </xdr:nvGrpSpPr>
      <xdr:grpSpPr>
        <a:xfrm>
          <a:off x="1732817" y="216876"/>
          <a:ext cx="1243623" cy="317500"/>
          <a:chOff x="2085975" y="219075"/>
          <a:chExt cx="1190625" cy="314325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D2E038BD-906F-1A7B-44F6-6A7C720E41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24" name="CaixaDeTexto 2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D08F678-0403-9B8F-7A0D-86B5C15AE29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89764" y="224203"/>
    <xdr:ext cx="1207721" cy="314325"/>
    <xdr:grpSp>
      <xdr:nvGrpSpPr>
        <xdr:cNvPr id="25" name="Agrupar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EA5-C888-4B87-9735-9A8C0AF08B9A}"/>
            </a:ext>
          </a:extLst>
        </xdr:cNvPr>
        <xdr:cNvGrpSpPr/>
      </xdr:nvGrpSpPr>
      <xdr:grpSpPr>
        <a:xfrm>
          <a:off x="3089764" y="224203"/>
          <a:ext cx="1207721" cy="314325"/>
          <a:chOff x="2085975" y="219075"/>
          <a:chExt cx="1190625" cy="314325"/>
        </a:xfrm>
      </xdr:grpSpPr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363473C-B81D-86A8-E593-B24095B19A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27" name="CaixaDeTexto 2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013A416-56D7-F07C-968B-50D93773E04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6239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21F7FE-1CA5-42EF-BDF2-A45280B650D6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F775003-546B-30FF-3052-C2894701CC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2FA2939-28F7-DAFD-D7CC-B0DD33ED0B53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80845" y="238125"/>
    <xdr:ext cx="1251585" cy="314325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95C730-1290-4CD8-A362-41B83CDE12B4}"/>
            </a:ext>
          </a:extLst>
        </xdr:cNvPr>
        <xdr:cNvGrpSpPr/>
      </xdr:nvGrpSpPr>
      <xdr:grpSpPr>
        <a:xfrm>
          <a:off x="1680845" y="238125"/>
          <a:ext cx="125158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DB39B04-0047-9F38-4FE0-9728854B25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319EB43-E537-F198-63E6-DD275910CCF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198120" y="3348990"/>
    <xdr:ext cx="10505029" cy="2640330"/>
    <xdr:grpSp>
      <xdr:nvGrpSpPr>
        <xdr:cNvPr id="8" name="Agrupar 7">
          <a:extLst>
            <a:ext uri="{FF2B5EF4-FFF2-40B4-BE49-F238E27FC236}">
              <a16:creationId xmlns:a16="http://schemas.microsoft.com/office/drawing/2014/main" id="{8EED1F0A-5666-4B41-9FC1-6252E863FBF9}"/>
            </a:ext>
          </a:extLst>
        </xdr:cNvPr>
        <xdr:cNvGrpSpPr/>
      </xdr:nvGrpSpPr>
      <xdr:grpSpPr>
        <a:xfrm>
          <a:off x="198120" y="3348990"/>
          <a:ext cx="10505029" cy="2640330"/>
          <a:chOff x="7735820" y="701356"/>
          <a:chExt cx="9829257" cy="1007163"/>
        </a:xfrm>
        <a:solidFill>
          <a:srgbClr val="F2F2F2"/>
        </a:solidFill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A63CFD8E-8FE4-207C-F27B-7C1D3E26F638}"/>
              </a:ext>
            </a:extLst>
          </xdr:cNvPr>
          <xdr:cNvSpPr txBox="1"/>
        </xdr:nvSpPr>
        <xdr:spPr>
          <a:xfrm>
            <a:off x="7735820" y="701356"/>
            <a:ext cx="9829257" cy="1007163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Variação Mes/Anterior: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Neste campo você deve calcular o (MoM) que consiste na porcentagem de variação entre o mês atual e seu antecessor;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VF/VI-1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Participação: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Neste campo você deve descubrir o quanto as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Despesas"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representam em porcentagem sobre a valor da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Receita"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; 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PARTE/TOTAL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Receita Futura: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Com base na projeção de crescimento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"Projeção próximo Ano"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a fórmula para descobrir o valor esperado levando em consideração o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mesmo mês do ano atual.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VALOR+VALOR*%</a:t>
            </a:r>
          </a:p>
        </xdr:txBody>
      </xdr: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A9D9A36D-539E-AC27-DE96-3F393E5E1CD5}"/>
              </a:ext>
            </a:extLst>
          </xdr:cNvPr>
          <xdr:cNvCxnSpPr/>
        </xdr:nvCxnSpPr>
        <xdr:spPr>
          <a:xfrm>
            <a:off x="7808544" y="85656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3065780" y="222250"/>
    <xdr:ext cx="1247775" cy="314325"/>
    <xdr:grpSp>
      <xdr:nvGrpSpPr>
        <xdr:cNvPr id="11" name="Agrupar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8B0D64-38AC-4F0F-9CBF-06F8D564F495}"/>
            </a:ext>
          </a:extLst>
        </xdr:cNvPr>
        <xdr:cNvGrpSpPr/>
      </xdr:nvGrpSpPr>
      <xdr:grpSpPr>
        <a:xfrm>
          <a:off x="3065780" y="222250"/>
          <a:ext cx="1247775" cy="314325"/>
          <a:chOff x="2085975" y="219075"/>
          <a:chExt cx="1190625" cy="314325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83D8B66D-FB67-C3E9-8440-0DD1DD5B2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3" name="CaixaDeTexto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73822DF-FD0F-6115-300B-F50AD6A5AC6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26239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5B9D2AE5-12EB-461B-B9FC-2B6BA9F61E4E}"/>
            </a:ext>
          </a:extLst>
        </xdr:cNvPr>
        <xdr:cNvGrpSpPr/>
      </xdr:nvGrpSpPr>
      <xdr:grpSpPr>
        <a:xfrm>
          <a:off x="26239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2D87739-2551-A950-84A6-5FF01CF9AD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6A67C8A9-FF01-D786-5148-B7D64998E7ED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80845" y="238125"/>
    <xdr:ext cx="1234440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88FED5-0B95-4994-9539-AA895C35DC03}"/>
            </a:ext>
          </a:extLst>
        </xdr:cNvPr>
        <xdr:cNvGrpSpPr/>
      </xdr:nvGrpSpPr>
      <xdr:grpSpPr>
        <a:xfrm>
          <a:off x="1680845" y="238125"/>
          <a:ext cx="123444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429D7F51-BD64-9932-3762-32A2CECBEF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8C969514-D9D0-6EE6-DCCE-951B35E9EEEC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74035" y="238125"/>
    <xdr:ext cx="1251585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F1BE0D-CB1F-46B6-8021-AC5DCAD6F548}"/>
            </a:ext>
          </a:extLst>
        </xdr:cNvPr>
        <xdr:cNvGrpSpPr/>
      </xdr:nvGrpSpPr>
      <xdr:grpSpPr>
        <a:xfrm>
          <a:off x="3074035" y="238125"/>
          <a:ext cx="125158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68DBC137-4B59-C38A-3555-22BCB4716D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B7D313B-E97B-CBEE-50D0-59419DB1591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twoCellAnchor>
    <xdr:from>
      <xdr:col>6</xdr:col>
      <xdr:colOff>38100</xdr:colOff>
      <xdr:row>11</xdr:row>
      <xdr:rowOff>114301</xdr:rowOff>
    </xdr:from>
    <xdr:to>
      <xdr:col>9</xdr:col>
      <xdr:colOff>457200</xdr:colOff>
      <xdr:row>19</xdr:row>
      <xdr:rowOff>57151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7350C7E-6D75-4465-9521-B2E6640E9410}"/>
            </a:ext>
          </a:extLst>
        </xdr:cNvPr>
        <xdr:cNvGrpSpPr/>
      </xdr:nvGrpSpPr>
      <xdr:grpSpPr>
        <a:xfrm>
          <a:off x="6979920" y="3017521"/>
          <a:ext cx="3230880" cy="1451610"/>
          <a:chOff x="6381750" y="3467101"/>
          <a:chExt cx="3162300" cy="1685925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73F2C99B-8B7E-AC28-2D52-17A1B67B6A13}"/>
              </a:ext>
            </a:extLst>
          </xdr:cNvPr>
          <xdr:cNvSpPr txBox="1"/>
        </xdr:nvSpPr>
        <xdr:spPr>
          <a:xfrm>
            <a:off x="6381750" y="3467101"/>
            <a:ext cx="3162300" cy="1685925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CONGELAMENTO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Neste exemplo, você aprendera: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1. Referência Absoluta</a:t>
            </a: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2. Referência Relativa</a:t>
            </a: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3.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Referência Mista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endParaRPr lang="pt-BR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E8BDC84D-6AE6-C34D-FFCD-CC4FBEFD37F2}"/>
              </a:ext>
            </a:extLst>
          </xdr:cNvPr>
          <xdr:cNvCxnSpPr/>
        </xdr:nvCxnSpPr>
        <xdr:spPr>
          <a:xfrm>
            <a:off x="6449276" y="3914775"/>
            <a:ext cx="2703399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485775</xdr:colOff>
      <xdr:row>35</xdr:row>
      <xdr:rowOff>171450</xdr:rowOff>
    </xdr:from>
    <xdr:to>
      <xdr:col>10</xdr:col>
      <xdr:colOff>200025</xdr:colOff>
      <xdr:row>39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D542EF3E-2D22-4FBF-9374-8A1551F58A2A}"/>
            </a:ext>
          </a:extLst>
        </xdr:cNvPr>
        <xdr:cNvSpPr/>
      </xdr:nvSpPr>
      <xdr:spPr>
        <a:xfrm>
          <a:off x="10239375" y="6572250"/>
          <a:ext cx="925830" cy="560070"/>
        </a:xfrm>
        <a:prstGeom prst="rec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2"/>
              </a:solidFill>
            </a:rPr>
            <a:t>$A</a:t>
          </a:r>
          <a:r>
            <a:rPr lang="pt-BR" sz="1800">
              <a:solidFill>
                <a:schemeClr val="accent3"/>
              </a:solidFill>
            </a:rPr>
            <a:t>$1</a:t>
          </a:r>
        </a:p>
      </xdr:txBody>
    </xdr:sp>
    <xdr:clientData/>
  </xdr:twoCellAnchor>
  <xdr:twoCellAnchor>
    <xdr:from>
      <xdr:col>10</xdr:col>
      <xdr:colOff>228600</xdr:colOff>
      <xdr:row>40</xdr:row>
      <xdr:rowOff>152400</xdr:rowOff>
    </xdr:from>
    <xdr:to>
      <xdr:col>11</xdr:col>
      <xdr:colOff>352425</xdr:colOff>
      <xdr:row>42</xdr:row>
      <xdr:rowOff>85725</xdr:rowOff>
    </xdr:to>
    <xdr:sp macro="" textlink="">
      <xdr:nvSpPr>
        <xdr:cNvPr id="15" name="Texto Explicativo: Linha Dobrada 14">
          <a:extLst>
            <a:ext uri="{FF2B5EF4-FFF2-40B4-BE49-F238E27FC236}">
              <a16:creationId xmlns:a16="http://schemas.microsoft.com/office/drawing/2014/main" id="{E764AFB8-CF9A-45C9-8CC9-E46B594D38BA}"/>
            </a:ext>
          </a:extLst>
        </xdr:cNvPr>
        <xdr:cNvSpPr/>
      </xdr:nvSpPr>
      <xdr:spPr>
        <a:xfrm>
          <a:off x="11193780" y="7467600"/>
          <a:ext cx="1396365" cy="29908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9236"/>
            <a:gd name="adj6" fmla="val -47861"/>
          </a:avLst>
        </a:prstGeom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Congela a Coluna A</a:t>
          </a:r>
        </a:p>
      </xdr:txBody>
    </xdr:sp>
    <xdr:clientData/>
  </xdr:twoCellAnchor>
  <xdr:twoCellAnchor>
    <xdr:from>
      <xdr:col>10</xdr:col>
      <xdr:colOff>228600</xdr:colOff>
      <xdr:row>31</xdr:row>
      <xdr:rowOff>95250</xdr:rowOff>
    </xdr:from>
    <xdr:to>
      <xdr:col>11</xdr:col>
      <xdr:colOff>352425</xdr:colOff>
      <xdr:row>33</xdr:row>
      <xdr:rowOff>28575</xdr:rowOff>
    </xdr:to>
    <xdr:sp macro="" textlink="">
      <xdr:nvSpPr>
        <xdr:cNvPr id="16" name="Texto Explicativo: Linha Dobrada 15">
          <a:extLst>
            <a:ext uri="{FF2B5EF4-FFF2-40B4-BE49-F238E27FC236}">
              <a16:creationId xmlns:a16="http://schemas.microsoft.com/office/drawing/2014/main" id="{547BD78A-88C2-41F5-B008-79DC04986B61}"/>
            </a:ext>
          </a:extLst>
        </xdr:cNvPr>
        <xdr:cNvSpPr/>
      </xdr:nvSpPr>
      <xdr:spPr>
        <a:xfrm>
          <a:off x="11193780" y="5764530"/>
          <a:ext cx="1396365" cy="29908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7907"/>
            <a:gd name="adj6" fmla="val -29679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Congela a Linha 1</a:t>
          </a:r>
        </a:p>
      </xdr:txBody>
    </xdr:sp>
    <xdr:clientData/>
  </xdr:twoCellAnchor>
  <xdr:twoCellAnchor>
    <xdr:from>
      <xdr:col>1</xdr:col>
      <xdr:colOff>123824</xdr:colOff>
      <xdr:row>50</xdr:row>
      <xdr:rowOff>114300</xdr:rowOff>
    </xdr:from>
    <xdr:to>
      <xdr:col>4</xdr:col>
      <xdr:colOff>9524</xdr:colOff>
      <xdr:row>57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561AF4C-0476-4F33-A99E-4522A50ACF8C}"/>
            </a:ext>
          </a:extLst>
        </xdr:cNvPr>
        <xdr:cNvSpPr txBox="1"/>
      </xdr:nvSpPr>
      <xdr:spPr>
        <a:xfrm>
          <a:off x="283844" y="9258300"/>
          <a:ext cx="4792980" cy="1232535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1x Congela a célula inteira - Ex $A$1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2x Congela apenas a linha - Ex A$1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3x Congela apenas coluna - Ex $A1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4x Limpa os congelamentos - Ex A1</a:t>
          </a:r>
          <a:endParaRPr lang="pt-BR" sz="3600">
            <a:solidFill>
              <a:srgbClr val="FF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te/Desktop/CONTE&#218;DO%20TREINAMENTO/Excel.V3.0%20(2021)%20-%20Aluno/Excel.V3.0%20(2021)%20-%20Aluno/02.%20Intermedi&#225;rio/Intermedi&#225;rio%20(Aluno)/08.%20Gr&#225;ficos%20Avan&#231;ados/01.%20Gr&#225;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/Documents/Profissional/Novo_Material/00%20-%20EXCEL/00%20-%20ExcelV1-01-19/02%20-%20Excel%20M&#243;dulo%20II%20-%20Intermedi&#225;rio/EXCEL_M&#211;DULO_INTERMEDI&#193;RIO/08%20-%20GR&#193;FICOS%20E%20MINIGR&#193;FIC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cuments\Documentos\Arquivos%20Cursos\Grau%201\F&#243;rmulas%20e%20Fun&#231;&#245;es%20no%20Excel.xlsx" TargetMode="External"/><Relationship Id="rId1" Type="http://schemas.openxmlformats.org/officeDocument/2006/relationships/externalLinkPath" Target="/Users/pc/Documents/Documentos/Arquivos%20Cursos/Grau%201/F&#243;rmulas%20e%20Fun&#231;&#245;es%20n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Bases Gráfico"/>
      <sheetName val="Atividade Gráficos 1"/>
      <sheetName val="Atividade Gráficos 2"/>
      <sheetName val="Atividade Gráficos 3"/>
    </sheetNames>
    <sheetDataSet>
      <sheetData sheetId="0"/>
      <sheetData sheetId="1">
        <row r="3">
          <cell r="F3" t="str">
            <v>PAÍS</v>
          </cell>
          <cell r="G3" t="str">
            <v>MATRÍCULAS</v>
          </cell>
        </row>
        <row r="4">
          <cell r="F4" t="str">
            <v>Argentina</v>
          </cell>
          <cell r="G4">
            <v>4810199</v>
          </cell>
        </row>
        <row r="5">
          <cell r="F5" t="str">
            <v>Brasil</v>
          </cell>
          <cell r="G5">
            <v>8736545</v>
          </cell>
        </row>
        <row r="6">
          <cell r="F6" t="str">
            <v>Chile</v>
          </cell>
          <cell r="G6">
            <v>2893005</v>
          </cell>
        </row>
        <row r="7">
          <cell r="F7" t="str">
            <v>Colômbia</v>
          </cell>
          <cell r="G7">
            <v>7607249</v>
          </cell>
        </row>
        <row r="8">
          <cell r="F8" t="str">
            <v>Equador</v>
          </cell>
          <cell r="G8">
            <v>7152586</v>
          </cell>
        </row>
        <row r="9">
          <cell r="F9" t="str">
            <v>Paraguai</v>
          </cell>
          <cell r="G9">
            <v>7089610</v>
          </cell>
        </row>
        <row r="10">
          <cell r="F10" t="str">
            <v>Peru</v>
          </cell>
          <cell r="G10">
            <v>4909504</v>
          </cell>
        </row>
        <row r="11">
          <cell r="F11" t="str">
            <v>Uruguai</v>
          </cell>
          <cell r="G11">
            <v>2661914</v>
          </cell>
        </row>
        <row r="14">
          <cell r="D14" t="str">
            <v>SALÁRIO</v>
          </cell>
          <cell r="G14" t="str">
            <v>Nº RECLAMAÇÕES</v>
          </cell>
          <cell r="L14" t="str">
            <v>QTDE. VENDAS</v>
          </cell>
        </row>
        <row r="15">
          <cell r="B15" t="str">
            <v>ADMISTRAÇÃO</v>
          </cell>
          <cell r="C15" t="str">
            <v>RECURSOS HUMANOS</v>
          </cell>
          <cell r="D15">
            <v>7500</v>
          </cell>
          <cell r="F15" t="str">
            <v>DEFEITO</v>
          </cell>
          <cell r="G15">
            <v>12</v>
          </cell>
          <cell r="I15" t="str">
            <v>Norte</v>
          </cell>
          <cell r="J15" t="str">
            <v>Amazonas</v>
          </cell>
          <cell r="K15" t="str">
            <v>Manaus</v>
          </cell>
          <cell r="L15">
            <v>6257</v>
          </cell>
        </row>
        <row r="16">
          <cell r="B16"/>
          <cell r="C16" t="str">
            <v>FINANCEIRO</v>
          </cell>
          <cell r="D16">
            <v>3300</v>
          </cell>
          <cell r="F16" t="str">
            <v>PEÇA QUEBRADA</v>
          </cell>
          <cell r="G16">
            <v>14</v>
          </cell>
          <cell r="I16" t="str">
            <v>Norte</v>
          </cell>
          <cell r="J16" t="str">
            <v>Amazonas</v>
          </cell>
          <cell r="K16" t="str">
            <v>Parintins</v>
          </cell>
          <cell r="L16">
            <v>5005</v>
          </cell>
        </row>
        <row r="17">
          <cell r="B17"/>
          <cell r="C17" t="str">
            <v>COMERCIAL</v>
          </cell>
          <cell r="D17">
            <v>9980</v>
          </cell>
          <cell r="F17" t="str">
            <v>ATRASO NA ENTREGA</v>
          </cell>
          <cell r="G17">
            <v>90</v>
          </cell>
          <cell r="I17" t="str">
            <v>Norte</v>
          </cell>
          <cell r="J17" t="str">
            <v>Pará</v>
          </cell>
          <cell r="K17" t="str">
            <v>Belém</v>
          </cell>
          <cell r="L17">
            <v>5648</v>
          </cell>
        </row>
        <row r="18">
          <cell r="B18"/>
          <cell r="C18" t="str">
            <v>MARKETING</v>
          </cell>
          <cell r="D18">
            <v>4500</v>
          </cell>
          <cell r="F18" t="str">
            <v>PRODUTO ERRADO</v>
          </cell>
          <cell r="G18">
            <v>17</v>
          </cell>
          <cell r="I18" t="str">
            <v>Norte</v>
          </cell>
          <cell r="J18" t="str">
            <v>Pará</v>
          </cell>
          <cell r="K18" t="str">
            <v>Santarém</v>
          </cell>
          <cell r="L18">
            <v>5054</v>
          </cell>
        </row>
        <row r="19">
          <cell r="B19"/>
          <cell r="C19" t="str">
            <v>SUPRIMENTOS</v>
          </cell>
          <cell r="D19">
            <v>3900</v>
          </cell>
          <cell r="F19" t="str">
            <v>DÚVIDAS DE UTILIZAÇÃO</v>
          </cell>
          <cell r="G19">
            <v>3</v>
          </cell>
          <cell r="I19" t="str">
            <v>Norte</v>
          </cell>
          <cell r="J19" t="str">
            <v>Pará</v>
          </cell>
          <cell r="K19" t="str">
            <v>Paragominas</v>
          </cell>
          <cell r="L19">
            <v>5804</v>
          </cell>
        </row>
        <row r="20">
          <cell r="B20"/>
          <cell r="C20" t="str">
            <v>LOGISTICA</v>
          </cell>
          <cell r="D20">
            <v>2400</v>
          </cell>
          <cell r="F20" t="str">
            <v>ATENDIMENTO</v>
          </cell>
          <cell r="G20">
            <v>6</v>
          </cell>
          <cell r="I20" t="str">
            <v>Nordeste</v>
          </cell>
          <cell r="J20" t="str">
            <v>Bahia</v>
          </cell>
          <cell r="K20" t="str">
            <v>Salvador</v>
          </cell>
          <cell r="L20">
            <v>7471</v>
          </cell>
        </row>
        <row r="21">
          <cell r="B21" t="str">
            <v>PRODUÇÃO</v>
          </cell>
          <cell r="C21" t="str">
            <v>PPCP</v>
          </cell>
          <cell r="D21">
            <v>3600</v>
          </cell>
          <cell r="F21" t="str">
            <v>COBRANÇA INDEVIDA</v>
          </cell>
          <cell r="G21">
            <v>8</v>
          </cell>
          <cell r="I21" t="str">
            <v>Nordeste</v>
          </cell>
          <cell r="J21" t="str">
            <v>Bahia</v>
          </cell>
          <cell r="K21" t="str">
            <v>Vit. da Conquista</v>
          </cell>
          <cell r="L21">
            <v>6539</v>
          </cell>
        </row>
        <row r="22">
          <cell r="B22"/>
          <cell r="C22" t="str">
            <v>QUALIDADE</v>
          </cell>
          <cell r="D22">
            <v>4400</v>
          </cell>
          <cell r="I22" t="str">
            <v>Nordeste</v>
          </cell>
          <cell r="J22" t="str">
            <v>Bahia</v>
          </cell>
          <cell r="K22" t="str">
            <v>Feira de Santana</v>
          </cell>
          <cell r="L22">
            <v>5755</v>
          </cell>
        </row>
        <row r="23">
          <cell r="B23"/>
          <cell r="C23" t="str">
            <v>MANUTENÇÃO</v>
          </cell>
          <cell r="D23">
            <v>5400</v>
          </cell>
          <cell r="I23" t="str">
            <v>Sudeste</v>
          </cell>
          <cell r="J23" t="str">
            <v>Minas Gerais</v>
          </cell>
          <cell r="K23" t="str">
            <v>Belo Horizonte</v>
          </cell>
          <cell r="L23">
            <v>6424</v>
          </cell>
        </row>
        <row r="24">
          <cell r="B24"/>
          <cell r="C24" t="str">
            <v>FERRAMENTARIA</v>
          </cell>
          <cell r="D24">
            <v>2210</v>
          </cell>
          <cell r="G24" t="str">
            <v>DADOS</v>
          </cell>
          <cell r="I24" t="str">
            <v>Sudeste</v>
          </cell>
          <cell r="J24" t="str">
            <v>Minas Gerais</v>
          </cell>
          <cell r="K24" t="str">
            <v>Betim</v>
          </cell>
          <cell r="L24">
            <v>7518</v>
          </cell>
        </row>
        <row r="25">
          <cell r="F25" t="str">
            <v>Visitantes</v>
          </cell>
          <cell r="G25">
            <v>115</v>
          </cell>
          <cell r="I25" t="str">
            <v>Sudeste</v>
          </cell>
          <cell r="J25" t="str">
            <v>Esperíto Santo</v>
          </cell>
          <cell r="K25" t="str">
            <v>Vitória</v>
          </cell>
          <cell r="L25">
            <v>5280</v>
          </cell>
        </row>
        <row r="26">
          <cell r="F26" t="str">
            <v>Leads Qual.</v>
          </cell>
          <cell r="G26">
            <v>73</v>
          </cell>
        </row>
        <row r="27">
          <cell r="F27" t="str">
            <v>Negocioação</v>
          </cell>
          <cell r="G27">
            <v>45</v>
          </cell>
        </row>
        <row r="28">
          <cell r="F28" t="str">
            <v>Fechados</v>
          </cell>
          <cell r="G28">
            <v>40</v>
          </cell>
        </row>
        <row r="31">
          <cell r="G31" t="str">
            <v>VALORES</v>
          </cell>
        </row>
        <row r="32">
          <cell r="F32" t="str">
            <v>Arrecadação Total</v>
          </cell>
          <cell r="G32">
            <v>300000</v>
          </cell>
        </row>
        <row r="33">
          <cell r="F33" t="str">
            <v>Fun. de Reserva</v>
          </cell>
          <cell r="G33">
            <v>-45000</v>
          </cell>
        </row>
        <row r="34">
          <cell r="F34" t="str">
            <v>Água</v>
          </cell>
          <cell r="G34">
            <v>-77500</v>
          </cell>
        </row>
        <row r="35">
          <cell r="F35" t="str">
            <v>Luz</v>
          </cell>
          <cell r="G35">
            <v>-85000</v>
          </cell>
        </row>
        <row r="36">
          <cell r="F36" t="str">
            <v>Segurança</v>
          </cell>
          <cell r="G36">
            <v>-18000</v>
          </cell>
        </row>
        <row r="37">
          <cell r="F37" t="str">
            <v>Limpeza</v>
          </cell>
          <cell r="G37">
            <v>-12000</v>
          </cell>
        </row>
        <row r="38">
          <cell r="F38" t="str">
            <v>Manutenção</v>
          </cell>
          <cell r="G38">
            <v>-18000</v>
          </cell>
        </row>
        <row r="39">
          <cell r="F39" t="str">
            <v>Subtotal Despesas</v>
          </cell>
          <cell r="G39">
            <v>44500</v>
          </cell>
        </row>
        <row r="40">
          <cell r="F40" t="str">
            <v>Aluguel Salão de Festas</v>
          </cell>
          <cell r="G40">
            <v>18000</v>
          </cell>
        </row>
        <row r="41">
          <cell r="F41" t="str">
            <v>Pintura Fachada</v>
          </cell>
          <cell r="G41">
            <v>-10000</v>
          </cell>
        </row>
        <row r="42">
          <cell r="F42" t="str">
            <v>Total Líquido Final</v>
          </cell>
          <cell r="G42">
            <v>52500</v>
          </cell>
        </row>
        <row r="45">
          <cell r="G45" t="str">
            <v>Produção Diária</v>
          </cell>
        </row>
        <row r="46">
          <cell r="F46" t="str">
            <v>Máquina 1</v>
          </cell>
          <cell r="G46">
            <v>4646</v>
          </cell>
        </row>
        <row r="47">
          <cell r="F47" t="str">
            <v>Máquina 2</v>
          </cell>
          <cell r="G47">
            <v>4624</v>
          </cell>
        </row>
        <row r="48">
          <cell r="F48" t="str">
            <v>Máquina 3</v>
          </cell>
          <cell r="G48">
            <v>2771</v>
          </cell>
        </row>
        <row r="49">
          <cell r="F49" t="str">
            <v>Máquina 4</v>
          </cell>
          <cell r="G49">
            <v>1092</v>
          </cell>
        </row>
        <row r="50">
          <cell r="F50" t="str">
            <v>Máquina 5</v>
          </cell>
          <cell r="G50">
            <v>4890</v>
          </cell>
        </row>
        <row r="51">
          <cell r="F51" t="str">
            <v>Máquina 6</v>
          </cell>
          <cell r="G51">
            <v>1000</v>
          </cell>
        </row>
        <row r="52">
          <cell r="F52" t="str">
            <v>Máquina 7</v>
          </cell>
          <cell r="G52">
            <v>6600</v>
          </cell>
        </row>
        <row r="53">
          <cell r="F53" t="str">
            <v>Máquina 8</v>
          </cell>
          <cell r="G53">
            <v>4734</v>
          </cell>
        </row>
        <row r="54">
          <cell r="F54" t="str">
            <v>Máquina 9</v>
          </cell>
          <cell r="G54">
            <v>1314</v>
          </cell>
        </row>
        <row r="55">
          <cell r="F55" t="str">
            <v>Máquina 10</v>
          </cell>
          <cell r="G55">
            <v>1157</v>
          </cell>
        </row>
        <row r="56">
          <cell r="F56" t="str">
            <v>Máquina 11</v>
          </cell>
          <cell r="G56">
            <v>5980</v>
          </cell>
        </row>
        <row r="57">
          <cell r="F57" t="str">
            <v>Máquina 12</v>
          </cell>
          <cell r="G57">
            <v>1929</v>
          </cell>
        </row>
        <row r="58">
          <cell r="F58" t="str">
            <v>Máquina 13</v>
          </cell>
          <cell r="G58">
            <v>3530</v>
          </cell>
        </row>
        <row r="59">
          <cell r="F59" t="str">
            <v>Máquina 14</v>
          </cell>
          <cell r="G59">
            <v>2393</v>
          </cell>
        </row>
        <row r="60">
          <cell r="F60" t="str">
            <v>Máquina 15</v>
          </cell>
          <cell r="G60">
            <v>2000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BALHANDO MINIGRÁFICOS"/>
      <sheetName val="CRIANDO MINIGRÁFICOS"/>
      <sheetName val="GUIA VISUAL"/>
      <sheetName val="TIPOS GRÁFICOS "/>
      <sheetName val="BASES"/>
      <sheetName val="BASES ATIVIDADE"/>
    </sheetNames>
    <sheetDataSet>
      <sheetData sheetId="0"/>
      <sheetData sheetId="1"/>
      <sheetData sheetId="2"/>
      <sheetData sheetId="3"/>
      <sheetData sheetId="4">
        <row r="3">
          <cell r="G3" t="str">
            <v>REALIZADO</v>
          </cell>
          <cell r="L3" t="str">
            <v>MATRÍCULAS</v>
          </cell>
        </row>
        <row r="4">
          <cell r="K4" t="str">
            <v>Argentina</v>
          </cell>
          <cell r="L4">
            <v>4810199</v>
          </cell>
        </row>
        <row r="5">
          <cell r="K5" t="str">
            <v>Brasil</v>
          </cell>
          <cell r="L5">
            <v>8736545</v>
          </cell>
        </row>
        <row r="6">
          <cell r="K6" t="str">
            <v>Chile</v>
          </cell>
          <cell r="L6">
            <v>2893005</v>
          </cell>
        </row>
        <row r="7">
          <cell r="K7" t="str">
            <v>Colômbia</v>
          </cell>
          <cell r="L7">
            <v>7607249</v>
          </cell>
        </row>
        <row r="8">
          <cell r="K8" t="str">
            <v>Equador</v>
          </cell>
          <cell r="L8">
            <v>7152586</v>
          </cell>
        </row>
        <row r="9">
          <cell r="K9" t="str">
            <v>Paraguai</v>
          </cell>
          <cell r="L9">
            <v>7089610</v>
          </cell>
        </row>
        <row r="10">
          <cell r="K10" t="str">
            <v>Peru</v>
          </cell>
          <cell r="L10">
            <v>4909504</v>
          </cell>
        </row>
        <row r="11">
          <cell r="K11" t="str">
            <v>Uruguai</v>
          </cell>
          <cell r="L11">
            <v>2661914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órmulas e Funções"/>
      <sheetName val="Operadores"/>
      <sheetName val="SOMA"/>
      <sheetName val="AUTOSOMA"/>
      <sheetName val="MÉDIA"/>
      <sheetName val="MÍNIMO e MÁXIMO"/>
      <sheetName val="CONT.VALORES"/>
      <sheetName val="PROCV"/>
      <sheetName val="PROCV (BUSCA APROXIMADA)"/>
      <sheetName val="PROCX"/>
      <sheetName val="SOMASE E SOMASES"/>
      <sheetName val="Ajuda"/>
      <sheetName val="Preenchiment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I7">
            <v>0</v>
          </cell>
          <cell r="J7">
            <v>0.02</v>
          </cell>
        </row>
        <row r="8">
          <cell r="I8">
            <v>10000</v>
          </cell>
          <cell r="J8">
            <v>0.03</v>
          </cell>
        </row>
        <row r="9">
          <cell r="I9">
            <v>15000</v>
          </cell>
          <cell r="J9">
            <v>0.04</v>
          </cell>
        </row>
        <row r="10">
          <cell r="I10">
            <v>20000</v>
          </cell>
          <cell r="J10">
            <v>0.05</v>
          </cell>
        </row>
        <row r="11">
          <cell r="I11">
            <v>25000</v>
          </cell>
          <cell r="J11">
            <v>0.06</v>
          </cell>
        </row>
        <row r="12">
          <cell r="I12">
            <v>30000</v>
          </cell>
          <cell r="J12">
            <v>7.0000000000000007E-2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4E071-6353-4DB8-A29E-7C160A18762F}" name="Tabela3" displayName="Tabela3" ref="A2:D11" totalsRowShown="0" headerRowDxfId="47" headerRowBorderDxfId="46" tableBorderDxfId="45" totalsRowBorderDxfId="44">
  <autoFilter ref="A2:D11" xr:uid="{00000000-0009-0000-0000-000008000000}"/>
  <tableColumns count="4">
    <tableColumn id="1" xr3:uid="{49C4DD26-F58A-4476-9047-10CAF1EBC775}" name="Nome" dataDxfId="43"/>
    <tableColumn id="2" xr3:uid="{FC448671-1E3F-4D43-A3C8-BCD446624B6E}" name="Descrição" dataDxfId="42"/>
    <tableColumn id="3" xr3:uid="{28D5BC68-4EA5-4F16-8E4B-CB42CAA2E039}" name="Valor Unitário" dataDxfId="41"/>
    <tableColumn id="4" xr3:uid="{B66396EE-9C3C-49BF-AD76-1D4A3BE1CCD0}" name="Valor Combo" dataDxfId="40" dataCellStyle="Normal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B0DEF-F962-49FC-B52A-82D45939F9E8}" name="TabelaTexto1" displayName="TabelaTexto1" ref="B4:F9" totalsRowShown="0" headerRowDxfId="39" headerRowBorderDxfId="38" tableBorderDxfId="37" totalsRowBorderDxfId="36">
  <autoFilter ref="B4:F9" xr:uid="{7A97EFE6-059C-4B5D-AC3A-B20B6155CE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3293778-0186-4B5C-855D-00C8BF71F021}" name="ENDEREÇO" dataDxfId="35"/>
    <tableColumn id="2" xr3:uid="{5120C437-482F-4E1F-B630-14E964A5D28C}" name="ARRUMAR" dataDxfId="34"/>
    <tableColumn id="3" xr3:uid="{26C040B3-A1B1-44AF-9CF3-787959414D27}" name="MINÚSCULA" dataDxfId="33"/>
    <tableColumn id="4" xr3:uid="{15CE09AC-FD66-4B87-A998-26E29C8F4727}" name="MAÍUSCULA" dataDxfId="32"/>
    <tableColumn id="5" xr3:uid="{019C8F87-C19F-4891-B8F8-DC5A68B32562}" name="PRI.MAÍUSCULA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7064B-451A-46C7-B75E-19BA0BFDA562}" name="TabelaTexto3" displayName="TabelaTexto3" ref="B77:E84" totalsRowShown="0" headerRowDxfId="30" headerRowBorderDxfId="29" tableBorderDxfId="28" totalsRowBorderDxfId="27">
  <autoFilter ref="B77:E84" xr:uid="{E6549090-827C-455D-ADCB-72E7F33A4C31}">
    <filterColumn colId="0" hiddenButton="1"/>
    <filterColumn colId="1" hiddenButton="1"/>
    <filterColumn colId="2" hiddenButton="1"/>
    <filterColumn colId="3" hiddenButton="1"/>
  </autoFilter>
  <tableColumns count="4">
    <tableColumn id="1" xr3:uid="{98A39091-3B1F-4CB9-98F8-26400764B9D7}" name="ID" dataDxfId="26"/>
    <tableColumn id="2" xr3:uid="{D028455C-3FCA-4A47-9B53-F28EF587EC62}" name="SEM TRAÇO" dataDxfId="25"/>
    <tableColumn id="3" xr3:uid="{A36B07BA-EEE0-45D7-A3E7-A210686EBC7C}" name="SEM BARRA" dataDxfId="24"/>
    <tableColumn id="4" xr3:uid="{F9ED8B8F-43AE-40FB-AC3C-C12AF04951A0}" name="SEM MASCARA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6CDCD8-168A-4686-9885-EBDFA18C0E8D}" name="TabelaTexto4" displayName="TabelaTexto4" ref="B105:D133" totalsRowShown="0" headerRowDxfId="22" tableBorderDxfId="21">
  <autoFilter ref="B105:D133" xr:uid="{311C5053-7F4A-4209-BAB9-7C13F996BF91}">
    <filterColumn colId="0" hiddenButton="1"/>
    <filterColumn colId="1" hiddenButton="1"/>
    <filterColumn colId="2" hiddenButton="1"/>
  </autoFilter>
  <tableColumns count="3">
    <tableColumn id="1" xr3:uid="{3BC58CF2-BFFC-4A59-BDE8-56287A2448DF}" name="VALOR" dataDxfId="20"/>
    <tableColumn id="2" xr3:uid="{240CE574-6757-47FC-B4A1-73CF32AE5FAF}" name="FORMATO" dataDxfId="19"/>
    <tableColumn id="3" xr3:uid="{1CED7600-231A-47B1-968A-0181F13A195D}" name="RESULTADO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2E85E-7BF3-40C4-BE6A-69324A396B2D}" name="TabelaAtividade2" displayName="TabelaAtividade2" ref="B4:D29" totalsRowShown="0" headerRowDxfId="17" headerRowBorderDxfId="16" tableBorderDxfId="15" totalsRowBorderDxfId="14">
  <autoFilter ref="B4:D29" xr:uid="{6FA8B90C-8C86-4577-AAF7-F5B6A5C622B8}">
    <filterColumn colId="0" hiddenButton="1"/>
    <filterColumn colId="1" hiddenButton="1"/>
    <filterColumn colId="2" hiddenButton="1"/>
  </autoFilter>
  <tableColumns count="3">
    <tableColumn id="1" xr3:uid="{FEB6B8D8-4284-49F1-B7E2-780015E183DD}" name="Nome" dataDxfId="13"/>
    <tableColumn id="2" xr3:uid="{777C34B8-18D1-4B8E-8831-50D24F4A176B}" name="Sobrenome" dataDxfId="12"/>
    <tableColumn id="3" xr3:uid="{5DBBD8ED-4226-41D4-A2A5-8FC43EC56C82}" name="Nome Completo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FB6AFB-852F-466E-94E8-EFB38EEE7E1F}" name="TabelaAtividade3" displayName="TabelaAtividade3" ref="B4:D29" totalsRowShown="0" headerRowDxfId="10" headerRowBorderDxfId="9" tableBorderDxfId="8" totalsRowBorderDxfId="7">
  <autoFilter ref="B4:D29" xr:uid="{4ABC10B2-19E5-4047-B395-5D342CCFDF19}">
    <filterColumn colId="0" hiddenButton="1"/>
    <filterColumn colId="1" hiddenButton="1"/>
    <filterColumn colId="2" hiddenButton="1"/>
  </autoFilter>
  <tableColumns count="3">
    <tableColumn id="1" xr3:uid="{175D0372-880F-45B6-87F9-58594CFC8B4A}" name="Nome" dataDxfId="6"/>
    <tableColumn id="2" xr3:uid="{9E5DB727-3013-4F72-999B-30510C2ABDC1}" name="Sobrenome" dataDxfId="5"/>
    <tableColumn id="3" xr3:uid="{FAB2B647-F05D-4781-875E-E2FD53B34136}" name="Nome Complet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5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677B-83C1-421C-ACA6-1AE65229E678}">
  <dimension ref="A1:O25"/>
  <sheetViews>
    <sheetView showRowColHeaders="0" topLeftCell="A9" zoomScale="120" zoomScaleNormal="120" zoomScaleSheetLayoutView="150" workbookViewId="0">
      <selection activeCell="J23" sqref="J23"/>
    </sheetView>
  </sheetViews>
  <sheetFormatPr defaultColWidth="0" defaultRowHeight="14.4" zeroHeight="1" x14ac:dyDescent="0.3"/>
  <cols>
    <col min="1" max="15" width="9.33203125" style="141" customWidth="1"/>
    <col min="16" max="16384" width="9.33203125" style="140" hidden="1"/>
  </cols>
  <sheetData>
    <row r="1" spans="1:15" s="142" customFormat="1" x14ac:dyDescent="0.3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142" customForma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</row>
    <row r="3" spans="1:15" s="142" customForma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</row>
    <row r="4" spans="1:15" s="142" customFormat="1" x14ac:dyDescent="0.3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</row>
    <row r="5" spans="1:15" s="142" customFormat="1" x14ac:dyDescent="0.3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</row>
    <row r="6" spans="1:15" s="142" customFormat="1" x14ac:dyDescent="0.3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</row>
    <row r="7" spans="1:15" s="142" customFormat="1" x14ac:dyDescent="0.3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</row>
    <row r="8" spans="1:15" s="142" customFormat="1" x14ac:dyDescent="0.3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</row>
    <row r="9" spans="1:15" s="142" customFormat="1" x14ac:dyDescent="0.3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</row>
    <row r="10" spans="1:15" s="142" customFormat="1" x14ac:dyDescent="0.3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</row>
    <row r="11" spans="1:15" s="142" customFormat="1" x14ac:dyDescent="0.3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</row>
    <row r="12" spans="1:15" s="142" customFormat="1" x14ac:dyDescent="0.3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</row>
    <row r="13" spans="1:15" s="142" customFormat="1" x14ac:dyDescent="0.3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</row>
    <row r="14" spans="1:15" s="142" customFormat="1" x14ac:dyDescent="0.3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</row>
    <row r="15" spans="1:15" s="142" customFormat="1" x14ac:dyDescent="0.3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</row>
    <row r="16" spans="1:15" s="142" customFormat="1" x14ac:dyDescent="0.3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</row>
    <row r="17" spans="1:15" s="142" customFormat="1" x14ac:dyDescent="0.3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</row>
    <row r="18" spans="1:15" s="142" customFormat="1" x14ac:dyDescent="0.3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</row>
    <row r="19" spans="1:15" s="142" customFormat="1" x14ac:dyDescent="0.3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</row>
    <row r="20" spans="1:15" s="142" customFormat="1" x14ac:dyDescent="0.3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</row>
    <row r="21" spans="1:15" s="142" customFormat="1" x14ac:dyDescent="0.3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</row>
    <row r="22" spans="1:15" s="142" customFormat="1" x14ac:dyDescent="0.3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</row>
    <row r="23" spans="1:15" s="142" customFormat="1" x14ac:dyDescent="0.3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</row>
    <row r="24" spans="1:15" s="142" customFormat="1" x14ac:dyDescent="0.3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</row>
    <row r="25" spans="1:15" s="142" customFormat="1" x14ac:dyDescent="0.3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scale="6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I13"/>
  <sheetViews>
    <sheetView zoomScale="90" zoomScaleNormal="90" workbookViewId="0">
      <selection activeCell="E5" sqref="E5"/>
    </sheetView>
  </sheetViews>
  <sheetFormatPr defaultRowHeight="14.4" x14ac:dyDescent="0.3"/>
  <cols>
    <col min="1" max="1" width="15.21875" bestFit="1" customWidth="1"/>
    <col min="2" max="2" width="31.21875" customWidth="1"/>
    <col min="4" max="4" width="14.21875" bestFit="1" customWidth="1"/>
    <col min="5" max="5" width="16.44140625" bestFit="1" customWidth="1"/>
    <col min="6" max="6" width="11.44140625" customWidth="1"/>
    <col min="7" max="7" width="18.44140625" customWidth="1"/>
    <col min="8" max="8" width="10.44140625" customWidth="1"/>
  </cols>
  <sheetData>
    <row r="1" spans="1:9" ht="15" thickBot="1" x14ac:dyDescent="0.35">
      <c r="A1" s="486" t="s">
        <v>46</v>
      </c>
      <c r="B1" s="486"/>
      <c r="C1" s="486"/>
      <c r="D1" s="486"/>
      <c r="E1" s="486"/>
      <c r="F1" s="486"/>
      <c r="G1" s="486"/>
      <c r="H1" s="487"/>
      <c r="I1" s="16"/>
    </row>
    <row r="2" spans="1:9" ht="15" thickBot="1" x14ac:dyDescent="0.35">
      <c r="A2" s="488" t="s">
        <v>47</v>
      </c>
      <c r="B2" s="488"/>
      <c r="C2" s="488"/>
      <c r="D2" s="488"/>
      <c r="E2" s="488"/>
      <c r="F2" s="488"/>
      <c r="G2" s="488"/>
      <c r="H2" s="489"/>
      <c r="I2" s="16"/>
    </row>
    <row r="3" spans="1:9" ht="15" thickBot="1" x14ac:dyDescent="0.35">
      <c r="A3" s="488" t="s">
        <v>48</v>
      </c>
      <c r="B3" s="489"/>
      <c r="C3" s="490" t="s">
        <v>49</v>
      </c>
      <c r="D3" s="488"/>
      <c r="E3" s="488"/>
      <c r="F3" s="488"/>
      <c r="G3" s="488"/>
      <c r="H3" s="489"/>
      <c r="I3" s="16"/>
    </row>
    <row r="4" spans="1:9" ht="75" thickBot="1" x14ac:dyDescent="0.35">
      <c r="A4" s="29" t="s">
        <v>50</v>
      </c>
      <c r="B4" s="28" t="s">
        <v>51</v>
      </c>
      <c r="C4" s="28" t="s">
        <v>52</v>
      </c>
      <c r="D4" s="29" t="s">
        <v>53</v>
      </c>
      <c r="E4" s="30" t="s">
        <v>54</v>
      </c>
      <c r="F4" s="29" t="s">
        <v>55</v>
      </c>
      <c r="G4" s="29" t="s">
        <v>56</v>
      </c>
      <c r="H4" s="31"/>
    </row>
    <row r="5" spans="1:9" ht="15" thickBot="1" x14ac:dyDescent="0.35">
      <c r="A5" s="33">
        <v>44231</v>
      </c>
      <c r="B5" s="14" t="s">
        <v>57</v>
      </c>
      <c r="C5" s="15">
        <v>9</v>
      </c>
      <c r="D5" s="25">
        <v>149.9</v>
      </c>
      <c r="E5" s="37"/>
      <c r="F5" s="491">
        <v>0.1</v>
      </c>
      <c r="G5" s="21"/>
      <c r="H5" s="492"/>
    </row>
    <row r="6" spans="1:9" ht="15" thickBot="1" x14ac:dyDescent="0.35">
      <c r="A6" s="32">
        <v>44231</v>
      </c>
      <c r="B6" s="34" t="s">
        <v>58</v>
      </c>
      <c r="C6" s="35">
        <v>7</v>
      </c>
      <c r="D6" s="36">
        <v>39.9</v>
      </c>
      <c r="E6" s="37"/>
      <c r="F6" s="491"/>
      <c r="G6" s="21"/>
      <c r="H6" s="493"/>
    </row>
    <row r="7" spans="1:9" ht="15" thickBot="1" x14ac:dyDescent="0.35">
      <c r="A7" s="20">
        <v>44232</v>
      </c>
      <c r="B7" s="14" t="s">
        <v>59</v>
      </c>
      <c r="C7" s="15">
        <v>8</v>
      </c>
      <c r="D7" s="25">
        <v>79.900000000000006</v>
      </c>
      <c r="E7" s="37"/>
      <c r="F7" s="495">
        <v>0.05</v>
      </c>
      <c r="G7" s="21"/>
      <c r="H7" s="494"/>
    </row>
    <row r="8" spans="1:9" ht="15" thickBot="1" x14ac:dyDescent="0.35">
      <c r="A8" s="20">
        <v>44232</v>
      </c>
      <c r="B8" s="14" t="s">
        <v>60</v>
      </c>
      <c r="C8" s="15">
        <v>6</v>
      </c>
      <c r="D8" s="25">
        <v>99.9</v>
      </c>
      <c r="E8" s="37"/>
      <c r="F8" s="496"/>
      <c r="G8" s="21"/>
      <c r="H8" s="494"/>
    </row>
    <row r="9" spans="1:9" ht="15" thickBot="1" x14ac:dyDescent="0.35">
      <c r="A9" s="22">
        <v>44232</v>
      </c>
      <c r="B9" s="23" t="s">
        <v>61</v>
      </c>
      <c r="C9" s="27">
        <v>4</v>
      </c>
      <c r="D9" s="17">
        <v>199.9</v>
      </c>
      <c r="E9" s="37"/>
      <c r="F9" s="497"/>
      <c r="G9" s="21"/>
      <c r="H9" s="494"/>
    </row>
    <row r="10" spans="1:9" ht="15" thickBot="1" x14ac:dyDescent="0.35">
      <c r="A10" s="19">
        <v>44233</v>
      </c>
      <c r="B10" s="23" t="s">
        <v>62</v>
      </c>
      <c r="C10" s="27">
        <v>5</v>
      </c>
      <c r="D10" s="17">
        <v>129.9</v>
      </c>
      <c r="E10" s="37"/>
      <c r="F10" s="38">
        <v>0.08</v>
      </c>
      <c r="G10" s="17"/>
      <c r="H10" s="493"/>
    </row>
    <row r="11" spans="1:9" ht="15" thickBot="1" x14ac:dyDescent="0.35">
      <c r="A11" s="19">
        <v>44233</v>
      </c>
      <c r="B11" s="23" t="s">
        <v>63</v>
      </c>
      <c r="C11" s="27">
        <v>2</v>
      </c>
      <c r="D11" s="17">
        <v>69.900000000000006</v>
      </c>
      <c r="E11" s="37"/>
      <c r="F11" s="39"/>
      <c r="G11" s="17"/>
      <c r="H11" s="493"/>
    </row>
    <row r="12" spans="1:9" ht="15" thickBot="1" x14ac:dyDescent="0.35">
      <c r="A12" s="18">
        <v>44233</v>
      </c>
      <c r="B12" s="24" t="s">
        <v>64</v>
      </c>
      <c r="C12" s="26">
        <v>3</v>
      </c>
      <c r="D12" s="17">
        <v>59.9</v>
      </c>
      <c r="E12" s="37"/>
      <c r="F12" s="40">
        <v>3.5000000000000003E-2</v>
      </c>
      <c r="G12" s="17"/>
      <c r="H12" s="493"/>
    </row>
    <row r="13" spans="1:9" ht="15" thickBot="1" x14ac:dyDescent="0.35">
      <c r="A13" s="493"/>
      <c r="B13" s="493"/>
      <c r="C13" s="493"/>
      <c r="D13" s="498" t="s">
        <v>65</v>
      </c>
      <c r="E13" s="498"/>
      <c r="F13" s="499"/>
      <c r="G13" s="17"/>
      <c r="H13" s="493"/>
    </row>
  </sheetData>
  <mergeCells count="9">
    <mergeCell ref="A1:H1"/>
    <mergeCell ref="A2:H2"/>
    <mergeCell ref="A3:B3"/>
    <mergeCell ref="C3:H3"/>
    <mergeCell ref="F5:F6"/>
    <mergeCell ref="H5:H13"/>
    <mergeCell ref="F7:F9"/>
    <mergeCell ref="A13:C13"/>
    <mergeCell ref="D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H13"/>
  <sheetViews>
    <sheetView zoomScale="140" zoomScaleNormal="140" workbookViewId="0">
      <selection activeCell="E6" sqref="E6"/>
    </sheetView>
  </sheetViews>
  <sheetFormatPr defaultRowHeight="14.4" x14ac:dyDescent="0.3"/>
  <cols>
    <col min="1" max="1" width="34.77734375" customWidth="1"/>
    <col min="2" max="3" width="20.77734375" customWidth="1"/>
  </cols>
  <sheetData>
    <row r="1" spans="1:8" x14ac:dyDescent="0.3">
      <c r="A1" s="150" t="s">
        <v>77</v>
      </c>
      <c r="B1" s="150" t="s">
        <v>78</v>
      </c>
      <c r="C1" s="151" t="s">
        <v>79</v>
      </c>
      <c r="D1" s="41"/>
      <c r="E1" s="41"/>
      <c r="F1" s="41"/>
      <c r="G1" s="41"/>
      <c r="H1" s="41"/>
    </row>
    <row r="2" spans="1:8" x14ac:dyDescent="0.3">
      <c r="A2" s="152" t="s">
        <v>83</v>
      </c>
      <c r="B2" s="153">
        <v>87</v>
      </c>
      <c r="C2" s="154">
        <v>44298</v>
      </c>
      <c r="D2" s="41"/>
      <c r="E2" s="41"/>
      <c r="F2" s="41"/>
      <c r="G2" s="41"/>
      <c r="H2" s="41"/>
    </row>
    <row r="3" spans="1:8" x14ac:dyDescent="0.3">
      <c r="A3" s="152" t="s">
        <v>80</v>
      </c>
      <c r="B3" s="153">
        <v>40.380000000000003</v>
      </c>
      <c r="C3" s="154">
        <v>44294</v>
      </c>
      <c r="D3" s="41"/>
      <c r="E3" s="41"/>
      <c r="F3" s="41"/>
      <c r="G3" s="41"/>
      <c r="H3" s="41"/>
    </row>
    <row r="4" spans="1:8" x14ac:dyDescent="0.3">
      <c r="A4" s="152" t="s">
        <v>89</v>
      </c>
      <c r="B4" s="153">
        <v>29.9</v>
      </c>
      <c r="C4" s="154">
        <v>44303</v>
      </c>
      <c r="D4" s="41"/>
      <c r="E4" s="41"/>
      <c r="F4" s="41"/>
      <c r="G4" s="41"/>
      <c r="H4" s="41"/>
    </row>
    <row r="5" spans="1:8" x14ac:dyDescent="0.3">
      <c r="A5" s="152" t="s">
        <v>91</v>
      </c>
      <c r="B5" s="155">
        <v>22.6</v>
      </c>
      <c r="C5" s="154">
        <v>44305</v>
      </c>
      <c r="D5" s="41"/>
      <c r="E5" s="41"/>
      <c r="F5" s="41"/>
      <c r="G5" s="41"/>
      <c r="H5" s="41"/>
    </row>
    <row r="6" spans="1:8" x14ac:dyDescent="0.3">
      <c r="A6" s="152" t="s">
        <v>88</v>
      </c>
      <c r="B6" s="153">
        <v>21.4</v>
      </c>
      <c r="C6" s="154">
        <v>44302</v>
      </c>
      <c r="D6" s="41"/>
      <c r="E6" s="41"/>
      <c r="F6" s="41"/>
      <c r="G6" s="41"/>
      <c r="H6" s="41"/>
    </row>
    <row r="7" spans="1:8" x14ac:dyDescent="0.3">
      <c r="A7" s="152" t="s">
        <v>81</v>
      </c>
      <c r="B7" s="153">
        <v>20.69</v>
      </c>
      <c r="C7" s="154">
        <v>44296</v>
      </c>
      <c r="D7" s="41"/>
      <c r="E7" s="41"/>
      <c r="F7" s="41"/>
      <c r="G7" s="41"/>
      <c r="H7" s="41"/>
    </row>
    <row r="8" spans="1:8" x14ac:dyDescent="0.3">
      <c r="A8" s="152" t="s">
        <v>90</v>
      </c>
      <c r="B8" s="155">
        <v>18.899999999999999</v>
      </c>
      <c r="C8" s="154">
        <v>44304</v>
      </c>
      <c r="D8" s="41"/>
      <c r="E8" s="41"/>
      <c r="F8" s="41"/>
      <c r="G8" s="41"/>
      <c r="H8" s="41"/>
    </row>
    <row r="9" spans="1:8" x14ac:dyDescent="0.3">
      <c r="A9" s="152" t="s">
        <v>85</v>
      </c>
      <c r="B9" s="153">
        <v>16.100000000000001</v>
      </c>
      <c r="C9" s="154">
        <v>44301</v>
      </c>
      <c r="D9" s="41"/>
      <c r="E9" s="41"/>
      <c r="F9" s="41"/>
      <c r="G9" s="41"/>
      <c r="H9" s="41"/>
    </row>
    <row r="10" spans="1:8" x14ac:dyDescent="0.3">
      <c r="A10" s="152" t="s">
        <v>82</v>
      </c>
      <c r="B10" s="153">
        <v>10.9</v>
      </c>
      <c r="C10" s="154">
        <v>44297</v>
      </c>
      <c r="D10" s="41"/>
      <c r="E10" s="41"/>
      <c r="F10" s="41"/>
      <c r="G10" s="41"/>
      <c r="H10" s="41"/>
    </row>
    <row r="11" spans="1:8" x14ac:dyDescent="0.3">
      <c r="A11" s="152" t="s">
        <v>86</v>
      </c>
      <c r="B11" s="153">
        <v>6.1</v>
      </c>
      <c r="C11" s="154">
        <v>44295</v>
      </c>
      <c r="D11" s="41"/>
      <c r="E11" s="41"/>
      <c r="F11" s="41"/>
      <c r="G11" s="41"/>
      <c r="H11" s="41"/>
    </row>
    <row r="12" spans="1:8" x14ac:dyDescent="0.3">
      <c r="A12" s="152" t="s">
        <v>84</v>
      </c>
      <c r="B12" s="153">
        <v>5.2</v>
      </c>
      <c r="C12" s="154">
        <v>44299</v>
      </c>
    </row>
    <row r="13" spans="1:8" x14ac:dyDescent="0.3">
      <c r="A13" s="156" t="s">
        <v>87</v>
      </c>
      <c r="B13" s="157">
        <v>4.3</v>
      </c>
      <c r="C13" s="158">
        <v>44300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E11"/>
  <sheetViews>
    <sheetView zoomScale="120" zoomScaleNormal="120" workbookViewId="0">
      <selection activeCell="F9" sqref="F9"/>
    </sheetView>
  </sheetViews>
  <sheetFormatPr defaultRowHeight="14.4" x14ac:dyDescent="0.3"/>
  <cols>
    <col min="1" max="1" width="14.77734375" customWidth="1"/>
    <col min="2" max="2" width="40.77734375" customWidth="1"/>
    <col min="3" max="3" width="13.44140625" customWidth="1"/>
    <col min="4" max="4" width="12.77734375" customWidth="1"/>
    <col min="5" max="5" width="14" customWidth="1"/>
  </cols>
  <sheetData>
    <row r="1" spans="1:5" x14ac:dyDescent="0.3">
      <c r="A1" s="500" t="s">
        <v>251</v>
      </c>
      <c r="B1" s="500"/>
      <c r="C1" s="500"/>
      <c r="D1" s="500"/>
      <c r="E1" s="500"/>
    </row>
    <row r="2" spans="1:5" s="124" customFormat="1" ht="72.75" customHeight="1" x14ac:dyDescent="0.3">
      <c r="A2" s="121" t="s">
        <v>0</v>
      </c>
      <c r="B2" s="122" t="s">
        <v>2</v>
      </c>
      <c r="C2" s="122" t="s">
        <v>3</v>
      </c>
      <c r="D2" s="123" t="s">
        <v>92</v>
      </c>
    </row>
    <row r="3" spans="1:5" x14ac:dyDescent="0.3">
      <c r="A3" s="103" t="s">
        <v>93</v>
      </c>
      <c r="B3" s="5" t="s">
        <v>94</v>
      </c>
      <c r="C3" s="6">
        <v>9</v>
      </c>
      <c r="D3" s="6">
        <v>21.5</v>
      </c>
      <c r="E3" s="485"/>
    </row>
    <row r="4" spans="1:5" x14ac:dyDescent="0.3">
      <c r="A4" s="103" t="s">
        <v>96</v>
      </c>
      <c r="B4" s="5" t="s">
        <v>97</v>
      </c>
      <c r="C4" s="6">
        <v>11</v>
      </c>
      <c r="D4" s="6">
        <v>24.5</v>
      </c>
      <c r="E4" s="485"/>
    </row>
    <row r="5" spans="1:5" x14ac:dyDescent="0.3">
      <c r="A5" s="103" t="s">
        <v>95</v>
      </c>
      <c r="B5" s="5" t="s">
        <v>98</v>
      </c>
      <c r="C5" s="6">
        <v>12.5</v>
      </c>
      <c r="D5" s="6">
        <v>26</v>
      </c>
      <c r="E5" s="485"/>
    </row>
    <row r="6" spans="1:5" x14ac:dyDescent="0.3">
      <c r="A6" s="103" t="s">
        <v>99</v>
      </c>
      <c r="B6" s="5" t="s">
        <v>100</v>
      </c>
      <c r="C6" s="6">
        <v>9.5</v>
      </c>
      <c r="D6" s="6">
        <v>22</v>
      </c>
      <c r="E6" s="485"/>
    </row>
    <row r="7" spans="1:5" x14ac:dyDescent="0.3">
      <c r="A7" s="103" t="s">
        <v>101</v>
      </c>
      <c r="B7" s="42" t="s">
        <v>102</v>
      </c>
      <c r="C7" s="6">
        <v>19</v>
      </c>
      <c r="D7" s="6">
        <v>34.5</v>
      </c>
      <c r="E7" s="485"/>
    </row>
    <row r="8" spans="1:5" x14ac:dyDescent="0.3">
      <c r="A8" s="103" t="s">
        <v>103</v>
      </c>
      <c r="B8" s="5" t="s">
        <v>104</v>
      </c>
      <c r="C8" s="6">
        <v>9.5</v>
      </c>
      <c r="D8" s="6">
        <v>22</v>
      </c>
      <c r="E8" s="485"/>
    </row>
    <row r="9" spans="1:5" x14ac:dyDescent="0.3">
      <c r="A9" s="103" t="s">
        <v>105</v>
      </c>
      <c r="B9" s="42" t="s">
        <v>106</v>
      </c>
      <c r="C9" s="6">
        <v>14.5</v>
      </c>
      <c r="D9" s="6">
        <v>29.9</v>
      </c>
      <c r="E9" s="485"/>
    </row>
    <row r="10" spans="1:5" x14ac:dyDescent="0.3">
      <c r="A10" s="103" t="s">
        <v>107</v>
      </c>
      <c r="B10" s="5" t="s">
        <v>108</v>
      </c>
      <c r="C10" s="6">
        <v>8.5</v>
      </c>
      <c r="D10" s="6">
        <v>21</v>
      </c>
      <c r="E10" s="485"/>
    </row>
    <row r="11" spans="1:5" x14ac:dyDescent="0.3">
      <c r="A11" s="102" t="s">
        <v>109</v>
      </c>
      <c r="B11" s="104" t="s">
        <v>110</v>
      </c>
      <c r="C11" s="105">
        <v>13</v>
      </c>
      <c r="D11" s="6">
        <v>27</v>
      </c>
      <c r="E11" s="484"/>
    </row>
  </sheetData>
  <mergeCells count="2">
    <mergeCell ref="E3:E11"/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953D-44BC-42B2-98AC-E34AB2530184}">
  <dimension ref="A1:E47"/>
  <sheetViews>
    <sheetView showGridLines="0" workbookViewId="0">
      <selection activeCell="C2" sqref="C2"/>
    </sheetView>
  </sheetViews>
  <sheetFormatPr defaultColWidth="9.33203125" defaultRowHeight="14.4" x14ac:dyDescent="0.3"/>
  <cols>
    <col min="1" max="5" width="16.33203125" style="144" customWidth="1"/>
    <col min="6" max="16384" width="9.33203125" style="144"/>
  </cols>
  <sheetData>
    <row r="1" spans="1:5" ht="16.2" thickBot="1" x14ac:dyDescent="0.35">
      <c r="A1" s="162" t="s">
        <v>321</v>
      </c>
      <c r="B1" s="162" t="s">
        <v>322</v>
      </c>
      <c r="C1" s="162" t="s">
        <v>323</v>
      </c>
      <c r="D1" s="162" t="s">
        <v>324</v>
      </c>
      <c r="E1" s="162" t="s">
        <v>325</v>
      </c>
    </row>
    <row r="2" spans="1:5" x14ac:dyDescent="0.3">
      <c r="A2" s="163" t="s">
        <v>326</v>
      </c>
      <c r="B2" s="163" t="s">
        <v>327</v>
      </c>
      <c r="C2" s="163" t="s">
        <v>328</v>
      </c>
      <c r="D2" s="163">
        <v>15599.17</v>
      </c>
      <c r="E2" s="164">
        <v>43628</v>
      </c>
    </row>
    <row r="3" spans="1:5" x14ac:dyDescent="0.3">
      <c r="A3" s="163" t="s">
        <v>326</v>
      </c>
      <c r="B3" s="163" t="s">
        <v>329</v>
      </c>
      <c r="C3" s="163" t="s">
        <v>330</v>
      </c>
      <c r="D3" s="163">
        <v>35253.54</v>
      </c>
      <c r="E3" s="164">
        <v>43220</v>
      </c>
    </row>
    <row r="4" spans="1:5" x14ac:dyDescent="0.3">
      <c r="A4" s="163" t="s">
        <v>331</v>
      </c>
      <c r="B4" s="163" t="s">
        <v>209</v>
      </c>
      <c r="C4" s="163" t="s">
        <v>332</v>
      </c>
      <c r="D4" s="163">
        <v>69348.05</v>
      </c>
      <c r="E4" s="164">
        <v>42830</v>
      </c>
    </row>
    <row r="5" spans="1:5" x14ac:dyDescent="0.3">
      <c r="A5" s="163" t="s">
        <v>333</v>
      </c>
      <c r="B5" s="163" t="s">
        <v>334</v>
      </c>
      <c r="C5" s="163" t="s">
        <v>335</v>
      </c>
      <c r="D5" s="163">
        <v>21217.03</v>
      </c>
      <c r="E5" s="164">
        <v>42737</v>
      </c>
    </row>
    <row r="6" spans="1:5" x14ac:dyDescent="0.3">
      <c r="A6" s="163" t="s">
        <v>336</v>
      </c>
      <c r="B6" s="163" t="s">
        <v>337</v>
      </c>
      <c r="C6" s="163" t="s">
        <v>338</v>
      </c>
      <c r="D6" s="163">
        <v>55644.07</v>
      </c>
      <c r="E6" s="164">
        <v>42950</v>
      </c>
    </row>
    <row r="7" spans="1:5" x14ac:dyDescent="0.3">
      <c r="A7" s="163" t="s">
        <v>326</v>
      </c>
      <c r="B7" s="163" t="s">
        <v>339</v>
      </c>
      <c r="C7" s="163" t="s">
        <v>340</v>
      </c>
      <c r="D7" s="163">
        <v>17700.98</v>
      </c>
      <c r="E7" s="164">
        <v>44003</v>
      </c>
    </row>
    <row r="8" spans="1:5" x14ac:dyDescent="0.3">
      <c r="A8" s="163" t="s">
        <v>326</v>
      </c>
      <c r="B8" s="163" t="s">
        <v>341</v>
      </c>
      <c r="C8" s="163" t="s">
        <v>342</v>
      </c>
      <c r="D8" s="163">
        <v>49887.66</v>
      </c>
      <c r="E8" s="164">
        <v>43775</v>
      </c>
    </row>
    <row r="9" spans="1:5" x14ac:dyDescent="0.3">
      <c r="A9" s="163" t="s">
        <v>326</v>
      </c>
      <c r="B9" s="163" t="s">
        <v>327</v>
      </c>
      <c r="C9" s="163" t="s">
        <v>343</v>
      </c>
      <c r="D9" s="163">
        <v>47177.18</v>
      </c>
      <c r="E9" s="164">
        <v>42992</v>
      </c>
    </row>
    <row r="10" spans="1:5" x14ac:dyDescent="0.3">
      <c r="A10" s="163" t="s">
        <v>336</v>
      </c>
      <c r="B10" s="163" t="s">
        <v>337</v>
      </c>
      <c r="C10" s="163" t="s">
        <v>344</v>
      </c>
      <c r="D10" s="163">
        <v>53177.73</v>
      </c>
      <c r="E10" s="164">
        <v>42811</v>
      </c>
    </row>
    <row r="11" spans="1:5" x14ac:dyDescent="0.3">
      <c r="A11" s="163" t="s">
        <v>331</v>
      </c>
      <c r="B11" s="163" t="s">
        <v>209</v>
      </c>
      <c r="C11" s="163" t="s">
        <v>345</v>
      </c>
      <c r="D11" s="163">
        <v>31184.7</v>
      </c>
      <c r="E11" s="164">
        <v>43461</v>
      </c>
    </row>
    <row r="12" spans="1:5" x14ac:dyDescent="0.3">
      <c r="A12" s="163" t="s">
        <v>326</v>
      </c>
      <c r="B12" s="163" t="s">
        <v>329</v>
      </c>
      <c r="C12" s="163" t="s">
        <v>346</v>
      </c>
      <c r="D12" s="163">
        <v>25965.62</v>
      </c>
      <c r="E12" s="164">
        <v>42880</v>
      </c>
    </row>
    <row r="13" spans="1:5" x14ac:dyDescent="0.3">
      <c r="A13" s="163" t="s">
        <v>331</v>
      </c>
      <c r="B13" s="163" t="s">
        <v>208</v>
      </c>
      <c r="C13" s="163" t="s">
        <v>347</v>
      </c>
      <c r="D13" s="163">
        <v>11922.23</v>
      </c>
      <c r="E13" s="164">
        <v>43823</v>
      </c>
    </row>
    <row r="14" spans="1:5" x14ac:dyDescent="0.3">
      <c r="A14" s="163" t="s">
        <v>336</v>
      </c>
      <c r="B14" s="163" t="s">
        <v>348</v>
      </c>
      <c r="C14" s="163" t="s">
        <v>349</v>
      </c>
      <c r="D14" s="163">
        <v>30755.61</v>
      </c>
      <c r="E14" s="164">
        <v>44075</v>
      </c>
    </row>
    <row r="15" spans="1:5" x14ac:dyDescent="0.3">
      <c r="A15" s="163" t="s">
        <v>333</v>
      </c>
      <c r="B15" s="163" t="s">
        <v>334</v>
      </c>
      <c r="C15" s="163" t="s">
        <v>350</v>
      </c>
      <c r="D15" s="163">
        <v>21309.78</v>
      </c>
      <c r="E15" s="164">
        <v>42808</v>
      </c>
    </row>
    <row r="16" spans="1:5" x14ac:dyDescent="0.3">
      <c r="A16" s="163" t="s">
        <v>336</v>
      </c>
      <c r="B16" s="163" t="s">
        <v>351</v>
      </c>
      <c r="C16" s="163" t="s">
        <v>352</v>
      </c>
      <c r="D16" s="163">
        <v>56111.42</v>
      </c>
      <c r="E16" s="164">
        <v>42743</v>
      </c>
    </row>
    <row r="17" spans="1:5" x14ac:dyDescent="0.3">
      <c r="A17" s="163" t="s">
        <v>336</v>
      </c>
      <c r="B17" s="163" t="s">
        <v>348</v>
      </c>
      <c r="C17" s="163" t="s">
        <v>353</v>
      </c>
      <c r="D17" s="163">
        <v>14387.55</v>
      </c>
      <c r="E17" s="164">
        <v>42972</v>
      </c>
    </row>
    <row r="18" spans="1:5" x14ac:dyDescent="0.3">
      <c r="A18" s="163" t="s">
        <v>326</v>
      </c>
      <c r="B18" s="163" t="s">
        <v>329</v>
      </c>
      <c r="C18" s="163" t="s">
        <v>354</v>
      </c>
      <c r="D18" s="163">
        <v>30561.91</v>
      </c>
      <c r="E18" s="164">
        <v>42829</v>
      </c>
    </row>
    <row r="19" spans="1:5" x14ac:dyDescent="0.3">
      <c r="A19" s="163" t="s">
        <v>336</v>
      </c>
      <c r="B19" s="163" t="s">
        <v>337</v>
      </c>
      <c r="C19" s="163" t="s">
        <v>355</v>
      </c>
      <c r="D19" s="163">
        <v>46562.21</v>
      </c>
      <c r="E19" s="164">
        <v>43081</v>
      </c>
    </row>
    <row r="20" spans="1:5" x14ac:dyDescent="0.3">
      <c r="A20" s="163" t="s">
        <v>356</v>
      </c>
      <c r="B20" s="163" t="s">
        <v>357</v>
      </c>
      <c r="C20" s="163" t="s">
        <v>358</v>
      </c>
      <c r="D20" s="163">
        <v>79347.350000000006</v>
      </c>
      <c r="E20" s="164">
        <v>43604</v>
      </c>
    </row>
    <row r="21" spans="1:5" x14ac:dyDescent="0.3">
      <c r="A21" s="163" t="s">
        <v>336</v>
      </c>
      <c r="B21" s="163" t="s">
        <v>348</v>
      </c>
      <c r="C21" s="163" t="s">
        <v>359</v>
      </c>
      <c r="D21" s="163">
        <v>48471.66</v>
      </c>
      <c r="E21" s="164">
        <v>44007</v>
      </c>
    </row>
    <row r="22" spans="1:5" x14ac:dyDescent="0.3">
      <c r="A22" s="163" t="s">
        <v>326</v>
      </c>
      <c r="B22" s="163" t="s">
        <v>327</v>
      </c>
      <c r="C22" s="163" t="s">
        <v>360</v>
      </c>
      <c r="D22" s="163">
        <v>31785.74</v>
      </c>
      <c r="E22" s="164">
        <v>43557</v>
      </c>
    </row>
    <row r="23" spans="1:5" x14ac:dyDescent="0.3">
      <c r="A23" s="163" t="s">
        <v>336</v>
      </c>
      <c r="B23" s="163" t="s">
        <v>351</v>
      </c>
      <c r="C23" s="163" t="s">
        <v>361</v>
      </c>
      <c r="D23" s="163">
        <v>94272.54</v>
      </c>
      <c r="E23" s="164">
        <v>43917</v>
      </c>
    </row>
    <row r="24" spans="1:5" x14ac:dyDescent="0.3">
      <c r="A24" s="163" t="s">
        <v>356</v>
      </c>
      <c r="B24" s="163" t="s">
        <v>362</v>
      </c>
      <c r="C24" s="163" t="s">
        <v>363</v>
      </c>
      <c r="D24" s="163">
        <v>82925.960000000006</v>
      </c>
      <c r="E24" s="164">
        <v>42948</v>
      </c>
    </row>
    <row r="25" spans="1:5" x14ac:dyDescent="0.3">
      <c r="A25" s="163" t="s">
        <v>356</v>
      </c>
      <c r="B25" s="163" t="s">
        <v>357</v>
      </c>
      <c r="C25" s="163" t="s">
        <v>364</v>
      </c>
      <c r="D25" s="163">
        <v>12933.82</v>
      </c>
      <c r="E25" s="164">
        <v>43038</v>
      </c>
    </row>
    <row r="26" spans="1:5" x14ac:dyDescent="0.3">
      <c r="A26" s="163" t="s">
        <v>336</v>
      </c>
      <c r="B26" s="163" t="s">
        <v>337</v>
      </c>
      <c r="C26" s="163" t="s">
        <v>365</v>
      </c>
      <c r="D26" s="163">
        <v>42059.56</v>
      </c>
      <c r="E26" s="164">
        <v>43591</v>
      </c>
    </row>
    <row r="27" spans="1:5" x14ac:dyDescent="0.3">
      <c r="A27" s="163" t="s">
        <v>356</v>
      </c>
      <c r="B27" s="163" t="s">
        <v>357</v>
      </c>
      <c r="C27" s="163" t="s">
        <v>366</v>
      </c>
      <c r="D27" s="163">
        <v>92181.2</v>
      </c>
      <c r="E27" s="164">
        <v>43815</v>
      </c>
    </row>
    <row r="28" spans="1:5" x14ac:dyDescent="0.3">
      <c r="A28" s="163" t="s">
        <v>336</v>
      </c>
      <c r="B28" s="163" t="s">
        <v>348</v>
      </c>
      <c r="C28" s="163" t="s">
        <v>367</v>
      </c>
      <c r="D28" s="163">
        <v>27646.85</v>
      </c>
      <c r="E28" s="164">
        <v>42878</v>
      </c>
    </row>
    <row r="29" spans="1:5" x14ac:dyDescent="0.3">
      <c r="A29" s="163" t="s">
        <v>326</v>
      </c>
      <c r="B29" s="163" t="s">
        <v>341</v>
      </c>
      <c r="C29" s="163" t="s">
        <v>368</v>
      </c>
      <c r="D29" s="163">
        <v>65239.01</v>
      </c>
      <c r="E29" s="164">
        <v>42742</v>
      </c>
    </row>
    <row r="30" spans="1:5" x14ac:dyDescent="0.3">
      <c r="A30" s="163" t="s">
        <v>333</v>
      </c>
      <c r="B30" s="163" t="s">
        <v>369</v>
      </c>
      <c r="C30" s="163" t="s">
        <v>370</v>
      </c>
      <c r="D30" s="163">
        <v>35072.03</v>
      </c>
      <c r="E30" s="164">
        <v>43831</v>
      </c>
    </row>
    <row r="31" spans="1:5" x14ac:dyDescent="0.3">
      <c r="A31" s="163" t="s">
        <v>336</v>
      </c>
      <c r="B31" s="163" t="s">
        <v>348</v>
      </c>
      <c r="C31" s="163" t="s">
        <v>371</v>
      </c>
      <c r="D31" s="163">
        <v>14967.51</v>
      </c>
      <c r="E31" s="164">
        <v>43244</v>
      </c>
    </row>
    <row r="32" spans="1:5" x14ac:dyDescent="0.3">
      <c r="A32" s="163" t="s">
        <v>356</v>
      </c>
      <c r="B32" s="163" t="s">
        <v>372</v>
      </c>
      <c r="C32" s="163" t="s">
        <v>373</v>
      </c>
      <c r="D32" s="163">
        <v>22277.79</v>
      </c>
      <c r="E32" s="164">
        <v>43679</v>
      </c>
    </row>
    <row r="33" spans="1:5" x14ac:dyDescent="0.3">
      <c r="A33" s="163" t="s">
        <v>356</v>
      </c>
      <c r="B33" s="163" t="s">
        <v>374</v>
      </c>
      <c r="C33" s="163" t="s">
        <v>375</v>
      </c>
      <c r="D33" s="163">
        <v>43446.46</v>
      </c>
      <c r="E33" s="164">
        <v>43768</v>
      </c>
    </row>
    <row r="34" spans="1:5" x14ac:dyDescent="0.3">
      <c r="A34" s="163" t="s">
        <v>331</v>
      </c>
      <c r="B34" s="163" t="s">
        <v>209</v>
      </c>
      <c r="C34" s="163" t="s">
        <v>376</v>
      </c>
      <c r="D34" s="163">
        <v>82552.320000000007</v>
      </c>
      <c r="E34" s="164">
        <v>42744</v>
      </c>
    </row>
    <row r="35" spans="1:5" x14ac:dyDescent="0.3">
      <c r="A35" s="163" t="s">
        <v>331</v>
      </c>
      <c r="B35" s="163" t="s">
        <v>208</v>
      </c>
      <c r="C35" s="163" t="s">
        <v>377</v>
      </c>
      <c r="D35" s="163">
        <v>19164.29</v>
      </c>
      <c r="E35" s="164">
        <v>43282</v>
      </c>
    </row>
    <row r="36" spans="1:5" x14ac:dyDescent="0.3">
      <c r="A36" s="163" t="s">
        <v>333</v>
      </c>
      <c r="B36" s="163" t="s">
        <v>369</v>
      </c>
      <c r="C36" s="163" t="s">
        <v>378</v>
      </c>
      <c r="D36" s="163">
        <v>72123.360000000001</v>
      </c>
      <c r="E36" s="164">
        <v>42879</v>
      </c>
    </row>
    <row r="37" spans="1:5" x14ac:dyDescent="0.3">
      <c r="A37" s="163" t="s">
        <v>356</v>
      </c>
      <c r="B37" s="163" t="s">
        <v>372</v>
      </c>
      <c r="C37" s="163" t="s">
        <v>379</v>
      </c>
      <c r="D37" s="163">
        <v>34574.68</v>
      </c>
      <c r="E37" s="164">
        <v>42772</v>
      </c>
    </row>
    <row r="38" spans="1:5" x14ac:dyDescent="0.3">
      <c r="A38" s="163" t="s">
        <v>356</v>
      </c>
      <c r="B38" s="163" t="s">
        <v>374</v>
      </c>
      <c r="C38" s="163" t="s">
        <v>380</v>
      </c>
      <c r="D38" s="163">
        <v>34345.72</v>
      </c>
      <c r="E38" s="164">
        <v>42802</v>
      </c>
    </row>
    <row r="39" spans="1:5" x14ac:dyDescent="0.3">
      <c r="A39" s="163" t="s">
        <v>333</v>
      </c>
      <c r="B39" s="163" t="s">
        <v>381</v>
      </c>
      <c r="C39" s="163" t="s">
        <v>382</v>
      </c>
      <c r="D39" s="163">
        <v>67207.75</v>
      </c>
      <c r="E39" s="164">
        <v>43159</v>
      </c>
    </row>
    <row r="40" spans="1:5" x14ac:dyDescent="0.3">
      <c r="A40" s="163" t="s">
        <v>331</v>
      </c>
      <c r="B40" s="163" t="s">
        <v>208</v>
      </c>
      <c r="C40" s="163" t="s">
        <v>383</v>
      </c>
      <c r="D40" s="163">
        <v>64022.1</v>
      </c>
      <c r="E40" s="164">
        <v>42993</v>
      </c>
    </row>
    <row r="41" spans="1:5" x14ac:dyDescent="0.3">
      <c r="A41" s="163" t="s">
        <v>356</v>
      </c>
      <c r="B41" s="163" t="s">
        <v>362</v>
      </c>
      <c r="C41" s="163" t="s">
        <v>384</v>
      </c>
      <c r="D41" s="163">
        <v>13005.05</v>
      </c>
      <c r="E41" s="164">
        <v>43383</v>
      </c>
    </row>
    <row r="42" spans="1:5" x14ac:dyDescent="0.3">
      <c r="A42" s="163" t="s">
        <v>333</v>
      </c>
      <c r="B42" s="163" t="s">
        <v>334</v>
      </c>
      <c r="C42" s="163" t="s">
        <v>385</v>
      </c>
      <c r="D42" s="163">
        <v>48730.12</v>
      </c>
      <c r="E42" s="164">
        <v>40268</v>
      </c>
    </row>
    <row r="43" spans="1:5" x14ac:dyDescent="0.3">
      <c r="A43" s="163" t="s">
        <v>331</v>
      </c>
      <c r="B43" s="163" t="s">
        <v>209</v>
      </c>
      <c r="C43" s="163" t="s">
        <v>386</v>
      </c>
      <c r="D43" s="163">
        <v>54931.61</v>
      </c>
      <c r="E43" s="164">
        <v>43008</v>
      </c>
    </row>
    <row r="44" spans="1:5" x14ac:dyDescent="0.3">
      <c r="A44" s="163" t="s">
        <v>336</v>
      </c>
      <c r="B44" s="163" t="s">
        <v>337</v>
      </c>
      <c r="C44" s="163" t="s">
        <v>387</v>
      </c>
      <c r="D44" s="163">
        <v>68510.320000000007</v>
      </c>
      <c r="E44" s="164">
        <v>42960</v>
      </c>
    </row>
    <row r="45" spans="1:5" x14ac:dyDescent="0.3">
      <c r="A45" s="163" t="s">
        <v>331</v>
      </c>
      <c r="B45" s="163" t="s">
        <v>208</v>
      </c>
      <c r="C45" s="163" t="s">
        <v>388</v>
      </c>
      <c r="D45" s="163">
        <v>99903.5</v>
      </c>
      <c r="E45" s="164">
        <v>43718</v>
      </c>
    </row>
    <row r="46" spans="1:5" x14ac:dyDescent="0.3">
      <c r="A46" s="163" t="s">
        <v>331</v>
      </c>
      <c r="B46" s="163" t="s">
        <v>209</v>
      </c>
      <c r="C46" s="163" t="s">
        <v>389</v>
      </c>
      <c r="D46" s="163">
        <v>95434.16</v>
      </c>
      <c r="E46" s="164">
        <v>43241</v>
      </c>
    </row>
    <row r="47" spans="1:5" x14ac:dyDescent="0.3">
      <c r="A47" s="163" t="s">
        <v>326</v>
      </c>
      <c r="B47" s="163" t="s">
        <v>339</v>
      </c>
      <c r="C47" s="163" t="s">
        <v>390</v>
      </c>
      <c r="D47" s="163">
        <v>28420.62</v>
      </c>
      <c r="E47" s="164">
        <v>43172</v>
      </c>
    </row>
  </sheetData>
  <conditionalFormatting sqref="D2:D47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D29C-2CAC-46A2-A0FF-CEA2CEC15F2E}">
  <dimension ref="A4:D19"/>
  <sheetViews>
    <sheetView showGridLines="0" workbookViewId="0">
      <selection activeCell="C2" sqref="C2"/>
    </sheetView>
  </sheetViews>
  <sheetFormatPr defaultColWidth="9.33203125" defaultRowHeight="14.4" x14ac:dyDescent="0.3"/>
  <cols>
    <col min="1" max="1" width="26.6640625" style="144" bestFit="1" customWidth="1"/>
    <col min="2" max="2" width="16" style="144" customWidth="1"/>
    <col min="3" max="3" width="12.33203125" style="144" customWidth="1"/>
    <col min="4" max="4" width="13.6640625" style="144" customWidth="1"/>
    <col min="5" max="16384" width="9.33203125" style="144"/>
  </cols>
  <sheetData>
    <row r="4" spans="1:4" ht="15" thickBot="1" x14ac:dyDescent="0.35"/>
    <row r="5" spans="1:4" ht="16.2" thickBot="1" x14ac:dyDescent="0.35">
      <c r="A5" s="162" t="s">
        <v>254</v>
      </c>
      <c r="B5" s="162" t="s">
        <v>150</v>
      </c>
      <c r="C5" s="162" t="s">
        <v>391</v>
      </c>
      <c r="D5" s="162" t="s">
        <v>322</v>
      </c>
    </row>
    <row r="6" spans="1:4" x14ac:dyDescent="0.3">
      <c r="A6" s="163" t="s">
        <v>392</v>
      </c>
      <c r="B6" s="163">
        <v>9897406.1999999993</v>
      </c>
      <c r="C6" s="163" t="s">
        <v>336</v>
      </c>
      <c r="D6" s="163" t="s">
        <v>348</v>
      </c>
    </row>
    <row r="7" spans="1:4" x14ac:dyDescent="0.3">
      <c r="A7" s="163" t="s">
        <v>393</v>
      </c>
      <c r="B7" s="163">
        <v>3555701.16</v>
      </c>
      <c r="C7" s="163" t="s">
        <v>356</v>
      </c>
      <c r="D7" s="163" t="s">
        <v>357</v>
      </c>
    </row>
    <row r="8" spans="1:4" x14ac:dyDescent="0.3">
      <c r="A8" s="163" t="s">
        <v>394</v>
      </c>
      <c r="B8" s="163">
        <v>2482624.8199999998</v>
      </c>
      <c r="C8" s="163" t="s">
        <v>331</v>
      </c>
      <c r="D8" s="163" t="s">
        <v>210</v>
      </c>
    </row>
    <row r="9" spans="1:4" x14ac:dyDescent="0.3">
      <c r="A9" s="163" t="s">
        <v>395</v>
      </c>
      <c r="B9" s="163">
        <v>9321750.8200000003</v>
      </c>
      <c r="C9" s="163" t="s">
        <v>331</v>
      </c>
      <c r="D9" s="163" t="s">
        <v>209</v>
      </c>
    </row>
    <row r="10" spans="1:4" x14ac:dyDescent="0.3">
      <c r="A10" s="163" t="s">
        <v>396</v>
      </c>
      <c r="B10" s="163">
        <v>9238304.1799999997</v>
      </c>
      <c r="C10" s="163" t="s">
        <v>331</v>
      </c>
      <c r="D10" s="163" t="s">
        <v>209</v>
      </c>
    </row>
    <row r="11" spans="1:4" x14ac:dyDescent="0.3">
      <c r="A11" s="163" t="s">
        <v>397</v>
      </c>
      <c r="B11" s="163">
        <v>7207150.0700000003</v>
      </c>
      <c r="C11" s="163" t="s">
        <v>336</v>
      </c>
      <c r="D11" s="163" t="s">
        <v>351</v>
      </c>
    </row>
    <row r="12" spans="1:4" x14ac:dyDescent="0.3">
      <c r="A12" s="163" t="s">
        <v>398</v>
      </c>
      <c r="B12" s="163">
        <v>6916282.4699999997</v>
      </c>
      <c r="C12" s="163" t="s">
        <v>356</v>
      </c>
      <c r="D12" s="163" t="s">
        <v>399</v>
      </c>
    </row>
    <row r="13" spans="1:4" x14ac:dyDescent="0.3">
      <c r="A13" s="163" t="s">
        <v>400</v>
      </c>
      <c r="B13" s="163">
        <v>6967837.8799999999</v>
      </c>
      <c r="C13" s="163" t="s">
        <v>356</v>
      </c>
      <c r="D13" s="163" t="s">
        <v>374</v>
      </c>
    </row>
    <row r="14" spans="1:4" x14ac:dyDescent="0.3">
      <c r="A14" s="163" t="s">
        <v>401</v>
      </c>
      <c r="B14" s="163">
        <v>8780862.5600000005</v>
      </c>
      <c r="C14" s="163" t="s">
        <v>336</v>
      </c>
      <c r="D14" s="163" t="s">
        <v>351</v>
      </c>
    </row>
    <row r="15" spans="1:4" x14ac:dyDescent="0.3">
      <c r="A15" s="163" t="s">
        <v>402</v>
      </c>
      <c r="B15" s="163">
        <v>3941882.23</v>
      </c>
      <c r="C15" s="163" t="s">
        <v>326</v>
      </c>
      <c r="D15" s="163" t="s">
        <v>327</v>
      </c>
    </row>
    <row r="16" spans="1:4" x14ac:dyDescent="0.3">
      <c r="A16" s="163" t="s">
        <v>403</v>
      </c>
      <c r="B16" s="163">
        <v>5337039.3499999996</v>
      </c>
      <c r="C16" s="163" t="s">
        <v>356</v>
      </c>
      <c r="D16" s="163" t="s">
        <v>362</v>
      </c>
    </row>
    <row r="17" spans="1:4" x14ac:dyDescent="0.3">
      <c r="A17" s="163" t="s">
        <v>404</v>
      </c>
      <c r="B17" s="163">
        <v>3891730.97</v>
      </c>
      <c r="C17" s="163" t="s">
        <v>336</v>
      </c>
      <c r="D17" s="163" t="s">
        <v>351</v>
      </c>
    </row>
    <row r="18" spans="1:4" x14ac:dyDescent="0.3">
      <c r="A18" s="163" t="s">
        <v>405</v>
      </c>
      <c r="B18" s="163">
        <v>1906771.12</v>
      </c>
      <c r="C18" s="163" t="s">
        <v>356</v>
      </c>
      <c r="D18" s="163" t="s">
        <v>406</v>
      </c>
    </row>
    <row r="19" spans="1:4" x14ac:dyDescent="0.3">
      <c r="A19" s="163" t="s">
        <v>407</v>
      </c>
      <c r="B19" s="163">
        <v>4862678.3</v>
      </c>
      <c r="C19" s="163" t="s">
        <v>333</v>
      </c>
      <c r="D19" s="163" t="s">
        <v>408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A452-A553-4D2C-AB52-755DBED29368}">
  <dimension ref="B1:I12"/>
  <sheetViews>
    <sheetView showGridLines="0" workbookViewId="0">
      <selection activeCell="B3" sqref="B3"/>
    </sheetView>
  </sheetViews>
  <sheetFormatPr defaultColWidth="9.33203125" defaultRowHeight="14.4" x14ac:dyDescent="0.3"/>
  <cols>
    <col min="1" max="1" width="1.5546875" style="144" customWidth="1"/>
    <col min="2" max="2" width="21.6640625" style="144" customWidth="1"/>
    <col min="3" max="3" width="10.5546875" style="144" customWidth="1"/>
    <col min="4" max="7" width="20" style="144" bestFit="1" customWidth="1"/>
    <col min="8" max="8" width="21.33203125" style="144" bestFit="1" customWidth="1"/>
    <col min="9" max="9" width="26.33203125" style="144" customWidth="1"/>
    <col min="10" max="16384" width="9.33203125" style="144"/>
  </cols>
  <sheetData>
    <row r="1" spans="2:9" ht="7.5" customHeight="1" thickBot="1" x14ac:dyDescent="0.35"/>
    <row r="2" spans="2:9" ht="31.8" thickBot="1" x14ac:dyDescent="0.35">
      <c r="B2" s="162" t="s">
        <v>409</v>
      </c>
      <c r="C2" s="162" t="s">
        <v>410</v>
      </c>
      <c r="D2" s="162" t="s">
        <v>411</v>
      </c>
      <c r="E2" s="162" t="s">
        <v>412</v>
      </c>
      <c r="F2" s="162" t="s">
        <v>413</v>
      </c>
      <c r="G2" s="162" t="s">
        <v>414</v>
      </c>
      <c r="H2" s="162" t="s">
        <v>415</v>
      </c>
      <c r="I2" s="162" t="s">
        <v>416</v>
      </c>
    </row>
    <row r="3" spans="2:9" x14ac:dyDescent="0.3">
      <c r="B3" s="165" t="s">
        <v>417</v>
      </c>
      <c r="C3" s="166">
        <v>1</v>
      </c>
      <c r="D3" s="165">
        <v>45163</v>
      </c>
      <c r="E3" s="167">
        <v>0.34375</v>
      </c>
      <c r="F3" s="168" t="s">
        <v>418</v>
      </c>
      <c r="G3" s="168" t="s">
        <v>419</v>
      </c>
      <c r="H3" s="168" t="s">
        <v>420</v>
      </c>
      <c r="I3" s="168"/>
    </row>
    <row r="4" spans="2:9" x14ac:dyDescent="0.3">
      <c r="B4" s="164"/>
      <c r="C4" s="169"/>
      <c r="D4" s="164"/>
      <c r="E4" s="167"/>
      <c r="F4" s="169"/>
      <c r="G4" s="168"/>
      <c r="H4" s="169"/>
      <c r="I4" s="169"/>
    </row>
    <row r="5" spans="2:9" x14ac:dyDescent="0.3">
      <c r="B5" s="164"/>
      <c r="C5" s="169"/>
      <c r="D5" s="164"/>
      <c r="E5" s="167"/>
      <c r="F5" s="169"/>
      <c r="G5" s="168"/>
      <c r="H5" s="169"/>
      <c r="I5" s="169"/>
    </row>
    <row r="6" spans="2:9" x14ac:dyDescent="0.3">
      <c r="B6" s="164"/>
      <c r="C6" s="169"/>
      <c r="D6" s="164"/>
      <c r="E6" s="169"/>
      <c r="F6" s="169"/>
      <c r="G6" s="168"/>
      <c r="H6" s="169"/>
      <c r="I6" s="169"/>
    </row>
    <row r="7" spans="2:9" x14ac:dyDescent="0.3">
      <c r="B7" s="164"/>
      <c r="C7" s="169"/>
      <c r="D7" s="164"/>
      <c r="E7" s="169"/>
      <c r="F7" s="169"/>
      <c r="G7" s="168"/>
      <c r="H7" s="169"/>
      <c r="I7" s="169"/>
    </row>
    <row r="8" spans="2:9" x14ac:dyDescent="0.3">
      <c r="B8" s="164"/>
      <c r="C8" s="169"/>
      <c r="D8" s="164"/>
      <c r="E8" s="169"/>
      <c r="F8" s="169"/>
      <c r="G8" s="168"/>
      <c r="H8" s="169"/>
      <c r="I8" s="169"/>
    </row>
    <row r="9" spans="2:9" x14ac:dyDescent="0.3">
      <c r="B9" s="164"/>
      <c r="C9" s="169"/>
      <c r="D9" s="164"/>
      <c r="E9" s="169"/>
      <c r="F9" s="169"/>
      <c r="G9" s="168"/>
      <c r="H9" s="169"/>
      <c r="I9" s="169"/>
    </row>
    <row r="10" spans="2:9" x14ac:dyDescent="0.3">
      <c r="B10" s="164"/>
      <c r="C10" s="169"/>
      <c r="D10" s="164"/>
      <c r="E10" s="169"/>
      <c r="F10" s="169"/>
      <c r="G10" s="168"/>
      <c r="H10" s="169"/>
      <c r="I10" s="169"/>
    </row>
    <row r="11" spans="2:9" x14ac:dyDescent="0.3">
      <c r="B11" s="164"/>
      <c r="C11" s="169"/>
      <c r="D11" s="164"/>
      <c r="E11" s="169"/>
      <c r="F11" s="169"/>
      <c r="G11" s="168"/>
      <c r="H11" s="169"/>
      <c r="I11" s="169"/>
    </row>
    <row r="12" spans="2:9" x14ac:dyDescent="0.3">
      <c r="B12" s="164"/>
      <c r="C12" s="169"/>
      <c r="D12" s="164"/>
      <c r="E12" s="169"/>
      <c r="F12" s="169"/>
      <c r="G12" s="168"/>
      <c r="H12" s="169"/>
      <c r="I12" s="169"/>
    </row>
  </sheetData>
  <phoneticPr fontId="2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ADD8-918C-46AA-852C-745CD50E788C}">
  <dimension ref="A1:N19"/>
  <sheetViews>
    <sheetView showGridLines="0" zoomScale="80" zoomScaleNormal="80" workbookViewId="0">
      <selection activeCell="O30" sqref="O30"/>
    </sheetView>
  </sheetViews>
  <sheetFormatPr defaultRowHeight="14.4" x14ac:dyDescent="0.3"/>
  <cols>
    <col min="1" max="1" width="21.88671875" customWidth="1"/>
    <col min="2" max="2" width="19.5546875" customWidth="1"/>
    <col min="9" max="9" width="5.88671875" customWidth="1"/>
    <col min="10" max="10" width="28" customWidth="1"/>
    <col min="11" max="11" width="25.6640625" customWidth="1"/>
    <col min="17" max="17" width="23.5546875" bestFit="1" customWidth="1"/>
  </cols>
  <sheetData>
    <row r="1" spans="1:14" s="187" customFormat="1" ht="9" customHeight="1" thickBot="1" x14ac:dyDescent="0.35"/>
    <row r="2" spans="1:14" s="144" customFormat="1" ht="46.5" customHeight="1" thickTop="1" thickBot="1" x14ac:dyDescent="0.3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ht="15" thickBot="1" x14ac:dyDescent="0.35">
      <c r="A3" s="171" t="s">
        <v>445</v>
      </c>
      <c r="B3" s="171"/>
    </row>
    <row r="4" spans="1:14" ht="16.2" thickBot="1" x14ac:dyDescent="0.35">
      <c r="A4" s="176" t="s">
        <v>435</v>
      </c>
      <c r="B4" s="185"/>
      <c r="J4" s="171" t="s">
        <v>444</v>
      </c>
      <c r="K4" s="171"/>
    </row>
    <row r="5" spans="1:14" x14ac:dyDescent="0.3">
      <c r="A5" s="144"/>
      <c r="B5" s="144"/>
      <c r="J5" s="176" t="s">
        <v>443</v>
      </c>
      <c r="K5" s="176" t="s">
        <v>442</v>
      </c>
    </row>
    <row r="6" spans="1:14" ht="15.6" x14ac:dyDescent="0.3">
      <c r="A6" s="176" t="s">
        <v>441</v>
      </c>
      <c r="B6" s="184">
        <v>4500</v>
      </c>
      <c r="J6" s="176" t="s">
        <v>440</v>
      </c>
      <c r="K6" s="178">
        <v>40000</v>
      </c>
    </row>
    <row r="7" spans="1:14" ht="16.2" thickBot="1" x14ac:dyDescent="0.35">
      <c r="A7" s="176" t="s">
        <v>439</v>
      </c>
      <c r="B7" s="184">
        <v>200</v>
      </c>
      <c r="J7" s="183"/>
      <c r="K7" s="183"/>
    </row>
    <row r="8" spans="1:14" ht="18.75" customHeight="1" thickBot="1" x14ac:dyDescent="0.35">
      <c r="A8" s="144"/>
      <c r="B8" s="144"/>
      <c r="J8" s="171" t="s">
        <v>438</v>
      </c>
      <c r="K8" s="171"/>
    </row>
    <row r="9" spans="1:14" ht="15" thickBot="1" x14ac:dyDescent="0.35">
      <c r="A9" s="171" t="s">
        <v>437</v>
      </c>
      <c r="B9" s="171"/>
      <c r="J9" s="176" t="s">
        <v>436</v>
      </c>
      <c r="K9" s="182">
        <f ca="1">TODAY()+30.45*K10</f>
        <v>46116.4</v>
      </c>
    </row>
    <row r="10" spans="1:14" ht="12.75" customHeight="1" x14ac:dyDescent="0.3">
      <c r="A10" s="176" t="s">
        <v>435</v>
      </c>
      <c r="B10" s="181"/>
      <c r="J10" s="176" t="s">
        <v>434</v>
      </c>
      <c r="K10" s="180">
        <v>12</v>
      </c>
    </row>
    <row r="11" spans="1:14" x14ac:dyDescent="0.3">
      <c r="A11" s="144"/>
      <c r="B11" s="144"/>
      <c r="J11" s="176" t="s">
        <v>433</v>
      </c>
      <c r="K11" s="178"/>
    </row>
    <row r="12" spans="1:14" ht="15" customHeight="1" x14ac:dyDescent="0.3">
      <c r="A12" s="176" t="s">
        <v>432</v>
      </c>
      <c r="B12" s="175">
        <v>800</v>
      </c>
      <c r="J12" s="176" t="s">
        <v>431</v>
      </c>
      <c r="K12" s="178"/>
    </row>
    <row r="13" spans="1:14" ht="15.6" x14ac:dyDescent="0.3">
      <c r="A13" s="176" t="s">
        <v>430</v>
      </c>
      <c r="B13" s="175">
        <v>444</v>
      </c>
      <c r="J13" s="176" t="s">
        <v>429</v>
      </c>
      <c r="K13" s="180">
        <v>36</v>
      </c>
    </row>
    <row r="14" spans="1:14" ht="15" customHeight="1" x14ac:dyDescent="0.3">
      <c r="A14" s="176" t="s">
        <v>428</v>
      </c>
      <c r="B14" s="175">
        <v>200</v>
      </c>
      <c r="J14" s="179" t="s">
        <v>427</v>
      </c>
      <c r="K14" s="178"/>
    </row>
    <row r="15" spans="1:14" ht="15.6" x14ac:dyDescent="0.3">
      <c r="A15" s="176" t="s">
        <v>426</v>
      </c>
      <c r="B15" s="175">
        <v>700</v>
      </c>
      <c r="J15" s="173" t="s">
        <v>425</v>
      </c>
      <c r="K15" s="177">
        <v>0.17</v>
      </c>
    </row>
    <row r="16" spans="1:14" ht="15.6" x14ac:dyDescent="0.3">
      <c r="A16" s="176" t="s">
        <v>424</v>
      </c>
      <c r="B16" s="175">
        <v>1000</v>
      </c>
      <c r="J16" s="173" t="s">
        <v>423</v>
      </c>
      <c r="K16" s="174"/>
    </row>
    <row r="17" spans="1:11" ht="15" thickBot="1" x14ac:dyDescent="0.35">
      <c r="A17" s="144"/>
      <c r="B17" s="144"/>
      <c r="J17" s="173" t="s">
        <v>422</v>
      </c>
      <c r="K17" s="172"/>
    </row>
    <row r="18" spans="1:11" ht="15" thickBot="1" x14ac:dyDescent="0.35">
      <c r="A18" s="171" t="s">
        <v>421</v>
      </c>
      <c r="B18" s="144"/>
    </row>
    <row r="19" spans="1:11" x14ac:dyDescent="0.3">
      <c r="A19" s="170"/>
      <c r="B19" s="144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7191-D9D0-4602-8990-4BDE61857071}">
  <dimension ref="B1:N12"/>
  <sheetViews>
    <sheetView showGridLines="0" workbookViewId="0">
      <selection activeCell="O30" sqref="O30"/>
    </sheetView>
  </sheetViews>
  <sheetFormatPr defaultColWidth="9.33203125" defaultRowHeight="14.4" x14ac:dyDescent="0.3"/>
  <cols>
    <col min="1" max="1" width="2.33203125" style="144" customWidth="1"/>
    <col min="2" max="2" width="25.33203125" style="144" customWidth="1"/>
    <col min="3" max="3" width="18.33203125" style="144" customWidth="1"/>
    <col min="4" max="4" width="20.5546875" style="144" customWidth="1"/>
    <col min="5" max="5" width="14.5546875" style="144" customWidth="1"/>
    <col min="6" max="6" width="17.6640625" style="144" customWidth="1"/>
    <col min="7" max="14" width="11.33203125" style="144" bestFit="1" customWidth="1"/>
    <col min="15" max="16384" width="9.33203125" style="144"/>
  </cols>
  <sheetData>
    <row r="1" spans="2:14" s="187" customFormat="1" ht="9" customHeight="1" x14ac:dyDescent="0.3"/>
    <row r="2" spans="2:14" s="196" customFormat="1" ht="46.5" customHeight="1" thickBot="1" x14ac:dyDescent="0.35"/>
    <row r="3" spans="2:14" ht="15.6" thickTop="1" thickBot="1" x14ac:dyDescent="0.35"/>
    <row r="4" spans="2:14" ht="16.2" thickBot="1" x14ac:dyDescent="0.35">
      <c r="B4" s="162" t="s">
        <v>465</v>
      </c>
      <c r="C4" s="162" t="s">
        <v>458</v>
      </c>
      <c r="D4" s="162" t="s">
        <v>457</v>
      </c>
      <c r="E4" s="162" t="s">
        <v>456</v>
      </c>
      <c r="F4" s="162" t="s">
        <v>455</v>
      </c>
      <c r="G4" s="162" t="s">
        <v>454</v>
      </c>
      <c r="H4" s="162" t="s">
        <v>453</v>
      </c>
      <c r="I4" s="162" t="s">
        <v>452</v>
      </c>
      <c r="J4" s="162" t="s">
        <v>451</v>
      </c>
      <c r="K4" s="162" t="s">
        <v>450</v>
      </c>
      <c r="L4" s="162" t="s">
        <v>449</v>
      </c>
      <c r="M4" s="162" t="s">
        <v>448</v>
      </c>
      <c r="N4" s="162" t="s">
        <v>447</v>
      </c>
    </row>
    <row r="5" spans="2:14" x14ac:dyDescent="0.3">
      <c r="B5" s="189" t="s">
        <v>464</v>
      </c>
      <c r="C5" s="176">
        <v>507000</v>
      </c>
      <c r="D5" s="176">
        <v>429000</v>
      </c>
      <c r="E5" s="176">
        <v>511000</v>
      </c>
      <c r="F5" s="176">
        <v>577000</v>
      </c>
      <c r="G5" s="176">
        <v>599000</v>
      </c>
      <c r="H5" s="176">
        <v>583000</v>
      </c>
      <c r="I5" s="176">
        <v>563000</v>
      </c>
      <c r="J5" s="176">
        <v>586000</v>
      </c>
      <c r="K5" s="176">
        <v>529000</v>
      </c>
      <c r="L5" s="176">
        <v>572000</v>
      </c>
      <c r="M5" s="176">
        <v>434000</v>
      </c>
      <c r="N5" s="176">
        <v>547000</v>
      </c>
    </row>
    <row r="6" spans="2:14" x14ac:dyDescent="0.3">
      <c r="B6" s="189" t="s">
        <v>463</v>
      </c>
      <c r="C6" s="195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2:14" x14ac:dyDescent="0.3">
      <c r="B7" s="189" t="s">
        <v>462</v>
      </c>
      <c r="C7" s="163">
        <v>330650</v>
      </c>
      <c r="D7" s="193">
        <v>396950</v>
      </c>
      <c r="E7" s="176">
        <v>389300</v>
      </c>
      <c r="F7" s="163">
        <v>387600</v>
      </c>
      <c r="G7" s="193">
        <v>425000</v>
      </c>
      <c r="H7" s="176">
        <v>372300</v>
      </c>
      <c r="I7" s="163">
        <v>428400</v>
      </c>
      <c r="J7" s="193">
        <v>351900</v>
      </c>
      <c r="K7" s="176">
        <v>367200</v>
      </c>
      <c r="L7" s="163">
        <v>339150</v>
      </c>
      <c r="M7" s="193">
        <v>449650</v>
      </c>
      <c r="N7" s="176">
        <v>425000</v>
      </c>
    </row>
    <row r="8" spans="2:14" x14ac:dyDescent="0.3">
      <c r="B8" s="189" t="s">
        <v>461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</row>
    <row r="9" spans="2:14" ht="15" thickBot="1" x14ac:dyDescent="0.35"/>
    <row r="10" spans="2:14" ht="16.2" thickBot="1" x14ac:dyDescent="0.35">
      <c r="B10" s="162" t="s">
        <v>460</v>
      </c>
      <c r="C10" s="191">
        <v>8.8999999999999996E-2</v>
      </c>
      <c r="D10" s="191">
        <v>9.5836145948060003E-2</v>
      </c>
      <c r="E10" s="191">
        <v>0.13300826468431981</v>
      </c>
      <c r="F10" s="191">
        <v>6.8697901945812004E-2</v>
      </c>
      <c r="G10" s="191">
        <v>6.3977658927663994E-2</v>
      </c>
      <c r="H10" s="191">
        <v>8.3320706110177001E-2</v>
      </c>
      <c r="I10" s="191">
        <v>9.383361368737575E-2</v>
      </c>
      <c r="J10" s="191">
        <v>0.13366635012283101</v>
      </c>
      <c r="K10" s="191">
        <v>0.13151802966377557</v>
      </c>
      <c r="L10" s="191">
        <v>0.13898871142339331</v>
      </c>
      <c r="M10" s="191">
        <v>5.8548729562834002E-2</v>
      </c>
      <c r="N10" s="191">
        <v>0.118024325170049</v>
      </c>
    </row>
    <row r="11" spans="2:14" x14ac:dyDescent="0.3">
      <c r="B11" s="189" t="s">
        <v>459</v>
      </c>
      <c r="C11" s="164" t="s">
        <v>458</v>
      </c>
      <c r="D11" s="190" t="s">
        <v>457</v>
      </c>
      <c r="E11" s="189" t="s">
        <v>456</v>
      </c>
      <c r="F11" s="164" t="s">
        <v>455</v>
      </c>
      <c r="G11" s="190" t="s">
        <v>454</v>
      </c>
      <c r="H11" s="189" t="s">
        <v>453</v>
      </c>
      <c r="I11" s="164" t="s">
        <v>452</v>
      </c>
      <c r="J11" s="190" t="s">
        <v>451</v>
      </c>
      <c r="K11" s="189" t="s">
        <v>450</v>
      </c>
      <c r="L11" s="164" t="s">
        <v>449</v>
      </c>
      <c r="M11" s="190" t="s">
        <v>448</v>
      </c>
      <c r="N11" s="189" t="s">
        <v>447</v>
      </c>
    </row>
    <row r="12" spans="2:14" x14ac:dyDescent="0.3">
      <c r="B12" s="189" t="s">
        <v>446</v>
      </c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</row>
  </sheetData>
  <protectedRanges>
    <protectedRange sqref="B5:B7" name="atração_1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7AB9-A491-4B75-A33E-1BE5A1120427}">
  <dimension ref="A1:U153"/>
  <sheetViews>
    <sheetView showGridLines="0" workbookViewId="0">
      <pane ySplit="2" topLeftCell="A34" activePane="bottomLeft" state="frozen"/>
      <selection activeCell="O30" sqref="O30"/>
      <selection pane="bottomLeft" activeCell="O30" sqref="O30"/>
    </sheetView>
  </sheetViews>
  <sheetFormatPr defaultColWidth="0" defaultRowHeight="0" customHeight="1" zeroHeight="1" x14ac:dyDescent="0.3"/>
  <cols>
    <col min="1" max="1" width="2.33203125" style="144" customWidth="1"/>
    <col min="2" max="2" width="23" style="144" customWidth="1"/>
    <col min="3" max="3" width="32" style="144" customWidth="1"/>
    <col min="4" max="4" width="16.5546875" style="144" customWidth="1"/>
    <col min="5" max="9" width="13.6640625" style="144" customWidth="1"/>
    <col min="10" max="10" width="17.6640625" style="144" bestFit="1" customWidth="1"/>
    <col min="11" max="11" width="18.5546875" style="144" bestFit="1" customWidth="1"/>
    <col min="12" max="12" width="17.6640625" style="144" bestFit="1" customWidth="1"/>
    <col min="13" max="13" width="11.33203125" style="144" bestFit="1" customWidth="1"/>
    <col min="14" max="16" width="9.33203125" style="144" customWidth="1"/>
    <col min="17" max="21" width="0" style="144" hidden="1" customWidth="1"/>
    <col min="22" max="16384" width="9.33203125" style="144" hidden="1"/>
  </cols>
  <sheetData>
    <row r="1" spans="2:12" s="187" customFormat="1" ht="9" customHeight="1" x14ac:dyDescent="0.3"/>
    <row r="2" spans="2:12" s="196" customFormat="1" ht="46.5" customHeight="1" thickBot="1" x14ac:dyDescent="0.35"/>
    <row r="3" spans="2:12" ht="15.6" thickTop="1" thickBot="1" x14ac:dyDescent="0.35"/>
    <row r="4" spans="2:12" ht="15.6" x14ac:dyDescent="0.3">
      <c r="B4" s="211" t="s">
        <v>505</v>
      </c>
    </row>
    <row r="5" spans="2:12" ht="14.4" x14ac:dyDescent="0.3">
      <c r="B5" s="210">
        <v>5.89</v>
      </c>
    </row>
    <row r="6" spans="2:12" ht="15" thickBot="1" x14ac:dyDescent="0.35"/>
    <row r="7" spans="2:12" ht="31.8" thickBot="1" x14ac:dyDescent="0.35">
      <c r="B7" s="209" t="s">
        <v>502</v>
      </c>
      <c r="C7" s="162" t="s">
        <v>504</v>
      </c>
      <c r="D7" s="162" t="s">
        <v>503</v>
      </c>
      <c r="E7" s="162" t="s">
        <v>1</v>
      </c>
      <c r="G7" s="162" t="s">
        <v>502</v>
      </c>
      <c r="H7" s="162" t="s">
        <v>501</v>
      </c>
      <c r="I7" s="162" t="s">
        <v>499</v>
      </c>
      <c r="J7" s="162" t="s">
        <v>497</v>
      </c>
      <c r="K7" s="162" t="s">
        <v>496</v>
      </c>
      <c r="L7" s="162" t="s">
        <v>495</v>
      </c>
    </row>
    <row r="8" spans="2:12" ht="25.5" customHeight="1" thickBot="1" x14ac:dyDescent="0.35">
      <c r="B8" s="208" t="s">
        <v>501</v>
      </c>
      <c r="C8" s="197">
        <v>21.558752997601921</v>
      </c>
      <c r="D8" s="203"/>
      <c r="E8" s="207">
        <v>13</v>
      </c>
      <c r="G8" s="208" t="s">
        <v>500</v>
      </c>
      <c r="H8" s="197">
        <v>21.558752997601921</v>
      </c>
      <c r="I8" s="197">
        <v>64.724220623501196</v>
      </c>
      <c r="J8" s="197">
        <v>21.558752997601921</v>
      </c>
      <c r="K8" s="197">
        <v>28.752997601918466</v>
      </c>
      <c r="L8" s="197">
        <v>40.743405275779381</v>
      </c>
    </row>
    <row r="9" spans="2:12" ht="16.2" thickBot="1" x14ac:dyDescent="0.35">
      <c r="B9" s="208" t="s">
        <v>499</v>
      </c>
      <c r="C9" s="197">
        <v>64.724220623501196</v>
      </c>
      <c r="D9" s="203"/>
      <c r="E9" s="207">
        <v>15</v>
      </c>
      <c r="G9" s="208" t="s">
        <v>498</v>
      </c>
      <c r="H9" s="203"/>
      <c r="I9" s="203"/>
      <c r="J9" s="203"/>
      <c r="K9" s="203"/>
      <c r="L9" s="203"/>
    </row>
    <row r="10" spans="2:12" ht="21" customHeight="1" thickBot="1" x14ac:dyDescent="0.35">
      <c r="B10" s="208" t="s">
        <v>497</v>
      </c>
      <c r="C10" s="197">
        <v>21.558752997601921</v>
      </c>
      <c r="D10" s="203"/>
      <c r="E10" s="207">
        <v>7</v>
      </c>
      <c r="G10" s="208" t="s">
        <v>1</v>
      </c>
      <c r="H10" s="207">
        <v>13</v>
      </c>
      <c r="I10" s="207">
        <v>15</v>
      </c>
      <c r="J10" s="207">
        <v>7</v>
      </c>
      <c r="K10" s="207">
        <v>5</v>
      </c>
      <c r="L10" s="207">
        <v>8</v>
      </c>
    </row>
    <row r="11" spans="2:12" ht="18.75" customHeight="1" thickBot="1" x14ac:dyDescent="0.35">
      <c r="B11" s="208" t="s">
        <v>496</v>
      </c>
      <c r="C11" s="197">
        <v>28.752997601918466</v>
      </c>
      <c r="D11" s="203"/>
      <c r="E11" s="207">
        <v>5</v>
      </c>
    </row>
    <row r="12" spans="2:12" ht="18" customHeight="1" thickBot="1" x14ac:dyDescent="0.35">
      <c r="B12" s="208" t="s">
        <v>495</v>
      </c>
      <c r="C12" s="197">
        <v>40.743405275779381</v>
      </c>
      <c r="D12" s="203"/>
      <c r="E12" s="207">
        <v>8</v>
      </c>
    </row>
    <row r="13" spans="2:12" ht="14.4" x14ac:dyDescent="0.3"/>
    <row r="14" spans="2:12" ht="14.4" x14ac:dyDescent="0.3"/>
    <row r="15" spans="2:12" ht="14.4" x14ac:dyDescent="0.3"/>
    <row r="16" spans="2:12" ht="14.4" x14ac:dyDescent="0.3"/>
    <row r="17" spans="2:9" ht="14.4" x14ac:dyDescent="0.3"/>
    <row r="18" spans="2:9" ht="14.4" x14ac:dyDescent="0.3"/>
    <row r="19" spans="2:9" ht="14.4" x14ac:dyDescent="0.3"/>
    <row r="20" spans="2:9" ht="14.4" x14ac:dyDescent="0.3"/>
    <row r="21" spans="2:9" ht="14.4" x14ac:dyDescent="0.3"/>
    <row r="22" spans="2:9" ht="14.4" x14ac:dyDescent="0.3"/>
    <row r="23" spans="2:9" ht="14.4" x14ac:dyDescent="0.3"/>
    <row r="24" spans="2:9" ht="14.4" x14ac:dyDescent="0.3"/>
    <row r="25" spans="2:9" ht="14.4" x14ac:dyDescent="0.3"/>
    <row r="26" spans="2:9" ht="14.4" x14ac:dyDescent="0.3"/>
    <row r="27" spans="2:9" ht="14.4" x14ac:dyDescent="0.3"/>
    <row r="28" spans="2:9" ht="14.4" x14ac:dyDescent="0.3"/>
    <row r="29" spans="2:9" ht="14.4" x14ac:dyDescent="0.3"/>
    <row r="30" spans="2:9" ht="14.4" x14ac:dyDescent="0.3"/>
    <row r="31" spans="2:9" ht="14.4" x14ac:dyDescent="0.3"/>
    <row r="32" spans="2:9" ht="15" thickBot="1" x14ac:dyDescent="0.35">
      <c r="B32" s="206" t="s">
        <v>409</v>
      </c>
      <c r="C32" s="206" t="s">
        <v>494</v>
      </c>
      <c r="D32" s="206" t="s">
        <v>442</v>
      </c>
      <c r="E32" s="198">
        <v>43374</v>
      </c>
      <c r="F32" s="198">
        <v>43375</v>
      </c>
      <c r="G32" s="198">
        <v>43376</v>
      </c>
      <c r="H32" s="198">
        <v>43377</v>
      </c>
      <c r="I32" s="198">
        <v>43378</v>
      </c>
    </row>
    <row r="33" spans="2:9" ht="15" thickBot="1" x14ac:dyDescent="0.35">
      <c r="B33" s="202" t="s">
        <v>493</v>
      </c>
      <c r="C33" s="201" t="s">
        <v>492</v>
      </c>
      <c r="D33" s="197">
        <v>500.34300000000002</v>
      </c>
      <c r="E33" s="203"/>
      <c r="F33" s="203"/>
      <c r="G33" s="203"/>
      <c r="H33" s="203"/>
      <c r="I33" s="203"/>
    </row>
    <row r="34" spans="2:9" ht="15" thickBot="1" x14ac:dyDescent="0.35">
      <c r="B34" s="202" t="s">
        <v>491</v>
      </c>
      <c r="C34" s="201" t="s">
        <v>490</v>
      </c>
      <c r="D34" s="197">
        <v>244.363</v>
      </c>
      <c r="E34" s="203"/>
      <c r="F34" s="203"/>
      <c r="G34" s="203"/>
      <c r="H34" s="203"/>
      <c r="I34" s="203"/>
    </row>
    <row r="35" spans="2:9" ht="15" thickBot="1" x14ac:dyDescent="0.35">
      <c r="B35" s="202" t="s">
        <v>489</v>
      </c>
      <c r="C35" s="201" t="s">
        <v>488</v>
      </c>
      <c r="D35" s="197">
        <v>242.137</v>
      </c>
      <c r="E35" s="203"/>
      <c r="F35" s="203"/>
      <c r="G35" s="203"/>
      <c r="H35" s="203"/>
      <c r="I35" s="203"/>
    </row>
    <row r="36" spans="2:9" ht="15" thickBot="1" x14ac:dyDescent="0.35">
      <c r="B36" s="202" t="s">
        <v>487</v>
      </c>
      <c r="C36" s="201" t="s">
        <v>486</v>
      </c>
      <c r="D36" s="197">
        <v>229.23400000000001</v>
      </c>
      <c r="E36" s="203"/>
      <c r="F36" s="203"/>
      <c r="G36" s="203"/>
      <c r="H36" s="203"/>
      <c r="I36" s="203"/>
    </row>
    <row r="37" spans="2:9" ht="15" thickBot="1" x14ac:dyDescent="0.35">
      <c r="B37" s="202" t="s">
        <v>485</v>
      </c>
      <c r="C37" s="201" t="s">
        <v>484</v>
      </c>
      <c r="D37" s="197">
        <v>201.15899999999999</v>
      </c>
      <c r="E37" s="203"/>
      <c r="F37" s="203"/>
      <c r="G37" s="203"/>
      <c r="H37" s="203"/>
      <c r="I37" s="203"/>
    </row>
    <row r="38" spans="2:9" ht="15" thickBot="1" x14ac:dyDescent="0.35">
      <c r="B38" s="205" t="s">
        <v>483</v>
      </c>
      <c r="C38" s="204" t="s">
        <v>482</v>
      </c>
      <c r="D38" s="197">
        <v>198.53299999999999</v>
      </c>
      <c r="E38" s="203"/>
      <c r="F38" s="203"/>
      <c r="G38" s="203"/>
      <c r="H38" s="203"/>
      <c r="I38" s="203"/>
    </row>
    <row r="39" spans="2:9" ht="15" thickBot="1" x14ac:dyDescent="0.35">
      <c r="B39" s="202" t="s">
        <v>481</v>
      </c>
      <c r="C39" s="201" t="s">
        <v>480</v>
      </c>
      <c r="D39" s="197">
        <v>184.76499999999999</v>
      </c>
      <c r="E39" s="203"/>
      <c r="F39" s="203"/>
      <c r="G39" s="203"/>
      <c r="H39" s="203"/>
      <c r="I39" s="203"/>
    </row>
    <row r="40" spans="2:9" ht="15" thickBot="1" x14ac:dyDescent="0.35">
      <c r="B40" s="202" t="s">
        <v>479</v>
      </c>
      <c r="C40" s="201" t="s">
        <v>478</v>
      </c>
      <c r="D40" s="197">
        <v>177.86600000000001</v>
      </c>
      <c r="E40" s="203"/>
      <c r="F40" s="203"/>
      <c r="G40" s="203"/>
      <c r="H40" s="203"/>
      <c r="I40" s="203"/>
    </row>
    <row r="41" spans="2:9" ht="15" thickBot="1" x14ac:dyDescent="0.35">
      <c r="B41" s="202" t="s">
        <v>477</v>
      </c>
      <c r="C41" s="201" t="s">
        <v>476</v>
      </c>
      <c r="D41" s="197">
        <v>160.54599999999999</v>
      </c>
      <c r="E41" s="203"/>
      <c r="F41" s="203"/>
      <c r="G41" s="203"/>
      <c r="H41" s="203"/>
      <c r="I41" s="203"/>
    </row>
    <row r="42" spans="2:9" ht="15" thickBot="1" x14ac:dyDescent="0.35">
      <c r="B42" s="202" t="s">
        <v>475</v>
      </c>
      <c r="C42" s="201" t="s">
        <v>474</v>
      </c>
      <c r="D42" s="197">
        <v>157.31100000000001</v>
      </c>
      <c r="E42" s="203"/>
      <c r="F42" s="203"/>
      <c r="G42" s="203"/>
      <c r="H42" s="203"/>
      <c r="I42" s="203"/>
    </row>
    <row r="43" spans="2:9" ht="15" thickBot="1" x14ac:dyDescent="0.35">
      <c r="B43" s="202" t="s">
        <v>473</v>
      </c>
      <c r="C43" s="201" t="s">
        <v>472</v>
      </c>
      <c r="D43" s="197">
        <v>156.77600000000001</v>
      </c>
      <c r="E43" s="203"/>
      <c r="F43" s="203"/>
      <c r="G43" s="203"/>
      <c r="H43" s="203"/>
      <c r="I43" s="203"/>
    </row>
    <row r="44" spans="2:9" ht="15" thickBot="1" x14ac:dyDescent="0.35">
      <c r="B44" s="205" t="s">
        <v>471</v>
      </c>
      <c r="C44" s="204" t="s">
        <v>470</v>
      </c>
      <c r="D44" s="197">
        <v>153.14400000000001</v>
      </c>
      <c r="E44" s="203"/>
      <c r="F44" s="203"/>
      <c r="G44" s="203"/>
      <c r="H44" s="203"/>
      <c r="I44" s="203"/>
    </row>
    <row r="45" spans="2:9" ht="15" thickBot="1" x14ac:dyDescent="0.35">
      <c r="B45" s="202" t="s">
        <v>469</v>
      </c>
      <c r="C45" s="201" t="s">
        <v>468</v>
      </c>
      <c r="D45" s="197">
        <v>134.53299999999999</v>
      </c>
      <c r="E45" s="203"/>
      <c r="F45" s="203"/>
      <c r="G45" s="203"/>
      <c r="H45" s="203"/>
      <c r="I45" s="203"/>
    </row>
    <row r="46" spans="2:9" ht="15" thickBot="1" x14ac:dyDescent="0.35">
      <c r="B46" s="202" t="s">
        <v>467</v>
      </c>
      <c r="C46" s="201" t="s">
        <v>466</v>
      </c>
      <c r="D46" s="200">
        <v>129.976</v>
      </c>
      <c r="E46" s="199"/>
      <c r="F46" s="199"/>
      <c r="G46" s="199"/>
      <c r="H46" s="199"/>
      <c r="I46" s="199"/>
    </row>
    <row r="47" spans="2:9" ht="14.4" x14ac:dyDescent="0.3"/>
    <row r="48" spans="2:9" ht="15" thickBot="1" x14ac:dyDescent="0.35">
      <c r="E48" s="198">
        <v>43374</v>
      </c>
      <c r="F48" s="198">
        <v>43375</v>
      </c>
      <c r="G48" s="198">
        <v>43376</v>
      </c>
      <c r="H48" s="198">
        <v>43377</v>
      </c>
      <c r="I48" s="198">
        <v>43378</v>
      </c>
    </row>
    <row r="49" spans="5:9" ht="14.4" x14ac:dyDescent="0.3">
      <c r="E49" s="197">
        <v>3.9348999999999998</v>
      </c>
      <c r="F49" s="197">
        <v>3.8875999999999999</v>
      </c>
      <c r="G49" s="197">
        <v>3.8668999999999998</v>
      </c>
      <c r="H49" s="197">
        <v>3.8961000000000001</v>
      </c>
      <c r="I49" s="197">
        <v>3.8456000000000001</v>
      </c>
    </row>
    <row r="50" spans="5:9" ht="14.4" x14ac:dyDescent="0.3"/>
    <row r="51" spans="5:9" ht="14.4" x14ac:dyDescent="0.3"/>
    <row r="52" spans="5:9" ht="14.4" x14ac:dyDescent="0.3"/>
    <row r="53" spans="5:9" ht="14.4" x14ac:dyDescent="0.3"/>
    <row r="54" spans="5:9" ht="14.4" x14ac:dyDescent="0.3"/>
    <row r="55" spans="5:9" ht="14.4" x14ac:dyDescent="0.3"/>
    <row r="56" spans="5:9" ht="14.4" x14ac:dyDescent="0.3"/>
    <row r="57" spans="5:9" ht="14.4" x14ac:dyDescent="0.3"/>
    <row r="58" spans="5:9" ht="14.4" x14ac:dyDescent="0.3"/>
    <row r="59" spans="5:9" ht="14.4" x14ac:dyDescent="0.3"/>
    <row r="60" spans="5:9" ht="14.4" x14ac:dyDescent="0.3"/>
    <row r="61" spans="5:9" ht="14.4" x14ac:dyDescent="0.3"/>
    <row r="62" spans="5:9" ht="14.4" x14ac:dyDescent="0.3"/>
    <row r="63" spans="5:9" ht="14.4" x14ac:dyDescent="0.3"/>
    <row r="64" spans="5:9" ht="14.4" x14ac:dyDescent="0.3"/>
    <row r="65" s="144" customFormat="1" ht="14.4" x14ac:dyDescent="0.3"/>
    <row r="66" s="144" customFormat="1" ht="14.4" x14ac:dyDescent="0.3"/>
    <row r="67" s="144" customFormat="1" ht="14.4" x14ac:dyDescent="0.3"/>
    <row r="68" s="144" customFormat="1" ht="14.4" x14ac:dyDescent="0.3"/>
    <row r="69" s="144" customFormat="1" ht="14.4" x14ac:dyDescent="0.3"/>
    <row r="70" s="144" customFormat="1" ht="14.4" x14ac:dyDescent="0.3"/>
    <row r="71" s="144" customFormat="1" ht="14.4" x14ac:dyDescent="0.3"/>
    <row r="72" s="144" customFormat="1" ht="14.4" x14ac:dyDescent="0.3"/>
    <row r="73" s="144" customFormat="1" ht="14.4" x14ac:dyDescent="0.3"/>
    <row r="74" s="144" customFormat="1" ht="14.4" x14ac:dyDescent="0.3"/>
    <row r="75" s="144" customFormat="1" ht="14.4" x14ac:dyDescent="0.3"/>
    <row r="76" s="144" customFormat="1" ht="14.4" x14ac:dyDescent="0.3"/>
    <row r="77" s="144" customFormat="1" ht="14.4" x14ac:dyDescent="0.3"/>
    <row r="78" s="144" customFormat="1" ht="14.4" x14ac:dyDescent="0.3"/>
    <row r="79" s="144" customFormat="1" ht="14.4" x14ac:dyDescent="0.3"/>
    <row r="80" s="144" customFormat="1" ht="14.4" x14ac:dyDescent="0.3"/>
    <row r="81" s="144" customFormat="1" ht="14.4" x14ac:dyDescent="0.3"/>
    <row r="82" s="144" customFormat="1" ht="14.4" x14ac:dyDescent="0.3"/>
    <row r="83" s="144" customFormat="1" ht="14.4" x14ac:dyDescent="0.3"/>
    <row r="84" s="144" customFormat="1" ht="14.4" x14ac:dyDescent="0.3"/>
    <row r="85" s="144" customFormat="1" ht="14.4" x14ac:dyDescent="0.3"/>
    <row r="86" s="144" customFormat="1" ht="14.4" x14ac:dyDescent="0.3"/>
    <row r="87" s="144" customFormat="1" ht="14.4" x14ac:dyDescent="0.3"/>
    <row r="88" s="144" customFormat="1" ht="14.4" x14ac:dyDescent="0.3"/>
    <row r="89" s="144" customFormat="1" ht="14.4" x14ac:dyDescent="0.3"/>
    <row r="90" s="144" customFormat="1" ht="14.4" x14ac:dyDescent="0.3"/>
    <row r="91" s="144" customFormat="1" ht="14.4" x14ac:dyDescent="0.3"/>
    <row r="92" s="144" customFormat="1" ht="14.4" x14ac:dyDescent="0.3"/>
    <row r="93" s="144" customFormat="1" ht="14.4" x14ac:dyDescent="0.3"/>
    <row r="94" s="144" customFormat="1" ht="14.4" x14ac:dyDescent="0.3"/>
    <row r="95" s="144" customFormat="1" ht="14.4" x14ac:dyDescent="0.3"/>
    <row r="96" s="144" customFormat="1" ht="14.4" x14ac:dyDescent="0.3"/>
    <row r="97" s="144" customFormat="1" ht="14.4" x14ac:dyDescent="0.3"/>
    <row r="98" s="144" customFormat="1" ht="14.4" x14ac:dyDescent="0.3"/>
    <row r="99" s="144" customFormat="1" ht="14.4" x14ac:dyDescent="0.3"/>
    <row r="100" s="144" customFormat="1" ht="14.4" x14ac:dyDescent="0.3"/>
    <row r="101" s="144" customFormat="1" ht="14.4" x14ac:dyDescent="0.3"/>
    <row r="102" s="144" customFormat="1" ht="14.4" x14ac:dyDescent="0.3"/>
    <row r="103" s="144" customFormat="1" ht="14.4" x14ac:dyDescent="0.3"/>
    <row r="104" s="144" customFormat="1" ht="14.4" x14ac:dyDescent="0.3"/>
    <row r="105" s="144" customFormat="1" ht="14.4" x14ac:dyDescent="0.3"/>
    <row r="106" s="144" customFormat="1" ht="14.4" x14ac:dyDescent="0.3"/>
    <row r="107" s="144" customFormat="1" ht="14.4" x14ac:dyDescent="0.3"/>
    <row r="108" s="144" customFormat="1" ht="14.4" x14ac:dyDescent="0.3"/>
    <row r="109" s="144" customFormat="1" ht="14.4" x14ac:dyDescent="0.3"/>
    <row r="110" s="144" customFormat="1" ht="14.4" x14ac:dyDescent="0.3"/>
    <row r="111" s="144" customFormat="1" ht="14.4" x14ac:dyDescent="0.3"/>
    <row r="112" s="144" customFormat="1" ht="14.4" x14ac:dyDescent="0.3"/>
    <row r="113" s="144" customFormat="1" ht="14.4" x14ac:dyDescent="0.3"/>
    <row r="114" s="144" customFormat="1" ht="14.4" x14ac:dyDescent="0.3"/>
    <row r="115" s="144" customFormat="1" ht="14.4" x14ac:dyDescent="0.3"/>
    <row r="116" s="144" customFormat="1" ht="14.4" x14ac:dyDescent="0.3"/>
    <row r="117" s="144" customFormat="1" ht="14.4" x14ac:dyDescent="0.3"/>
    <row r="118" s="144" customFormat="1" ht="14.4" x14ac:dyDescent="0.3"/>
    <row r="119" s="144" customFormat="1" ht="14.4" x14ac:dyDescent="0.3"/>
    <row r="120" s="144" customFormat="1" ht="14.4" x14ac:dyDescent="0.3"/>
    <row r="121" s="144" customFormat="1" ht="14.4" x14ac:dyDescent="0.3"/>
    <row r="122" s="144" customFormat="1" ht="14.4" x14ac:dyDescent="0.3"/>
    <row r="123" s="144" customFormat="1" ht="14.4" x14ac:dyDescent="0.3"/>
    <row r="124" s="144" customFormat="1" ht="14.4" x14ac:dyDescent="0.3"/>
    <row r="125" s="144" customFormat="1" ht="14.4" x14ac:dyDescent="0.3"/>
    <row r="126" s="144" customFormat="1" ht="14.4" x14ac:dyDescent="0.3"/>
    <row r="127" s="144" customFormat="1" ht="14.4" x14ac:dyDescent="0.3"/>
    <row r="128" s="144" customFormat="1" ht="14.4" x14ac:dyDescent="0.3"/>
    <row r="129" s="144" customFormat="1" ht="14.4" x14ac:dyDescent="0.3"/>
    <row r="130" s="144" customFormat="1" ht="14.4" x14ac:dyDescent="0.3"/>
    <row r="131" s="144" customFormat="1" ht="14.4" x14ac:dyDescent="0.3"/>
    <row r="132" s="144" customFormat="1" ht="14.4" x14ac:dyDescent="0.3"/>
    <row r="133" s="144" customFormat="1" ht="14.4" x14ac:dyDescent="0.3"/>
    <row r="134" s="144" customFormat="1" ht="14.4" x14ac:dyDescent="0.3"/>
    <row r="135" s="144" customFormat="1" ht="14.4" x14ac:dyDescent="0.3"/>
    <row r="136" s="144" customFormat="1" ht="14.4" x14ac:dyDescent="0.3"/>
    <row r="137" s="144" customFormat="1" ht="14.4" x14ac:dyDescent="0.3"/>
    <row r="138" s="144" customFormat="1" ht="14.4" x14ac:dyDescent="0.3"/>
    <row r="139" s="144" customFormat="1" ht="14.4" x14ac:dyDescent="0.3"/>
    <row r="140" s="144" customFormat="1" ht="14.4" x14ac:dyDescent="0.3"/>
    <row r="141" s="144" customFormat="1" ht="14.4" x14ac:dyDescent="0.3"/>
    <row r="142" s="144" customFormat="1" ht="14.4" x14ac:dyDescent="0.3"/>
    <row r="143" s="144" customFormat="1" ht="14.4" x14ac:dyDescent="0.3"/>
    <row r="144" s="144" customFormat="1" ht="14.4" x14ac:dyDescent="0.3"/>
    <row r="145" s="144" customFormat="1" ht="14.4" x14ac:dyDescent="0.3"/>
    <row r="146" s="144" customFormat="1" ht="14.4" x14ac:dyDescent="0.3"/>
    <row r="147" s="144" customFormat="1" ht="14.4" x14ac:dyDescent="0.3"/>
    <row r="148" s="144" customFormat="1" ht="14.4" x14ac:dyDescent="0.3"/>
    <row r="149" s="144" customFormat="1" ht="14.4" x14ac:dyDescent="0.3"/>
    <row r="150" s="144" customFormat="1" ht="14.4" x14ac:dyDescent="0.3"/>
    <row r="151" s="144" customFormat="1" ht="14.4" x14ac:dyDescent="0.3"/>
    <row r="152" s="144" customFormat="1" ht="14.4" x14ac:dyDescent="0.3"/>
    <row r="153" s="144" customFormat="1" ht="14.4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2513-013E-4169-9F82-64CFA07609FA}">
  <dimension ref="B1:H13"/>
  <sheetViews>
    <sheetView showGridLines="0" workbookViewId="0">
      <selection activeCell="O30" sqref="O30"/>
    </sheetView>
  </sheetViews>
  <sheetFormatPr defaultColWidth="9.33203125" defaultRowHeight="14.4" x14ac:dyDescent="0.3"/>
  <cols>
    <col min="1" max="1" width="2.33203125" style="144" customWidth="1"/>
    <col min="2" max="2" width="13" style="144" customWidth="1"/>
    <col min="3" max="3" width="12.5546875" style="144" bestFit="1" customWidth="1"/>
    <col min="4" max="8" width="13.44140625" style="144" customWidth="1"/>
    <col min="9" max="16384" width="9.33203125" style="144"/>
  </cols>
  <sheetData>
    <row r="1" spans="2:8" s="187" customFormat="1" ht="9" customHeight="1" x14ac:dyDescent="0.3"/>
    <row r="2" spans="2:8" s="196" customFormat="1" ht="46.5" customHeight="1" thickBot="1" x14ac:dyDescent="0.35"/>
    <row r="3" spans="2:8" ht="15.6" thickTop="1" thickBot="1" x14ac:dyDescent="0.35"/>
    <row r="4" spans="2:8" ht="27.75" customHeight="1" thickBot="1" x14ac:dyDescent="0.35">
      <c r="B4" s="215" t="s">
        <v>502</v>
      </c>
      <c r="C4" s="215" t="s">
        <v>513</v>
      </c>
      <c r="D4" s="213">
        <v>43102</v>
      </c>
      <c r="E4" s="213">
        <v>43105</v>
      </c>
      <c r="F4" s="213">
        <v>43106</v>
      </c>
      <c r="G4" s="213">
        <v>43107</v>
      </c>
      <c r="H4" s="213">
        <v>43108</v>
      </c>
    </row>
    <row r="5" spans="2:8" ht="16.2" thickBot="1" x14ac:dyDescent="0.35">
      <c r="B5" s="212" t="s">
        <v>512</v>
      </c>
      <c r="C5" s="214">
        <v>2226</v>
      </c>
      <c r="D5" s="188"/>
      <c r="E5" s="188"/>
      <c r="F5" s="188"/>
      <c r="G5" s="188"/>
      <c r="H5" s="188"/>
    </row>
    <row r="6" spans="2:8" ht="16.2" thickBot="1" x14ac:dyDescent="0.35">
      <c r="B6" s="212" t="s">
        <v>511</v>
      </c>
      <c r="C6" s="214">
        <v>2260</v>
      </c>
      <c r="D6" s="188"/>
      <c r="E6" s="188"/>
      <c r="F6" s="188"/>
      <c r="G6" s="188"/>
      <c r="H6" s="188"/>
    </row>
    <row r="7" spans="2:8" ht="16.2" thickBot="1" x14ac:dyDescent="0.35">
      <c r="B7" s="212" t="s">
        <v>510</v>
      </c>
      <c r="C7" s="214">
        <v>7409.5</v>
      </c>
      <c r="D7" s="188"/>
      <c r="E7" s="188"/>
      <c r="F7" s="188"/>
      <c r="G7" s="188"/>
      <c r="H7" s="188"/>
    </row>
    <row r="8" spans="2:8" ht="16.2" thickBot="1" x14ac:dyDescent="0.35">
      <c r="B8" s="212" t="s">
        <v>509</v>
      </c>
      <c r="C8" s="214">
        <v>17550</v>
      </c>
      <c r="D8" s="188"/>
      <c r="E8" s="188"/>
      <c r="F8" s="188"/>
      <c r="G8" s="188"/>
      <c r="H8" s="188"/>
    </row>
    <row r="9" spans="2:8" ht="16.2" thickBot="1" x14ac:dyDescent="0.35">
      <c r="B9" s="212" t="s">
        <v>508</v>
      </c>
      <c r="C9" s="214">
        <v>21395</v>
      </c>
      <c r="D9" s="188"/>
      <c r="E9" s="188"/>
      <c r="F9" s="188"/>
      <c r="G9" s="188"/>
      <c r="H9" s="188"/>
    </row>
    <row r="10" spans="2:8" ht="16.2" thickBot="1" x14ac:dyDescent="0.35">
      <c r="B10" s="212" t="s">
        <v>507</v>
      </c>
      <c r="C10" s="214">
        <v>2336</v>
      </c>
      <c r="D10" s="188"/>
      <c r="E10" s="188"/>
      <c r="F10" s="188"/>
      <c r="G10" s="188"/>
      <c r="H10" s="188"/>
    </row>
    <row r="11" spans="2:8" ht="15" thickBot="1" x14ac:dyDescent="0.35"/>
    <row r="12" spans="2:8" ht="16.2" thickBot="1" x14ac:dyDescent="0.35">
      <c r="C12" s="162" t="s">
        <v>436</v>
      </c>
      <c r="D12" s="213">
        <v>43102</v>
      </c>
      <c r="E12" s="213">
        <v>43105</v>
      </c>
      <c r="F12" s="213">
        <v>43106</v>
      </c>
      <c r="G12" s="213">
        <v>43107</v>
      </c>
      <c r="H12" s="213">
        <v>43108</v>
      </c>
    </row>
    <row r="13" spans="2:8" ht="16.2" thickBot="1" x14ac:dyDescent="0.35">
      <c r="C13" s="212" t="s">
        <v>506</v>
      </c>
      <c r="D13" s="188">
        <v>4.1399999999999997</v>
      </c>
      <c r="E13" s="188">
        <v>4.01</v>
      </c>
      <c r="F13" s="188">
        <v>4.07</v>
      </c>
      <c r="G13" s="188">
        <v>3.899</v>
      </c>
      <c r="H13" s="188">
        <v>3.9671400000000001</v>
      </c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4192-60AC-4778-B898-30BDB2FCE658}">
  <dimension ref="A1:XFD1048576"/>
  <sheetViews>
    <sheetView showGridLines="0" workbookViewId="0">
      <selection activeCell="G9" sqref="G9"/>
    </sheetView>
  </sheetViews>
  <sheetFormatPr defaultRowHeight="14.4" x14ac:dyDescent="0.3"/>
  <cols>
    <col min="1" max="9" width="8.88671875" style="144"/>
    <col min="10" max="10" width="16.44140625" style="144" bestFit="1" customWidth="1"/>
    <col min="11" max="16383" width="8.88671875" style="144"/>
    <col min="16384" max="16384" width="14.33203125" style="144" bestFit="1" customWidth="1"/>
  </cols>
  <sheetData>
    <row r="1" spans="1:1 16383:16384" x14ac:dyDescent="0.3">
      <c r="A1" s="143" t="s">
        <v>298</v>
      </c>
      <c r="XFD1" s="143" t="s">
        <v>298</v>
      </c>
    </row>
    <row r="7" spans="1:1 16383:16384" x14ac:dyDescent="0.3">
      <c r="XFC7" s="145" t="s">
        <v>140</v>
      </c>
    </row>
    <row r="8" spans="1:1 16383:16384" ht="10.5" customHeight="1" x14ac:dyDescent="0.3"/>
    <row r="1048573" spans="1:10 16384:16384" x14ac:dyDescent="0.3">
      <c r="J1048573" s="146"/>
    </row>
    <row r="1048576" spans="1:10 16384:16384" x14ac:dyDescent="0.3">
      <c r="A1048576" s="143" t="s">
        <v>298</v>
      </c>
      <c r="XFD1048576" s="143" t="s">
        <v>298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E2A3-6904-4146-9732-EFFC5565C099}">
  <dimension ref="B1:L14"/>
  <sheetViews>
    <sheetView showGridLines="0" topLeftCell="A2" workbookViewId="0">
      <selection activeCell="O30" sqref="O30"/>
    </sheetView>
  </sheetViews>
  <sheetFormatPr defaultColWidth="9.33203125" defaultRowHeight="14.4" x14ac:dyDescent="0.3"/>
  <cols>
    <col min="1" max="1" width="2.33203125" style="144" customWidth="1"/>
    <col min="2" max="2" width="11.44140625" style="144" customWidth="1"/>
    <col min="3" max="12" width="8.5546875" style="144" customWidth="1"/>
    <col min="13" max="16384" width="9.33203125" style="144"/>
  </cols>
  <sheetData>
    <row r="1" spans="2:12" s="187" customFormat="1" ht="9" customHeight="1" x14ac:dyDescent="0.3"/>
    <row r="2" spans="2:12" s="196" customFormat="1" ht="46.5" customHeight="1" thickBot="1" x14ac:dyDescent="0.35"/>
    <row r="3" spans="2:12" ht="15.6" thickTop="1" thickBot="1" x14ac:dyDescent="0.35"/>
    <row r="4" spans="2:12" ht="30.75" customHeight="1" thickBot="1" x14ac:dyDescent="0.35">
      <c r="B4" s="162" t="s">
        <v>514</v>
      </c>
      <c r="C4" s="162">
        <v>1</v>
      </c>
      <c r="D4" s="162">
        <v>2</v>
      </c>
      <c r="E4" s="162">
        <v>3</v>
      </c>
      <c r="F4" s="162">
        <v>4</v>
      </c>
      <c r="G4" s="162">
        <v>5</v>
      </c>
      <c r="H4" s="162">
        <v>6</v>
      </c>
      <c r="I4" s="162">
        <v>7</v>
      </c>
      <c r="J4" s="162">
        <v>8</v>
      </c>
      <c r="K4" s="162">
        <v>9</v>
      </c>
      <c r="L4" s="162">
        <v>10</v>
      </c>
    </row>
    <row r="5" spans="2:12" ht="16.2" thickBot="1" x14ac:dyDescent="0.35">
      <c r="B5" s="162">
        <v>1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</row>
    <row r="6" spans="2:12" ht="16.2" thickBot="1" x14ac:dyDescent="0.35">
      <c r="B6" s="162">
        <v>2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</row>
    <row r="7" spans="2:12" ht="16.2" thickBot="1" x14ac:dyDescent="0.35">
      <c r="B7" s="162">
        <v>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</row>
    <row r="8" spans="2:12" ht="16.2" thickBot="1" x14ac:dyDescent="0.35">
      <c r="B8" s="162">
        <v>4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</row>
    <row r="9" spans="2:12" ht="16.2" thickBot="1" x14ac:dyDescent="0.35">
      <c r="B9" s="162">
        <v>5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</row>
    <row r="10" spans="2:12" ht="16.2" thickBot="1" x14ac:dyDescent="0.35">
      <c r="B10" s="162">
        <v>6</v>
      </c>
      <c r="C10" s="216"/>
      <c r="D10" s="216"/>
      <c r="E10" s="216"/>
      <c r="F10" s="216"/>
      <c r="G10" s="216"/>
      <c r="H10" s="216"/>
      <c r="I10" s="216"/>
      <c r="J10" s="216"/>
      <c r="K10" s="216"/>
      <c r="L10" s="216"/>
    </row>
    <row r="11" spans="2:12" ht="16.2" thickBot="1" x14ac:dyDescent="0.35">
      <c r="B11" s="162">
        <v>7</v>
      </c>
      <c r="C11" s="216"/>
      <c r="D11" s="216"/>
      <c r="E11" s="216"/>
      <c r="F11" s="216"/>
      <c r="G11" s="216"/>
      <c r="H11" s="216"/>
      <c r="I11" s="216"/>
      <c r="J11" s="216"/>
      <c r="K11" s="216"/>
      <c r="L11" s="216"/>
    </row>
    <row r="12" spans="2:12" ht="16.2" thickBot="1" x14ac:dyDescent="0.35">
      <c r="B12" s="162">
        <v>8</v>
      </c>
      <c r="C12" s="216"/>
      <c r="D12" s="216"/>
      <c r="E12" s="216"/>
      <c r="F12" s="216"/>
      <c r="G12" s="216"/>
      <c r="H12" s="216"/>
      <c r="I12" s="216"/>
      <c r="J12" s="216"/>
      <c r="K12" s="216"/>
      <c r="L12" s="216"/>
    </row>
    <row r="13" spans="2:12" ht="16.2" thickBot="1" x14ac:dyDescent="0.35">
      <c r="B13" s="162">
        <v>9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</row>
    <row r="14" spans="2:12" ht="16.2" thickBot="1" x14ac:dyDescent="0.35">
      <c r="B14" s="162">
        <v>10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2558-C74C-4E49-9F15-302F2406C428}">
  <dimension ref="A1:U275"/>
  <sheetViews>
    <sheetView showGridLines="0" workbookViewId="0">
      <pane ySplit="2" topLeftCell="A7" activePane="bottomLeft" state="frozen"/>
      <selection activeCell="O30" sqref="O30"/>
      <selection pane="bottomLeft" activeCell="O30" sqref="O30"/>
    </sheetView>
  </sheetViews>
  <sheetFormatPr defaultColWidth="0" defaultRowHeight="0" customHeight="1" zeroHeight="1" x14ac:dyDescent="0.3"/>
  <cols>
    <col min="1" max="1" width="2.33203125" style="144" customWidth="1"/>
    <col min="2" max="2" width="25.6640625" style="144" customWidth="1"/>
    <col min="3" max="3" width="23.33203125" style="144" bestFit="1" customWidth="1"/>
    <col min="4" max="4" width="15.109375" style="144" customWidth="1"/>
    <col min="5" max="5" width="24.44140625" style="144" customWidth="1"/>
    <col min="6" max="6" width="22.5546875" style="144" bestFit="1" customWidth="1"/>
    <col min="7" max="7" width="28.44140625" style="144" customWidth="1"/>
    <col min="8" max="8" width="15" style="144" customWidth="1"/>
    <col min="9" max="9" width="13.33203125" style="144" customWidth="1"/>
    <col min="10" max="10" width="23.5546875" style="144" bestFit="1" customWidth="1"/>
    <col min="11" max="11" width="13.44140625" style="144" customWidth="1"/>
    <col min="12" max="13" width="11.33203125" style="144" bestFit="1" customWidth="1"/>
    <col min="14" max="16" width="9.33203125" style="144" customWidth="1"/>
    <col min="17" max="21" width="0" style="144" hidden="1" customWidth="1"/>
    <col min="22" max="16384" width="9.33203125" style="144" hidden="1"/>
  </cols>
  <sheetData>
    <row r="1" spans="2:11" s="187" customFormat="1" ht="9" customHeight="1" x14ac:dyDescent="0.3"/>
    <row r="2" spans="2:11" s="196" customFormat="1" ht="46.5" customHeight="1" thickBot="1" x14ac:dyDescent="0.35"/>
    <row r="3" spans="2:11" ht="15" thickTop="1" x14ac:dyDescent="0.3"/>
    <row r="4" spans="2:11" ht="15" thickBot="1" x14ac:dyDescent="0.35"/>
    <row r="5" spans="2:11" ht="21.75" customHeight="1" thickBot="1" x14ac:dyDescent="0.35">
      <c r="B5" s="232" t="s">
        <v>524</v>
      </c>
      <c r="C5" s="232"/>
    </row>
    <row r="6" spans="2:11" ht="16.2" thickBot="1" x14ac:dyDescent="0.35">
      <c r="B6" s="162" t="s">
        <v>150</v>
      </c>
      <c r="C6" s="162" t="s">
        <v>523</v>
      </c>
    </row>
    <row r="7" spans="2:11" ht="14.4" x14ac:dyDescent="0.3">
      <c r="B7" s="227">
        <v>1</v>
      </c>
      <c r="C7" s="230">
        <v>1</v>
      </c>
    </row>
    <row r="8" spans="2:11" ht="14.4" x14ac:dyDescent="0.3">
      <c r="B8" s="227">
        <v>2</v>
      </c>
      <c r="C8" s="230">
        <v>2</v>
      </c>
    </row>
    <row r="9" spans="2:11" ht="14.4" x14ac:dyDescent="0.3">
      <c r="B9" s="227">
        <v>30</v>
      </c>
      <c r="C9" s="230">
        <v>30</v>
      </c>
    </row>
    <row r="10" spans="2:11" ht="14.4" x14ac:dyDescent="0.3">
      <c r="B10" s="227">
        <v>31</v>
      </c>
      <c r="C10" s="230">
        <v>31</v>
      </c>
    </row>
    <row r="11" spans="2:11" ht="14.4" x14ac:dyDescent="0.3">
      <c r="B11" s="227">
        <v>32</v>
      </c>
      <c r="C11" s="230">
        <v>32</v>
      </c>
    </row>
    <row r="12" spans="2:11" ht="15.6" x14ac:dyDescent="0.3">
      <c r="B12" s="227">
        <v>365</v>
      </c>
      <c r="C12" s="230">
        <v>365</v>
      </c>
      <c r="E12" s="221" t="s">
        <v>522</v>
      </c>
      <c r="F12" s="221" t="s">
        <v>521</v>
      </c>
      <c r="G12" s="221" t="s">
        <v>520</v>
      </c>
    </row>
    <row r="13" spans="2:11" ht="23.4" x14ac:dyDescent="0.3">
      <c r="B13" s="227">
        <v>366</v>
      </c>
      <c r="C13" s="230">
        <v>366</v>
      </c>
      <c r="E13" s="224">
        <f ca="1">TODAY()</f>
        <v>45751</v>
      </c>
      <c r="F13" s="224">
        <f ca="1">E13+27</f>
        <v>45778</v>
      </c>
      <c r="G13" s="229"/>
    </row>
    <row r="14" spans="2:11" ht="23.4" x14ac:dyDescent="0.3">
      <c r="B14" s="227">
        <v>367</v>
      </c>
      <c r="C14" s="230">
        <v>367</v>
      </c>
      <c r="D14" s="231"/>
      <c r="E14" s="224">
        <f ca="1">E13+12</f>
        <v>45763</v>
      </c>
      <c r="F14" s="224">
        <f ca="1">E14+122</f>
        <v>45885</v>
      </c>
      <c r="G14" s="229"/>
    </row>
    <row r="15" spans="2:11" ht="23.4" x14ac:dyDescent="0.3">
      <c r="B15" s="227">
        <f ca="1">C15</f>
        <v>45751</v>
      </c>
      <c r="C15" s="230">
        <f ca="1">TODAY()</f>
        <v>45751</v>
      </c>
      <c r="E15" s="224">
        <f ca="1">E14+12</f>
        <v>45775</v>
      </c>
      <c r="F15" s="224">
        <f ca="1">E15+30</f>
        <v>45805</v>
      </c>
      <c r="G15" s="229"/>
      <c r="I15"/>
      <c r="J15"/>
      <c r="K15"/>
    </row>
    <row r="16" spans="2:11" ht="23.4" x14ac:dyDescent="0.3">
      <c r="B16" s="227">
        <v>0</v>
      </c>
      <c r="C16" s="228">
        <v>0</v>
      </c>
      <c r="E16" s="224">
        <f ca="1">E15+12</f>
        <v>45787</v>
      </c>
      <c r="F16" s="224">
        <f ca="1">E16+45</f>
        <v>45832</v>
      </c>
      <c r="G16" s="229"/>
      <c r="I16"/>
      <c r="J16"/>
      <c r="K16"/>
    </row>
    <row r="17" spans="2:11" ht="14.4" x14ac:dyDescent="0.3">
      <c r="B17" s="227">
        <v>0.25</v>
      </c>
      <c r="C17" s="228">
        <v>0.25</v>
      </c>
      <c r="I17"/>
      <c r="J17"/>
      <c r="K17"/>
    </row>
    <row r="18" spans="2:11" ht="14.4" x14ac:dyDescent="0.3">
      <c r="B18" s="227">
        <v>0.5</v>
      </c>
      <c r="C18" s="228">
        <v>0.5</v>
      </c>
      <c r="I18"/>
      <c r="J18"/>
      <c r="K18"/>
    </row>
    <row r="19" spans="2:11" ht="14.4" x14ac:dyDescent="0.3">
      <c r="B19" s="227">
        <v>0.75</v>
      </c>
      <c r="C19" s="228">
        <v>0.75</v>
      </c>
      <c r="I19"/>
      <c r="J19"/>
      <c r="K19"/>
    </row>
    <row r="20" spans="2:11" ht="16.5" customHeight="1" x14ac:dyDescent="0.3">
      <c r="B20" s="227">
        <v>1</v>
      </c>
      <c r="C20" s="228">
        <v>1</v>
      </c>
      <c r="I20"/>
      <c r="J20"/>
      <c r="K20"/>
    </row>
    <row r="21" spans="2:11" ht="15.6" x14ac:dyDescent="0.3">
      <c r="B21" s="227">
        <f ca="1">C21</f>
        <v>0.98085138888563961</v>
      </c>
      <c r="C21" s="228">
        <f ca="1">NOW()-TODAY()</f>
        <v>0.98085138888563961</v>
      </c>
      <c r="E21" s="221" t="s">
        <v>519</v>
      </c>
      <c r="F21" s="221" t="s">
        <v>518</v>
      </c>
      <c r="G21" s="221" t="s">
        <v>517</v>
      </c>
      <c r="I21"/>
      <c r="J21"/>
      <c r="K21"/>
    </row>
    <row r="22" spans="2:11" ht="23.4" x14ac:dyDescent="0.3">
      <c r="B22" s="227">
        <f ca="1">C22</f>
        <v>45751.980851388886</v>
      </c>
      <c r="C22" s="226">
        <f ca="1">NOW()</f>
        <v>45751.980851388886</v>
      </c>
      <c r="E22" s="224">
        <f ca="1">TODAY()</f>
        <v>45751</v>
      </c>
      <c r="F22" s="223">
        <v>29</v>
      </c>
      <c r="G22" s="225"/>
      <c r="I22"/>
      <c r="J22"/>
      <c r="K22"/>
    </row>
    <row r="23" spans="2:11" ht="23.4" x14ac:dyDescent="0.3">
      <c r="E23" s="224">
        <f ca="1">E22+12</f>
        <v>45763</v>
      </c>
      <c r="F23" s="223">
        <v>31</v>
      </c>
      <c r="G23" s="222"/>
    </row>
    <row r="24" spans="2:11" ht="23.4" x14ac:dyDescent="0.3">
      <c r="E24" s="224">
        <f ca="1">E23+12</f>
        <v>45775</v>
      </c>
      <c r="F24" s="223">
        <v>45</v>
      </c>
      <c r="G24" s="222"/>
    </row>
    <row r="25" spans="2:11" ht="23.4" x14ac:dyDescent="0.3">
      <c r="E25" s="224">
        <f ca="1">E24+12</f>
        <v>45787</v>
      </c>
      <c r="F25" s="223">
        <v>63</v>
      </c>
      <c r="G25" s="222"/>
    </row>
    <row r="26" spans="2:11" ht="14.4" x14ac:dyDescent="0.3"/>
    <row r="27" spans="2:11" ht="14.4" x14ac:dyDescent="0.3"/>
    <row r="28" spans="2:11" ht="14.4" x14ac:dyDescent="0.3"/>
    <row r="29" spans="2:11" ht="14.4" x14ac:dyDescent="0.3"/>
    <row r="30" spans="2:11" ht="15.6" x14ac:dyDescent="0.3">
      <c r="E30" s="221" t="s">
        <v>516</v>
      </c>
      <c r="F30" s="221" t="s">
        <v>515</v>
      </c>
      <c r="G30" s="221" t="s">
        <v>69</v>
      </c>
    </row>
    <row r="31" spans="2:11" ht="22.2" x14ac:dyDescent="0.3">
      <c r="E31" s="220">
        <v>0.44791666666666669</v>
      </c>
      <c r="F31" s="220">
        <v>0.65625</v>
      </c>
      <c r="G31" s="217"/>
    </row>
    <row r="32" spans="2:11" ht="22.2" x14ac:dyDescent="0.3">
      <c r="E32" s="220">
        <v>0.3833333333333333</v>
      </c>
      <c r="F32" s="220">
        <v>0.8833333333333333</v>
      </c>
      <c r="G32" s="217"/>
    </row>
    <row r="33" spans="5:7" ht="22.2" x14ac:dyDescent="0.3">
      <c r="E33" s="220">
        <v>0.59722222222222221</v>
      </c>
      <c r="F33" s="220">
        <v>0.73472222222222217</v>
      </c>
      <c r="G33" s="217"/>
    </row>
    <row r="34" spans="5:7" ht="22.2" x14ac:dyDescent="0.3">
      <c r="E34" s="220">
        <v>0.95</v>
      </c>
      <c r="F34" s="220">
        <v>0.9916666666666667</v>
      </c>
      <c r="G34" s="217"/>
    </row>
    <row r="35" spans="5:7" ht="22.2" x14ac:dyDescent="0.3">
      <c r="E35" s="220">
        <v>0.82708333333333339</v>
      </c>
      <c r="F35" s="220">
        <v>0.97222222222222221</v>
      </c>
      <c r="G35" s="217"/>
    </row>
    <row r="36" spans="5:7" ht="22.2" x14ac:dyDescent="0.3">
      <c r="E36" s="220">
        <v>0.16250000000000001</v>
      </c>
      <c r="F36" s="220">
        <v>0.82847222222222217</v>
      </c>
      <c r="G36" s="217"/>
    </row>
    <row r="37" spans="5:7" ht="22.2" x14ac:dyDescent="0.3">
      <c r="E37" s="220">
        <v>0.33333333333333331</v>
      </c>
      <c r="F37" s="220">
        <v>0.66874999999999996</v>
      </c>
      <c r="G37" s="217"/>
    </row>
    <row r="38" spans="5:7" ht="24.75" customHeight="1" x14ac:dyDescent="0.3">
      <c r="E38" s="219"/>
      <c r="F38" s="218" t="s">
        <v>69</v>
      </c>
      <c r="G38" s="217">
        <f>SUM(G31:G37)</f>
        <v>0</v>
      </c>
    </row>
    <row r="39" spans="5:7" ht="14.4" x14ac:dyDescent="0.3"/>
    <row r="40" spans="5:7" ht="14.4" x14ac:dyDescent="0.3"/>
    <row r="41" spans="5:7" ht="14.4" x14ac:dyDescent="0.3"/>
    <row r="42" spans="5:7" ht="14.4" x14ac:dyDescent="0.3"/>
    <row r="43" spans="5:7" ht="14.4" x14ac:dyDescent="0.3"/>
    <row r="44" spans="5:7" ht="14.4" x14ac:dyDescent="0.3"/>
    <row r="45" spans="5:7" ht="14.4" x14ac:dyDescent="0.3"/>
    <row r="46" spans="5:7" ht="14.4" x14ac:dyDescent="0.3"/>
    <row r="47" spans="5:7" ht="14.4" x14ac:dyDescent="0.3"/>
    <row r="48" spans="5:7" ht="14.4" x14ac:dyDescent="0.3"/>
    <row r="49" s="144" customFormat="1" ht="14.4" x14ac:dyDescent="0.3"/>
    <row r="50" s="144" customFormat="1" ht="14.4" x14ac:dyDescent="0.3"/>
    <row r="51" s="144" customFormat="1" ht="14.4" x14ac:dyDescent="0.3"/>
    <row r="52" s="144" customFormat="1" ht="14.4" x14ac:dyDescent="0.3"/>
    <row r="53" s="144" customFormat="1" ht="14.4" x14ac:dyDescent="0.3"/>
    <row r="54" s="144" customFormat="1" ht="14.4" x14ac:dyDescent="0.3"/>
    <row r="55" s="144" customFormat="1" ht="14.4" x14ac:dyDescent="0.3"/>
    <row r="56" s="144" customFormat="1" ht="14.4" x14ac:dyDescent="0.3"/>
    <row r="57" s="144" customFormat="1" ht="14.4" x14ac:dyDescent="0.3"/>
    <row r="58" s="144" customFormat="1" ht="14.4" x14ac:dyDescent="0.3"/>
    <row r="59" s="144" customFormat="1" ht="14.4" x14ac:dyDescent="0.3"/>
    <row r="60" s="144" customFormat="1" ht="14.4" x14ac:dyDescent="0.3"/>
    <row r="61" s="144" customFormat="1" ht="14.4" x14ac:dyDescent="0.3"/>
    <row r="62" s="144" customFormat="1" ht="14.4" x14ac:dyDescent="0.3"/>
    <row r="63" s="144" customFormat="1" ht="14.4" x14ac:dyDescent="0.3"/>
    <row r="64" s="144" customFormat="1" ht="14.4" x14ac:dyDescent="0.3"/>
    <row r="65" s="144" customFormat="1" ht="14.4" x14ac:dyDescent="0.3"/>
    <row r="66" s="144" customFormat="1" ht="14.4" x14ac:dyDescent="0.3"/>
    <row r="67" s="144" customFormat="1" ht="14.4" x14ac:dyDescent="0.3"/>
    <row r="68" s="144" customFormat="1" ht="14.4" x14ac:dyDescent="0.3"/>
    <row r="69" s="144" customFormat="1" ht="14.4" x14ac:dyDescent="0.3"/>
    <row r="70" s="144" customFormat="1" ht="14.4" x14ac:dyDescent="0.3"/>
    <row r="71" s="144" customFormat="1" ht="14.4" x14ac:dyDescent="0.3"/>
    <row r="72" s="144" customFormat="1" ht="14.4" x14ac:dyDescent="0.3"/>
    <row r="73" s="144" customFormat="1" ht="14.4" x14ac:dyDescent="0.3"/>
    <row r="74" s="144" customFormat="1" ht="14.4" x14ac:dyDescent="0.3"/>
    <row r="75" s="144" customFormat="1" ht="14.4" x14ac:dyDescent="0.3"/>
    <row r="76" s="144" customFormat="1" ht="14.4" x14ac:dyDescent="0.3"/>
    <row r="77" s="144" customFormat="1" ht="14.4" x14ac:dyDescent="0.3"/>
    <row r="78" s="144" customFormat="1" ht="14.4" x14ac:dyDescent="0.3"/>
    <row r="79" s="144" customFormat="1" ht="14.4" x14ac:dyDescent="0.3"/>
    <row r="80" s="144" customFormat="1" ht="14.4" x14ac:dyDescent="0.3"/>
    <row r="81" s="144" customFormat="1" ht="14.4" x14ac:dyDescent="0.3"/>
    <row r="82" s="144" customFormat="1" ht="14.4" x14ac:dyDescent="0.3"/>
    <row r="83" s="144" customFormat="1" ht="14.4" x14ac:dyDescent="0.3"/>
    <row r="84" s="144" customFormat="1" ht="14.4" x14ac:dyDescent="0.3"/>
    <row r="85" s="144" customFormat="1" ht="14.4" x14ac:dyDescent="0.3"/>
    <row r="86" s="144" customFormat="1" ht="14.4" x14ac:dyDescent="0.3"/>
    <row r="87" s="144" customFormat="1" ht="14.4" x14ac:dyDescent="0.3"/>
    <row r="88" s="144" customFormat="1" ht="14.4" x14ac:dyDescent="0.3"/>
    <row r="89" s="144" customFormat="1" ht="14.4" x14ac:dyDescent="0.3"/>
    <row r="90" s="144" customFormat="1" ht="14.4" x14ac:dyDescent="0.3"/>
    <row r="91" s="144" customFormat="1" ht="14.4" x14ac:dyDescent="0.3"/>
    <row r="92" s="144" customFormat="1" ht="14.4" x14ac:dyDescent="0.3"/>
    <row r="93" s="144" customFormat="1" ht="14.4" x14ac:dyDescent="0.3"/>
    <row r="94" s="144" customFormat="1" ht="14.4" x14ac:dyDescent="0.3"/>
    <row r="95" s="144" customFormat="1" ht="14.4" x14ac:dyDescent="0.3"/>
    <row r="96" s="144" customFormat="1" ht="14.4" x14ac:dyDescent="0.3"/>
    <row r="97" s="144" customFormat="1" ht="14.4" x14ac:dyDescent="0.3"/>
    <row r="98" s="144" customFormat="1" ht="14.4" x14ac:dyDescent="0.3"/>
    <row r="99" s="144" customFormat="1" ht="14.4" x14ac:dyDescent="0.3"/>
    <row r="100" s="144" customFormat="1" ht="14.4" x14ac:dyDescent="0.3"/>
    <row r="101" s="144" customFormat="1" ht="14.4" x14ac:dyDescent="0.3"/>
    <row r="102" s="144" customFormat="1" ht="14.4" x14ac:dyDescent="0.3"/>
    <row r="103" s="144" customFormat="1" ht="14.4" x14ac:dyDescent="0.3"/>
    <row r="104" s="144" customFormat="1" ht="14.4" x14ac:dyDescent="0.3"/>
    <row r="105" s="144" customFormat="1" ht="14.4" x14ac:dyDescent="0.3"/>
    <row r="106" s="144" customFormat="1" ht="14.4" x14ac:dyDescent="0.3"/>
    <row r="107" s="144" customFormat="1" ht="14.4" x14ac:dyDescent="0.3"/>
    <row r="108" s="144" customFormat="1" ht="14.4" x14ac:dyDescent="0.3"/>
    <row r="109" s="144" customFormat="1" ht="14.4" x14ac:dyDescent="0.3"/>
    <row r="110" s="144" customFormat="1" ht="14.4" x14ac:dyDescent="0.3"/>
    <row r="111" s="144" customFormat="1" ht="14.4" x14ac:dyDescent="0.3"/>
    <row r="112" s="144" customFormat="1" ht="14.4" x14ac:dyDescent="0.3"/>
    <row r="113" s="144" customFormat="1" ht="14.4" x14ac:dyDescent="0.3"/>
    <row r="114" s="144" customFormat="1" ht="14.4" x14ac:dyDescent="0.3"/>
    <row r="115" s="144" customFormat="1" ht="14.4" x14ac:dyDescent="0.3"/>
    <row r="116" s="144" customFormat="1" ht="14.4" x14ac:dyDescent="0.3"/>
    <row r="117" s="144" customFormat="1" ht="14.4" x14ac:dyDescent="0.3"/>
    <row r="118" s="144" customFormat="1" ht="14.4" x14ac:dyDescent="0.3"/>
    <row r="119" s="144" customFormat="1" ht="14.4" x14ac:dyDescent="0.3"/>
    <row r="120" s="144" customFormat="1" ht="14.4" x14ac:dyDescent="0.3"/>
    <row r="121" s="144" customFormat="1" ht="14.4" x14ac:dyDescent="0.3"/>
    <row r="122" s="144" customFormat="1" ht="14.4" x14ac:dyDescent="0.3"/>
    <row r="123" s="144" customFormat="1" ht="14.4" x14ac:dyDescent="0.3"/>
    <row r="124" s="144" customFormat="1" ht="14.4" x14ac:dyDescent="0.3"/>
    <row r="125" s="144" customFormat="1" ht="14.4" x14ac:dyDescent="0.3"/>
    <row r="126" s="144" customFormat="1" ht="14.4" x14ac:dyDescent="0.3"/>
    <row r="127" s="144" customFormat="1" ht="14.4" x14ac:dyDescent="0.3"/>
    <row r="128" s="144" customFormat="1" ht="14.4" x14ac:dyDescent="0.3"/>
    <row r="129" s="144" customFormat="1" ht="14.4" x14ac:dyDescent="0.3"/>
    <row r="130" s="144" customFormat="1" ht="14.4" x14ac:dyDescent="0.3"/>
    <row r="131" s="144" customFormat="1" ht="14.4" x14ac:dyDescent="0.3"/>
    <row r="132" s="144" customFormat="1" ht="14.4" x14ac:dyDescent="0.3"/>
    <row r="133" s="144" customFormat="1" ht="14.4" x14ac:dyDescent="0.3"/>
    <row r="134" s="144" customFormat="1" ht="14.4" x14ac:dyDescent="0.3"/>
    <row r="135" s="144" customFormat="1" ht="14.4" x14ac:dyDescent="0.3"/>
    <row r="136" s="144" customFormat="1" ht="14.4" x14ac:dyDescent="0.3"/>
    <row r="137" s="144" customFormat="1" ht="14.4" x14ac:dyDescent="0.3"/>
    <row r="138" s="144" customFormat="1" ht="14.4" x14ac:dyDescent="0.3"/>
    <row r="139" s="144" customFormat="1" ht="14.4" x14ac:dyDescent="0.3"/>
    <row r="140" s="144" customFormat="1" ht="14.4" x14ac:dyDescent="0.3"/>
    <row r="141" s="144" customFormat="1" ht="14.4" x14ac:dyDescent="0.3"/>
    <row r="142" s="144" customFormat="1" ht="14.4" x14ac:dyDescent="0.3"/>
    <row r="143" s="144" customFormat="1" ht="14.4" x14ac:dyDescent="0.3"/>
    <row r="144" s="144" customFormat="1" ht="14.4" x14ac:dyDescent="0.3"/>
    <row r="145" s="144" customFormat="1" ht="14.4" x14ac:dyDescent="0.3"/>
    <row r="146" s="144" customFormat="1" ht="14.4" x14ac:dyDescent="0.3"/>
    <row r="147" s="144" customFormat="1" ht="14.4" x14ac:dyDescent="0.3"/>
    <row r="148" s="144" customFormat="1" ht="14.4" x14ac:dyDescent="0.3"/>
    <row r="149" s="144" customFormat="1" ht="14.4" x14ac:dyDescent="0.3"/>
    <row r="150" s="144" customFormat="1" ht="14.4" x14ac:dyDescent="0.3"/>
    <row r="151" s="144" customFormat="1" ht="14.4" x14ac:dyDescent="0.3"/>
    <row r="152" s="144" customFormat="1" ht="14.4" x14ac:dyDescent="0.3"/>
    <row r="153" s="144" customFormat="1" ht="14.4" x14ac:dyDescent="0.3"/>
    <row r="154" s="144" customFormat="1" ht="14.4" x14ac:dyDescent="0.3"/>
    <row r="155" s="144" customFormat="1" ht="14.4" x14ac:dyDescent="0.3"/>
    <row r="156" s="144" customFormat="1" ht="14.4" x14ac:dyDescent="0.3"/>
    <row r="157" s="144" customFormat="1" ht="14.4" x14ac:dyDescent="0.3"/>
    <row r="158" s="144" customFormat="1" ht="14.4" x14ac:dyDescent="0.3"/>
    <row r="159" s="144" customFormat="1" ht="14.4" x14ac:dyDescent="0.3"/>
    <row r="160" s="144" customFormat="1" ht="14.4" x14ac:dyDescent="0.3"/>
    <row r="161" s="144" customFormat="1" ht="14.4" x14ac:dyDescent="0.3"/>
    <row r="162" s="144" customFormat="1" ht="14.4" x14ac:dyDescent="0.3"/>
    <row r="163" s="144" customFormat="1" ht="14.4" x14ac:dyDescent="0.3"/>
    <row r="164" s="144" customFormat="1" ht="14.4" x14ac:dyDescent="0.3"/>
    <row r="165" s="144" customFormat="1" ht="14.4" x14ac:dyDescent="0.3"/>
    <row r="166" s="144" customFormat="1" ht="14.4" x14ac:dyDescent="0.3"/>
    <row r="167" s="144" customFormat="1" ht="14.4" x14ac:dyDescent="0.3"/>
    <row r="168" s="144" customFormat="1" ht="14.4" x14ac:dyDescent="0.3"/>
    <row r="169" s="144" customFormat="1" ht="14.4" x14ac:dyDescent="0.3"/>
    <row r="170" s="144" customFormat="1" ht="14.4" x14ac:dyDescent="0.3"/>
    <row r="171" s="144" customFormat="1" ht="14.4" x14ac:dyDescent="0.3"/>
    <row r="172" s="144" customFormat="1" ht="14.4" x14ac:dyDescent="0.3"/>
    <row r="173" s="144" customFormat="1" ht="14.4" x14ac:dyDescent="0.3"/>
    <row r="174" s="144" customFormat="1" ht="14.4" x14ac:dyDescent="0.3"/>
    <row r="175" s="144" customFormat="1" ht="14.4" x14ac:dyDescent="0.3"/>
    <row r="176" s="144" customFormat="1" ht="14.4" x14ac:dyDescent="0.3"/>
    <row r="177" s="144" customFormat="1" ht="14.4" x14ac:dyDescent="0.3"/>
    <row r="178" s="144" customFormat="1" ht="14.4" x14ac:dyDescent="0.3"/>
    <row r="179" s="144" customFormat="1" ht="14.4" x14ac:dyDescent="0.3"/>
    <row r="180" s="144" customFormat="1" ht="14.4" x14ac:dyDescent="0.3"/>
    <row r="181" s="144" customFormat="1" ht="14.4" x14ac:dyDescent="0.3"/>
    <row r="182" s="144" customFormat="1" ht="14.4" x14ac:dyDescent="0.3"/>
    <row r="183" s="144" customFormat="1" ht="14.4" x14ac:dyDescent="0.3"/>
    <row r="184" s="144" customFormat="1" ht="14.4" x14ac:dyDescent="0.3"/>
    <row r="185" s="144" customFormat="1" ht="14.4" x14ac:dyDescent="0.3"/>
    <row r="186" s="144" customFormat="1" ht="14.4" x14ac:dyDescent="0.3"/>
    <row r="187" s="144" customFormat="1" ht="14.4" x14ac:dyDescent="0.3"/>
    <row r="188" s="144" customFormat="1" ht="14.4" x14ac:dyDescent="0.3"/>
    <row r="189" s="144" customFormat="1" ht="14.4" x14ac:dyDescent="0.3"/>
    <row r="190" s="144" customFormat="1" ht="14.4" x14ac:dyDescent="0.3"/>
    <row r="191" s="144" customFormat="1" ht="14.4" x14ac:dyDescent="0.3"/>
    <row r="192" s="144" customFormat="1" ht="14.4" x14ac:dyDescent="0.3"/>
    <row r="193" s="144" customFormat="1" ht="14.4" x14ac:dyDescent="0.3"/>
    <row r="194" s="144" customFormat="1" ht="14.4" x14ac:dyDescent="0.3"/>
    <row r="195" s="144" customFormat="1" ht="14.4" x14ac:dyDescent="0.3"/>
    <row r="196" s="144" customFormat="1" ht="14.4" x14ac:dyDescent="0.3"/>
    <row r="197" s="144" customFormat="1" ht="14.4" x14ac:dyDescent="0.3"/>
    <row r="198" s="144" customFormat="1" ht="14.4" x14ac:dyDescent="0.3"/>
    <row r="199" s="144" customFormat="1" ht="14.4" x14ac:dyDescent="0.3"/>
    <row r="200" s="144" customFormat="1" ht="14.4" x14ac:dyDescent="0.3"/>
    <row r="201" s="144" customFormat="1" ht="14.4" x14ac:dyDescent="0.3"/>
    <row r="202" s="144" customFormat="1" ht="14.4" x14ac:dyDescent="0.3"/>
    <row r="203" s="144" customFormat="1" ht="14.4" x14ac:dyDescent="0.3"/>
    <row r="204" s="144" customFormat="1" ht="14.4" x14ac:dyDescent="0.3"/>
    <row r="205" s="144" customFormat="1" ht="14.4" x14ac:dyDescent="0.3"/>
    <row r="206" s="144" customFormat="1" ht="14.4" x14ac:dyDescent="0.3"/>
    <row r="207" s="144" customFormat="1" ht="14.4" x14ac:dyDescent="0.3"/>
    <row r="208" s="144" customFormat="1" ht="14.4" x14ac:dyDescent="0.3"/>
    <row r="209" s="144" customFormat="1" ht="14.4" x14ac:dyDescent="0.3"/>
    <row r="210" s="144" customFormat="1" ht="14.4" x14ac:dyDescent="0.3"/>
    <row r="211" s="144" customFormat="1" ht="14.4" x14ac:dyDescent="0.3"/>
    <row r="212" s="144" customFormat="1" ht="14.4" x14ac:dyDescent="0.3"/>
    <row r="213" s="144" customFormat="1" ht="14.4" x14ac:dyDescent="0.3"/>
    <row r="214" s="144" customFormat="1" ht="14.4" x14ac:dyDescent="0.3"/>
    <row r="215" s="144" customFormat="1" ht="14.4" x14ac:dyDescent="0.3"/>
    <row r="216" s="144" customFormat="1" ht="14.4" x14ac:dyDescent="0.3"/>
    <row r="217" s="144" customFormat="1" ht="14.4" x14ac:dyDescent="0.3"/>
    <row r="218" s="144" customFormat="1" ht="14.4" x14ac:dyDescent="0.3"/>
    <row r="219" s="144" customFormat="1" ht="14.4" x14ac:dyDescent="0.3"/>
    <row r="220" s="144" customFormat="1" ht="14.4" x14ac:dyDescent="0.3"/>
    <row r="221" s="144" customFormat="1" ht="14.4" x14ac:dyDescent="0.3"/>
    <row r="222" s="144" customFormat="1" ht="14.4" x14ac:dyDescent="0.3"/>
    <row r="223" s="144" customFormat="1" ht="14.4" x14ac:dyDescent="0.3"/>
    <row r="224" s="144" customFormat="1" ht="14.4" x14ac:dyDescent="0.3"/>
    <row r="225" s="144" customFormat="1" ht="14.4" x14ac:dyDescent="0.3"/>
    <row r="226" s="144" customFormat="1" ht="14.4" x14ac:dyDescent="0.3"/>
    <row r="227" s="144" customFormat="1" ht="14.4" x14ac:dyDescent="0.3"/>
    <row r="228" s="144" customFormat="1" ht="14.4" x14ac:dyDescent="0.3"/>
    <row r="229" s="144" customFormat="1" ht="14.4" x14ac:dyDescent="0.3"/>
    <row r="230" s="144" customFormat="1" ht="14.4" x14ac:dyDescent="0.3"/>
    <row r="231" s="144" customFormat="1" ht="14.4" x14ac:dyDescent="0.3"/>
    <row r="232" s="144" customFormat="1" ht="14.4" x14ac:dyDescent="0.3"/>
    <row r="233" s="144" customFormat="1" ht="14.4" x14ac:dyDescent="0.3"/>
    <row r="234" s="144" customFormat="1" ht="14.4" x14ac:dyDescent="0.3"/>
    <row r="235" s="144" customFormat="1" ht="14.4" x14ac:dyDescent="0.3"/>
    <row r="236" s="144" customFormat="1" ht="14.4" x14ac:dyDescent="0.3"/>
    <row r="237" s="144" customFormat="1" ht="14.4" x14ac:dyDescent="0.3"/>
    <row r="238" s="144" customFormat="1" ht="14.4" x14ac:dyDescent="0.3"/>
    <row r="239" s="144" customFormat="1" ht="14.4" x14ac:dyDescent="0.3"/>
    <row r="240" s="144" customFormat="1" ht="14.4" x14ac:dyDescent="0.3"/>
    <row r="241" s="144" customFormat="1" ht="14.4" x14ac:dyDescent="0.3"/>
    <row r="242" s="144" customFormat="1" ht="14.4" x14ac:dyDescent="0.3"/>
    <row r="243" s="144" customFormat="1" ht="14.4" x14ac:dyDescent="0.3"/>
    <row r="244" s="144" customFormat="1" ht="14.4" x14ac:dyDescent="0.3"/>
    <row r="245" s="144" customFormat="1" ht="14.4" x14ac:dyDescent="0.3"/>
    <row r="246" s="144" customFormat="1" ht="14.4" x14ac:dyDescent="0.3"/>
    <row r="247" s="144" customFormat="1" ht="14.4" x14ac:dyDescent="0.3"/>
    <row r="248" s="144" customFormat="1" ht="14.4" x14ac:dyDescent="0.3"/>
    <row r="249" s="144" customFormat="1" ht="14.4" x14ac:dyDescent="0.3"/>
    <row r="250" s="144" customFormat="1" ht="14.4" x14ac:dyDescent="0.3"/>
    <row r="251" s="144" customFormat="1" ht="14.4" x14ac:dyDescent="0.3"/>
    <row r="252" s="144" customFormat="1" ht="14.4" x14ac:dyDescent="0.3"/>
    <row r="253" s="144" customFormat="1" ht="14.4" x14ac:dyDescent="0.3"/>
    <row r="254" s="144" customFormat="1" ht="14.4" x14ac:dyDescent="0.3"/>
    <row r="255" s="144" customFormat="1" ht="14.4" x14ac:dyDescent="0.3"/>
    <row r="256" s="144" customFormat="1" ht="14.4" x14ac:dyDescent="0.3"/>
    <row r="257" s="144" customFormat="1" ht="14.4" x14ac:dyDescent="0.3"/>
    <row r="258" s="144" customFormat="1" ht="14.4" x14ac:dyDescent="0.3"/>
    <row r="259" s="144" customFormat="1" ht="14.4" x14ac:dyDescent="0.3"/>
    <row r="260" s="144" customFormat="1" ht="14.4" x14ac:dyDescent="0.3"/>
    <row r="261" s="144" customFormat="1" ht="14.4" x14ac:dyDescent="0.3"/>
    <row r="262" s="144" customFormat="1" ht="14.4" x14ac:dyDescent="0.3"/>
    <row r="263" s="144" customFormat="1" ht="14.4" x14ac:dyDescent="0.3"/>
    <row r="264" s="144" customFormat="1" ht="14.4" x14ac:dyDescent="0.3"/>
    <row r="265" s="144" customFormat="1" ht="14.4" x14ac:dyDescent="0.3"/>
    <row r="266" s="144" customFormat="1" ht="14.4" x14ac:dyDescent="0.3"/>
    <row r="267" s="144" customFormat="1" ht="14.4" x14ac:dyDescent="0.3"/>
    <row r="268" s="144" customFormat="1" ht="14.4" x14ac:dyDescent="0.3"/>
    <row r="269" s="144" customFormat="1" ht="14.4" x14ac:dyDescent="0.3"/>
    <row r="270" s="144" customFormat="1" ht="14.4" x14ac:dyDescent="0.3"/>
    <row r="271" s="144" customFormat="1" ht="14.4" x14ac:dyDescent="0.3"/>
    <row r="272" s="144" customFormat="1" ht="14.4" x14ac:dyDescent="0.3"/>
    <row r="273" s="144" customFormat="1" ht="14.4" x14ac:dyDescent="0.3"/>
    <row r="274" s="144" customFormat="1" ht="14.4" x14ac:dyDescent="0.3"/>
    <row r="275" s="144" customFormat="1" ht="14.4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BD4C-AD3C-47CD-BD0E-B783889EE6D9}">
  <dimension ref="B1:G28"/>
  <sheetViews>
    <sheetView showGridLines="0" topLeftCell="A2" zoomScaleNormal="100" workbookViewId="0">
      <selection activeCell="F10" sqref="F10"/>
    </sheetView>
  </sheetViews>
  <sheetFormatPr defaultColWidth="9.33203125" defaultRowHeight="14.4" x14ac:dyDescent="0.3"/>
  <cols>
    <col min="1" max="1" width="2.33203125" style="144" customWidth="1"/>
    <col min="2" max="2" width="12.5546875" style="144" customWidth="1"/>
    <col min="3" max="3" width="24.33203125" style="144" bestFit="1" customWidth="1"/>
    <col min="4" max="4" width="14.6640625" style="144" customWidth="1"/>
    <col min="5" max="5" width="17" style="144" bestFit="1" customWidth="1"/>
    <col min="6" max="6" width="16.33203125" style="144" customWidth="1"/>
    <col min="7" max="7" width="16.6640625" style="144" customWidth="1"/>
    <col min="8" max="8" width="29.33203125" style="144" bestFit="1" customWidth="1"/>
    <col min="9" max="16384" width="9.33203125" style="144"/>
  </cols>
  <sheetData>
    <row r="1" spans="2:7" s="187" customFormat="1" ht="9" customHeight="1" x14ac:dyDescent="0.3"/>
    <row r="2" spans="2:7" s="196" customFormat="1" ht="46.5" customHeight="1" thickBot="1" x14ac:dyDescent="0.35"/>
    <row r="3" spans="2:7" ht="15.6" thickTop="1" thickBot="1" x14ac:dyDescent="0.35"/>
    <row r="4" spans="2:7" ht="31.8" thickBot="1" x14ac:dyDescent="0.35">
      <c r="B4" s="162" t="s">
        <v>525</v>
      </c>
      <c r="C4" s="162" t="s">
        <v>526</v>
      </c>
      <c r="D4" s="162" t="s">
        <v>150</v>
      </c>
      <c r="E4" s="162" t="s">
        <v>527</v>
      </c>
      <c r="F4" s="162" t="s">
        <v>528</v>
      </c>
      <c r="G4" s="162" t="s">
        <v>529</v>
      </c>
    </row>
    <row r="5" spans="2:7" x14ac:dyDescent="0.3">
      <c r="B5" s="189" t="s">
        <v>530</v>
      </c>
      <c r="C5" s="189" t="s">
        <v>531</v>
      </c>
      <c r="D5" s="176">
        <v>31475</v>
      </c>
      <c r="E5" s="189">
        <v>58</v>
      </c>
      <c r="F5" s="233">
        <v>43577</v>
      </c>
      <c r="G5" s="233"/>
    </row>
    <row r="6" spans="2:7" x14ac:dyDescent="0.3">
      <c r="B6" s="189" t="s">
        <v>532</v>
      </c>
      <c r="C6" s="189" t="s">
        <v>533</v>
      </c>
      <c r="D6" s="176">
        <v>26767</v>
      </c>
      <c r="E6" s="189">
        <v>39</v>
      </c>
      <c r="F6" s="233">
        <v>43549</v>
      </c>
      <c r="G6" s="233"/>
    </row>
    <row r="7" spans="2:7" x14ac:dyDescent="0.3">
      <c r="B7" s="189" t="s">
        <v>534</v>
      </c>
      <c r="C7" s="189" t="s">
        <v>535</v>
      </c>
      <c r="D7" s="176">
        <v>18589</v>
      </c>
      <c r="E7" s="189">
        <v>49</v>
      </c>
      <c r="F7" s="233">
        <v>43563</v>
      </c>
      <c r="G7" s="233"/>
    </row>
    <row r="8" spans="2:7" x14ac:dyDescent="0.3">
      <c r="B8" s="189" t="s">
        <v>536</v>
      </c>
      <c r="C8" s="189" t="s">
        <v>537</v>
      </c>
      <c r="D8" s="176">
        <v>25740</v>
      </c>
      <c r="E8" s="189">
        <v>32</v>
      </c>
      <c r="F8" s="233">
        <v>43677</v>
      </c>
      <c r="G8" s="233"/>
    </row>
    <row r="9" spans="2:7" x14ac:dyDescent="0.3">
      <c r="B9" s="189" t="s">
        <v>538</v>
      </c>
      <c r="C9" s="189" t="s">
        <v>539</v>
      </c>
      <c r="D9" s="176">
        <v>13941</v>
      </c>
      <c r="E9" s="189">
        <v>47</v>
      </c>
      <c r="F9" s="233">
        <v>43565</v>
      </c>
      <c r="G9" s="233"/>
    </row>
    <row r="10" spans="2:7" x14ac:dyDescent="0.3">
      <c r="B10" s="189" t="s">
        <v>540</v>
      </c>
      <c r="C10" s="189" t="s">
        <v>541</v>
      </c>
      <c r="D10" s="176">
        <v>29093</v>
      </c>
      <c r="E10" s="189">
        <v>30</v>
      </c>
      <c r="F10" s="233">
        <v>43516</v>
      </c>
      <c r="G10" s="233"/>
    </row>
    <row r="11" spans="2:7" x14ac:dyDescent="0.3">
      <c r="B11" s="189" t="s">
        <v>542</v>
      </c>
      <c r="C11" s="189" t="s">
        <v>543</v>
      </c>
      <c r="D11" s="176">
        <v>29619</v>
      </c>
      <c r="E11" s="189">
        <v>30</v>
      </c>
      <c r="F11" s="233">
        <v>43593</v>
      </c>
      <c r="G11" s="233"/>
    </row>
    <row r="12" spans="2:7" x14ac:dyDescent="0.3">
      <c r="B12" s="189" t="s">
        <v>544</v>
      </c>
      <c r="C12" s="189" t="s">
        <v>545</v>
      </c>
      <c r="D12" s="176">
        <v>23846</v>
      </c>
      <c r="E12" s="189">
        <v>48</v>
      </c>
      <c r="F12" s="233">
        <v>43549</v>
      </c>
      <c r="G12" s="233"/>
    </row>
    <row r="13" spans="2:7" x14ac:dyDescent="0.3">
      <c r="B13" s="189" t="s">
        <v>546</v>
      </c>
      <c r="C13" s="189" t="s">
        <v>547</v>
      </c>
      <c r="D13" s="176">
        <v>13997</v>
      </c>
      <c r="E13" s="189">
        <v>41</v>
      </c>
      <c r="F13" s="233">
        <v>43704</v>
      </c>
      <c r="G13" s="233"/>
    </row>
    <row r="14" spans="2:7" x14ac:dyDescent="0.3">
      <c r="B14" s="189" t="s">
        <v>548</v>
      </c>
      <c r="C14" s="189" t="s">
        <v>549</v>
      </c>
      <c r="D14" s="176">
        <v>26894</v>
      </c>
      <c r="E14" s="189">
        <v>40</v>
      </c>
      <c r="F14" s="233">
        <v>43563</v>
      </c>
      <c r="G14" s="233"/>
    </row>
    <row r="15" spans="2:7" x14ac:dyDescent="0.3">
      <c r="B15" s="189" t="s">
        <v>550</v>
      </c>
      <c r="C15" s="189" t="s">
        <v>551</v>
      </c>
      <c r="D15" s="176">
        <v>26096</v>
      </c>
      <c r="E15" s="189">
        <v>40</v>
      </c>
      <c r="F15" s="233">
        <v>43572</v>
      </c>
      <c r="G15" s="233"/>
    </row>
    <row r="16" spans="2:7" x14ac:dyDescent="0.3">
      <c r="B16" s="189" t="s">
        <v>552</v>
      </c>
      <c r="C16" s="189" t="s">
        <v>553</v>
      </c>
      <c r="D16" s="176">
        <v>17698</v>
      </c>
      <c r="E16" s="189">
        <v>42</v>
      </c>
      <c r="F16" s="233">
        <v>43572</v>
      </c>
      <c r="G16" s="233"/>
    </row>
    <row r="17" spans="2:7" x14ac:dyDescent="0.3">
      <c r="B17" s="189" t="s">
        <v>554</v>
      </c>
      <c r="C17" s="189" t="s">
        <v>555</v>
      </c>
      <c r="D17" s="176">
        <v>19218</v>
      </c>
      <c r="E17" s="189">
        <v>36</v>
      </c>
      <c r="F17" s="233">
        <v>43634</v>
      </c>
      <c r="G17" s="233"/>
    </row>
    <row r="18" spans="2:7" x14ac:dyDescent="0.3">
      <c r="B18" s="189" t="s">
        <v>556</v>
      </c>
      <c r="C18" s="189" t="s">
        <v>557</v>
      </c>
      <c r="D18" s="176">
        <v>19675</v>
      </c>
      <c r="E18" s="189">
        <v>42</v>
      </c>
      <c r="F18" s="233">
        <v>43669</v>
      </c>
      <c r="G18" s="233"/>
    </row>
    <row r="19" spans="2:7" x14ac:dyDescent="0.3">
      <c r="B19" s="189" t="s">
        <v>558</v>
      </c>
      <c r="C19" s="189" t="s">
        <v>559</v>
      </c>
      <c r="D19" s="176">
        <v>17720</v>
      </c>
      <c r="E19" s="189">
        <v>45</v>
      </c>
      <c r="F19" s="233">
        <v>43655</v>
      </c>
      <c r="G19" s="233"/>
    </row>
    <row r="20" spans="2:7" x14ac:dyDescent="0.3">
      <c r="B20" s="189" t="s">
        <v>560</v>
      </c>
      <c r="C20" s="189" t="s">
        <v>561</v>
      </c>
      <c r="D20" s="176">
        <v>24200</v>
      </c>
      <c r="E20" s="189">
        <v>40</v>
      </c>
      <c r="F20" s="233">
        <v>43593</v>
      </c>
      <c r="G20" s="233"/>
    </row>
    <row r="21" spans="2:7" x14ac:dyDescent="0.3">
      <c r="B21" s="189" t="s">
        <v>562</v>
      </c>
      <c r="C21" s="189" t="s">
        <v>563</v>
      </c>
      <c r="D21" s="176">
        <v>24674</v>
      </c>
      <c r="E21" s="189">
        <v>35</v>
      </c>
      <c r="F21" s="233">
        <v>43516</v>
      </c>
      <c r="G21" s="233"/>
    </row>
    <row r="22" spans="2:7" x14ac:dyDescent="0.3">
      <c r="B22" s="189" t="s">
        <v>564</v>
      </c>
      <c r="C22" s="189" t="s">
        <v>565</v>
      </c>
      <c r="D22" s="176">
        <v>23313</v>
      </c>
      <c r="E22" s="189">
        <v>39</v>
      </c>
      <c r="F22" s="233">
        <v>43577</v>
      </c>
      <c r="G22" s="233"/>
    </row>
    <row r="23" spans="2:7" x14ac:dyDescent="0.3">
      <c r="B23" s="189" t="s">
        <v>566</v>
      </c>
      <c r="C23" s="189" t="s">
        <v>567</v>
      </c>
      <c r="D23" s="176">
        <v>15966</v>
      </c>
      <c r="E23" s="189">
        <v>41</v>
      </c>
      <c r="F23" s="233">
        <v>43642</v>
      </c>
      <c r="G23" s="233"/>
    </row>
    <row r="24" spans="2:7" x14ac:dyDescent="0.3">
      <c r="B24" s="189" t="s">
        <v>568</v>
      </c>
      <c r="C24" s="189" t="s">
        <v>569</v>
      </c>
      <c r="D24" s="176">
        <v>32156</v>
      </c>
      <c r="E24" s="189">
        <v>48</v>
      </c>
      <c r="F24" s="233">
        <v>43634</v>
      </c>
      <c r="G24" s="233"/>
    </row>
    <row r="25" spans="2:7" x14ac:dyDescent="0.3">
      <c r="B25" s="189" t="s">
        <v>570</v>
      </c>
      <c r="C25" s="189" t="s">
        <v>571</v>
      </c>
      <c r="D25" s="176">
        <v>14255</v>
      </c>
      <c r="E25" s="189">
        <v>40</v>
      </c>
      <c r="F25" s="233">
        <v>43642</v>
      </c>
      <c r="G25" s="233"/>
    </row>
    <row r="26" spans="2:7" x14ac:dyDescent="0.3">
      <c r="B26" s="189" t="s">
        <v>572</v>
      </c>
      <c r="C26" s="189" t="s">
        <v>573</v>
      </c>
      <c r="D26" s="176">
        <v>33799</v>
      </c>
      <c r="E26" s="189">
        <v>32</v>
      </c>
      <c r="F26" s="233">
        <v>43577</v>
      </c>
      <c r="G26" s="233"/>
    </row>
    <row r="27" spans="2:7" x14ac:dyDescent="0.3">
      <c r="B27" s="189" t="s">
        <v>574</v>
      </c>
      <c r="C27" s="189" t="s">
        <v>575</v>
      </c>
      <c r="D27" s="176">
        <v>14364</v>
      </c>
      <c r="E27" s="189">
        <v>58</v>
      </c>
      <c r="F27" s="233">
        <v>43577</v>
      </c>
      <c r="G27" s="233"/>
    </row>
    <row r="28" spans="2:7" x14ac:dyDescent="0.3">
      <c r="B28" s="189" t="s">
        <v>576</v>
      </c>
      <c r="C28" s="189" t="s">
        <v>577</v>
      </c>
      <c r="D28" s="176">
        <v>25952</v>
      </c>
      <c r="E28" s="189">
        <v>30</v>
      </c>
      <c r="F28" s="233">
        <v>43565</v>
      </c>
      <c r="G28" s="233"/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7D4F-A670-4960-B36A-9950BEBBEF5D}">
  <dimension ref="B1:E18"/>
  <sheetViews>
    <sheetView showGridLines="0" topLeftCell="A2" workbookViewId="0">
      <selection activeCell="F10" sqref="F10"/>
    </sheetView>
  </sheetViews>
  <sheetFormatPr defaultColWidth="9.33203125" defaultRowHeight="14.4" x14ac:dyDescent="0.3"/>
  <cols>
    <col min="1" max="1" width="2.33203125" style="144" customWidth="1"/>
    <col min="2" max="2" width="63.33203125" style="144" customWidth="1"/>
    <col min="3" max="3" width="18.5546875" style="144" customWidth="1"/>
    <col min="4" max="4" width="23.6640625" style="144" customWidth="1"/>
    <col min="5" max="5" width="14.5546875" style="144" customWidth="1"/>
    <col min="6" max="6" width="17.6640625" style="144" customWidth="1"/>
    <col min="7" max="7" width="3.44140625" style="144" customWidth="1"/>
    <col min="8" max="8" width="20" style="144" bestFit="1" customWidth="1"/>
    <col min="9" max="16384" width="9.33203125" style="144"/>
  </cols>
  <sheetData>
    <row r="1" spans="2:5" s="187" customFormat="1" ht="9" customHeight="1" x14ac:dyDescent="0.3"/>
    <row r="2" spans="2:5" s="196" customFormat="1" ht="46.5" customHeight="1" thickBot="1" x14ac:dyDescent="0.35"/>
    <row r="3" spans="2:5" ht="15.6" thickTop="1" thickBot="1" x14ac:dyDescent="0.35"/>
    <row r="4" spans="2:5" ht="30.75" customHeight="1" thickBot="1" x14ac:dyDescent="0.35">
      <c r="B4" s="162" t="s">
        <v>578</v>
      </c>
      <c r="C4" s="162" t="s">
        <v>579</v>
      </c>
      <c r="D4" s="162" t="s">
        <v>580</v>
      </c>
      <c r="E4" s="162" t="s">
        <v>581</v>
      </c>
    </row>
    <row r="5" spans="2:5" x14ac:dyDescent="0.3">
      <c r="B5" s="189" t="s">
        <v>582</v>
      </c>
      <c r="C5" s="233">
        <v>45326</v>
      </c>
      <c r="D5" s="233">
        <v>45376</v>
      </c>
      <c r="E5" s="189"/>
    </row>
    <row r="6" spans="2:5" x14ac:dyDescent="0.3">
      <c r="B6" s="189" t="s">
        <v>583</v>
      </c>
      <c r="C6" s="233">
        <v>45312</v>
      </c>
      <c r="D6" s="233">
        <v>45342</v>
      </c>
      <c r="E6" s="189"/>
    </row>
    <row r="7" spans="2:5" x14ac:dyDescent="0.3">
      <c r="B7" s="189" t="s">
        <v>584</v>
      </c>
      <c r="C7" s="233">
        <v>45340</v>
      </c>
      <c r="D7" s="233">
        <v>45390</v>
      </c>
      <c r="E7" s="189"/>
    </row>
    <row r="8" spans="2:5" ht="27.6" x14ac:dyDescent="0.3">
      <c r="B8" s="189" t="s">
        <v>585</v>
      </c>
      <c r="C8" s="233">
        <v>45347</v>
      </c>
      <c r="D8" s="233">
        <v>45404</v>
      </c>
      <c r="E8" s="189"/>
    </row>
    <row r="9" spans="2:5" x14ac:dyDescent="0.3">
      <c r="B9" s="189" t="s">
        <v>586</v>
      </c>
      <c r="C9" s="233">
        <v>45347</v>
      </c>
      <c r="D9" s="233">
        <v>45392</v>
      </c>
      <c r="E9" s="189"/>
    </row>
    <row r="10" spans="2:5" x14ac:dyDescent="0.3">
      <c r="B10" s="189" t="s">
        <v>587</v>
      </c>
      <c r="C10" s="233">
        <v>45355</v>
      </c>
      <c r="D10" s="233">
        <v>45399</v>
      </c>
      <c r="E10" s="189"/>
    </row>
    <row r="11" spans="2:5" x14ac:dyDescent="0.3">
      <c r="B11" s="189" t="s">
        <v>588</v>
      </c>
      <c r="C11" s="233">
        <v>45390</v>
      </c>
      <c r="D11" s="233">
        <v>45420</v>
      </c>
      <c r="E11" s="189"/>
    </row>
    <row r="12" spans="2:5" x14ac:dyDescent="0.3">
      <c r="B12" s="189" t="s">
        <v>589</v>
      </c>
      <c r="C12" s="233">
        <v>45413</v>
      </c>
      <c r="D12" s="233">
        <v>45461</v>
      </c>
      <c r="E12" s="189"/>
    </row>
    <row r="13" spans="2:5" x14ac:dyDescent="0.3">
      <c r="B13" s="189" t="s">
        <v>590</v>
      </c>
      <c r="C13" s="233">
        <v>45439</v>
      </c>
      <c r="D13" s="233">
        <v>45482</v>
      </c>
      <c r="E13" s="189"/>
    </row>
    <row r="14" spans="2:5" x14ac:dyDescent="0.3">
      <c r="B14" s="189" t="s">
        <v>591</v>
      </c>
      <c r="C14" s="233">
        <v>45530</v>
      </c>
      <c r="D14" s="233">
        <v>45580</v>
      </c>
      <c r="E14" s="189"/>
    </row>
    <row r="15" spans="2:5" x14ac:dyDescent="0.3">
      <c r="B15" s="189" t="s">
        <v>592</v>
      </c>
      <c r="C15" s="233">
        <v>45531</v>
      </c>
      <c r="D15" s="233">
        <v>45572</v>
      </c>
      <c r="E15" s="189"/>
    </row>
    <row r="16" spans="2:5" x14ac:dyDescent="0.3">
      <c r="B16" s="189" t="s">
        <v>593</v>
      </c>
      <c r="C16" s="233">
        <v>45546</v>
      </c>
      <c r="D16" s="233">
        <v>45595</v>
      </c>
      <c r="E16" s="189"/>
    </row>
    <row r="17" spans="2:5" x14ac:dyDescent="0.3">
      <c r="B17" s="189" t="s">
        <v>594</v>
      </c>
      <c r="C17" s="233">
        <v>45565</v>
      </c>
      <c r="D17" s="233">
        <v>45615</v>
      </c>
      <c r="E17" s="189"/>
    </row>
    <row r="18" spans="2:5" x14ac:dyDescent="0.3">
      <c r="B18" s="189" t="s">
        <v>595</v>
      </c>
      <c r="C18" s="233">
        <v>45583</v>
      </c>
      <c r="D18" s="233">
        <v>45635</v>
      </c>
      <c r="E18" s="189"/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DFE8-1A9C-46D7-8DF9-F4ABCC6B4EF1}">
  <dimension ref="A1:U83"/>
  <sheetViews>
    <sheetView showGridLines="0" zoomScaleNormal="100" workbookViewId="0">
      <pane ySplit="2" topLeftCell="A3" activePane="bottomLeft" state="frozen"/>
      <selection activeCell="F10" sqref="F10"/>
      <selection pane="bottomLeft" activeCell="F10" sqref="F10"/>
    </sheetView>
  </sheetViews>
  <sheetFormatPr defaultColWidth="0" defaultRowHeight="14.4" customHeight="1" zeroHeight="1" x14ac:dyDescent="0.3"/>
  <cols>
    <col min="1" max="1" width="2.33203125" style="144" customWidth="1"/>
    <col min="2" max="2" width="22.88671875" style="144" customWidth="1"/>
    <col min="3" max="3" width="18.33203125" style="144" customWidth="1"/>
    <col min="4" max="4" width="17.6640625" style="144" customWidth="1"/>
    <col min="5" max="5" width="17.44140625" style="144" customWidth="1"/>
    <col min="6" max="6" width="18.88671875" style="144" customWidth="1"/>
    <col min="7" max="7" width="19.33203125" style="144" customWidth="1"/>
    <col min="8" max="8" width="13.5546875" style="144" customWidth="1"/>
    <col min="9" max="9" width="13.33203125" style="144" customWidth="1"/>
    <col min="10" max="10" width="12.5546875" style="144" customWidth="1"/>
    <col min="11" max="11" width="28" style="144" customWidth="1"/>
    <col min="12" max="13" width="11.33203125" style="144" bestFit="1" customWidth="1"/>
    <col min="14" max="16" width="9.33203125" style="144" customWidth="1"/>
    <col min="17" max="21" width="0" style="144" hidden="1" customWidth="1"/>
    <col min="22" max="16384" width="9.33203125" style="144" hidden="1"/>
  </cols>
  <sheetData>
    <row r="1" spans="2:11" s="187" customFormat="1" ht="9" customHeight="1" x14ac:dyDescent="0.3"/>
    <row r="2" spans="2:11" s="196" customFormat="1" ht="46.5" customHeight="1" thickBot="1" x14ac:dyDescent="0.35"/>
    <row r="3" spans="2:11" ht="15.6" thickTop="1" thickBot="1" x14ac:dyDescent="0.35"/>
    <row r="4" spans="2:11" ht="16.2" thickBot="1" x14ac:dyDescent="0.35">
      <c r="B4" s="234" t="s">
        <v>596</v>
      </c>
      <c r="C4" s="162" t="s">
        <v>442</v>
      </c>
      <c r="E4" s="162" t="s">
        <v>597</v>
      </c>
      <c r="H4" s="235" t="s">
        <v>598</v>
      </c>
      <c r="I4"/>
    </row>
    <row r="5" spans="2:11" ht="16.2" thickBot="1" x14ac:dyDescent="0.35">
      <c r="B5" s="236" t="s">
        <v>599</v>
      </c>
      <c r="C5" s="163">
        <v>668</v>
      </c>
      <c r="E5" s="163"/>
      <c r="H5" s="234" t="s">
        <v>502</v>
      </c>
      <c r="I5" s="162" t="s">
        <v>442</v>
      </c>
      <c r="K5" s="237" t="s">
        <v>600</v>
      </c>
    </row>
    <row r="6" spans="2:11" x14ac:dyDescent="0.3">
      <c r="B6" s="236" t="s">
        <v>601</v>
      </c>
      <c r="C6" s="163">
        <v>585</v>
      </c>
      <c r="H6" s="238" t="s">
        <v>602</v>
      </c>
      <c r="I6" s="239">
        <v>2.4900000000000002</v>
      </c>
      <c r="K6" s="240"/>
    </row>
    <row r="7" spans="2:11" x14ac:dyDescent="0.3">
      <c r="B7" s="236" t="s">
        <v>603</v>
      </c>
      <c r="C7" s="163">
        <v>822</v>
      </c>
      <c r="H7" s="238" t="s">
        <v>604</v>
      </c>
      <c r="I7" s="239">
        <v>1.23</v>
      </c>
    </row>
    <row r="8" spans="2:11" x14ac:dyDescent="0.3">
      <c r="B8" s="236" t="s">
        <v>605</v>
      </c>
      <c r="C8" s="163">
        <v>855</v>
      </c>
      <c r="H8" s="238" t="s">
        <v>606</v>
      </c>
      <c r="I8" s="239">
        <v>5.7</v>
      </c>
    </row>
    <row r="9" spans="2:11" x14ac:dyDescent="0.3">
      <c r="B9" s="236" t="s">
        <v>607</v>
      </c>
      <c r="C9" s="163">
        <v>616</v>
      </c>
      <c r="H9" s="238" t="s">
        <v>608</v>
      </c>
      <c r="I9" s="239">
        <v>8.9</v>
      </c>
    </row>
    <row r="10" spans="2:11" x14ac:dyDescent="0.3">
      <c r="B10" s="236" t="s">
        <v>609</v>
      </c>
      <c r="C10" s="163">
        <v>695</v>
      </c>
      <c r="H10"/>
      <c r="I10"/>
    </row>
    <row r="11" spans="2:11" ht="15" thickBot="1" x14ac:dyDescent="0.35">
      <c r="B11" s="236" t="s">
        <v>428</v>
      </c>
      <c r="C11" s="163">
        <v>707</v>
      </c>
      <c r="H11" s="235" t="s">
        <v>610</v>
      </c>
      <c r="I11"/>
    </row>
    <row r="12" spans="2:11" ht="16.2" thickBot="1" x14ac:dyDescent="0.35">
      <c r="B12" s="236" t="s">
        <v>611</v>
      </c>
      <c r="C12" s="163">
        <v>962</v>
      </c>
      <c r="H12" s="234" t="s">
        <v>502</v>
      </c>
      <c r="I12" s="162" t="s">
        <v>442</v>
      </c>
    </row>
    <row r="13" spans="2:11" x14ac:dyDescent="0.3">
      <c r="B13" s="236" t="s">
        <v>612</v>
      </c>
      <c r="C13" s="163">
        <v>676</v>
      </c>
      <c r="H13" s="238" t="s">
        <v>602</v>
      </c>
      <c r="I13" s="239">
        <v>3.11</v>
      </c>
    </row>
    <row r="14" spans="2:11" x14ac:dyDescent="0.3">
      <c r="B14" s="236" t="s">
        <v>613</v>
      </c>
      <c r="C14" s="163">
        <v>755</v>
      </c>
      <c r="H14" s="238" t="s">
        <v>604</v>
      </c>
      <c r="I14" s="239">
        <v>1.56</v>
      </c>
    </row>
    <row r="15" spans="2:11" x14ac:dyDescent="0.3">
      <c r="B15" s="236" t="s">
        <v>614</v>
      </c>
      <c r="C15" s="163">
        <v>528</v>
      </c>
      <c r="H15" s="238" t="s">
        <v>606</v>
      </c>
      <c r="I15" s="239">
        <v>4.8899999999999997</v>
      </c>
    </row>
    <row r="16" spans="2:11" x14ac:dyDescent="0.3">
      <c r="C16" s="241"/>
      <c r="H16" s="238" t="s">
        <v>608</v>
      </c>
      <c r="I16" s="239">
        <v>7.55</v>
      </c>
    </row>
    <row r="17" spans="2:6" x14ac:dyDescent="0.3">
      <c r="C17" s="241"/>
    </row>
    <row r="18" spans="2:6" x14ac:dyDescent="0.3">
      <c r="C18" s="241"/>
    </row>
    <row r="19" spans="2:6" x14ac:dyDescent="0.3">
      <c r="C19" s="241"/>
    </row>
    <row r="20" spans="2:6" x14ac:dyDescent="0.3">
      <c r="C20" s="241"/>
    </row>
    <row r="21" spans="2:6" x14ac:dyDescent="0.3">
      <c r="C21" s="241"/>
    </row>
    <row r="22" spans="2:6" x14ac:dyDescent="0.3">
      <c r="C22" s="241"/>
    </row>
    <row r="23" spans="2:6" x14ac:dyDescent="0.3"/>
    <row r="24" spans="2:6" x14ac:dyDescent="0.3"/>
    <row r="25" spans="2:6" ht="15" thickBot="1" x14ac:dyDescent="0.35"/>
    <row r="26" spans="2:6" ht="16.2" thickBot="1" x14ac:dyDescent="0.35">
      <c r="B26" s="234" t="s">
        <v>615</v>
      </c>
      <c r="C26" s="162" t="s">
        <v>502</v>
      </c>
      <c r="D26" s="162" t="s">
        <v>78</v>
      </c>
      <c r="F26" s="162" t="s">
        <v>597</v>
      </c>
    </row>
    <row r="27" spans="2:6" x14ac:dyDescent="0.3">
      <c r="B27" s="242">
        <v>7</v>
      </c>
      <c r="C27" s="163" t="s">
        <v>616</v>
      </c>
      <c r="D27" s="163">
        <v>1638.2</v>
      </c>
      <c r="F27" s="163"/>
    </row>
    <row r="28" spans="2:6" x14ac:dyDescent="0.3">
      <c r="B28" s="242">
        <v>6</v>
      </c>
      <c r="C28" s="163" t="s">
        <v>617</v>
      </c>
      <c r="D28" s="163">
        <v>39.9</v>
      </c>
    </row>
    <row r="29" spans="2:6" x14ac:dyDescent="0.3">
      <c r="B29" s="242">
        <v>4</v>
      </c>
      <c r="C29" s="163" t="s">
        <v>618</v>
      </c>
      <c r="D29" s="163">
        <v>32.9</v>
      </c>
    </row>
    <row r="30" spans="2:6" x14ac:dyDescent="0.3">
      <c r="B30" s="242">
        <v>2</v>
      </c>
      <c r="C30" s="163" t="s">
        <v>619</v>
      </c>
      <c r="D30" s="163">
        <v>755.5</v>
      </c>
    </row>
    <row r="31" spans="2:6" x14ac:dyDescent="0.3">
      <c r="B31" s="242">
        <v>3</v>
      </c>
      <c r="C31" s="163" t="s">
        <v>620</v>
      </c>
      <c r="D31" s="163">
        <v>387.5</v>
      </c>
    </row>
    <row r="32" spans="2:6" x14ac:dyDescent="0.3">
      <c r="B32" s="242">
        <v>5</v>
      </c>
      <c r="C32" s="163" t="s">
        <v>621</v>
      </c>
      <c r="D32" s="163">
        <v>123.9</v>
      </c>
    </row>
    <row r="33" spans="2:9" x14ac:dyDescent="0.3">
      <c r="B33" s="242">
        <v>3</v>
      </c>
      <c r="C33" s="163" t="s">
        <v>622</v>
      </c>
      <c r="D33" s="163">
        <v>16.899999999999999</v>
      </c>
    </row>
    <row r="34" spans="2:9" x14ac:dyDescent="0.3"/>
    <row r="35" spans="2:9" x14ac:dyDescent="0.3"/>
    <row r="36" spans="2:9" x14ac:dyDescent="0.3"/>
    <row r="37" spans="2:9" x14ac:dyDescent="0.3"/>
    <row r="38" spans="2:9" x14ac:dyDescent="0.3"/>
    <row r="39" spans="2:9" x14ac:dyDescent="0.3"/>
    <row r="40" spans="2:9" x14ac:dyDescent="0.3"/>
    <row r="41" spans="2:9" x14ac:dyDescent="0.3"/>
    <row r="42" spans="2:9" x14ac:dyDescent="0.3"/>
    <row r="43" spans="2:9" x14ac:dyDescent="0.3"/>
    <row r="44" spans="2:9" ht="15" thickBot="1" x14ac:dyDescent="0.35"/>
    <row r="45" spans="2:9" ht="31.8" thickBot="1" x14ac:dyDescent="0.35">
      <c r="B45" s="234" t="s">
        <v>436</v>
      </c>
      <c r="C45" s="234" t="s">
        <v>623</v>
      </c>
      <c r="D45" s="162" t="s">
        <v>624</v>
      </c>
      <c r="E45" s="162" t="s">
        <v>625</v>
      </c>
      <c r="F45" s="162" t="s">
        <v>626</v>
      </c>
      <c r="G45" s="162" t="s">
        <v>627</v>
      </c>
      <c r="H45" s="162" t="s">
        <v>628</v>
      </c>
      <c r="I45" s="162" t="s">
        <v>629</v>
      </c>
    </row>
    <row r="46" spans="2:9" x14ac:dyDescent="0.3">
      <c r="B46" s="243">
        <v>42736</v>
      </c>
      <c r="C46" s="163">
        <v>53.593000000000004</v>
      </c>
      <c r="D46" s="244">
        <v>1.84E-2</v>
      </c>
      <c r="E46" s="163"/>
      <c r="F46" s="163"/>
      <c r="G46" s="163"/>
      <c r="H46" s="163"/>
      <c r="I46" s="163"/>
    </row>
    <row r="47" spans="2:9" x14ac:dyDescent="0.3">
      <c r="B47" s="243">
        <v>42767</v>
      </c>
      <c r="C47" s="163">
        <v>54.353999999999999</v>
      </c>
      <c r="D47" s="244">
        <v>1.4200000000000001E-2</v>
      </c>
      <c r="E47" s="163"/>
      <c r="F47" s="163"/>
      <c r="G47" s="163"/>
      <c r="H47" s="163"/>
      <c r="I47" s="163"/>
    </row>
    <row r="48" spans="2:9" x14ac:dyDescent="0.3">
      <c r="B48" s="243">
        <v>42795</v>
      </c>
      <c r="C48" s="163">
        <v>50.900999999999996</v>
      </c>
      <c r="D48" s="244">
        <v>-6.3500000000000001E-2</v>
      </c>
      <c r="E48" s="163"/>
      <c r="F48" s="163"/>
      <c r="G48" s="163"/>
      <c r="H48" s="163"/>
      <c r="I48" s="163"/>
    </row>
    <row r="49" spans="2:9" x14ac:dyDescent="0.3">
      <c r="B49" s="243">
        <v>42826</v>
      </c>
      <c r="C49" s="163">
        <v>52.164999999999999</v>
      </c>
      <c r="D49" s="244">
        <v>2.4799999999999999E-2</v>
      </c>
      <c r="E49" s="163"/>
      <c r="F49" s="163"/>
      <c r="G49" s="163"/>
      <c r="H49" s="163"/>
      <c r="I49" s="163"/>
    </row>
    <row r="50" spans="2:9" x14ac:dyDescent="0.3">
      <c r="B50" s="243">
        <v>42856</v>
      </c>
      <c r="C50" s="163">
        <v>49.899000000000001</v>
      </c>
      <c r="D50" s="244">
        <v>-4.3499999999999997E-2</v>
      </c>
      <c r="E50" s="163"/>
      <c r="F50" s="163"/>
      <c r="G50" s="163"/>
      <c r="H50" s="163"/>
      <c r="I50" s="163"/>
    </row>
    <row r="51" spans="2:9" x14ac:dyDescent="0.3">
      <c r="B51" s="243">
        <v>42887</v>
      </c>
      <c r="C51" s="163">
        <v>46.175000000000004</v>
      </c>
      <c r="D51" s="244">
        <v>-7.46E-2</v>
      </c>
      <c r="E51" s="163"/>
      <c r="F51" s="163"/>
      <c r="G51" s="163"/>
      <c r="H51" s="163"/>
      <c r="I51" s="163"/>
    </row>
    <row r="52" spans="2:9" x14ac:dyDescent="0.3">
      <c r="B52" s="243">
        <v>42917</v>
      </c>
      <c r="C52" s="163">
        <v>47.662999999999997</v>
      </c>
      <c r="D52" s="244">
        <v>3.2300000000000002E-2</v>
      </c>
      <c r="E52" s="163"/>
      <c r="F52" s="163"/>
      <c r="G52" s="163"/>
      <c r="H52" s="163"/>
      <c r="I52" s="163"/>
    </row>
    <row r="53" spans="2:9" x14ac:dyDescent="0.3">
      <c r="B53" s="243">
        <v>42948</v>
      </c>
      <c r="C53" s="163">
        <v>49.943999999999996</v>
      </c>
      <c r="D53" s="244">
        <v>4.7800000000000002E-2</v>
      </c>
      <c r="E53" s="163"/>
      <c r="F53" s="163"/>
      <c r="G53" s="163"/>
      <c r="H53" s="163"/>
      <c r="I53" s="163"/>
    </row>
    <row r="54" spans="2:9" x14ac:dyDescent="0.3">
      <c r="B54" s="243">
        <v>42979</v>
      </c>
      <c r="C54" s="163">
        <v>52.957000000000001</v>
      </c>
      <c r="D54" s="244">
        <v>6.0299999999999999E-2</v>
      </c>
      <c r="E54" s="163"/>
      <c r="F54" s="163"/>
      <c r="G54" s="163"/>
      <c r="H54" s="163"/>
      <c r="I54" s="163"/>
    </row>
    <row r="55" spans="2:9" x14ac:dyDescent="0.3">
      <c r="B55" s="243">
        <v>43009</v>
      </c>
      <c r="C55" s="163">
        <v>54.923999999999999</v>
      </c>
      <c r="D55" s="244">
        <v>3.7199999999999997E-2</v>
      </c>
      <c r="E55" s="163"/>
      <c r="F55" s="163"/>
      <c r="G55" s="163"/>
      <c r="H55" s="163"/>
      <c r="I55" s="163"/>
    </row>
    <row r="56" spans="2:9" x14ac:dyDescent="0.3">
      <c r="B56" s="243">
        <v>43040</v>
      </c>
      <c r="C56" s="163">
        <v>59.932000000000002</v>
      </c>
      <c r="D56" s="244">
        <v>9.1200000000000003E-2</v>
      </c>
      <c r="E56" s="163"/>
      <c r="F56" s="163"/>
      <c r="G56" s="163"/>
      <c r="H56" s="163"/>
      <c r="I56" s="163"/>
    </row>
    <row r="57" spans="2:9" x14ac:dyDescent="0.3">
      <c r="B57" s="243">
        <v>43070</v>
      </c>
      <c r="C57" s="163">
        <v>61.195</v>
      </c>
      <c r="D57" s="244">
        <v>2.1000000000000001E-2</v>
      </c>
      <c r="E57" s="163"/>
      <c r="F57" s="163"/>
      <c r="G57" s="163"/>
      <c r="H57" s="163"/>
      <c r="I57" s="163"/>
    </row>
    <row r="58" spans="2:9" x14ac:dyDescent="0.3">
      <c r="B58" s="243">
        <v>43101</v>
      </c>
      <c r="C58" s="163">
        <v>66.231999999999999</v>
      </c>
      <c r="D58" s="244">
        <v>8.2400000000000001E-2</v>
      </c>
      <c r="E58" s="163"/>
      <c r="F58" s="163"/>
      <c r="G58" s="163"/>
      <c r="H58" s="163"/>
      <c r="I58" s="163"/>
    </row>
    <row r="59" spans="2:9" x14ac:dyDescent="0.3">
      <c r="B59" s="243">
        <v>43132</v>
      </c>
      <c r="C59" s="163">
        <v>63.465000000000003</v>
      </c>
      <c r="D59" s="244">
        <v>-4.1799999999999997E-2</v>
      </c>
      <c r="E59" s="163"/>
      <c r="F59" s="163"/>
      <c r="G59" s="163"/>
      <c r="H59" s="163"/>
      <c r="I59" s="163"/>
    </row>
    <row r="60" spans="2:9" x14ac:dyDescent="0.3"/>
    <row r="61" spans="2:9" x14ac:dyDescent="0.3"/>
    <row r="62" spans="2:9" x14ac:dyDescent="0.3"/>
    <row r="63" spans="2:9" x14ac:dyDescent="0.3"/>
    <row r="64" spans="2:9" x14ac:dyDescent="0.3"/>
    <row r="65" x14ac:dyDescent="0.3"/>
    <row r="66" x14ac:dyDescent="0.3"/>
    <row r="67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D60A-448C-4FAE-9867-FEB88F809B92}">
  <dimension ref="B1:H21"/>
  <sheetViews>
    <sheetView showGridLines="0" topLeftCell="A5" workbookViewId="0">
      <selection activeCell="F10" sqref="F10"/>
    </sheetView>
  </sheetViews>
  <sheetFormatPr defaultColWidth="9.33203125" defaultRowHeight="14.4" x14ac:dyDescent="0.3"/>
  <cols>
    <col min="1" max="1" width="2.33203125" style="144" customWidth="1"/>
    <col min="2" max="2" width="25.33203125" style="144" customWidth="1"/>
    <col min="3" max="3" width="14" style="144" customWidth="1"/>
    <col min="4" max="4" width="17.6640625" style="144" customWidth="1"/>
    <col min="5" max="5" width="16.6640625" style="144" customWidth="1"/>
    <col min="6" max="6" width="17.6640625" style="144" customWidth="1"/>
    <col min="7" max="7" width="3.44140625" style="144" customWidth="1"/>
    <col min="8" max="8" width="30.5546875" style="144" customWidth="1"/>
    <col min="9" max="16384" width="9.33203125" style="144"/>
  </cols>
  <sheetData>
    <row r="1" spans="2:8" s="187" customFormat="1" ht="9" customHeight="1" x14ac:dyDescent="0.3"/>
    <row r="2" spans="2:8" s="196" customFormat="1" ht="46.5" customHeight="1" thickBot="1" x14ac:dyDescent="0.35"/>
    <row r="3" spans="2:8" ht="15.6" thickTop="1" thickBot="1" x14ac:dyDescent="0.35"/>
    <row r="4" spans="2:8" ht="30.75" customHeight="1" thickBot="1" x14ac:dyDescent="0.35">
      <c r="B4" s="162" t="s">
        <v>0</v>
      </c>
      <c r="C4" s="162" t="s">
        <v>321</v>
      </c>
      <c r="D4" s="162" t="s">
        <v>630</v>
      </c>
      <c r="E4" s="162" t="s">
        <v>631</v>
      </c>
      <c r="F4" s="162" t="s">
        <v>632</v>
      </c>
      <c r="H4" s="245" t="s">
        <v>633</v>
      </c>
    </row>
    <row r="5" spans="2:8" x14ac:dyDescent="0.3">
      <c r="B5" s="246" t="s">
        <v>634</v>
      </c>
      <c r="C5" s="164" t="s">
        <v>331</v>
      </c>
      <c r="D5" s="247">
        <v>1412.93</v>
      </c>
      <c r="E5" s="236">
        <v>2.2552211232886241E-2</v>
      </c>
      <c r="F5" s="163"/>
      <c r="H5" s="248"/>
    </row>
    <row r="6" spans="2:8" x14ac:dyDescent="0.3">
      <c r="B6" s="246" t="s">
        <v>635</v>
      </c>
      <c r="C6" s="164" t="s">
        <v>331</v>
      </c>
      <c r="D6" s="247">
        <v>1814.36</v>
      </c>
      <c r="E6" s="236">
        <v>0.28689246017697378</v>
      </c>
      <c r="F6" s="163"/>
    </row>
    <row r="7" spans="2:8" x14ac:dyDescent="0.3">
      <c r="B7" s="246" t="s">
        <v>636</v>
      </c>
      <c r="C7" s="164" t="s">
        <v>333</v>
      </c>
      <c r="D7" s="247">
        <v>2393.73</v>
      </c>
      <c r="E7" s="236">
        <v>8.2898541555815011E-2</v>
      </c>
      <c r="F7" s="163"/>
    </row>
    <row r="8" spans="2:8" x14ac:dyDescent="0.3">
      <c r="B8" s="246" t="s">
        <v>637</v>
      </c>
      <c r="C8" s="164" t="s">
        <v>333</v>
      </c>
      <c r="D8" s="247">
        <v>2606.33</v>
      </c>
      <c r="E8" s="236">
        <v>1.5381044442598229E-2</v>
      </c>
      <c r="F8" s="163"/>
    </row>
    <row r="9" spans="2:8" x14ac:dyDescent="0.3">
      <c r="B9" s="246" t="s">
        <v>638</v>
      </c>
      <c r="C9" s="164" t="s">
        <v>356</v>
      </c>
      <c r="D9" s="247">
        <v>3125.47</v>
      </c>
      <c r="E9" s="236">
        <v>0.21862607866394779</v>
      </c>
      <c r="F9" s="163"/>
    </row>
    <row r="10" spans="2:8" x14ac:dyDescent="0.3">
      <c r="B10" s="246" t="s">
        <v>639</v>
      </c>
      <c r="C10" s="164" t="s">
        <v>336</v>
      </c>
      <c r="D10" s="247">
        <v>3552.75</v>
      </c>
      <c r="E10" s="236">
        <v>0.30725302810657279</v>
      </c>
      <c r="F10" s="163"/>
    </row>
    <row r="11" spans="2:8" x14ac:dyDescent="0.3">
      <c r="B11" s="246" t="s">
        <v>640</v>
      </c>
      <c r="C11" s="164" t="s">
        <v>336</v>
      </c>
      <c r="D11" s="247">
        <v>4895.1899999999996</v>
      </c>
      <c r="E11" s="236">
        <v>0.27773070150479096</v>
      </c>
      <c r="F11" s="163"/>
    </row>
    <row r="12" spans="2:8" x14ac:dyDescent="0.3">
      <c r="B12" s="246" t="s">
        <v>641</v>
      </c>
      <c r="C12" s="164" t="s">
        <v>356</v>
      </c>
      <c r="D12" s="247">
        <v>5745.32</v>
      </c>
      <c r="E12" s="236">
        <v>0.23733790133951099</v>
      </c>
      <c r="F12" s="163"/>
    </row>
    <row r="13" spans="2:8" x14ac:dyDescent="0.3">
      <c r="B13" s="246" t="s">
        <v>642</v>
      </c>
      <c r="C13" s="164" t="s">
        <v>333</v>
      </c>
      <c r="D13" s="247">
        <v>6814.19</v>
      </c>
      <c r="E13" s="236">
        <v>0.21506579338998266</v>
      </c>
      <c r="F13" s="163"/>
    </row>
    <row r="14" spans="2:8" x14ac:dyDescent="0.3">
      <c r="B14" s="246" t="s">
        <v>643</v>
      </c>
      <c r="C14" s="164" t="s">
        <v>331</v>
      </c>
      <c r="D14" s="247">
        <v>6913.92</v>
      </c>
      <c r="E14" s="236">
        <v>0.23077850375089401</v>
      </c>
      <c r="F14" s="163"/>
    </row>
    <row r="15" spans="2:8" x14ac:dyDescent="0.3">
      <c r="B15" s="246" t="s">
        <v>644</v>
      </c>
      <c r="C15" s="164" t="s">
        <v>336</v>
      </c>
      <c r="D15" s="247">
        <v>7397.54</v>
      </c>
      <c r="E15" s="236">
        <v>0.59492447915286151</v>
      </c>
      <c r="F15" s="163"/>
    </row>
    <row r="16" spans="2:8" x14ac:dyDescent="0.3">
      <c r="B16" s="246" t="s">
        <v>645</v>
      </c>
      <c r="C16" s="164" t="s">
        <v>336</v>
      </c>
      <c r="D16" s="247">
        <v>8334.75</v>
      </c>
      <c r="E16" s="236">
        <v>0.56262676330615857</v>
      </c>
      <c r="F16" s="163"/>
    </row>
    <row r="17" spans="2:6" x14ac:dyDescent="0.3">
      <c r="B17" s="246" t="s">
        <v>646</v>
      </c>
      <c r="C17" s="164" t="s">
        <v>333</v>
      </c>
      <c r="D17" s="247">
        <v>8608.4699999999993</v>
      </c>
      <c r="E17" s="236">
        <v>0.13564120627996024</v>
      </c>
      <c r="F17" s="163"/>
    </row>
    <row r="18" spans="2:6" x14ac:dyDescent="0.3">
      <c r="B18" s="246" t="s">
        <v>647</v>
      </c>
      <c r="C18" s="164" t="s">
        <v>356</v>
      </c>
      <c r="D18" s="247">
        <v>8811.25</v>
      </c>
      <c r="E18" s="236">
        <v>0.25424072429695266</v>
      </c>
      <c r="F18" s="163"/>
    </row>
    <row r="19" spans="2:6" x14ac:dyDescent="0.3">
      <c r="B19" s="246" t="s">
        <v>648</v>
      </c>
      <c r="C19" s="164" t="s">
        <v>331</v>
      </c>
      <c r="D19" s="247">
        <v>9223.89</v>
      </c>
      <c r="E19" s="236">
        <v>0.20562574698224936</v>
      </c>
      <c r="F19" s="163"/>
    </row>
    <row r="20" spans="2:6" x14ac:dyDescent="0.3">
      <c r="B20" s="246" t="s">
        <v>649</v>
      </c>
      <c r="C20" s="164" t="s">
        <v>356</v>
      </c>
      <c r="D20" s="247">
        <v>9363.89</v>
      </c>
      <c r="E20" s="236">
        <v>7.1114417649027636E-2</v>
      </c>
      <c r="F20" s="163"/>
    </row>
    <row r="21" spans="2:6" x14ac:dyDescent="0.3">
      <c r="D21" s="249"/>
      <c r="E21" s="250"/>
    </row>
  </sheetData>
  <protectedRanges>
    <protectedRange sqref="E5:E7 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5429-EC17-4BE0-A58D-E6408908FE3F}">
  <dimension ref="B1:K19"/>
  <sheetViews>
    <sheetView showGridLines="0" topLeftCell="D2" workbookViewId="0">
      <selection activeCell="F10" sqref="F10"/>
    </sheetView>
  </sheetViews>
  <sheetFormatPr defaultColWidth="9.33203125" defaultRowHeight="14.4" x14ac:dyDescent="0.3"/>
  <cols>
    <col min="1" max="1" width="2.33203125" style="144" customWidth="1"/>
    <col min="2" max="2" width="11.44140625" style="144" bestFit="1" customWidth="1"/>
    <col min="3" max="3" width="22.88671875" style="144" customWidth="1"/>
    <col min="4" max="4" width="17.109375" style="144" customWidth="1"/>
    <col min="5" max="5" width="14.6640625" style="144" customWidth="1"/>
    <col min="6" max="6" width="21.6640625" style="144" customWidth="1"/>
    <col min="7" max="7" width="16.5546875" style="144" customWidth="1"/>
    <col min="8" max="8" width="21.6640625" style="144" customWidth="1"/>
    <col min="9" max="9" width="17.44140625" style="144" customWidth="1"/>
    <col min="10" max="10" width="3.44140625" style="144" customWidth="1"/>
    <col min="11" max="11" width="19.5546875" style="144" customWidth="1"/>
    <col min="12" max="16384" width="9.33203125" style="144"/>
  </cols>
  <sheetData>
    <row r="1" spans="2:11" s="187" customFormat="1" ht="9" customHeight="1" x14ac:dyDescent="0.3"/>
    <row r="2" spans="2:11" s="196" customFormat="1" ht="46.5" customHeight="1" thickBot="1" x14ac:dyDescent="0.35"/>
    <row r="3" spans="2:11" ht="15.6" thickTop="1" thickBot="1" x14ac:dyDescent="0.35"/>
    <row r="4" spans="2:11" ht="42.75" customHeight="1" thickBot="1" x14ac:dyDescent="0.35">
      <c r="B4" s="162" t="s">
        <v>650</v>
      </c>
      <c r="C4" s="162" t="s">
        <v>651</v>
      </c>
      <c r="D4" s="162" t="s">
        <v>652</v>
      </c>
      <c r="E4" s="162" t="s">
        <v>653</v>
      </c>
      <c r="F4" s="162" t="s">
        <v>581</v>
      </c>
      <c r="G4" s="162" t="s">
        <v>654</v>
      </c>
      <c r="H4" s="162" t="s">
        <v>655</v>
      </c>
      <c r="I4" s="162" t="s">
        <v>54</v>
      </c>
      <c r="K4" s="162" t="s">
        <v>656</v>
      </c>
    </row>
    <row r="5" spans="2:11" x14ac:dyDescent="0.3">
      <c r="B5" s="189" t="s">
        <v>657</v>
      </c>
      <c r="C5" s="164" t="s">
        <v>658</v>
      </c>
      <c r="D5" s="190">
        <v>0.44026796214667741</v>
      </c>
      <c r="E5" s="251">
        <v>0.5887686743167786</v>
      </c>
      <c r="F5" s="251"/>
      <c r="G5" s="163"/>
      <c r="H5" s="252"/>
      <c r="I5" s="253"/>
      <c r="K5" s="254">
        <v>8</v>
      </c>
    </row>
    <row r="6" spans="2:11" x14ac:dyDescent="0.3">
      <c r="B6" s="189" t="s">
        <v>659</v>
      </c>
      <c r="C6" s="164" t="s">
        <v>660</v>
      </c>
      <c r="D6" s="190">
        <v>0.49079819637725985</v>
      </c>
      <c r="E6" s="251">
        <v>0.59225643581663012</v>
      </c>
      <c r="F6" s="251"/>
      <c r="G6" s="163"/>
      <c r="H6" s="252"/>
      <c r="I6" s="253"/>
    </row>
    <row r="7" spans="2:11" x14ac:dyDescent="0.3">
      <c r="B7" s="189" t="s">
        <v>661</v>
      </c>
      <c r="C7" s="164" t="s">
        <v>662</v>
      </c>
      <c r="D7" s="190">
        <v>0.44623903887233163</v>
      </c>
      <c r="E7" s="251">
        <v>0.83809853612177809</v>
      </c>
      <c r="F7" s="251"/>
      <c r="G7" s="163"/>
      <c r="H7" s="252"/>
      <c r="I7" s="253"/>
    </row>
    <row r="8" spans="2:11" x14ac:dyDescent="0.3">
      <c r="B8" s="189" t="s">
        <v>663</v>
      </c>
      <c r="C8" s="164" t="s">
        <v>664</v>
      </c>
      <c r="D8" s="190">
        <v>0.41779663236356801</v>
      </c>
      <c r="E8" s="251">
        <v>0.57113568513298596</v>
      </c>
      <c r="F8" s="251"/>
      <c r="G8" s="163"/>
      <c r="H8" s="252"/>
      <c r="I8" s="253"/>
    </row>
    <row r="9" spans="2:11" x14ac:dyDescent="0.3">
      <c r="B9" s="189" t="s">
        <v>665</v>
      </c>
      <c r="C9" s="164" t="s">
        <v>666</v>
      </c>
      <c r="D9" s="190">
        <v>0.46131828997882163</v>
      </c>
      <c r="E9" s="251">
        <v>0.69678240740740749</v>
      </c>
      <c r="F9" s="251"/>
      <c r="G9" s="163"/>
      <c r="H9" s="252"/>
      <c r="I9" s="253"/>
    </row>
    <row r="10" spans="2:11" x14ac:dyDescent="0.3">
      <c r="B10" s="189" t="s">
        <v>667</v>
      </c>
      <c r="C10" s="164" t="s">
        <v>668</v>
      </c>
      <c r="D10" s="190">
        <v>0.34663676480516215</v>
      </c>
      <c r="E10" s="251">
        <v>0.62217592592592597</v>
      </c>
      <c r="F10" s="251"/>
      <c r="G10" s="163"/>
      <c r="H10" s="252"/>
      <c r="I10" s="253"/>
    </row>
    <row r="11" spans="2:11" x14ac:dyDescent="0.3">
      <c r="B11" s="189" t="s">
        <v>669</v>
      </c>
      <c r="C11" s="164" t="s">
        <v>670</v>
      </c>
      <c r="D11" s="190">
        <v>0.48906118423762601</v>
      </c>
      <c r="E11" s="251">
        <v>0.66809144750773075</v>
      </c>
      <c r="F11" s="251"/>
      <c r="G11" s="163"/>
      <c r="H11" s="252"/>
      <c r="I11" s="253"/>
    </row>
    <row r="12" spans="2:11" x14ac:dyDescent="0.3">
      <c r="B12" s="189" t="s">
        <v>671</v>
      </c>
      <c r="C12" s="164" t="s">
        <v>672</v>
      </c>
      <c r="D12" s="190">
        <v>0.56128072530339224</v>
      </c>
      <c r="E12" s="251">
        <v>0.98465388042130042</v>
      </c>
      <c r="F12" s="251"/>
      <c r="G12" s="163"/>
      <c r="H12" s="252"/>
      <c r="I12" s="253"/>
    </row>
    <row r="13" spans="2:11" x14ac:dyDescent="0.3">
      <c r="B13" s="189" t="s">
        <v>673</v>
      </c>
      <c r="C13" s="164" t="s">
        <v>674</v>
      </c>
      <c r="D13" s="190">
        <v>0.25118855359422754</v>
      </c>
      <c r="E13" s="251">
        <v>0.52656249999999993</v>
      </c>
      <c r="F13" s="251"/>
      <c r="G13" s="163"/>
      <c r="H13" s="252"/>
      <c r="I13" s="253"/>
    </row>
    <row r="14" spans="2:11" x14ac:dyDescent="0.3">
      <c r="B14" s="189" t="s">
        <v>675</v>
      </c>
      <c r="C14" s="164" t="s">
        <v>676</v>
      </c>
      <c r="D14" s="190">
        <v>0.51158114037084834</v>
      </c>
      <c r="E14" s="251">
        <v>0.92939928046413689</v>
      </c>
      <c r="F14" s="251"/>
      <c r="G14" s="163"/>
      <c r="H14" s="252"/>
      <c r="I14" s="253"/>
    </row>
    <row r="15" spans="2:11" x14ac:dyDescent="0.3">
      <c r="B15" s="189" t="s">
        <v>677</v>
      </c>
      <c r="C15" s="164" t="s">
        <v>678</v>
      </c>
      <c r="D15" s="190">
        <v>0.38844836391737581</v>
      </c>
      <c r="E15" s="251">
        <v>0.53398586787138991</v>
      </c>
      <c r="F15" s="251"/>
      <c r="G15" s="163"/>
      <c r="H15" s="252"/>
      <c r="I15" s="253"/>
    </row>
    <row r="16" spans="2:11" x14ac:dyDescent="0.3">
      <c r="B16" s="189" t="s">
        <v>679</v>
      </c>
      <c r="C16" s="164" t="s">
        <v>680</v>
      </c>
      <c r="D16" s="190">
        <v>0.3849742322805968</v>
      </c>
      <c r="E16" s="251">
        <v>0.63501157407407405</v>
      </c>
      <c r="F16" s="251"/>
      <c r="G16" s="163"/>
      <c r="H16" s="252"/>
      <c r="I16" s="253"/>
    </row>
    <row r="17" spans="2:9" x14ac:dyDescent="0.3">
      <c r="B17" s="189" t="s">
        <v>681</v>
      </c>
      <c r="C17" s="164" t="s">
        <v>682</v>
      </c>
      <c r="D17" s="190">
        <v>0.4164889435758713</v>
      </c>
      <c r="E17" s="251">
        <v>0.67235012746767153</v>
      </c>
      <c r="F17" s="251"/>
      <c r="G17" s="163"/>
      <c r="H17" s="252"/>
      <c r="I17" s="253"/>
    </row>
    <row r="18" spans="2:9" x14ac:dyDescent="0.3">
      <c r="B18" s="189" t="s">
        <v>683</v>
      </c>
      <c r="C18" s="164" t="s">
        <v>684</v>
      </c>
      <c r="D18" s="190">
        <v>0.29092683580918521</v>
      </c>
      <c r="E18" s="251">
        <v>0.65202546296296293</v>
      </c>
      <c r="F18" s="251"/>
      <c r="G18" s="163"/>
      <c r="H18" s="252"/>
      <c r="I18" s="253"/>
    </row>
    <row r="19" spans="2:9" x14ac:dyDescent="0.3">
      <c r="D19" s="249"/>
      <c r="E19" s="250"/>
    </row>
  </sheetData>
  <protectedRanges>
    <protectedRange sqref="G5:I7 B5:B7 E5:E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DE9-4FCA-43D5-AF70-B3E6D823BCBC}">
  <dimension ref="A1:U59"/>
  <sheetViews>
    <sheetView showGridLines="0" zoomScaleNormal="100" workbookViewId="0">
      <pane ySplit="2" topLeftCell="A4" activePane="bottomLeft" state="frozen"/>
      <selection activeCell="F10" sqref="F10"/>
      <selection pane="bottomLeft" activeCell="F10" sqref="F10"/>
    </sheetView>
  </sheetViews>
  <sheetFormatPr defaultColWidth="0" defaultRowHeight="14.4" customHeight="1" zeroHeight="1" x14ac:dyDescent="0.3"/>
  <cols>
    <col min="1" max="1" width="2.33203125" customWidth="1"/>
    <col min="2" max="2" width="17" customWidth="1"/>
    <col min="3" max="3" width="17.44140625" customWidth="1"/>
    <col min="4" max="4" width="16" customWidth="1"/>
    <col min="5" max="5" width="17" bestFit="1" customWidth="1"/>
    <col min="6" max="6" width="12.6640625" customWidth="1"/>
    <col min="7" max="7" width="15" customWidth="1"/>
    <col min="8" max="8" width="15.6640625" customWidth="1"/>
    <col min="9" max="9" width="16.44140625" customWidth="1"/>
    <col min="10" max="10" width="12.5546875" customWidth="1"/>
    <col min="11" max="11" width="13.44140625" customWidth="1"/>
    <col min="12" max="13" width="11.33203125" bestFit="1" customWidth="1"/>
    <col min="14" max="16" width="9.33203125" customWidth="1"/>
    <col min="17" max="21" width="0" hidden="1" customWidth="1"/>
    <col min="22" max="16384" width="9.33203125" hidden="1"/>
  </cols>
  <sheetData>
    <row r="1" spans="2:7" s="255" customFormat="1" ht="9" customHeight="1" x14ac:dyDescent="0.3"/>
    <row r="2" spans="2:7" s="256" customFormat="1" ht="46.5" customHeight="1" thickBot="1" x14ac:dyDescent="0.35"/>
    <row r="3" spans="2:7" ht="31.5" customHeight="1" thickTop="1" thickBot="1" x14ac:dyDescent="0.35">
      <c r="B3" s="501" t="s">
        <v>685</v>
      </c>
      <c r="C3" s="501"/>
      <c r="D3" s="501"/>
    </row>
    <row r="4" spans="2:7" ht="16.2" thickBot="1" x14ac:dyDescent="0.35">
      <c r="B4" s="257" t="s">
        <v>50</v>
      </c>
      <c r="C4" s="258" t="s">
        <v>207</v>
      </c>
      <c r="D4" s="257" t="s">
        <v>229</v>
      </c>
      <c r="F4" s="259" t="s">
        <v>686</v>
      </c>
      <c r="G4" s="260"/>
    </row>
    <row r="5" spans="2:7" x14ac:dyDescent="0.3">
      <c r="B5" s="261">
        <v>45296</v>
      </c>
      <c r="C5" s="262" t="s">
        <v>209</v>
      </c>
      <c r="D5" s="263">
        <v>1086503</v>
      </c>
      <c r="F5" s="259" t="s">
        <v>687</v>
      </c>
      <c r="G5" s="264"/>
    </row>
    <row r="6" spans="2:7" x14ac:dyDescent="0.3">
      <c r="B6" s="265">
        <v>45297</v>
      </c>
      <c r="C6" s="266" t="s">
        <v>337</v>
      </c>
      <c r="D6" s="267">
        <v>1586031</v>
      </c>
      <c r="F6" s="259" t="s">
        <v>688</v>
      </c>
      <c r="G6" s="264"/>
    </row>
    <row r="7" spans="2:7" x14ac:dyDescent="0.3">
      <c r="B7" s="265">
        <v>45298</v>
      </c>
      <c r="C7" s="266" t="s">
        <v>210</v>
      </c>
      <c r="D7" s="267">
        <v>2085580</v>
      </c>
      <c r="F7" s="259" t="s">
        <v>689</v>
      </c>
      <c r="G7" s="260"/>
    </row>
    <row r="8" spans="2:7" x14ac:dyDescent="0.3">
      <c r="B8" s="265">
        <v>45299</v>
      </c>
      <c r="C8" s="266" t="s">
        <v>362</v>
      </c>
      <c r="D8" s="267">
        <v>2775880</v>
      </c>
      <c r="F8" s="259" t="s">
        <v>690</v>
      </c>
      <c r="G8" s="264"/>
    </row>
    <row r="9" spans="2:7" x14ac:dyDescent="0.3">
      <c r="B9" s="265">
        <v>45300</v>
      </c>
      <c r="C9" s="266" t="s">
        <v>337</v>
      </c>
      <c r="D9" s="267">
        <v>1628019</v>
      </c>
      <c r="F9" s="259" t="s">
        <v>691</v>
      </c>
      <c r="G9" s="264"/>
    </row>
    <row r="10" spans="2:7" x14ac:dyDescent="0.3">
      <c r="B10" s="265">
        <v>45301</v>
      </c>
      <c r="C10" s="266" t="s">
        <v>209</v>
      </c>
      <c r="D10" s="267">
        <v>1950684</v>
      </c>
    </row>
    <row r="11" spans="2:7" x14ac:dyDescent="0.3">
      <c r="B11" s="265">
        <v>45302</v>
      </c>
      <c r="C11" s="266" t="s">
        <v>362</v>
      </c>
      <c r="D11" s="267"/>
    </row>
    <row r="12" spans="2:7" x14ac:dyDescent="0.3">
      <c r="B12" s="265">
        <v>45303</v>
      </c>
      <c r="C12" s="266" t="s">
        <v>210</v>
      </c>
      <c r="D12" s="267">
        <v>1837064</v>
      </c>
    </row>
    <row r="13" spans="2:7" x14ac:dyDescent="0.3">
      <c r="B13" s="265">
        <v>45304</v>
      </c>
      <c r="C13" s="266" t="s">
        <v>357</v>
      </c>
      <c r="D13" s="267"/>
    </row>
    <row r="14" spans="2:7" x14ac:dyDescent="0.3">
      <c r="B14" s="265">
        <v>45305</v>
      </c>
      <c r="C14" s="266" t="s">
        <v>209</v>
      </c>
      <c r="D14" s="267">
        <v>1726208</v>
      </c>
    </row>
    <row r="15" spans="2:7" x14ac:dyDescent="0.3">
      <c r="B15" s="265">
        <v>45306</v>
      </c>
      <c r="C15" s="266" t="s">
        <v>337</v>
      </c>
      <c r="D15" s="267">
        <v>2298128</v>
      </c>
    </row>
    <row r="16" spans="2:7" x14ac:dyDescent="0.3">
      <c r="B16" s="265">
        <v>45307</v>
      </c>
      <c r="C16" s="266" t="s">
        <v>209</v>
      </c>
      <c r="D16" s="267">
        <v>2713886</v>
      </c>
    </row>
    <row r="17" spans="2:7" x14ac:dyDescent="0.3">
      <c r="B17" s="265">
        <v>45308</v>
      </c>
      <c r="C17" s="266" t="s">
        <v>357</v>
      </c>
      <c r="D17" s="267"/>
    </row>
    <row r="18" spans="2:7" x14ac:dyDescent="0.3">
      <c r="B18" s="265">
        <v>45309</v>
      </c>
      <c r="C18" s="266" t="s">
        <v>210</v>
      </c>
      <c r="D18" s="267">
        <v>1080039</v>
      </c>
    </row>
    <row r="19" spans="2:7" ht="14.25" customHeight="1" x14ac:dyDescent="0.3"/>
    <row r="20" spans="2:7" ht="19.5" customHeight="1" x14ac:dyDescent="0.3">
      <c r="B20" s="144"/>
      <c r="C20" s="144"/>
      <c r="D20" s="144"/>
      <c r="E20" s="144"/>
      <c r="F20" s="144"/>
    </row>
    <row r="21" spans="2:7" ht="81" customHeight="1" x14ac:dyDescent="0.3"/>
    <row r="22" spans="2:7" ht="15" thickBot="1" x14ac:dyDescent="0.35"/>
    <row r="23" spans="2:7" ht="16.2" thickBot="1" x14ac:dyDescent="0.35">
      <c r="B23" s="257" t="s">
        <v>0</v>
      </c>
      <c r="C23" s="258" t="s">
        <v>442</v>
      </c>
      <c r="E23" s="268" t="s">
        <v>692</v>
      </c>
      <c r="F23" s="268"/>
    </row>
    <row r="24" spans="2:7" ht="16.2" thickBot="1" x14ac:dyDescent="0.35">
      <c r="B24" s="269" t="s">
        <v>693</v>
      </c>
      <c r="C24" s="270">
        <v>8432</v>
      </c>
      <c r="E24" s="257" t="s">
        <v>694</v>
      </c>
      <c r="F24" s="257" t="s">
        <v>695</v>
      </c>
      <c r="G24" s="258" t="s">
        <v>0</v>
      </c>
    </row>
    <row r="25" spans="2:7" x14ac:dyDescent="0.3">
      <c r="B25" s="271" t="s">
        <v>644</v>
      </c>
      <c r="C25" s="272">
        <v>7333</v>
      </c>
      <c r="E25" s="269">
        <v>1</v>
      </c>
      <c r="F25" s="273"/>
      <c r="G25" s="274" t="str">
        <f>IF(ISBLANK('Funções Estatística 1.0'!$F25),"",INDEX('Funções Estatística 1.0'!$B$24:$B$48,MATCH('Funções Estatística 1.0'!$F25,'Funções Estatística 1.0'!$C$24:$C$48,0)))</f>
        <v/>
      </c>
    </row>
    <row r="26" spans="2:7" x14ac:dyDescent="0.3">
      <c r="B26" s="271" t="s">
        <v>696</v>
      </c>
      <c r="C26" s="272">
        <v>7638</v>
      </c>
      <c r="E26" s="271">
        <v>2</v>
      </c>
      <c r="F26" s="275"/>
      <c r="G26" s="276" t="str">
        <f>IF(ISBLANK('Funções Estatística 1.0'!$F26),"",INDEX('Funções Estatística 1.0'!$B$24:$B$48,MATCH('Funções Estatística 1.0'!$F26,'Funções Estatística 1.0'!$C$24:$C$48,0)))</f>
        <v/>
      </c>
    </row>
    <row r="27" spans="2:7" x14ac:dyDescent="0.3">
      <c r="B27" s="271" t="s">
        <v>647</v>
      </c>
      <c r="C27" s="272">
        <v>4841</v>
      </c>
      <c r="E27" s="271">
        <v>3</v>
      </c>
      <c r="F27" s="275"/>
      <c r="G27" s="276" t="str">
        <f>IF(ISBLANK('Funções Estatística 1.0'!$F27),"",INDEX('Funções Estatística 1.0'!$B$24:$B$48,MATCH('Funções Estatística 1.0'!$F27,'Funções Estatística 1.0'!$C$24:$C$48,0)))</f>
        <v/>
      </c>
    </row>
    <row r="28" spans="2:7" ht="13.5" customHeight="1" x14ac:dyDescent="0.3">
      <c r="B28" s="271" t="s">
        <v>646</v>
      </c>
      <c r="C28" s="272">
        <v>9206</v>
      </c>
      <c r="E28" s="271">
        <v>4</v>
      </c>
      <c r="F28" s="275"/>
      <c r="G28" s="276" t="str">
        <f>IF(ISBLANK('Funções Estatística 1.0'!$F28),"",INDEX('Funções Estatística 1.0'!$B$24:$B$48,MATCH('Funções Estatística 1.0'!$F28,'Funções Estatística 1.0'!$C$24:$C$48,0)))</f>
        <v/>
      </c>
    </row>
    <row r="29" spans="2:7" x14ac:dyDescent="0.3">
      <c r="B29" s="271" t="s">
        <v>641</v>
      </c>
      <c r="C29" s="272">
        <v>7808</v>
      </c>
      <c r="E29" s="277">
        <v>5</v>
      </c>
      <c r="F29" s="278"/>
      <c r="G29" s="279" t="str">
        <f>IF(ISBLANK('Funções Estatística 1.0'!$F29),"",INDEX('Funções Estatística 1.0'!$B$24:$B$48,MATCH('Funções Estatística 1.0'!$F29,'Funções Estatística 1.0'!$C$24:$C$48,0)))</f>
        <v/>
      </c>
    </row>
    <row r="30" spans="2:7" x14ac:dyDescent="0.3">
      <c r="B30" s="271" t="s">
        <v>642</v>
      </c>
      <c r="C30" s="272">
        <v>7058</v>
      </c>
      <c r="F30" s="280"/>
    </row>
    <row r="31" spans="2:7" x14ac:dyDescent="0.3">
      <c r="B31" s="271" t="s">
        <v>635</v>
      </c>
      <c r="C31" s="272">
        <v>1661</v>
      </c>
      <c r="E31" s="268" t="s">
        <v>697</v>
      </c>
      <c r="F31" s="268"/>
    </row>
    <row r="32" spans="2:7" ht="16.2" thickBot="1" x14ac:dyDescent="0.35">
      <c r="B32" s="271" t="s">
        <v>639</v>
      </c>
      <c r="C32" s="272">
        <v>1255</v>
      </c>
      <c r="E32" s="281" t="s">
        <v>694</v>
      </c>
      <c r="F32" s="281" t="s">
        <v>695</v>
      </c>
      <c r="G32" s="282" t="s">
        <v>0</v>
      </c>
    </row>
    <row r="33" spans="2:7" x14ac:dyDescent="0.3">
      <c r="B33" s="271" t="s">
        <v>698</v>
      </c>
      <c r="C33" s="272">
        <v>4144</v>
      </c>
      <c r="E33" s="269">
        <v>1</v>
      </c>
      <c r="F33" s="273"/>
      <c r="G33" s="274" t="str">
        <f>IF(ISBLANK('Funções Estatística 1.0'!$F33),"",INDEX('Funções Estatística 1.0'!$B$24:$B$48,MATCH('Funções Estatística 1.0'!$F33,'Funções Estatística 1.0'!$C$24:$C$48,0)))</f>
        <v/>
      </c>
    </row>
    <row r="34" spans="2:7" x14ac:dyDescent="0.3">
      <c r="B34" s="271" t="s">
        <v>634</v>
      </c>
      <c r="C34" s="272">
        <v>7152</v>
      </c>
      <c r="E34" s="271">
        <v>2</v>
      </c>
      <c r="F34" s="275"/>
      <c r="G34" s="276" t="str">
        <f>IF(ISBLANK('Funções Estatística 1.0'!$F34),"",INDEX('Funções Estatística 1.0'!$B$24:$B$48,MATCH('Funções Estatística 1.0'!$F34,'Funções Estatística 1.0'!$C$24:$C$48,0)))</f>
        <v/>
      </c>
    </row>
    <row r="35" spans="2:7" x14ac:dyDescent="0.3">
      <c r="B35" s="271" t="s">
        <v>699</v>
      </c>
      <c r="C35" s="272">
        <v>1431</v>
      </c>
      <c r="E35" s="271">
        <v>3</v>
      </c>
      <c r="F35" s="275"/>
      <c r="G35" s="276" t="str">
        <f>IF(ISBLANK('Funções Estatística 1.0'!$F35),"",INDEX('Funções Estatística 1.0'!$B$24:$B$48,MATCH('Funções Estatística 1.0'!$F35,'Funções Estatística 1.0'!$C$24:$C$48,0)))</f>
        <v/>
      </c>
    </row>
    <row r="36" spans="2:7" x14ac:dyDescent="0.3">
      <c r="B36" s="271" t="s">
        <v>645</v>
      </c>
      <c r="C36" s="272">
        <v>4775</v>
      </c>
      <c r="E36" s="271">
        <v>4</v>
      </c>
      <c r="F36" s="275"/>
      <c r="G36" s="276" t="str">
        <f>IF(ISBLANK('Funções Estatística 1.0'!$F36),"",INDEX('Funções Estatística 1.0'!$B$24:$B$48,MATCH('Funções Estatística 1.0'!$F36,'Funções Estatística 1.0'!$C$24:$C$48,0)))</f>
        <v/>
      </c>
    </row>
    <row r="37" spans="2:7" x14ac:dyDescent="0.3">
      <c r="B37" s="271" t="s">
        <v>638</v>
      </c>
      <c r="C37" s="272">
        <v>3394</v>
      </c>
      <c r="E37" s="283">
        <v>5</v>
      </c>
      <c r="F37" s="284"/>
      <c r="G37" s="285" t="str">
        <f>IF(ISBLANK('Funções Estatística 1.0'!$F37),"",INDEX('Funções Estatística 1.0'!$B$24:$B$48,MATCH('Funções Estatística 1.0'!$F37,'Funções Estatística 1.0'!$C$24:$C$48,0)))</f>
        <v/>
      </c>
    </row>
    <row r="38" spans="2:7" x14ac:dyDescent="0.3">
      <c r="B38" s="271" t="s">
        <v>636</v>
      </c>
      <c r="C38" s="272">
        <v>9918</v>
      </c>
    </row>
    <row r="39" spans="2:7" x14ac:dyDescent="0.3">
      <c r="B39" s="271" t="s">
        <v>648</v>
      </c>
      <c r="C39" s="272">
        <v>6752</v>
      </c>
    </row>
    <row r="40" spans="2:7" x14ac:dyDescent="0.3">
      <c r="B40" s="271" t="s">
        <v>640</v>
      </c>
      <c r="C40" s="272">
        <v>3646</v>
      </c>
    </row>
    <row r="41" spans="2:7" x14ac:dyDescent="0.3">
      <c r="B41" s="271" t="s">
        <v>643</v>
      </c>
      <c r="C41" s="272">
        <v>7213</v>
      </c>
    </row>
    <row r="42" spans="2:7" x14ac:dyDescent="0.3">
      <c r="B42" s="271" t="s">
        <v>637</v>
      </c>
      <c r="C42" s="272">
        <v>6288</v>
      </c>
    </row>
    <row r="43" spans="2:7" x14ac:dyDescent="0.3">
      <c r="B43" s="271" t="s">
        <v>649</v>
      </c>
      <c r="C43" s="272">
        <v>2589</v>
      </c>
    </row>
    <row r="44" spans="2:7" x14ac:dyDescent="0.3">
      <c r="B44" s="271" t="s">
        <v>700</v>
      </c>
      <c r="C44" s="272">
        <v>3892</v>
      </c>
    </row>
    <row r="45" spans="2:7" x14ac:dyDescent="0.3">
      <c r="B45" s="271" t="s">
        <v>701</v>
      </c>
      <c r="C45" s="272">
        <v>4354</v>
      </c>
    </row>
    <row r="46" spans="2:7" x14ac:dyDescent="0.3">
      <c r="B46" s="271" t="s">
        <v>702</v>
      </c>
      <c r="C46" s="272">
        <v>6681</v>
      </c>
    </row>
    <row r="47" spans="2:7" x14ac:dyDescent="0.3">
      <c r="B47" s="271" t="s">
        <v>703</v>
      </c>
      <c r="C47" s="272">
        <v>6439</v>
      </c>
    </row>
    <row r="48" spans="2:7" x14ac:dyDescent="0.3">
      <c r="B48" s="277" t="s">
        <v>704</v>
      </c>
      <c r="C48" s="286">
        <v>6664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ht="14.4" customHeight="1" x14ac:dyDescent="0.3"/>
    <row r="58" ht="14.4" customHeight="1" x14ac:dyDescent="0.3"/>
    <row r="59" ht="14.4" customHeight="1" x14ac:dyDescent="0.3"/>
  </sheetData>
  <protectedRanges>
    <protectedRange sqref="G49:H51 B49:B51 E49:E51" name="atração"/>
  </protectedRanges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G22"/>
  <sheetViews>
    <sheetView zoomScale="70" zoomScaleNormal="70" workbookViewId="0">
      <selection activeCell="E14" sqref="E14"/>
    </sheetView>
  </sheetViews>
  <sheetFormatPr defaultColWidth="9.21875" defaultRowHeight="17.399999999999999" x14ac:dyDescent="0.3"/>
  <cols>
    <col min="1" max="1" width="40.21875" style="44" customWidth="1"/>
    <col min="2" max="5" width="9.21875" style="44"/>
    <col min="6" max="6" width="17.44140625" style="44" customWidth="1"/>
    <col min="7" max="7" width="42.77734375" style="44" customWidth="1"/>
    <col min="8" max="16384" width="9.21875" style="44"/>
  </cols>
  <sheetData>
    <row r="1" spans="1:7" x14ac:dyDescent="0.3">
      <c r="A1" s="517" t="s">
        <v>293</v>
      </c>
      <c r="B1" s="517"/>
      <c r="C1" s="517"/>
      <c r="D1" s="517"/>
      <c r="E1" s="517"/>
      <c r="F1" s="517"/>
      <c r="G1" s="517"/>
    </row>
    <row r="2" spans="1:7" x14ac:dyDescent="0.3">
      <c r="A2" s="517"/>
      <c r="B2" s="517"/>
      <c r="C2" s="517"/>
      <c r="D2" s="517"/>
      <c r="E2" s="517"/>
      <c r="F2" s="517"/>
      <c r="G2" s="517"/>
    </row>
    <row r="3" spans="1:7" ht="36" customHeight="1" x14ac:dyDescent="0.3">
      <c r="A3" s="45" t="s">
        <v>111</v>
      </c>
      <c r="B3" s="518" t="s">
        <v>33</v>
      </c>
      <c r="C3" s="518" t="s">
        <v>34</v>
      </c>
      <c r="D3" s="518" t="s">
        <v>112</v>
      </c>
      <c r="E3" s="518" t="s">
        <v>113</v>
      </c>
      <c r="F3" s="518" t="s">
        <v>37</v>
      </c>
      <c r="G3" s="518" t="s">
        <v>114</v>
      </c>
    </row>
    <row r="4" spans="1:7" x14ac:dyDescent="0.3">
      <c r="A4" s="521" t="s">
        <v>115</v>
      </c>
      <c r="B4" s="519"/>
      <c r="C4" s="519"/>
      <c r="D4" s="519"/>
      <c r="E4" s="519"/>
      <c r="F4" s="519"/>
      <c r="G4" s="519"/>
    </row>
    <row r="5" spans="1:7" x14ac:dyDescent="0.3">
      <c r="A5" s="521"/>
      <c r="B5" s="520"/>
      <c r="C5" s="520"/>
      <c r="D5" s="520"/>
      <c r="E5" s="520"/>
      <c r="F5" s="520"/>
      <c r="G5" s="520"/>
    </row>
    <row r="6" spans="1:7" x14ac:dyDescent="0.3">
      <c r="A6" s="46" t="s">
        <v>38</v>
      </c>
      <c r="B6" s="47">
        <v>6.25</v>
      </c>
      <c r="C6" s="47">
        <v>7.25</v>
      </c>
      <c r="D6" s="47">
        <v>6</v>
      </c>
      <c r="E6" s="47">
        <v>5</v>
      </c>
      <c r="F6" s="47"/>
      <c r="G6" s="48">
        <v>20</v>
      </c>
    </row>
    <row r="7" spans="1:7" x14ac:dyDescent="0.3">
      <c r="A7" s="46" t="s">
        <v>39</v>
      </c>
      <c r="B7" s="47">
        <v>4</v>
      </c>
      <c r="C7" s="47">
        <v>5.5</v>
      </c>
      <c r="D7" s="47">
        <v>6</v>
      </c>
      <c r="E7" s="47">
        <v>6</v>
      </c>
      <c r="F7" s="47"/>
      <c r="G7" s="48">
        <v>16</v>
      </c>
    </row>
    <row r="8" spans="1:7" x14ac:dyDescent="0.3">
      <c r="A8" s="46" t="s">
        <v>116</v>
      </c>
      <c r="B8" s="47">
        <v>6.25</v>
      </c>
      <c r="C8" s="47">
        <v>5.25</v>
      </c>
      <c r="D8" s="47">
        <v>8.25</v>
      </c>
      <c r="E8" s="47">
        <v>7</v>
      </c>
      <c r="F8" s="47"/>
      <c r="G8" s="48">
        <v>15</v>
      </c>
    </row>
    <row r="9" spans="1:7" x14ac:dyDescent="0.3">
      <c r="A9" s="46" t="s">
        <v>41</v>
      </c>
      <c r="B9" s="47">
        <v>5.5</v>
      </c>
      <c r="C9" s="47">
        <v>8</v>
      </c>
      <c r="D9" s="47">
        <v>6.5</v>
      </c>
      <c r="E9" s="47">
        <v>7.25</v>
      </c>
      <c r="F9" s="47"/>
      <c r="G9" s="48">
        <v>1</v>
      </c>
    </row>
    <row r="10" spans="1:7" x14ac:dyDescent="0.3">
      <c r="A10" s="46" t="s">
        <v>42</v>
      </c>
      <c r="B10" s="47">
        <v>7</v>
      </c>
      <c r="C10" s="47">
        <v>9.5</v>
      </c>
      <c r="D10" s="47">
        <v>8.25</v>
      </c>
      <c r="E10" s="47">
        <v>7</v>
      </c>
      <c r="F10" s="47"/>
      <c r="G10" s="48">
        <v>0</v>
      </c>
    </row>
    <row r="11" spans="1:7" x14ac:dyDescent="0.3">
      <c r="A11" s="46" t="s">
        <v>117</v>
      </c>
      <c r="B11" s="47">
        <v>9.25</v>
      </c>
      <c r="C11" s="47">
        <v>8</v>
      </c>
      <c r="D11" s="47">
        <v>9</v>
      </c>
      <c r="E11" s="47">
        <v>10</v>
      </c>
      <c r="F11" s="47"/>
      <c r="G11" s="48">
        <v>2</v>
      </c>
    </row>
    <row r="12" spans="1:7" x14ac:dyDescent="0.3">
      <c r="A12" s="46" t="s">
        <v>118</v>
      </c>
      <c r="B12" s="47">
        <v>8</v>
      </c>
      <c r="C12" s="47">
        <v>9.5</v>
      </c>
      <c r="D12" s="47">
        <v>8</v>
      </c>
      <c r="E12" s="47">
        <v>8</v>
      </c>
      <c r="F12" s="47"/>
      <c r="G12" s="48">
        <v>0</v>
      </c>
    </row>
    <row r="13" spans="1:7" x14ac:dyDescent="0.3">
      <c r="A13" s="46" t="s">
        <v>119</v>
      </c>
      <c r="B13" s="47">
        <v>7.25</v>
      </c>
      <c r="C13" s="47">
        <v>8.25</v>
      </c>
      <c r="D13" s="47">
        <v>6.5</v>
      </c>
      <c r="E13" s="47">
        <v>9.25</v>
      </c>
      <c r="F13" s="47"/>
      <c r="G13" s="48">
        <v>2</v>
      </c>
    </row>
    <row r="14" spans="1:7" x14ac:dyDescent="0.3">
      <c r="A14" s="46" t="s">
        <v>45</v>
      </c>
      <c r="B14" s="47">
        <v>10</v>
      </c>
      <c r="C14" s="47">
        <v>8.25</v>
      </c>
      <c r="D14" s="47">
        <v>7</v>
      </c>
      <c r="E14" s="47">
        <v>9.5</v>
      </c>
      <c r="F14" s="47"/>
      <c r="G14" s="48">
        <v>0</v>
      </c>
    </row>
    <row r="15" spans="1:7" x14ac:dyDescent="0.3">
      <c r="A15" s="502"/>
      <c r="B15" s="503"/>
      <c r="C15" s="503"/>
      <c r="D15" s="504"/>
      <c r="E15" s="505" t="s">
        <v>120</v>
      </c>
      <c r="F15" s="506"/>
      <c r="G15" s="48"/>
    </row>
    <row r="16" spans="1:7" x14ac:dyDescent="0.3">
      <c r="A16" s="46" t="s">
        <v>121</v>
      </c>
      <c r="B16" s="47"/>
      <c r="C16" s="507"/>
      <c r="D16" s="508"/>
      <c r="E16" s="505" t="s">
        <v>122</v>
      </c>
      <c r="F16" s="506"/>
      <c r="G16" s="48">
        <v>500</v>
      </c>
    </row>
    <row r="17" spans="1:7" x14ac:dyDescent="0.3">
      <c r="A17" s="46" t="s">
        <v>123</v>
      </c>
      <c r="B17" s="47"/>
      <c r="C17" s="509"/>
      <c r="D17" s="510"/>
      <c r="E17" s="513" t="s">
        <v>124</v>
      </c>
      <c r="F17" s="514"/>
      <c r="G17" s="49"/>
    </row>
    <row r="18" spans="1:7" x14ac:dyDescent="0.3">
      <c r="A18" s="50" t="s">
        <v>125</v>
      </c>
      <c r="B18" s="47"/>
      <c r="C18" s="511"/>
      <c r="D18" s="512"/>
      <c r="E18" s="515" t="s">
        <v>126</v>
      </c>
      <c r="F18" s="516"/>
      <c r="G18" s="48"/>
    </row>
    <row r="19" spans="1:7" x14ac:dyDescent="0.3">
      <c r="B19" s="58"/>
      <c r="C19" s="58"/>
      <c r="D19" s="58"/>
      <c r="E19" s="58"/>
    </row>
    <row r="20" spans="1:7" x14ac:dyDescent="0.3">
      <c r="B20" s="58"/>
      <c r="C20" s="58"/>
      <c r="D20" s="58"/>
      <c r="E20" s="58"/>
    </row>
    <row r="21" spans="1:7" x14ac:dyDescent="0.3">
      <c r="B21" s="58"/>
      <c r="C21" s="58"/>
      <c r="D21" s="58"/>
      <c r="E21" s="58"/>
    </row>
    <row r="22" spans="1:7" x14ac:dyDescent="0.3">
      <c r="B22" s="58"/>
      <c r="C22" s="58"/>
      <c r="D22" s="58"/>
      <c r="E22" s="58"/>
    </row>
  </sheetData>
  <mergeCells count="14">
    <mergeCell ref="A1:G2"/>
    <mergeCell ref="B3:B5"/>
    <mergeCell ref="C3:C5"/>
    <mergeCell ref="D3:D5"/>
    <mergeCell ref="E3:E5"/>
    <mergeCell ref="F3:F5"/>
    <mergeCell ref="G3:G5"/>
    <mergeCell ref="A4:A5"/>
    <mergeCell ref="A15:D15"/>
    <mergeCell ref="E15:F15"/>
    <mergeCell ref="C16:D18"/>
    <mergeCell ref="E16:F16"/>
    <mergeCell ref="E17:F17"/>
    <mergeCell ref="E18:F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K13"/>
  <sheetViews>
    <sheetView zoomScaleNormal="100" workbookViewId="0">
      <selection activeCell="H14" sqref="H14"/>
    </sheetView>
  </sheetViews>
  <sheetFormatPr defaultRowHeight="14.4" x14ac:dyDescent="0.3"/>
  <cols>
    <col min="1" max="1" width="14.77734375" customWidth="1"/>
    <col min="2" max="2" width="22.21875" customWidth="1"/>
    <col min="7" max="7" width="11.77734375" customWidth="1"/>
    <col min="8" max="8" width="15.77734375" bestFit="1" customWidth="1"/>
  </cols>
  <sheetData>
    <row r="1" spans="1:11" x14ac:dyDescent="0.3">
      <c r="A1" s="522" t="s">
        <v>127</v>
      </c>
      <c r="B1" s="523"/>
      <c r="C1" s="523"/>
      <c r="D1" s="523"/>
      <c r="E1" s="523"/>
      <c r="F1" s="523"/>
      <c r="G1" s="523"/>
      <c r="H1" s="523"/>
    </row>
    <row r="2" spans="1:11" x14ac:dyDescent="0.3">
      <c r="A2" s="524"/>
      <c r="B2" s="525"/>
      <c r="C2" s="525"/>
      <c r="D2" s="525"/>
      <c r="E2" s="525"/>
      <c r="F2" s="525"/>
      <c r="G2" s="525"/>
      <c r="H2" s="525"/>
    </row>
    <row r="3" spans="1:11" x14ac:dyDescent="0.3">
      <c r="A3" s="526" t="s">
        <v>128</v>
      </c>
      <c r="B3" s="527"/>
      <c r="C3" s="527"/>
      <c r="D3" s="527"/>
      <c r="E3" s="527"/>
      <c r="F3" s="527"/>
      <c r="G3" s="527"/>
      <c r="H3" s="527"/>
    </row>
    <row r="4" spans="1:11" x14ac:dyDescent="0.3">
      <c r="A4" s="51" t="s">
        <v>129</v>
      </c>
      <c r="B4" s="51" t="s">
        <v>130</v>
      </c>
      <c r="C4" s="52" t="s">
        <v>156</v>
      </c>
      <c r="D4" s="52" t="s">
        <v>157</v>
      </c>
      <c r="E4" s="52" t="s">
        <v>158</v>
      </c>
      <c r="F4" s="52" t="s">
        <v>184</v>
      </c>
      <c r="G4" s="52" t="s">
        <v>131</v>
      </c>
      <c r="H4" s="52" t="s">
        <v>132</v>
      </c>
    </row>
    <row r="5" spans="1:11" x14ac:dyDescent="0.3">
      <c r="A5" s="53">
        <v>1</v>
      </c>
      <c r="B5" s="54" t="s">
        <v>133</v>
      </c>
      <c r="C5" s="55">
        <v>7.5</v>
      </c>
      <c r="D5" s="55">
        <v>6.56</v>
      </c>
      <c r="E5" s="55">
        <v>8.0500000000000007</v>
      </c>
      <c r="F5" s="55">
        <v>6.55</v>
      </c>
      <c r="G5" s="55"/>
      <c r="H5" s="54"/>
    </row>
    <row r="6" spans="1:11" x14ac:dyDescent="0.3">
      <c r="A6" s="53">
        <v>2</v>
      </c>
      <c r="B6" s="54" t="s">
        <v>152</v>
      </c>
      <c r="C6" s="55">
        <v>7.43</v>
      </c>
      <c r="D6" s="55">
        <v>5.55</v>
      </c>
      <c r="E6" s="55">
        <v>4.95</v>
      </c>
      <c r="F6" s="55">
        <v>7.98</v>
      </c>
      <c r="G6" s="55"/>
      <c r="H6" s="54"/>
    </row>
    <row r="7" spans="1:11" x14ac:dyDescent="0.3">
      <c r="A7" s="53">
        <v>3</v>
      </c>
      <c r="B7" s="54" t="s">
        <v>153</v>
      </c>
      <c r="C7" s="55">
        <v>3.51</v>
      </c>
      <c r="D7" s="55">
        <v>4.91</v>
      </c>
      <c r="E7" s="55">
        <v>5.98</v>
      </c>
      <c r="F7" s="55">
        <v>8.01</v>
      </c>
      <c r="G7" s="55"/>
      <c r="H7" s="54"/>
    </row>
    <row r="8" spans="1:11" x14ac:dyDescent="0.3">
      <c r="A8" s="53">
        <v>4</v>
      </c>
      <c r="B8" s="54" t="s">
        <v>154</v>
      </c>
      <c r="C8" s="55">
        <v>6.52</v>
      </c>
      <c r="D8" s="55">
        <v>3.52</v>
      </c>
      <c r="E8" s="55">
        <v>5.09</v>
      </c>
      <c r="F8" s="55">
        <v>7.45</v>
      </c>
      <c r="G8" s="55"/>
      <c r="H8" s="54"/>
    </row>
    <row r="9" spans="1:11" x14ac:dyDescent="0.3">
      <c r="A9" s="53">
        <v>5</v>
      </c>
      <c r="B9" s="54" t="s">
        <v>134</v>
      </c>
      <c r="C9" s="55">
        <v>9.51</v>
      </c>
      <c r="D9" s="55">
        <v>9.24</v>
      </c>
      <c r="E9" s="55">
        <v>10</v>
      </c>
      <c r="F9" s="55">
        <v>9</v>
      </c>
      <c r="G9" s="55"/>
      <c r="H9" s="54"/>
    </row>
    <row r="10" spans="1:11" x14ac:dyDescent="0.3">
      <c r="A10" s="53">
        <v>6</v>
      </c>
      <c r="B10" s="54" t="s">
        <v>155</v>
      </c>
      <c r="C10" s="55">
        <v>6.52</v>
      </c>
      <c r="D10" s="55">
        <v>5.51</v>
      </c>
      <c r="E10" s="55">
        <v>5</v>
      </c>
      <c r="F10" s="55">
        <v>6.47</v>
      </c>
      <c r="G10" s="55"/>
      <c r="H10" s="54"/>
    </row>
    <row r="11" spans="1:11" x14ac:dyDescent="0.3">
      <c r="A11" s="528" t="s">
        <v>135</v>
      </c>
      <c r="B11" s="530" t="s">
        <v>136</v>
      </c>
      <c r="C11" s="532" t="s">
        <v>137</v>
      </c>
      <c r="D11" s="533"/>
      <c r="E11" s="532" t="s">
        <v>138</v>
      </c>
      <c r="F11" s="533"/>
      <c r="G11" s="528" t="s">
        <v>139</v>
      </c>
      <c r="H11" s="533"/>
    </row>
    <row r="12" spans="1:11" x14ac:dyDescent="0.3">
      <c r="A12" s="529"/>
      <c r="B12" s="531"/>
      <c r="C12" s="532"/>
      <c r="D12" s="529"/>
      <c r="E12" s="532"/>
      <c r="F12" s="534"/>
      <c r="G12" s="529"/>
      <c r="H12" s="529"/>
      <c r="K12" s="56" t="s">
        <v>140</v>
      </c>
    </row>
    <row r="13" spans="1:11" x14ac:dyDescent="0.3">
      <c r="H13" s="57"/>
    </row>
  </sheetData>
  <mergeCells count="10">
    <mergeCell ref="A1:H2"/>
    <mergeCell ref="A3:H3"/>
    <mergeCell ref="A11:A12"/>
    <mergeCell ref="B11:B12"/>
    <mergeCell ref="C11:C12"/>
    <mergeCell ref="D11:D12"/>
    <mergeCell ref="E11:E12"/>
    <mergeCell ref="F11:F12"/>
    <mergeCell ref="G11:G12"/>
    <mergeCell ref="H11: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122F-6BB5-4D8B-8E15-9CCF16755FCD}">
  <dimension ref="A1"/>
  <sheetViews>
    <sheetView zoomScaleNormal="100" workbookViewId="0">
      <selection activeCell="H19" sqref="H19"/>
    </sheetView>
  </sheetViews>
  <sheetFormatPr defaultRowHeight="14.4" x14ac:dyDescent="0.3"/>
  <cols>
    <col min="1" max="1" width="9.6640625" customWidth="1"/>
    <col min="3" max="3" width="10.44140625" bestFit="1" customWidth="1"/>
    <col min="4" max="4" width="9" bestFit="1" customWidth="1"/>
    <col min="5" max="5" width="13.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BDA7-D13F-48E1-B780-69178C43CB80}">
  <dimension ref="B1:G12"/>
  <sheetViews>
    <sheetView showGridLines="0" workbookViewId="0">
      <selection activeCell="H13" sqref="H13"/>
    </sheetView>
  </sheetViews>
  <sheetFormatPr defaultColWidth="9.33203125" defaultRowHeight="14.4" x14ac:dyDescent="0.3"/>
  <cols>
    <col min="1" max="1" width="2.33203125" style="144" customWidth="1"/>
    <col min="2" max="2" width="21.44140625" style="144" customWidth="1"/>
    <col min="3" max="3" width="15.88671875" style="144" customWidth="1"/>
    <col min="4" max="4" width="16.109375" style="144" customWidth="1"/>
    <col min="5" max="5" width="15.6640625" style="144" customWidth="1"/>
    <col min="6" max="6" width="12.6640625" style="144" customWidth="1"/>
    <col min="7" max="7" width="15.6640625" style="144" customWidth="1"/>
    <col min="8" max="16384" width="9.33203125" style="144"/>
  </cols>
  <sheetData>
    <row r="1" spans="2:7" s="187" customFormat="1" ht="9" customHeight="1" x14ac:dyDescent="0.3"/>
    <row r="2" spans="2:7" s="196" customFormat="1" ht="46.5" customHeight="1" thickBot="1" x14ac:dyDescent="0.35"/>
    <row r="3" spans="2:7" ht="15.6" thickTop="1" thickBot="1" x14ac:dyDescent="0.35"/>
    <row r="4" spans="2:7" ht="15.75" customHeight="1" thickBot="1" x14ac:dyDescent="0.35">
      <c r="B4" s="287" t="s">
        <v>502</v>
      </c>
      <c r="C4" s="288" t="s">
        <v>324</v>
      </c>
      <c r="D4" s="289" t="s">
        <v>253</v>
      </c>
      <c r="E4" s="289" t="s">
        <v>705</v>
      </c>
      <c r="F4"/>
      <c r="G4"/>
    </row>
    <row r="5" spans="2:7" ht="15.6" x14ac:dyDescent="0.3">
      <c r="B5" s="290" t="s">
        <v>706</v>
      </c>
      <c r="C5" s="291">
        <v>5000</v>
      </c>
      <c r="D5" s="292">
        <v>4000</v>
      </c>
      <c r="E5" s="293"/>
      <c r="F5"/>
      <c r="G5"/>
    </row>
    <row r="6" spans="2:7" ht="15.6" x14ac:dyDescent="0.3">
      <c r="B6" s="294" t="s">
        <v>707</v>
      </c>
      <c r="C6" s="295">
        <v>3000</v>
      </c>
      <c r="D6" s="296">
        <v>3500</v>
      </c>
      <c r="E6" s="297"/>
      <c r="F6"/>
      <c r="G6"/>
    </row>
    <row r="7" spans="2:7" ht="15.6" x14ac:dyDescent="0.3">
      <c r="B7" s="294" t="s">
        <v>708</v>
      </c>
      <c r="C7" s="295">
        <v>4500</v>
      </c>
      <c r="D7" s="296">
        <v>4000</v>
      </c>
      <c r="E7" s="297"/>
      <c r="F7"/>
      <c r="G7"/>
    </row>
    <row r="8" spans="2:7" ht="15.6" x14ac:dyDescent="0.3">
      <c r="B8" s="294" t="s">
        <v>709</v>
      </c>
      <c r="C8" s="295">
        <v>2000</v>
      </c>
      <c r="D8" s="296">
        <v>2500</v>
      </c>
      <c r="E8" s="297"/>
      <c r="F8"/>
      <c r="G8"/>
    </row>
    <row r="9" spans="2:7" ht="20.25" customHeight="1" x14ac:dyDescent="0.3">
      <c r="B9" s="294" t="s">
        <v>710</v>
      </c>
      <c r="C9" s="295">
        <v>6000</v>
      </c>
      <c r="D9" s="296">
        <v>5000</v>
      </c>
      <c r="E9" s="297"/>
      <c r="F9"/>
      <c r="G9"/>
    </row>
    <row r="10" spans="2:7" ht="17.25" customHeight="1" x14ac:dyDescent="0.3">
      <c r="B10" s="294" t="s">
        <v>711</v>
      </c>
      <c r="C10" s="295">
        <v>3200</v>
      </c>
      <c r="D10" s="296">
        <v>3000</v>
      </c>
      <c r="E10" s="297"/>
      <c r="F10"/>
      <c r="G10"/>
    </row>
    <row r="11" spans="2:7" ht="15.6" x14ac:dyDescent="0.3">
      <c r="B11" s="298" t="s">
        <v>712</v>
      </c>
      <c r="C11" s="295">
        <v>7000</v>
      </c>
      <c r="D11" s="296">
        <v>6000</v>
      </c>
      <c r="E11" s="297"/>
      <c r="F11"/>
      <c r="G11"/>
    </row>
    <row r="12" spans="2:7" ht="15.6" x14ac:dyDescent="0.3">
      <c r="B12" s="299" t="s">
        <v>713</v>
      </c>
      <c r="C12" s="295">
        <v>1500</v>
      </c>
      <c r="D12" s="296">
        <v>2000</v>
      </c>
      <c r="E12" s="297"/>
      <c r="F12"/>
      <c r="G12"/>
    </row>
  </sheetData>
  <protectedRanges>
    <protectedRange sqref="G5:G7 B5:B6 E5:E6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0A24-716B-49BD-A645-5C3F365DE61F}">
  <dimension ref="B1:J23"/>
  <sheetViews>
    <sheetView showGridLines="0" topLeftCell="A6" workbookViewId="0">
      <selection activeCell="H13" sqref="H13"/>
    </sheetView>
  </sheetViews>
  <sheetFormatPr defaultColWidth="9.33203125" defaultRowHeight="14.4" x14ac:dyDescent="0.3"/>
  <cols>
    <col min="1" max="1" width="2.33203125" style="144" customWidth="1"/>
    <col min="2" max="2" width="25.33203125" style="144" customWidth="1"/>
    <col min="3" max="3" width="14" style="144" customWidth="1"/>
    <col min="4" max="4" width="18.5546875" style="144" customWidth="1"/>
    <col min="5" max="5" width="19.33203125" style="144" customWidth="1"/>
    <col min="6" max="6" width="16.5546875" style="144" customWidth="1"/>
    <col min="7" max="7" width="18.33203125" style="144" customWidth="1"/>
    <col min="8" max="8" width="15.6640625" style="144" customWidth="1"/>
    <col min="9" max="9" width="3.44140625" style="144" customWidth="1"/>
    <col min="10" max="10" width="25.44140625" style="144" customWidth="1"/>
    <col min="11" max="16384" width="9.33203125" style="144"/>
  </cols>
  <sheetData>
    <row r="1" spans="2:10" s="187" customFormat="1" ht="9" customHeight="1" x14ac:dyDescent="0.3"/>
    <row r="2" spans="2:10" s="196" customFormat="1" ht="46.5" customHeight="1" thickBot="1" x14ac:dyDescent="0.35"/>
    <row r="3" spans="2:10" ht="15.6" thickTop="1" thickBot="1" x14ac:dyDescent="0.35"/>
    <row r="4" spans="2:10" ht="30.75" customHeight="1" thickBot="1" x14ac:dyDescent="0.35">
      <c r="B4" s="162" t="s">
        <v>0</v>
      </c>
      <c r="C4" s="162" t="s">
        <v>433</v>
      </c>
      <c r="D4" s="162" t="s">
        <v>714</v>
      </c>
      <c r="E4" s="162" t="s">
        <v>715</v>
      </c>
      <c r="F4" s="162" t="s">
        <v>716</v>
      </c>
      <c r="G4" s="162" t="s">
        <v>717</v>
      </c>
      <c r="J4" s="162" t="s">
        <v>718</v>
      </c>
    </row>
    <row r="5" spans="2:10" ht="18" customHeight="1" x14ac:dyDescent="0.3">
      <c r="B5" s="246" t="s">
        <v>693</v>
      </c>
      <c r="C5" s="164">
        <v>43224</v>
      </c>
      <c r="D5" s="247">
        <v>3922.33</v>
      </c>
      <c r="E5" s="300">
        <f t="shared" ref="E5:E22" ca="1" si="0">($J$5-C5)/365</f>
        <v>6.9232876712328766</v>
      </c>
      <c r="F5" s="163"/>
      <c r="G5" s="163"/>
      <c r="J5" s="165">
        <f ca="1">TODAY()</f>
        <v>45751</v>
      </c>
    </row>
    <row r="6" spans="2:10" x14ac:dyDescent="0.3">
      <c r="B6" s="246" t="s">
        <v>644</v>
      </c>
      <c r="C6" s="164">
        <v>39121</v>
      </c>
      <c r="D6" s="247">
        <v>3953.71</v>
      </c>
      <c r="E6" s="300">
        <f t="shared" ca="1" si="0"/>
        <v>18.164383561643834</v>
      </c>
      <c r="F6" s="163"/>
      <c r="G6" s="163"/>
    </row>
    <row r="7" spans="2:10" x14ac:dyDescent="0.3">
      <c r="B7" s="246" t="s">
        <v>696</v>
      </c>
      <c r="C7" s="164">
        <v>37648</v>
      </c>
      <c r="D7" s="247">
        <v>3200</v>
      </c>
      <c r="E7" s="300">
        <f t="shared" ca="1" si="0"/>
        <v>22.2</v>
      </c>
      <c r="F7" s="163"/>
      <c r="G7" s="163"/>
    </row>
    <row r="8" spans="2:10" x14ac:dyDescent="0.3">
      <c r="B8" s="246" t="s">
        <v>647</v>
      </c>
      <c r="C8" s="164">
        <v>37697</v>
      </c>
      <c r="D8" s="247">
        <v>4200</v>
      </c>
      <c r="E8" s="300">
        <f t="shared" ca="1" si="0"/>
        <v>22.065753424657533</v>
      </c>
      <c r="F8" s="163"/>
      <c r="G8" s="163"/>
    </row>
    <row r="9" spans="2:10" x14ac:dyDescent="0.3">
      <c r="B9" s="246" t="s">
        <v>646</v>
      </c>
      <c r="C9" s="164">
        <v>43159</v>
      </c>
      <c r="D9" s="247">
        <v>2700</v>
      </c>
      <c r="E9" s="300">
        <f t="shared" ca="1" si="0"/>
        <v>7.1013698630136988</v>
      </c>
      <c r="F9" s="163"/>
      <c r="G9" s="163"/>
    </row>
    <row r="10" spans="2:10" x14ac:dyDescent="0.3">
      <c r="B10" s="246" t="s">
        <v>641</v>
      </c>
      <c r="C10" s="164">
        <v>43164</v>
      </c>
      <c r="D10" s="247">
        <v>5096</v>
      </c>
      <c r="E10" s="300">
        <f t="shared" ca="1" si="0"/>
        <v>7.087671232876712</v>
      </c>
      <c r="F10" s="163"/>
      <c r="G10" s="163"/>
    </row>
    <row r="11" spans="2:10" x14ac:dyDescent="0.3">
      <c r="B11" s="246" t="s">
        <v>642</v>
      </c>
      <c r="C11" s="164">
        <v>40886</v>
      </c>
      <c r="D11" s="247">
        <v>2500</v>
      </c>
      <c r="E11" s="300">
        <f t="shared" ca="1" si="0"/>
        <v>13.328767123287671</v>
      </c>
      <c r="F11" s="163"/>
      <c r="G11" s="163"/>
    </row>
    <row r="12" spans="2:10" x14ac:dyDescent="0.3">
      <c r="B12" s="246" t="s">
        <v>635</v>
      </c>
      <c r="C12" s="164">
        <v>43250</v>
      </c>
      <c r="D12" s="247">
        <v>2500</v>
      </c>
      <c r="E12" s="300">
        <f t="shared" ca="1" si="0"/>
        <v>6.8520547945205479</v>
      </c>
      <c r="F12" s="163"/>
      <c r="G12" s="163"/>
    </row>
    <row r="13" spans="2:10" x14ac:dyDescent="0.3">
      <c r="B13" s="246" t="s">
        <v>639</v>
      </c>
      <c r="C13" s="164">
        <v>39764</v>
      </c>
      <c r="D13" s="247">
        <v>3973</v>
      </c>
      <c r="E13" s="300">
        <f t="shared" ca="1" si="0"/>
        <v>16.402739726027399</v>
      </c>
      <c r="F13" s="163"/>
      <c r="G13" s="163"/>
    </row>
    <row r="14" spans="2:10" x14ac:dyDescent="0.3">
      <c r="B14" s="246" t="s">
        <v>698</v>
      </c>
      <c r="C14" s="164">
        <v>39468</v>
      </c>
      <c r="D14" s="247">
        <v>3713.67</v>
      </c>
      <c r="E14" s="300">
        <f t="shared" ca="1" si="0"/>
        <v>17.213698630136985</v>
      </c>
      <c r="F14" s="163"/>
      <c r="G14" s="163"/>
    </row>
    <row r="15" spans="2:10" x14ac:dyDescent="0.3">
      <c r="B15" s="246" t="s">
        <v>634</v>
      </c>
      <c r="C15" s="164">
        <v>38365</v>
      </c>
      <c r="D15" s="247">
        <v>4406</v>
      </c>
      <c r="E15" s="300">
        <f t="shared" ca="1" si="0"/>
        <v>20.235616438356164</v>
      </c>
      <c r="F15" s="163"/>
      <c r="G15" s="163"/>
    </row>
    <row r="16" spans="2:10" x14ac:dyDescent="0.3">
      <c r="B16" s="246" t="s">
        <v>699</v>
      </c>
      <c r="C16" s="164">
        <v>40070</v>
      </c>
      <c r="D16" s="247">
        <v>4761.33</v>
      </c>
      <c r="E16" s="300">
        <f t="shared" ca="1" si="0"/>
        <v>15.564383561643835</v>
      </c>
      <c r="F16" s="163"/>
      <c r="G16" s="163"/>
    </row>
    <row r="17" spans="2:7" x14ac:dyDescent="0.3">
      <c r="B17" s="246" t="s">
        <v>645</v>
      </c>
      <c r="C17" s="164">
        <v>43368</v>
      </c>
      <c r="D17" s="247">
        <v>6875</v>
      </c>
      <c r="E17" s="300">
        <f t="shared" ca="1" si="0"/>
        <v>6.5287671232876709</v>
      </c>
      <c r="F17" s="163"/>
      <c r="G17" s="163"/>
    </row>
    <row r="18" spans="2:7" x14ac:dyDescent="0.3">
      <c r="B18" s="246" t="s">
        <v>638</v>
      </c>
      <c r="C18" s="164">
        <v>40588</v>
      </c>
      <c r="D18" s="247">
        <v>800</v>
      </c>
      <c r="E18" s="300">
        <f t="shared" ca="1" si="0"/>
        <v>14.145205479452056</v>
      </c>
      <c r="F18" s="163"/>
      <c r="G18" s="163"/>
    </row>
    <row r="19" spans="2:7" x14ac:dyDescent="0.3">
      <c r="B19" s="246" t="s">
        <v>636</v>
      </c>
      <c r="C19" s="164">
        <v>40666</v>
      </c>
      <c r="D19" s="247">
        <v>2000</v>
      </c>
      <c r="E19" s="300">
        <f t="shared" ca="1" si="0"/>
        <v>13.931506849315069</v>
      </c>
      <c r="F19" s="163"/>
      <c r="G19" s="163"/>
    </row>
    <row r="20" spans="2:7" x14ac:dyDescent="0.3">
      <c r="B20" s="246" t="s">
        <v>648</v>
      </c>
      <c r="C20" s="164">
        <v>43360</v>
      </c>
      <c r="D20" s="247">
        <v>1700</v>
      </c>
      <c r="E20" s="300">
        <f t="shared" ca="1" si="0"/>
        <v>6.5506849315068489</v>
      </c>
      <c r="F20" s="163"/>
      <c r="G20" s="163"/>
    </row>
    <row r="21" spans="2:7" x14ac:dyDescent="0.3">
      <c r="B21" s="246" t="s">
        <v>640</v>
      </c>
      <c r="C21" s="164">
        <v>43110</v>
      </c>
      <c r="D21" s="247">
        <v>3000</v>
      </c>
      <c r="E21" s="300">
        <f t="shared" ca="1" si="0"/>
        <v>7.2356164383561641</v>
      </c>
      <c r="F21" s="163"/>
      <c r="G21" s="163"/>
    </row>
    <row r="22" spans="2:7" x14ac:dyDescent="0.3">
      <c r="B22" s="246" t="s">
        <v>643</v>
      </c>
      <c r="C22" s="164">
        <v>39652</v>
      </c>
      <c r="D22" s="247">
        <v>1800</v>
      </c>
      <c r="E22" s="300">
        <f t="shared" ca="1" si="0"/>
        <v>16.709589041095889</v>
      </c>
      <c r="F22" s="163"/>
      <c r="G22" s="163"/>
    </row>
    <row r="23" spans="2:7" x14ac:dyDescent="0.3">
      <c r="D23" s="249"/>
      <c r="E23" s="250"/>
    </row>
  </sheetData>
  <protectedRanges>
    <protectedRange sqref="G5:G7 B5:B7 E5:E22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M28"/>
  <sheetViews>
    <sheetView zoomScale="80" zoomScaleNormal="80" zoomScaleSheetLayoutView="110" workbookViewId="0">
      <selection sqref="A1:H2"/>
    </sheetView>
  </sheetViews>
  <sheetFormatPr defaultRowHeight="14.4" x14ac:dyDescent="0.3"/>
  <cols>
    <col min="1" max="1" width="11.77734375" customWidth="1"/>
    <col min="2" max="2" width="12.44140625" bestFit="1" customWidth="1"/>
    <col min="4" max="4" width="13" customWidth="1"/>
    <col min="5" max="5" width="11.44140625" customWidth="1"/>
    <col min="6" max="6" width="13" customWidth="1"/>
    <col min="7" max="7" width="11.44140625" customWidth="1"/>
    <col min="8" max="8" width="13.77734375" customWidth="1"/>
  </cols>
  <sheetData>
    <row r="1" spans="1:13" x14ac:dyDescent="0.3">
      <c r="A1" s="549" t="s">
        <v>151</v>
      </c>
      <c r="B1" s="549"/>
      <c r="C1" s="549"/>
      <c r="D1" s="549"/>
      <c r="E1" s="549"/>
      <c r="F1" s="549"/>
      <c r="G1" s="549"/>
      <c r="H1" s="549"/>
      <c r="I1" s="63"/>
      <c r="J1" s="63"/>
    </row>
    <row r="2" spans="1:13" x14ac:dyDescent="0.3">
      <c r="A2" s="549"/>
      <c r="B2" s="549"/>
      <c r="C2" s="549"/>
      <c r="D2" s="549"/>
      <c r="E2" s="549"/>
      <c r="F2" s="549"/>
      <c r="G2" s="549"/>
      <c r="H2" s="549"/>
      <c r="I2" s="63"/>
      <c r="J2" s="63"/>
    </row>
    <row r="3" spans="1:13" ht="22.5" customHeight="1" x14ac:dyDescent="0.3">
      <c r="A3" s="547" t="s">
        <v>150</v>
      </c>
      <c r="B3" s="553">
        <v>24960</v>
      </c>
      <c r="C3" s="547" t="s">
        <v>149</v>
      </c>
      <c r="D3" s="552" t="s">
        <v>147</v>
      </c>
      <c r="E3" s="547" t="s">
        <v>146</v>
      </c>
      <c r="F3" s="552" t="s">
        <v>11</v>
      </c>
      <c r="G3" s="547" t="s">
        <v>145</v>
      </c>
      <c r="H3" s="552" t="s">
        <v>54</v>
      </c>
    </row>
    <row r="4" spans="1:13" ht="18" customHeight="1" x14ac:dyDescent="0.3">
      <c r="A4" s="547"/>
      <c r="B4" s="553"/>
      <c r="C4" s="547"/>
      <c r="D4" s="552"/>
      <c r="E4" s="547"/>
      <c r="F4" s="552"/>
      <c r="G4" s="547"/>
      <c r="H4" s="552"/>
    </row>
    <row r="5" spans="1:13" x14ac:dyDescent="0.3">
      <c r="A5" s="546" t="s">
        <v>148</v>
      </c>
      <c r="B5" s="464">
        <v>24</v>
      </c>
      <c r="C5" s="1">
        <v>1</v>
      </c>
      <c r="D5" s="4"/>
      <c r="E5" s="4"/>
      <c r="F5" s="4"/>
      <c r="G5" s="4"/>
      <c r="H5" s="4"/>
      <c r="I5" s="543"/>
    </row>
    <row r="6" spans="1:13" x14ac:dyDescent="0.3">
      <c r="A6" s="546"/>
      <c r="B6" s="464"/>
      <c r="C6" s="1">
        <v>2</v>
      </c>
      <c r="D6" s="4"/>
      <c r="E6" s="4"/>
      <c r="F6" s="4"/>
      <c r="G6" s="4"/>
      <c r="H6" s="4"/>
      <c r="I6" s="543"/>
    </row>
    <row r="7" spans="1:13" x14ac:dyDescent="0.3">
      <c r="A7" s="545" t="s">
        <v>147</v>
      </c>
      <c r="B7" s="544"/>
      <c r="C7" s="1">
        <v>3</v>
      </c>
      <c r="D7" s="4"/>
      <c r="E7" s="4"/>
      <c r="F7" s="4"/>
      <c r="G7" s="4"/>
      <c r="H7" s="4"/>
      <c r="I7" s="543"/>
    </row>
    <row r="8" spans="1:13" x14ac:dyDescent="0.3">
      <c r="A8" s="545"/>
      <c r="B8" s="544"/>
      <c r="C8" s="1">
        <v>4</v>
      </c>
      <c r="D8" s="4"/>
      <c r="E8" s="4"/>
      <c r="F8" s="4"/>
      <c r="G8" s="4"/>
      <c r="H8" s="4"/>
      <c r="I8" s="543"/>
    </row>
    <row r="9" spans="1:13" x14ac:dyDescent="0.3">
      <c r="A9" s="62" t="s">
        <v>146</v>
      </c>
      <c r="B9" s="60"/>
      <c r="C9" s="43">
        <v>5</v>
      </c>
      <c r="D9" s="4"/>
      <c r="E9" s="4"/>
      <c r="F9" s="4"/>
      <c r="G9" s="4"/>
      <c r="H9" s="4"/>
      <c r="J9" s="464" t="s">
        <v>185</v>
      </c>
      <c r="K9" s="542"/>
      <c r="L9" s="542"/>
      <c r="M9" s="94"/>
    </row>
    <row r="10" spans="1:13" x14ac:dyDescent="0.3">
      <c r="A10" s="537"/>
      <c r="B10" s="538"/>
      <c r="C10" s="43">
        <v>6</v>
      </c>
      <c r="D10" s="4"/>
      <c r="E10" s="4"/>
      <c r="F10" s="4"/>
      <c r="G10" s="4"/>
      <c r="H10" s="4"/>
      <c r="J10" s="73" t="s">
        <v>148</v>
      </c>
      <c r="K10" s="73" t="s">
        <v>146</v>
      </c>
      <c r="L10" s="73" t="s">
        <v>145</v>
      </c>
    </row>
    <row r="11" spans="1:13" x14ac:dyDescent="0.3">
      <c r="A11" s="61" t="s">
        <v>145</v>
      </c>
      <c r="B11" s="60"/>
      <c r="C11" s="43">
        <v>7</v>
      </c>
      <c r="D11" s="4"/>
      <c r="E11" s="4"/>
      <c r="F11" s="4"/>
      <c r="G11" s="4"/>
      <c r="H11" s="4"/>
      <c r="J11" s="73">
        <v>0</v>
      </c>
      <c r="K11" s="74">
        <v>2.5000000000000001E-2</v>
      </c>
      <c r="L11" s="93">
        <v>0.01</v>
      </c>
    </row>
    <row r="12" spans="1:13" x14ac:dyDescent="0.3">
      <c r="A12" s="535"/>
      <c r="B12" s="536"/>
      <c r="C12" s="43">
        <v>8</v>
      </c>
      <c r="D12" s="4"/>
      <c r="E12" s="4"/>
      <c r="F12" s="4"/>
      <c r="G12" s="4"/>
      <c r="H12" s="4"/>
      <c r="J12" s="73">
        <v>12</v>
      </c>
      <c r="K12" s="74">
        <v>3.5000000000000003E-2</v>
      </c>
      <c r="L12" s="93">
        <v>0.02</v>
      </c>
    </row>
    <row r="13" spans="1:13" x14ac:dyDescent="0.3">
      <c r="A13" s="550" t="s">
        <v>144</v>
      </c>
      <c r="B13" s="551"/>
      <c r="C13" s="1">
        <v>9</v>
      </c>
      <c r="D13" s="4"/>
      <c r="E13" s="4"/>
      <c r="F13" s="4"/>
      <c r="G13" s="4"/>
      <c r="H13" s="4"/>
    </row>
    <row r="14" spans="1:13" x14ac:dyDescent="0.3">
      <c r="A14" s="544"/>
      <c r="B14" s="465"/>
      <c r="C14" s="1">
        <v>10</v>
      </c>
      <c r="D14" s="4"/>
      <c r="E14" s="4"/>
      <c r="F14" s="4"/>
      <c r="G14" s="4"/>
      <c r="H14" s="4"/>
    </row>
    <row r="15" spans="1:13" x14ac:dyDescent="0.3">
      <c r="A15" s="539" t="s">
        <v>143</v>
      </c>
      <c r="B15" s="539"/>
      <c r="C15" s="1">
        <v>11</v>
      </c>
      <c r="D15" s="4"/>
      <c r="E15" s="4"/>
      <c r="F15" s="4"/>
      <c r="G15" s="4"/>
      <c r="H15" s="4"/>
    </row>
    <row r="16" spans="1:13" x14ac:dyDescent="0.3">
      <c r="A16" s="548"/>
      <c r="B16" s="448"/>
      <c r="C16" s="1">
        <v>12</v>
      </c>
      <c r="D16" s="4"/>
      <c r="E16" s="4"/>
      <c r="F16" s="4"/>
      <c r="G16" s="4"/>
      <c r="H16" s="4"/>
    </row>
    <row r="17" spans="1:8" x14ac:dyDescent="0.3">
      <c r="A17" s="547" t="s">
        <v>142</v>
      </c>
      <c r="B17" s="547"/>
      <c r="C17" s="1">
        <v>13</v>
      </c>
      <c r="D17" s="4"/>
      <c r="E17" s="4"/>
      <c r="F17" s="4"/>
      <c r="G17" s="4"/>
      <c r="H17" s="4"/>
    </row>
    <row r="18" spans="1:8" x14ac:dyDescent="0.3">
      <c r="A18" s="548"/>
      <c r="B18" s="448"/>
      <c r="C18" s="1">
        <v>14</v>
      </c>
      <c r="D18" s="4"/>
      <c r="E18" s="4"/>
      <c r="F18" s="4"/>
      <c r="G18" s="4"/>
      <c r="H18" s="4"/>
    </row>
    <row r="19" spans="1:8" x14ac:dyDescent="0.3">
      <c r="A19" s="540" t="s">
        <v>141</v>
      </c>
      <c r="B19" s="541"/>
      <c r="C19" s="1">
        <v>15</v>
      </c>
      <c r="D19" s="4"/>
      <c r="E19" s="4"/>
      <c r="F19" s="4"/>
      <c r="G19" s="4"/>
      <c r="H19" s="4"/>
    </row>
    <row r="20" spans="1:8" x14ac:dyDescent="0.3">
      <c r="A20" s="471"/>
      <c r="B20" s="474"/>
      <c r="C20" s="1">
        <v>16</v>
      </c>
      <c r="D20" s="4"/>
      <c r="E20" s="4"/>
      <c r="F20" s="4"/>
      <c r="G20" s="4"/>
      <c r="H20" s="4"/>
    </row>
    <row r="21" spans="1:8" x14ac:dyDescent="0.3">
      <c r="A21" s="59"/>
      <c r="B21" s="59"/>
      <c r="C21" s="1">
        <v>17</v>
      </c>
      <c r="D21" s="4"/>
      <c r="E21" s="4"/>
      <c r="F21" s="4"/>
      <c r="G21" s="4"/>
      <c r="H21" s="4"/>
    </row>
    <row r="22" spans="1:8" x14ac:dyDescent="0.3">
      <c r="A22" s="59"/>
      <c r="B22" s="59"/>
      <c r="C22" s="1">
        <v>18</v>
      </c>
      <c r="D22" s="4"/>
      <c r="E22" s="4"/>
      <c r="F22" s="4"/>
      <c r="G22" s="4"/>
      <c r="H22" s="4"/>
    </row>
    <row r="23" spans="1:8" x14ac:dyDescent="0.3">
      <c r="A23" s="59"/>
      <c r="B23" s="59"/>
      <c r="C23" s="1">
        <v>19</v>
      </c>
      <c r="D23" s="4"/>
      <c r="E23" s="4"/>
      <c r="F23" s="4"/>
      <c r="G23" s="4"/>
      <c r="H23" s="4"/>
    </row>
    <row r="24" spans="1:8" x14ac:dyDescent="0.3">
      <c r="A24" s="59"/>
      <c r="B24" s="59"/>
      <c r="C24" s="1">
        <v>20</v>
      </c>
      <c r="D24" s="4"/>
      <c r="E24" s="4"/>
      <c r="F24" s="4"/>
      <c r="G24" s="4"/>
      <c r="H24" s="4"/>
    </row>
    <row r="25" spans="1:8" x14ac:dyDescent="0.3">
      <c r="A25" s="59"/>
      <c r="B25" s="59"/>
      <c r="C25" s="1">
        <v>21</v>
      </c>
      <c r="D25" s="4"/>
      <c r="E25" s="4"/>
      <c r="F25" s="4"/>
      <c r="G25" s="4"/>
      <c r="H25" s="4"/>
    </row>
    <row r="26" spans="1:8" x14ac:dyDescent="0.3">
      <c r="A26" s="59"/>
      <c r="B26" s="59"/>
      <c r="C26" s="1">
        <v>22</v>
      </c>
      <c r="D26" s="4"/>
      <c r="E26" s="4"/>
      <c r="F26" s="4"/>
      <c r="G26" s="4"/>
      <c r="H26" s="4"/>
    </row>
    <row r="27" spans="1:8" x14ac:dyDescent="0.3">
      <c r="A27" s="59"/>
      <c r="B27" s="59"/>
      <c r="C27" s="1">
        <v>23</v>
      </c>
      <c r="D27" s="4"/>
      <c r="E27" s="4"/>
      <c r="F27" s="4"/>
      <c r="G27" s="4"/>
      <c r="H27" s="4"/>
    </row>
    <row r="28" spans="1:8" x14ac:dyDescent="0.3">
      <c r="A28" s="59"/>
      <c r="B28" s="59"/>
      <c r="C28" s="1">
        <v>24</v>
      </c>
      <c r="D28" s="4"/>
      <c r="E28" s="4"/>
      <c r="F28" s="4"/>
      <c r="G28" s="4"/>
      <c r="H28" s="4"/>
    </row>
  </sheetData>
  <mergeCells count="26">
    <mergeCell ref="E3:E4"/>
    <mergeCell ref="A16:B16"/>
    <mergeCell ref="A17:B17"/>
    <mergeCell ref="A18:B18"/>
    <mergeCell ref="A1:H2"/>
    <mergeCell ref="A13:B13"/>
    <mergeCell ref="A14:B14"/>
    <mergeCell ref="F3:F4"/>
    <mergeCell ref="G3:G4"/>
    <mergeCell ref="H3:H4"/>
    <mergeCell ref="A3:A4"/>
    <mergeCell ref="C3:C4"/>
    <mergeCell ref="B3:B4"/>
    <mergeCell ref="D3:D4"/>
    <mergeCell ref="J9:L9"/>
    <mergeCell ref="I7:I8"/>
    <mergeCell ref="I5:I6"/>
    <mergeCell ref="B7:B8"/>
    <mergeCell ref="A7:A8"/>
    <mergeCell ref="A5:A6"/>
    <mergeCell ref="B5:B6"/>
    <mergeCell ref="A20:B20"/>
    <mergeCell ref="A12:B12"/>
    <mergeCell ref="A10:B10"/>
    <mergeCell ref="A15:B15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F18"/>
  <sheetViews>
    <sheetView zoomScaleNormal="100" workbookViewId="0">
      <selection activeCell="E11" sqref="E11"/>
    </sheetView>
  </sheetViews>
  <sheetFormatPr defaultColWidth="9.21875" defaultRowHeight="14.4" x14ac:dyDescent="0.3"/>
  <cols>
    <col min="1" max="1" width="24.77734375" style="64" customWidth="1"/>
    <col min="2" max="2" width="13" style="64" customWidth="1"/>
    <col min="3" max="3" width="12.77734375" style="64" customWidth="1"/>
    <col min="4" max="4" width="13.21875" style="64" customWidth="1"/>
    <col min="5" max="5" width="15" style="64" customWidth="1"/>
    <col min="6" max="6" width="43.5546875" style="64" customWidth="1"/>
    <col min="7" max="16384" width="9.21875" style="64"/>
  </cols>
  <sheetData>
    <row r="1" spans="1:6" ht="5.25" customHeight="1" x14ac:dyDescent="0.3">
      <c r="A1" s="556" t="s">
        <v>183</v>
      </c>
      <c r="B1" s="557"/>
      <c r="C1" s="557"/>
      <c r="D1" s="557"/>
      <c r="E1" s="557"/>
      <c r="F1" s="557"/>
    </row>
    <row r="2" spans="1:6" ht="8.25" customHeight="1" x14ac:dyDescent="0.3">
      <c r="A2" s="557"/>
      <c r="B2" s="557"/>
      <c r="C2" s="557"/>
      <c r="D2" s="557"/>
      <c r="E2" s="557"/>
      <c r="F2" s="557"/>
    </row>
    <row r="3" spans="1:6" x14ac:dyDescent="0.3">
      <c r="A3" s="65" t="s">
        <v>159</v>
      </c>
      <c r="B3" s="65" t="s">
        <v>160</v>
      </c>
      <c r="C3" s="65" t="s">
        <v>161</v>
      </c>
      <c r="D3" s="65" t="s">
        <v>162</v>
      </c>
      <c r="E3" s="65" t="s">
        <v>163</v>
      </c>
      <c r="F3" s="65" t="s">
        <v>164</v>
      </c>
    </row>
    <row r="4" spans="1:6" x14ac:dyDescent="0.3">
      <c r="A4" s="66" t="s">
        <v>165</v>
      </c>
      <c r="B4" s="67" t="s">
        <v>166</v>
      </c>
      <c r="C4" s="67" t="s">
        <v>167</v>
      </c>
      <c r="D4" s="67" t="s">
        <v>168</v>
      </c>
      <c r="E4" s="68">
        <v>15200</v>
      </c>
      <c r="F4" s="69"/>
    </row>
    <row r="5" spans="1:6" x14ac:dyDescent="0.3">
      <c r="A5" s="66" t="s">
        <v>169</v>
      </c>
      <c r="B5" s="67" t="s">
        <v>170</v>
      </c>
      <c r="C5" s="67" t="s">
        <v>171</v>
      </c>
      <c r="D5" s="67" t="s">
        <v>168</v>
      </c>
      <c r="E5" s="68">
        <v>36500</v>
      </c>
      <c r="F5" s="69"/>
    </row>
    <row r="6" spans="1:6" x14ac:dyDescent="0.3">
      <c r="A6" s="66" t="s">
        <v>172</v>
      </c>
      <c r="B6" s="67" t="s">
        <v>166</v>
      </c>
      <c r="C6" s="67" t="s">
        <v>173</v>
      </c>
      <c r="D6" s="67" t="s">
        <v>174</v>
      </c>
      <c r="E6" s="68">
        <v>22900</v>
      </c>
      <c r="F6" s="69"/>
    </row>
    <row r="7" spans="1:6" x14ac:dyDescent="0.3">
      <c r="A7" s="66" t="s">
        <v>175</v>
      </c>
      <c r="B7" s="67" t="s">
        <v>166</v>
      </c>
      <c r="C7" s="67" t="s">
        <v>176</v>
      </c>
      <c r="D7" s="67" t="s">
        <v>177</v>
      </c>
      <c r="E7" s="68">
        <v>39000</v>
      </c>
      <c r="F7" s="69"/>
    </row>
    <row r="8" spans="1:6" x14ac:dyDescent="0.3">
      <c r="A8" s="66" t="s">
        <v>178</v>
      </c>
      <c r="B8" s="67" t="s">
        <v>170</v>
      </c>
      <c r="C8" s="67" t="s">
        <v>173</v>
      </c>
      <c r="D8" s="67" t="s">
        <v>177</v>
      </c>
      <c r="E8" s="68">
        <v>46600</v>
      </c>
      <c r="F8" s="69"/>
    </row>
    <row r="9" spans="1:6" x14ac:dyDescent="0.3">
      <c r="A9" s="66" t="s">
        <v>179</v>
      </c>
      <c r="B9" s="67" t="s">
        <v>166</v>
      </c>
      <c r="C9" s="67" t="s">
        <v>171</v>
      </c>
      <c r="D9" s="67" t="s">
        <v>177</v>
      </c>
      <c r="E9" s="68">
        <v>17300</v>
      </c>
      <c r="F9" s="69"/>
    </row>
    <row r="10" spans="1:6" x14ac:dyDescent="0.3">
      <c r="A10" s="66" t="s">
        <v>180</v>
      </c>
      <c r="B10" s="67" t="s">
        <v>170</v>
      </c>
      <c r="C10" s="67" t="s">
        <v>167</v>
      </c>
      <c r="D10" s="67" t="s">
        <v>181</v>
      </c>
      <c r="E10" s="68">
        <v>62550</v>
      </c>
      <c r="F10" s="69"/>
    </row>
    <row r="11" spans="1:6" x14ac:dyDescent="0.3">
      <c r="A11" s="66" t="s">
        <v>182</v>
      </c>
      <c r="B11" s="67" t="s">
        <v>170</v>
      </c>
      <c r="C11" s="67" t="s">
        <v>176</v>
      </c>
      <c r="D11" s="67" t="s">
        <v>181</v>
      </c>
      <c r="E11" s="68">
        <v>78850</v>
      </c>
      <c r="F11" s="69"/>
    </row>
    <row r="12" spans="1:6" x14ac:dyDescent="0.3">
      <c r="A12" s="558" t="s">
        <v>186</v>
      </c>
      <c r="B12" s="558"/>
      <c r="C12" s="558" t="s">
        <v>187</v>
      </c>
      <c r="D12" s="558"/>
      <c r="E12" s="558" t="s">
        <v>188</v>
      </c>
      <c r="F12" s="558"/>
    </row>
    <row r="13" spans="1:6" x14ac:dyDescent="0.3">
      <c r="A13" s="75" t="s">
        <v>160</v>
      </c>
      <c r="B13" s="75" t="s">
        <v>150</v>
      </c>
      <c r="C13" s="76" t="s">
        <v>161</v>
      </c>
      <c r="D13" s="76" t="s">
        <v>150</v>
      </c>
      <c r="E13" s="77" t="s">
        <v>162</v>
      </c>
      <c r="F13" s="77" t="s">
        <v>150</v>
      </c>
    </row>
    <row r="14" spans="1:6" x14ac:dyDescent="0.3">
      <c r="A14" s="75" t="s">
        <v>166</v>
      </c>
      <c r="B14" s="78"/>
      <c r="C14" s="76" t="s">
        <v>167</v>
      </c>
      <c r="D14" s="79"/>
      <c r="E14" s="77" t="s">
        <v>168</v>
      </c>
      <c r="F14" s="80"/>
    </row>
    <row r="15" spans="1:6" x14ac:dyDescent="0.3">
      <c r="A15" s="81" t="s">
        <v>170</v>
      </c>
      <c r="B15" s="78"/>
      <c r="C15" s="76" t="s">
        <v>171</v>
      </c>
      <c r="D15" s="79"/>
      <c r="E15" s="77" t="s">
        <v>174</v>
      </c>
      <c r="F15" s="80"/>
    </row>
    <row r="16" spans="1:6" x14ac:dyDescent="0.3">
      <c r="A16" s="559" t="s">
        <v>189</v>
      </c>
      <c r="B16" s="560"/>
      <c r="C16" s="76" t="s">
        <v>173</v>
      </c>
      <c r="D16" s="79"/>
      <c r="E16" s="77" t="s">
        <v>177</v>
      </c>
      <c r="F16" s="80"/>
    </row>
    <row r="17" spans="1:6" x14ac:dyDescent="0.3">
      <c r="A17" s="70">
        <v>0</v>
      </c>
      <c r="B17" s="71">
        <v>4.6300000000000001E-2</v>
      </c>
      <c r="C17" s="76" t="s">
        <v>176</v>
      </c>
      <c r="D17" s="79"/>
      <c r="E17" s="77" t="s">
        <v>181</v>
      </c>
      <c r="F17" s="80"/>
    </row>
    <row r="18" spans="1:6" x14ac:dyDescent="0.3">
      <c r="A18" s="72">
        <v>50000</v>
      </c>
      <c r="B18" s="71">
        <v>9.2499999999999999E-2</v>
      </c>
      <c r="C18" s="554"/>
      <c r="D18" s="555"/>
      <c r="E18" s="555"/>
      <c r="F18" s="555"/>
    </row>
  </sheetData>
  <mergeCells count="6">
    <mergeCell ref="C18:F18"/>
    <mergeCell ref="A1:F2"/>
    <mergeCell ref="A12:B12"/>
    <mergeCell ref="C12:D12"/>
    <mergeCell ref="E12:F12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I19"/>
  <sheetViews>
    <sheetView topLeftCell="A2" zoomScale="80" zoomScaleNormal="80" workbookViewId="0">
      <selection activeCell="G13" sqref="G13"/>
    </sheetView>
  </sheetViews>
  <sheetFormatPr defaultColWidth="9.21875" defaultRowHeight="14.4" x14ac:dyDescent="0.3"/>
  <cols>
    <col min="1" max="1" width="24.77734375" style="108" customWidth="1"/>
    <col min="2" max="2" width="8.77734375" style="108" customWidth="1"/>
    <col min="3" max="3" width="11.21875" style="108" customWidth="1"/>
    <col min="4" max="4" width="7.77734375" style="108" customWidth="1"/>
    <col min="5" max="5" width="12.77734375" style="108" customWidth="1"/>
    <col min="6" max="6" width="20" style="108" customWidth="1"/>
    <col min="7" max="7" width="28.5546875" style="108" customWidth="1"/>
    <col min="8" max="8" width="12" style="108" customWidth="1"/>
    <col min="9" max="9" width="26.77734375" style="108" customWidth="1"/>
    <col min="10" max="16384" width="9.21875" style="84"/>
  </cols>
  <sheetData>
    <row r="1" spans="1:9" ht="1.5" hidden="1" customHeight="1" x14ac:dyDescent="0.3">
      <c r="A1" s="561" t="s">
        <v>190</v>
      </c>
      <c r="B1" s="562"/>
      <c r="C1" s="562"/>
      <c r="D1" s="562"/>
      <c r="E1" s="562"/>
      <c r="F1" s="562"/>
      <c r="G1" s="562"/>
      <c r="H1" s="562"/>
      <c r="I1" s="562"/>
    </row>
    <row r="2" spans="1:9" ht="18.75" customHeight="1" x14ac:dyDescent="0.3">
      <c r="A2" s="563"/>
      <c r="B2" s="564"/>
      <c r="C2" s="564"/>
      <c r="D2" s="564"/>
      <c r="E2" s="564"/>
      <c r="F2" s="564"/>
      <c r="G2" s="564"/>
      <c r="H2" s="564"/>
      <c r="I2" s="564"/>
    </row>
    <row r="3" spans="1:9" ht="20.25" customHeight="1" x14ac:dyDescent="0.3">
      <c r="A3" s="106" t="s">
        <v>159</v>
      </c>
      <c r="B3" s="106" t="s">
        <v>160</v>
      </c>
      <c r="C3" s="106" t="s">
        <v>161</v>
      </c>
      <c r="D3" s="106" t="s">
        <v>207</v>
      </c>
      <c r="E3" s="106" t="s">
        <v>162</v>
      </c>
      <c r="F3" s="106" t="s">
        <v>163</v>
      </c>
      <c r="G3" s="106" t="s">
        <v>164</v>
      </c>
      <c r="H3" s="565" t="s">
        <v>135</v>
      </c>
      <c r="I3" s="565"/>
    </row>
    <row r="4" spans="1:9" ht="17.399999999999999" x14ac:dyDescent="0.3">
      <c r="A4" s="107" t="s">
        <v>165</v>
      </c>
      <c r="B4" s="109" t="s">
        <v>170</v>
      </c>
      <c r="C4" s="109" t="s">
        <v>167</v>
      </c>
      <c r="D4" s="110" t="s">
        <v>208</v>
      </c>
      <c r="E4" s="109" t="s">
        <v>191</v>
      </c>
      <c r="F4" s="111">
        <v>29900</v>
      </c>
      <c r="G4" s="112"/>
      <c r="H4" s="566" t="s">
        <v>192</v>
      </c>
      <c r="I4" s="566"/>
    </row>
    <row r="5" spans="1:9" ht="17.399999999999999" x14ac:dyDescent="0.3">
      <c r="A5" s="107" t="s">
        <v>169</v>
      </c>
      <c r="B5" s="109" t="s">
        <v>166</v>
      </c>
      <c r="C5" s="109" t="s">
        <v>173</v>
      </c>
      <c r="D5" s="110" t="s">
        <v>209</v>
      </c>
      <c r="E5" s="109" t="s">
        <v>191</v>
      </c>
      <c r="F5" s="111">
        <v>26500</v>
      </c>
      <c r="G5" s="112"/>
      <c r="H5" s="113" t="s">
        <v>167</v>
      </c>
      <c r="I5" s="114"/>
    </row>
    <row r="6" spans="1:9" ht="17.399999999999999" x14ac:dyDescent="0.3">
      <c r="A6" s="107" t="s">
        <v>193</v>
      </c>
      <c r="B6" s="109" t="s">
        <v>166</v>
      </c>
      <c r="C6" s="109" t="s">
        <v>171</v>
      </c>
      <c r="D6" s="110" t="s">
        <v>209</v>
      </c>
      <c r="E6" s="109" t="s">
        <v>194</v>
      </c>
      <c r="F6" s="111">
        <v>122500</v>
      </c>
      <c r="G6" s="112"/>
      <c r="H6" s="113" t="s">
        <v>173</v>
      </c>
      <c r="I6" s="114"/>
    </row>
    <row r="7" spans="1:9" ht="17.399999999999999" x14ac:dyDescent="0.3">
      <c r="A7" s="107" t="s">
        <v>195</v>
      </c>
      <c r="B7" s="109" t="s">
        <v>170</v>
      </c>
      <c r="C7" s="109" t="s">
        <v>176</v>
      </c>
      <c r="D7" s="110" t="s">
        <v>210</v>
      </c>
      <c r="E7" s="109" t="s">
        <v>194</v>
      </c>
      <c r="F7" s="111">
        <v>50900</v>
      </c>
      <c r="G7" s="112"/>
      <c r="H7" s="113" t="s">
        <v>171</v>
      </c>
      <c r="I7" s="114"/>
    </row>
    <row r="8" spans="1:9" ht="17.399999999999999" x14ac:dyDescent="0.3">
      <c r="A8" s="107" t="s">
        <v>196</v>
      </c>
      <c r="B8" s="109" t="s">
        <v>166</v>
      </c>
      <c r="C8" s="109" t="s">
        <v>176</v>
      </c>
      <c r="D8" s="110" t="s">
        <v>210</v>
      </c>
      <c r="E8" s="109" t="s">
        <v>194</v>
      </c>
      <c r="F8" s="111">
        <v>73150</v>
      </c>
      <c r="G8" s="112"/>
      <c r="H8" s="113" t="s">
        <v>176</v>
      </c>
      <c r="I8" s="114"/>
    </row>
    <row r="9" spans="1:9" ht="17.399999999999999" x14ac:dyDescent="0.3">
      <c r="A9" s="107" t="s">
        <v>197</v>
      </c>
      <c r="B9" s="109" t="s">
        <v>170</v>
      </c>
      <c r="C9" s="109" t="s">
        <v>167</v>
      </c>
      <c r="D9" s="110" t="s">
        <v>208</v>
      </c>
      <c r="E9" s="109" t="s">
        <v>194</v>
      </c>
      <c r="F9" s="111">
        <v>95500</v>
      </c>
      <c r="G9" s="112"/>
      <c r="H9" s="566" t="s">
        <v>212</v>
      </c>
      <c r="I9" s="566"/>
    </row>
    <row r="10" spans="1:9" ht="17.399999999999999" x14ac:dyDescent="0.3">
      <c r="A10" s="107" t="s">
        <v>199</v>
      </c>
      <c r="B10" s="109" t="s">
        <v>170</v>
      </c>
      <c r="C10" s="109" t="s">
        <v>173</v>
      </c>
      <c r="D10" s="110" t="s">
        <v>208</v>
      </c>
      <c r="E10" s="109" t="s">
        <v>200</v>
      </c>
      <c r="F10" s="111">
        <v>68900</v>
      </c>
      <c r="G10" s="112"/>
      <c r="H10" s="113" t="s">
        <v>167</v>
      </c>
      <c r="I10" s="110"/>
    </row>
    <row r="11" spans="1:9" ht="17.399999999999999" x14ac:dyDescent="0.3">
      <c r="A11" s="107" t="s">
        <v>182</v>
      </c>
      <c r="B11" s="109" t="s">
        <v>166</v>
      </c>
      <c r="C11" s="109" t="s">
        <v>167</v>
      </c>
      <c r="D11" s="110" t="s">
        <v>209</v>
      </c>
      <c r="E11" s="109" t="s">
        <v>200</v>
      </c>
      <c r="F11" s="111">
        <v>59950</v>
      </c>
      <c r="G11" s="112"/>
      <c r="H11" s="113" t="s">
        <v>173</v>
      </c>
      <c r="I11" s="110"/>
    </row>
    <row r="12" spans="1:9" ht="17.399999999999999" x14ac:dyDescent="0.3">
      <c r="A12" s="107" t="s">
        <v>201</v>
      </c>
      <c r="B12" s="110" t="s">
        <v>170</v>
      </c>
      <c r="C12" s="110" t="s">
        <v>171</v>
      </c>
      <c r="D12" s="110" t="s">
        <v>211</v>
      </c>
      <c r="E12" s="110" t="s">
        <v>200</v>
      </c>
      <c r="F12" s="115">
        <v>62500</v>
      </c>
      <c r="G12" s="112"/>
      <c r="H12" s="113" t="s">
        <v>171</v>
      </c>
      <c r="I12" s="110"/>
    </row>
    <row r="13" spans="1:9" ht="17.399999999999999" x14ac:dyDescent="0.3">
      <c r="A13" s="107" t="s">
        <v>193</v>
      </c>
      <c r="B13" s="110" t="s">
        <v>170</v>
      </c>
      <c r="C13" s="110" t="s">
        <v>167</v>
      </c>
      <c r="D13" s="110" t="s">
        <v>210</v>
      </c>
      <c r="E13" s="110" t="s">
        <v>202</v>
      </c>
      <c r="F13" s="115">
        <v>199900</v>
      </c>
      <c r="G13" s="112"/>
      <c r="H13" s="113" t="s">
        <v>176</v>
      </c>
      <c r="I13" s="110"/>
    </row>
    <row r="14" spans="1:9" ht="17.399999999999999" x14ac:dyDescent="0.3">
      <c r="A14" s="107" t="s">
        <v>165</v>
      </c>
      <c r="B14" s="109" t="s">
        <v>170</v>
      </c>
      <c r="C14" s="109" t="s">
        <v>176</v>
      </c>
      <c r="D14" s="110" t="s">
        <v>211</v>
      </c>
      <c r="E14" s="109" t="s">
        <v>202</v>
      </c>
      <c r="F14" s="111">
        <v>29900</v>
      </c>
      <c r="G14" s="112"/>
      <c r="H14" s="567" t="s">
        <v>203</v>
      </c>
      <c r="I14" s="567"/>
    </row>
    <row r="15" spans="1:9" ht="17.399999999999999" x14ac:dyDescent="0.3">
      <c r="A15" s="107" t="s">
        <v>196</v>
      </c>
      <c r="B15" s="109" t="s">
        <v>166</v>
      </c>
      <c r="C15" s="109" t="s">
        <v>171</v>
      </c>
      <c r="D15" s="110" t="s">
        <v>208</v>
      </c>
      <c r="E15" s="109" t="s">
        <v>204</v>
      </c>
      <c r="F15" s="111">
        <v>73150</v>
      </c>
      <c r="G15" s="112"/>
      <c r="H15" s="113" t="s">
        <v>167</v>
      </c>
      <c r="I15" s="116"/>
    </row>
    <row r="16" spans="1:9" ht="17.399999999999999" x14ac:dyDescent="0.3">
      <c r="A16" s="107" t="s">
        <v>197</v>
      </c>
      <c r="B16" s="109" t="s">
        <v>166</v>
      </c>
      <c r="C16" s="109" t="s">
        <v>173</v>
      </c>
      <c r="D16" s="110" t="s">
        <v>210</v>
      </c>
      <c r="E16" s="109" t="s">
        <v>205</v>
      </c>
      <c r="F16" s="111">
        <v>71900</v>
      </c>
      <c r="G16" s="112"/>
      <c r="H16" s="113" t="s">
        <v>173</v>
      </c>
      <c r="I16" s="116"/>
    </row>
    <row r="17" spans="1:9" ht="17.399999999999999" x14ac:dyDescent="0.3">
      <c r="A17" s="107" t="s">
        <v>165</v>
      </c>
      <c r="B17" s="109" t="s">
        <v>170</v>
      </c>
      <c r="C17" s="109" t="s">
        <v>173</v>
      </c>
      <c r="D17" s="110" t="s">
        <v>210</v>
      </c>
      <c r="E17" s="109" t="s">
        <v>205</v>
      </c>
      <c r="F17" s="111">
        <v>29900</v>
      </c>
      <c r="G17" s="112"/>
      <c r="H17" s="113" t="s">
        <v>171</v>
      </c>
      <c r="I17" s="116"/>
    </row>
    <row r="18" spans="1:9" ht="17.399999999999999" x14ac:dyDescent="0.3">
      <c r="A18" s="107" t="s">
        <v>175</v>
      </c>
      <c r="B18" s="109" t="s">
        <v>166</v>
      </c>
      <c r="C18" s="109" t="s">
        <v>176</v>
      </c>
      <c r="D18" s="110" t="s">
        <v>209</v>
      </c>
      <c r="E18" s="109" t="s">
        <v>205</v>
      </c>
      <c r="F18" s="111">
        <v>39000</v>
      </c>
      <c r="G18" s="112"/>
      <c r="H18" s="113" t="s">
        <v>176</v>
      </c>
      <c r="I18" s="116"/>
    </row>
    <row r="19" spans="1:9" x14ac:dyDescent="0.3">
      <c r="I19" s="116"/>
    </row>
  </sheetData>
  <mergeCells count="5">
    <mergeCell ref="A1:I2"/>
    <mergeCell ref="H3:I3"/>
    <mergeCell ref="H4:I4"/>
    <mergeCell ref="H9:I9"/>
    <mergeCell ref="H14:I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D8"/>
  <sheetViews>
    <sheetView zoomScale="120" zoomScaleNormal="120" workbookViewId="0">
      <selection activeCell="D5" sqref="D5"/>
    </sheetView>
  </sheetViews>
  <sheetFormatPr defaultColWidth="9.21875" defaultRowHeight="17.399999999999999" x14ac:dyDescent="0.3"/>
  <cols>
    <col min="1" max="1" width="30.77734375" style="44" customWidth="1"/>
    <col min="2" max="2" width="14" style="44" customWidth="1"/>
    <col min="3" max="3" width="9.21875" style="44" customWidth="1"/>
    <col min="4" max="4" width="45.21875" style="44" customWidth="1"/>
    <col min="5" max="16384" width="9.21875" style="44"/>
  </cols>
  <sheetData>
    <row r="1" spans="1:4" x14ac:dyDescent="0.3">
      <c r="A1" s="568" t="s">
        <v>189</v>
      </c>
      <c r="B1" s="568"/>
      <c r="C1" s="569" t="s">
        <v>198</v>
      </c>
      <c r="D1" s="569"/>
    </row>
    <row r="2" spans="1:4" ht="22.8" x14ac:dyDescent="0.3">
      <c r="A2" s="86">
        <v>0</v>
      </c>
      <c r="B2" s="71">
        <v>4.6300000000000001E-2</v>
      </c>
      <c r="C2" s="85" t="s">
        <v>167</v>
      </c>
      <c r="D2" s="117"/>
    </row>
    <row r="3" spans="1:4" ht="22.8" x14ac:dyDescent="0.3">
      <c r="A3" s="87">
        <v>35000</v>
      </c>
      <c r="B3" s="71">
        <v>6.5000000000000002E-2</v>
      </c>
      <c r="C3" s="85" t="s">
        <v>173</v>
      </c>
      <c r="D3" s="117"/>
    </row>
    <row r="4" spans="1:4" ht="22.8" x14ac:dyDescent="0.3">
      <c r="A4" s="88">
        <v>70000</v>
      </c>
      <c r="B4" s="82">
        <v>8.2500000000000004E-2</v>
      </c>
      <c r="C4" s="85" t="s">
        <v>171</v>
      </c>
      <c r="D4" s="117"/>
    </row>
    <row r="5" spans="1:4" ht="22.8" x14ac:dyDescent="0.3">
      <c r="A5" s="88">
        <v>100000</v>
      </c>
      <c r="B5" s="83">
        <v>0.1</v>
      </c>
      <c r="C5" s="85" t="s">
        <v>176</v>
      </c>
      <c r="D5" s="117"/>
    </row>
    <row r="7" spans="1:4" x14ac:dyDescent="0.3">
      <c r="A7" s="570" t="s">
        <v>206</v>
      </c>
      <c r="B7" s="570"/>
    </row>
    <row r="8" spans="1:4" x14ac:dyDescent="0.3">
      <c r="A8" s="571">
        <v>200000</v>
      </c>
      <c r="B8" s="571"/>
    </row>
  </sheetData>
  <mergeCells count="4">
    <mergeCell ref="A1:B1"/>
    <mergeCell ref="C1:D1"/>
    <mergeCell ref="A7:B7"/>
    <mergeCell ref="A8:B8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11BA-A6F5-4D0F-8DB8-5D9870299118}">
  <sheetPr codeName="Planilha17"/>
  <dimension ref="A1:D13"/>
  <sheetViews>
    <sheetView zoomScale="110" zoomScaleNormal="110" workbookViewId="0">
      <selection activeCell="A13" sqref="A13:D13"/>
    </sheetView>
  </sheetViews>
  <sheetFormatPr defaultRowHeight="14.4" x14ac:dyDescent="0.3"/>
  <cols>
    <col min="1" max="1" width="64" customWidth="1"/>
    <col min="2" max="2" width="23.5546875" customWidth="1"/>
    <col min="3" max="4" width="18.21875" customWidth="1"/>
  </cols>
  <sheetData>
    <row r="1" spans="1:4" x14ac:dyDescent="0.3">
      <c r="A1" s="1" t="s">
        <v>252</v>
      </c>
      <c r="B1" s="4">
        <v>50000</v>
      </c>
      <c r="C1" s="1" t="s">
        <v>253</v>
      </c>
      <c r="D1" s="4">
        <v>130000</v>
      </c>
    </row>
    <row r="2" spans="1:4" ht="45" customHeight="1" x14ac:dyDescent="0.3">
      <c r="A2" s="125" t="s">
        <v>254</v>
      </c>
      <c r="B2" s="125" t="s">
        <v>255</v>
      </c>
      <c r="C2" s="125" t="s">
        <v>256</v>
      </c>
      <c r="D2" s="125" t="s">
        <v>257</v>
      </c>
    </row>
    <row r="3" spans="1:4" x14ac:dyDescent="0.3">
      <c r="A3" s="126" t="s">
        <v>259</v>
      </c>
      <c r="B3" s="1" t="s">
        <v>260</v>
      </c>
      <c r="C3" s="4">
        <v>134000</v>
      </c>
      <c r="D3" s="8"/>
    </row>
    <row r="4" spans="1:4" x14ac:dyDescent="0.3">
      <c r="A4" s="126" t="s">
        <v>261</v>
      </c>
      <c r="B4" s="1" t="s">
        <v>166</v>
      </c>
      <c r="C4" s="4">
        <v>123000</v>
      </c>
      <c r="D4" s="8"/>
    </row>
    <row r="5" spans="1:4" x14ac:dyDescent="0.3">
      <c r="A5" s="126" t="s">
        <v>262</v>
      </c>
      <c r="B5" s="1" t="s">
        <v>263</v>
      </c>
      <c r="C5" s="4">
        <v>150000</v>
      </c>
      <c r="D5" s="8"/>
    </row>
    <row r="6" spans="1:4" x14ac:dyDescent="0.3">
      <c r="A6" s="126" t="s">
        <v>264</v>
      </c>
      <c r="B6" s="1" t="s">
        <v>260</v>
      </c>
      <c r="C6" s="4">
        <v>150000</v>
      </c>
      <c r="D6" s="8"/>
    </row>
    <row r="7" spans="1:4" x14ac:dyDescent="0.3">
      <c r="A7" s="126" t="s">
        <v>265</v>
      </c>
      <c r="B7" s="1" t="s">
        <v>260</v>
      </c>
      <c r="C7" s="4"/>
      <c r="D7" s="8"/>
    </row>
    <row r="8" spans="1:4" x14ac:dyDescent="0.3">
      <c r="A8" s="126" t="s">
        <v>266</v>
      </c>
      <c r="B8" s="1" t="s">
        <v>166</v>
      </c>
      <c r="C8" s="4">
        <v>120000</v>
      </c>
      <c r="D8" s="8"/>
    </row>
    <row r="9" spans="1:4" x14ac:dyDescent="0.3">
      <c r="A9" s="126" t="s">
        <v>267</v>
      </c>
      <c r="B9" s="1" t="s">
        <v>263</v>
      </c>
      <c r="C9" s="4">
        <v>87900</v>
      </c>
      <c r="D9" s="8"/>
    </row>
    <row r="10" spans="1:4" x14ac:dyDescent="0.3">
      <c r="A10" s="126" t="s">
        <v>268</v>
      </c>
      <c r="B10" s="1" t="s">
        <v>263</v>
      </c>
      <c r="C10" s="4">
        <v>123000</v>
      </c>
      <c r="D10" s="8"/>
    </row>
    <row r="11" spans="1:4" x14ac:dyDescent="0.3">
      <c r="A11" s="126" t="s">
        <v>269</v>
      </c>
      <c r="B11" s="1" t="s">
        <v>166</v>
      </c>
      <c r="C11" s="4">
        <v>76900</v>
      </c>
      <c r="D11" s="8"/>
    </row>
    <row r="12" spans="1:4" x14ac:dyDescent="0.3">
      <c r="A12" s="126" t="s">
        <v>270</v>
      </c>
      <c r="B12" s="1" t="s">
        <v>166</v>
      </c>
      <c r="C12" s="4">
        <v>143000</v>
      </c>
      <c r="D12" s="8"/>
    </row>
    <row r="13" spans="1:4" x14ac:dyDescent="0.3">
      <c r="A13" s="572" t="s">
        <v>258</v>
      </c>
      <c r="B13" s="572"/>
      <c r="C13" s="572"/>
      <c r="D13" s="572"/>
    </row>
  </sheetData>
  <mergeCells count="1"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5482-5DF4-4E86-A3AC-2C5BC9EC22CD}">
  <sheetPr codeName="Planilha18"/>
  <dimension ref="A1:E15"/>
  <sheetViews>
    <sheetView zoomScaleNormal="100" workbookViewId="0">
      <selection activeCell="E3" sqref="E3"/>
    </sheetView>
  </sheetViews>
  <sheetFormatPr defaultRowHeight="14.4" x14ac:dyDescent="0.3"/>
  <cols>
    <col min="1" max="4" width="24.77734375" customWidth="1"/>
    <col min="5" max="5" width="24.77734375" style="7" customWidth="1"/>
  </cols>
  <sheetData>
    <row r="1" spans="1:5" x14ac:dyDescent="0.3">
      <c r="A1" s="448" t="s">
        <v>229</v>
      </c>
      <c r="B1" s="448"/>
      <c r="C1" s="574"/>
      <c r="D1" s="448" t="s">
        <v>166</v>
      </c>
      <c r="E1" s="448"/>
    </row>
    <row r="2" spans="1:5" x14ac:dyDescent="0.3">
      <c r="A2" s="1" t="s">
        <v>137</v>
      </c>
      <c r="B2" s="4">
        <f>MAX(VendasSCA!C3:C12)</f>
        <v>150000</v>
      </c>
      <c r="C2" s="574"/>
      <c r="D2" s="5" t="s">
        <v>275</v>
      </c>
      <c r="E2" s="1">
        <f>COUNTIF(VendasSCA!B3:B12,"USADOS")</f>
        <v>4</v>
      </c>
    </row>
    <row r="3" spans="1:5" x14ac:dyDescent="0.3">
      <c r="A3" s="1" t="s">
        <v>138</v>
      </c>
      <c r="B3" s="4">
        <f>MIN(VendasSCA!C3:C12)</f>
        <v>76900</v>
      </c>
      <c r="C3" s="574"/>
      <c r="D3" s="5" t="s">
        <v>276</v>
      </c>
      <c r="E3" s="1"/>
    </row>
    <row r="4" spans="1:5" x14ac:dyDescent="0.3">
      <c r="A4" s="1" t="s">
        <v>37</v>
      </c>
      <c r="B4" s="4">
        <f>AVERAGE(VendasSCA!C3:C12)</f>
        <v>123088.88888888889</v>
      </c>
      <c r="C4" s="574"/>
      <c r="D4" s="5" t="s">
        <v>277</v>
      </c>
      <c r="E4" s="1"/>
    </row>
    <row r="5" spans="1:5" x14ac:dyDescent="0.3">
      <c r="C5" s="574"/>
      <c r="D5" s="5" t="s">
        <v>278</v>
      </c>
      <c r="E5" s="1"/>
    </row>
    <row r="6" spans="1:5" x14ac:dyDescent="0.3">
      <c r="A6" s="448" t="s">
        <v>274</v>
      </c>
      <c r="B6" s="448"/>
      <c r="C6" s="574"/>
      <c r="D6" s="448" t="s">
        <v>263</v>
      </c>
      <c r="E6" s="448"/>
    </row>
    <row r="7" spans="1:5" x14ac:dyDescent="0.3">
      <c r="A7" s="1" t="s">
        <v>69</v>
      </c>
      <c r="B7" s="1">
        <f>COUNTA(VendasSCA!A3:A12)</f>
        <v>10</v>
      </c>
      <c r="C7" s="574"/>
      <c r="D7" s="5" t="s">
        <v>275</v>
      </c>
      <c r="E7" s="1">
        <f>COUNTIF(VendasSCA!B3:B12,"ZERO KM")</f>
        <v>3</v>
      </c>
    </row>
    <row r="8" spans="1:5" x14ac:dyDescent="0.3">
      <c r="A8" s="1" t="s">
        <v>271</v>
      </c>
      <c r="B8" s="1">
        <f>COUNTBLANK(VendasSCA!C3:C12)</f>
        <v>1</v>
      </c>
      <c r="C8" s="574"/>
      <c r="D8" s="5" t="s">
        <v>276</v>
      </c>
      <c r="E8" s="1"/>
    </row>
    <row r="9" spans="1:5" x14ac:dyDescent="0.3">
      <c r="A9" s="1" t="s">
        <v>272</v>
      </c>
      <c r="B9" s="1">
        <f>COUNT(VendasSCA!C3:C12)</f>
        <v>9</v>
      </c>
      <c r="C9" s="574"/>
      <c r="D9" s="5" t="s">
        <v>277</v>
      </c>
      <c r="E9" s="1"/>
    </row>
    <row r="10" spans="1:5" x14ac:dyDescent="0.3">
      <c r="A10" s="1" t="s">
        <v>273</v>
      </c>
      <c r="B10" s="1">
        <f>COUNTIF(VendasSCA!D3:D12,1)</f>
        <v>0</v>
      </c>
      <c r="C10" s="574"/>
      <c r="D10" s="5" t="s">
        <v>278</v>
      </c>
      <c r="E10" s="1"/>
    </row>
    <row r="11" spans="1:5" x14ac:dyDescent="0.3">
      <c r="A11" s="573" t="s">
        <v>258</v>
      </c>
      <c r="B11" s="573"/>
      <c r="C11" s="574"/>
      <c r="D11" s="448" t="s">
        <v>260</v>
      </c>
      <c r="E11" s="448"/>
    </row>
    <row r="12" spans="1:5" x14ac:dyDescent="0.3">
      <c r="A12" s="573"/>
      <c r="B12" s="573"/>
      <c r="C12" s="574"/>
      <c r="D12" s="5" t="s">
        <v>275</v>
      </c>
      <c r="E12" s="1">
        <f>COUNTIF(VendasSCA!B3:B12,"ISENÇÕES")</f>
        <v>3</v>
      </c>
    </row>
    <row r="13" spans="1:5" x14ac:dyDescent="0.3">
      <c r="A13" s="573"/>
      <c r="B13" s="573"/>
      <c r="C13" s="574"/>
      <c r="D13" s="5" t="s">
        <v>276</v>
      </c>
      <c r="E13" s="1"/>
    </row>
    <row r="14" spans="1:5" x14ac:dyDescent="0.3">
      <c r="A14" s="573"/>
      <c r="B14" s="573"/>
      <c r="C14" s="574"/>
      <c r="D14" s="5" t="s">
        <v>277</v>
      </c>
      <c r="E14" s="1"/>
    </row>
    <row r="15" spans="1:5" x14ac:dyDescent="0.3">
      <c r="A15" s="573"/>
      <c r="B15" s="573"/>
      <c r="C15" s="574"/>
      <c r="D15" s="5" t="s">
        <v>278</v>
      </c>
      <c r="E15" s="1"/>
    </row>
  </sheetData>
  <mergeCells count="7">
    <mergeCell ref="A1:B1"/>
    <mergeCell ref="A6:B6"/>
    <mergeCell ref="D1:E1"/>
    <mergeCell ref="D6:E6"/>
    <mergeCell ref="D11:E11"/>
    <mergeCell ref="A11:B15"/>
    <mergeCell ref="C1:C15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8C21-FC1F-4A34-9BE4-6E33DDB4836D}">
  <dimension ref="A1:V346"/>
  <sheetViews>
    <sheetView showGridLines="0" topLeftCell="B1" workbookViewId="0">
      <pane ySplit="2" topLeftCell="A3" activePane="bottomLeft" state="frozen"/>
      <selection pane="bottomLeft" activeCell="H10" sqref="H10"/>
    </sheetView>
  </sheetViews>
  <sheetFormatPr defaultColWidth="0" defaultRowHeight="0" customHeight="1" zeroHeight="1" x14ac:dyDescent="0.3"/>
  <cols>
    <col min="1" max="1" width="2.33203125" customWidth="1"/>
    <col min="2" max="2" width="19.44140625" customWidth="1"/>
    <col min="3" max="4" width="15.33203125" customWidth="1"/>
    <col min="5" max="5" width="10.33203125" customWidth="1"/>
    <col min="6" max="6" width="22.5546875" bestFit="1" customWidth="1"/>
    <col min="7" max="7" width="21" bestFit="1" customWidth="1"/>
    <col min="8" max="8" width="20.109375" customWidth="1"/>
    <col min="9" max="9" width="20.33203125" bestFit="1" customWidth="1"/>
    <col min="10" max="10" width="16.44140625" customWidth="1"/>
    <col min="11" max="11" width="12.5546875" customWidth="1"/>
    <col min="12" max="12" width="13.44140625" customWidth="1"/>
    <col min="13" max="14" width="11.33203125" bestFit="1" customWidth="1"/>
    <col min="15" max="17" width="9.33203125" customWidth="1"/>
    <col min="18" max="22" width="0" hidden="1" customWidth="1"/>
    <col min="23" max="16384" width="9.33203125" hidden="1"/>
  </cols>
  <sheetData>
    <row r="1" spans="1:16" s="255" customFormat="1" ht="9" customHeight="1" x14ac:dyDescent="0.3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6" s="256" customFormat="1" ht="46.5" customHeight="1" thickBot="1" x14ac:dyDescent="0.35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</row>
    <row r="3" spans="1:16" s="337" customFormat="1" ht="15.6" thickTop="1" thickBot="1" x14ac:dyDescent="0.3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</row>
    <row r="4" spans="1:16" s="337" customFormat="1" ht="16.2" thickBot="1" x14ac:dyDescent="0.35">
      <c r="A4" s="144"/>
      <c r="B4" s="338" t="s">
        <v>893</v>
      </c>
      <c r="C4" s="338" t="s">
        <v>48</v>
      </c>
      <c r="D4" s="338" t="s">
        <v>894</v>
      </c>
      <c r="E4" s="144"/>
      <c r="F4" s="339" t="s">
        <v>895</v>
      </c>
      <c r="G4" s="339"/>
      <c r="H4" s="144"/>
      <c r="I4" s="339" t="s">
        <v>896</v>
      </c>
      <c r="J4" s="339"/>
      <c r="K4" s="144"/>
    </row>
    <row r="5" spans="1:16" s="337" customFormat="1" ht="16.2" thickBot="1" x14ac:dyDescent="0.35">
      <c r="A5" s="144"/>
      <c r="B5" s="340" t="s">
        <v>897</v>
      </c>
      <c r="C5" s="341" t="s">
        <v>234</v>
      </c>
      <c r="D5" s="342">
        <v>352</v>
      </c>
      <c r="E5" s="343"/>
      <c r="F5" s="338" t="s">
        <v>898</v>
      </c>
      <c r="G5" s="344" t="s">
        <v>899</v>
      </c>
      <c r="H5" s="144"/>
      <c r="I5" s="345" t="s">
        <v>898</v>
      </c>
      <c r="J5" s="346" t="s">
        <v>597</v>
      </c>
      <c r="K5" s="144"/>
      <c r="M5" s="347" t="s">
        <v>900</v>
      </c>
      <c r="N5" s="347" t="s">
        <v>901</v>
      </c>
    </row>
    <row r="6" spans="1:16" s="337" customFormat="1" ht="14.4" x14ac:dyDescent="0.3">
      <c r="A6" s="144"/>
      <c r="B6" s="340" t="s">
        <v>902</v>
      </c>
      <c r="C6" s="341" t="s">
        <v>903</v>
      </c>
      <c r="D6" s="342">
        <v>356</v>
      </c>
      <c r="E6" s="343"/>
      <c r="F6" s="348" t="s">
        <v>904</v>
      </c>
      <c r="G6" s="349" t="s">
        <v>901</v>
      </c>
      <c r="H6" s="144"/>
      <c r="I6" s="350" t="s">
        <v>905</v>
      </c>
      <c r="J6" s="351"/>
      <c r="K6" s="144"/>
      <c r="M6" s="347" t="s">
        <v>906</v>
      </c>
      <c r="N6" s="347" t="s">
        <v>234</v>
      </c>
    </row>
    <row r="7" spans="1:16" s="337" customFormat="1" ht="14.4" x14ac:dyDescent="0.3">
      <c r="A7" s="144"/>
      <c r="B7" s="340" t="s">
        <v>907</v>
      </c>
      <c r="C7" s="341" t="s">
        <v>908</v>
      </c>
      <c r="D7" s="342">
        <v>350</v>
      </c>
      <c r="E7" s="343"/>
      <c r="F7" s="144"/>
      <c r="G7" s="144"/>
      <c r="H7" s="144"/>
      <c r="I7" s="144"/>
      <c r="J7" s="144"/>
      <c r="K7" s="144"/>
      <c r="M7" s="347" t="s">
        <v>904</v>
      </c>
      <c r="N7" s="347" t="s">
        <v>909</v>
      </c>
    </row>
    <row r="8" spans="1:16" s="337" customFormat="1" ht="14.4" x14ac:dyDescent="0.3">
      <c r="A8" s="144"/>
      <c r="B8" s="340" t="s">
        <v>910</v>
      </c>
      <c r="C8" s="341" t="s">
        <v>909</v>
      </c>
      <c r="D8" s="342">
        <v>373</v>
      </c>
      <c r="E8" s="343"/>
      <c r="F8" s="352" t="s">
        <v>895</v>
      </c>
      <c r="G8" s="353"/>
      <c r="H8" s="144"/>
      <c r="I8" s="144"/>
      <c r="J8" s="144"/>
      <c r="K8" s="144"/>
      <c r="M8" s="347" t="s">
        <v>911</v>
      </c>
      <c r="N8" s="347" t="s">
        <v>903</v>
      </c>
    </row>
    <row r="9" spans="1:16" s="337" customFormat="1" ht="14.4" x14ac:dyDescent="0.3">
      <c r="A9" s="144"/>
      <c r="B9" s="340" t="s">
        <v>912</v>
      </c>
      <c r="C9" s="341" t="s">
        <v>901</v>
      </c>
      <c r="D9" s="342">
        <v>257</v>
      </c>
      <c r="E9" s="343"/>
      <c r="F9" s="352" t="s">
        <v>913</v>
      </c>
      <c r="G9" s="353"/>
      <c r="H9" s="144"/>
      <c r="I9" s="144"/>
      <c r="J9" s="144"/>
      <c r="K9" s="144"/>
      <c r="N9" s="347" t="s">
        <v>908</v>
      </c>
    </row>
    <row r="10" spans="1:16" s="337" customFormat="1" ht="14.4" x14ac:dyDescent="0.3">
      <c r="A10" s="144"/>
      <c r="B10" s="340" t="s">
        <v>914</v>
      </c>
      <c r="C10" s="341" t="s">
        <v>234</v>
      </c>
      <c r="D10" s="342">
        <v>203</v>
      </c>
      <c r="E10" s="343"/>
      <c r="F10" s="352" t="s">
        <v>915</v>
      </c>
      <c r="G10" s="354"/>
      <c r="H10" s="144"/>
      <c r="I10" s="144"/>
      <c r="J10" s="144"/>
      <c r="K10" s="144"/>
    </row>
    <row r="11" spans="1:16" s="337" customFormat="1" ht="14.4" x14ac:dyDescent="0.3">
      <c r="A11" s="144"/>
      <c r="B11" s="340" t="s">
        <v>916</v>
      </c>
      <c r="C11" s="341" t="s">
        <v>908</v>
      </c>
      <c r="D11" s="342">
        <v>390</v>
      </c>
      <c r="E11" s="343"/>
      <c r="F11" s="144"/>
      <c r="G11" s="144"/>
      <c r="H11" s="144"/>
      <c r="I11" s="144"/>
      <c r="J11" s="144"/>
      <c r="K11" s="144"/>
    </row>
    <row r="12" spans="1:16" s="337" customFormat="1" ht="14.4" x14ac:dyDescent="0.3">
      <c r="A12" s="144"/>
      <c r="B12" s="340" t="s">
        <v>917</v>
      </c>
      <c r="C12" s="341" t="s">
        <v>903</v>
      </c>
      <c r="D12" s="342">
        <v>392</v>
      </c>
      <c r="E12" s="343"/>
      <c r="F12" s="144"/>
      <c r="G12" s="144"/>
      <c r="H12" s="144"/>
      <c r="I12" s="144"/>
      <c r="J12" s="144"/>
      <c r="K12" s="144"/>
    </row>
    <row r="13" spans="1:16" ht="14.4" x14ac:dyDescent="0.3">
      <c r="A13" s="144"/>
      <c r="B13" s="340" t="s">
        <v>918</v>
      </c>
      <c r="C13" s="341" t="s">
        <v>908</v>
      </c>
      <c r="D13" s="342">
        <v>242</v>
      </c>
      <c r="E13" s="343"/>
      <c r="F13" s="144"/>
      <c r="G13" s="144"/>
      <c r="H13" s="144"/>
      <c r="I13" s="144"/>
      <c r="J13" s="144"/>
      <c r="K13" s="144"/>
      <c r="L13" s="355"/>
      <c r="M13" s="355"/>
      <c r="N13" s="355"/>
      <c r="O13" s="337"/>
      <c r="P13" s="337"/>
    </row>
    <row r="14" spans="1:16" ht="14.4" x14ac:dyDescent="0.3">
      <c r="A14" s="144"/>
      <c r="B14" s="340" t="s">
        <v>907</v>
      </c>
      <c r="C14" s="341" t="s">
        <v>234</v>
      </c>
      <c r="D14" s="342">
        <v>485</v>
      </c>
      <c r="E14" s="343"/>
      <c r="F14" s="144"/>
      <c r="G14" s="144"/>
      <c r="H14" s="144"/>
      <c r="I14" s="144"/>
      <c r="J14" s="144"/>
      <c r="K14" s="144"/>
      <c r="L14" s="355"/>
      <c r="M14" s="355"/>
      <c r="N14" s="355"/>
    </row>
    <row r="15" spans="1:16" ht="14.4" x14ac:dyDescent="0.3">
      <c r="A15" s="144"/>
      <c r="B15" s="340" t="s">
        <v>919</v>
      </c>
      <c r="C15" s="341" t="s">
        <v>903</v>
      </c>
      <c r="D15" s="342">
        <v>262</v>
      </c>
      <c r="E15" s="343"/>
      <c r="F15" s="144"/>
      <c r="G15" s="144"/>
      <c r="H15" s="144"/>
      <c r="I15" s="144"/>
      <c r="J15" s="144"/>
      <c r="K15" s="144"/>
      <c r="L15" s="355"/>
      <c r="M15" s="355"/>
      <c r="N15" s="355"/>
    </row>
    <row r="16" spans="1:16" ht="14.4" x14ac:dyDescent="0.3">
      <c r="A16" s="144"/>
      <c r="B16" s="340" t="s">
        <v>914</v>
      </c>
      <c r="C16" s="341" t="s">
        <v>901</v>
      </c>
      <c r="D16" s="342">
        <v>439</v>
      </c>
      <c r="E16" s="343"/>
      <c r="F16" s="144"/>
      <c r="G16" s="144"/>
      <c r="H16" s="144"/>
      <c r="I16" s="144"/>
      <c r="J16" s="144"/>
      <c r="K16" s="144"/>
      <c r="L16" s="355"/>
      <c r="M16" s="355"/>
      <c r="N16" s="355"/>
    </row>
    <row r="17" spans="1:14" ht="14.4" x14ac:dyDescent="0.3">
      <c r="A17" s="144"/>
      <c r="B17" s="340" t="s">
        <v>916</v>
      </c>
      <c r="C17" s="341" t="s">
        <v>901</v>
      </c>
      <c r="D17" s="342">
        <v>278</v>
      </c>
      <c r="E17" s="343"/>
      <c r="F17" s="144"/>
      <c r="G17" s="144"/>
      <c r="H17" s="144"/>
      <c r="I17" s="144"/>
      <c r="J17" s="144"/>
      <c r="K17" s="144"/>
      <c r="L17" s="355"/>
      <c r="M17" s="355"/>
      <c r="N17" s="355"/>
    </row>
    <row r="18" spans="1:14" ht="14.4" x14ac:dyDescent="0.3">
      <c r="A18" s="144"/>
      <c r="B18" s="340" t="s">
        <v>918</v>
      </c>
      <c r="C18" s="341" t="s">
        <v>909</v>
      </c>
      <c r="D18" s="342">
        <v>333</v>
      </c>
      <c r="E18" s="343"/>
      <c r="F18" s="144"/>
      <c r="G18" s="144"/>
      <c r="H18" s="144"/>
      <c r="I18" s="144"/>
      <c r="J18" s="144"/>
      <c r="K18" s="144"/>
      <c r="L18" s="355"/>
      <c r="M18" s="355"/>
      <c r="N18" s="355"/>
    </row>
    <row r="19" spans="1:14" ht="14.4" x14ac:dyDescent="0.3">
      <c r="A19" s="144"/>
      <c r="B19" s="340" t="s">
        <v>914</v>
      </c>
      <c r="C19" s="341" t="s">
        <v>901</v>
      </c>
      <c r="D19" s="356">
        <v>203</v>
      </c>
      <c r="E19" s="144"/>
      <c r="F19" s="144"/>
      <c r="G19" s="144"/>
      <c r="H19" s="144"/>
      <c r="I19" s="144"/>
      <c r="J19" s="144"/>
      <c r="K19" s="144"/>
    </row>
    <row r="20" spans="1:14" ht="14.4" x14ac:dyDescent="0.3">
      <c r="A20" s="144"/>
      <c r="B20" s="340" t="s">
        <v>916</v>
      </c>
      <c r="C20" s="341" t="s">
        <v>901</v>
      </c>
      <c r="D20" s="356">
        <v>390</v>
      </c>
      <c r="E20" s="144"/>
      <c r="F20" s="144"/>
      <c r="G20" s="144"/>
      <c r="H20" s="144"/>
      <c r="I20" s="144"/>
      <c r="J20" s="144"/>
      <c r="K20" s="144"/>
    </row>
    <row r="21" spans="1:14" ht="14.4" x14ac:dyDescent="0.3">
      <c r="A21" s="144"/>
      <c r="B21" s="340" t="s">
        <v>917</v>
      </c>
      <c r="C21" s="341" t="s">
        <v>908</v>
      </c>
      <c r="D21" s="356">
        <v>392</v>
      </c>
      <c r="E21" s="144"/>
      <c r="F21" s="144"/>
      <c r="G21" s="144"/>
      <c r="H21" s="144"/>
      <c r="I21" s="144"/>
      <c r="J21" s="144"/>
      <c r="K21" s="144"/>
    </row>
    <row r="22" spans="1:14" ht="14.4" x14ac:dyDescent="0.3">
      <c r="A22" s="144"/>
      <c r="B22" s="340" t="s">
        <v>918</v>
      </c>
      <c r="C22" s="341" t="s">
        <v>908</v>
      </c>
      <c r="D22" s="356">
        <v>242</v>
      </c>
      <c r="E22" s="144"/>
      <c r="F22" s="144"/>
      <c r="G22" s="144"/>
      <c r="H22" s="144"/>
      <c r="I22" s="144"/>
      <c r="J22" s="144"/>
      <c r="K22" s="144"/>
    </row>
    <row r="23" spans="1:14" ht="14.4" x14ac:dyDescent="0.3">
      <c r="A23" s="144"/>
      <c r="B23" s="340" t="s">
        <v>907</v>
      </c>
      <c r="C23" s="341" t="s">
        <v>903</v>
      </c>
      <c r="D23" s="356">
        <v>485</v>
      </c>
      <c r="E23" s="144"/>
      <c r="F23" s="144"/>
      <c r="G23" s="144"/>
      <c r="H23" s="144"/>
      <c r="I23" s="144"/>
      <c r="J23" s="144"/>
      <c r="K23" s="144"/>
    </row>
    <row r="24" spans="1:14" ht="14.4" x14ac:dyDescent="0.3">
      <c r="A24" s="144"/>
      <c r="B24" s="357" t="s">
        <v>907</v>
      </c>
      <c r="C24" s="358" t="s">
        <v>909</v>
      </c>
      <c r="D24" s="359">
        <v>262</v>
      </c>
      <c r="E24" s="144"/>
      <c r="F24" s="144"/>
      <c r="G24" s="144"/>
      <c r="H24" s="144"/>
      <c r="I24" s="144"/>
      <c r="J24" s="144"/>
      <c r="K24" s="144"/>
    </row>
    <row r="25" spans="1:14" ht="14.4" x14ac:dyDescent="0.3">
      <c r="A25" s="144"/>
      <c r="B25" s="340" t="s">
        <v>914</v>
      </c>
      <c r="C25" s="341" t="s">
        <v>908</v>
      </c>
      <c r="D25" s="356">
        <v>203</v>
      </c>
      <c r="E25" s="144"/>
      <c r="F25" s="144"/>
      <c r="G25" s="144"/>
      <c r="H25" s="144"/>
      <c r="I25" s="144"/>
      <c r="J25" s="144"/>
      <c r="K25" s="144"/>
    </row>
    <row r="26" spans="1:14" ht="14.4" x14ac:dyDescent="0.3">
      <c r="A26" s="144"/>
      <c r="B26" s="340" t="s">
        <v>916</v>
      </c>
      <c r="C26" s="341" t="s">
        <v>908</v>
      </c>
      <c r="D26" s="356">
        <v>390</v>
      </c>
      <c r="E26" s="144"/>
      <c r="F26" s="144"/>
      <c r="G26" s="144"/>
      <c r="H26" s="144"/>
      <c r="I26" s="144"/>
      <c r="J26" s="144"/>
      <c r="K26" s="144"/>
    </row>
    <row r="27" spans="1:14" ht="14.4" x14ac:dyDescent="0.3">
      <c r="A27" s="144"/>
      <c r="B27" s="340" t="s">
        <v>917</v>
      </c>
      <c r="C27" s="341" t="s">
        <v>903</v>
      </c>
      <c r="D27" s="356">
        <v>392</v>
      </c>
      <c r="E27" s="144"/>
      <c r="F27" s="144"/>
      <c r="G27" s="144"/>
      <c r="H27" s="144"/>
      <c r="I27" s="144"/>
      <c r="J27" s="144"/>
      <c r="K27" s="144"/>
    </row>
    <row r="28" spans="1:14" ht="14.4" x14ac:dyDescent="0.3">
      <c r="A28" s="144"/>
      <c r="B28" s="340" t="s">
        <v>918</v>
      </c>
      <c r="C28" s="341" t="s">
        <v>903</v>
      </c>
      <c r="D28" s="356">
        <v>242</v>
      </c>
      <c r="E28" s="144"/>
      <c r="F28" s="144"/>
      <c r="G28" s="144"/>
      <c r="H28" s="144"/>
      <c r="I28" s="144"/>
      <c r="J28" s="144"/>
      <c r="K28" s="144"/>
    </row>
    <row r="29" spans="1:14" ht="14.4" x14ac:dyDescent="0.3">
      <c r="B29" s="340" t="s">
        <v>907</v>
      </c>
      <c r="C29" s="341" t="s">
        <v>901</v>
      </c>
      <c r="D29" s="356">
        <v>485</v>
      </c>
    </row>
    <row r="30" spans="1:14" ht="14.4" x14ac:dyDescent="0.3">
      <c r="B30" s="357" t="s">
        <v>919</v>
      </c>
      <c r="C30" s="358" t="s">
        <v>234</v>
      </c>
      <c r="D30" s="359">
        <v>262</v>
      </c>
    </row>
    <row r="31" spans="1:14" ht="14.4" x14ac:dyDescent="0.3">
      <c r="B31" s="340" t="s">
        <v>897</v>
      </c>
      <c r="C31" s="341" t="s">
        <v>909</v>
      </c>
      <c r="D31" s="356">
        <v>262</v>
      </c>
    </row>
    <row r="32" spans="1:14" ht="14.4" x14ac:dyDescent="0.3">
      <c r="B32" s="340" t="s">
        <v>914</v>
      </c>
      <c r="C32" s="341" t="s">
        <v>908</v>
      </c>
      <c r="D32" s="356">
        <v>203</v>
      </c>
    </row>
    <row r="33" spans="2:9" ht="14.4" x14ac:dyDescent="0.3">
      <c r="B33" s="340" t="s">
        <v>916</v>
      </c>
      <c r="C33" s="341" t="s">
        <v>908</v>
      </c>
      <c r="D33" s="356">
        <v>390</v>
      </c>
    </row>
    <row r="34" spans="2:9" ht="14.4" x14ac:dyDescent="0.3">
      <c r="B34" s="340" t="s">
        <v>917</v>
      </c>
      <c r="C34" s="341" t="s">
        <v>903</v>
      </c>
      <c r="D34" s="356">
        <v>392</v>
      </c>
    </row>
    <row r="35" spans="2:9" ht="14.4" x14ac:dyDescent="0.3">
      <c r="B35" s="340" t="s">
        <v>918</v>
      </c>
      <c r="C35" s="341" t="s">
        <v>903</v>
      </c>
      <c r="D35" s="356">
        <v>242</v>
      </c>
    </row>
    <row r="36" spans="2:9" ht="14.4" x14ac:dyDescent="0.3">
      <c r="B36" s="340" t="s">
        <v>907</v>
      </c>
      <c r="C36" s="341" t="s">
        <v>901</v>
      </c>
      <c r="D36" s="356">
        <v>485</v>
      </c>
    </row>
    <row r="37" spans="2:9" ht="14.4" x14ac:dyDescent="0.3">
      <c r="B37" s="357" t="s">
        <v>919</v>
      </c>
      <c r="C37" s="358" t="s">
        <v>234</v>
      </c>
      <c r="D37" s="359">
        <v>262</v>
      </c>
    </row>
    <row r="38" spans="2:9" ht="14.4" x14ac:dyDescent="0.3"/>
    <row r="39" spans="2:9" ht="14.4" x14ac:dyDescent="0.3"/>
    <row r="40" spans="2:9" ht="14.4" x14ac:dyDescent="0.3"/>
    <row r="41" spans="2:9" ht="14.4" x14ac:dyDescent="0.3"/>
    <row r="42" spans="2:9" ht="14.4" x14ac:dyDescent="0.3"/>
    <row r="43" spans="2:9" ht="14.4" x14ac:dyDescent="0.3"/>
    <row r="44" spans="2:9" ht="14.4" x14ac:dyDescent="0.3"/>
    <row r="45" spans="2:9" ht="18.600000000000001" thickBot="1" x14ac:dyDescent="0.35">
      <c r="B45" s="360" t="s">
        <v>50</v>
      </c>
      <c r="C45" s="361" t="s">
        <v>920</v>
      </c>
      <c r="D45" s="361" t="s">
        <v>150</v>
      </c>
      <c r="F45" s="362" t="s">
        <v>920</v>
      </c>
      <c r="G45" s="363" t="s">
        <v>921</v>
      </c>
    </row>
    <row r="46" spans="2:9" ht="15" thickTop="1" x14ac:dyDescent="0.3">
      <c r="B46" s="364">
        <v>43466</v>
      </c>
      <c r="C46" s="365" t="s">
        <v>922</v>
      </c>
      <c r="D46" s="366">
        <v>3.65</v>
      </c>
    </row>
    <row r="47" spans="2:9" ht="18" x14ac:dyDescent="0.3">
      <c r="B47" s="367">
        <v>43466</v>
      </c>
      <c r="C47" s="368" t="s">
        <v>921</v>
      </c>
      <c r="D47" s="369">
        <v>4.82</v>
      </c>
      <c r="F47" s="362" t="s">
        <v>923</v>
      </c>
      <c r="G47" s="370" t="s">
        <v>924</v>
      </c>
      <c r="H47" s="370" t="s">
        <v>925</v>
      </c>
      <c r="I47" s="362" t="s">
        <v>926</v>
      </c>
    </row>
    <row r="48" spans="2:9" ht="14.4" x14ac:dyDescent="0.3">
      <c r="B48" s="367">
        <v>43466</v>
      </c>
      <c r="C48" s="368" t="s">
        <v>927</v>
      </c>
      <c r="D48" s="369">
        <v>4.29</v>
      </c>
    </row>
    <row r="49" spans="2:7" ht="14.4" x14ac:dyDescent="0.3">
      <c r="B49" s="367">
        <v>43467</v>
      </c>
      <c r="C49" s="368" t="s">
        <v>922</v>
      </c>
      <c r="D49" s="369">
        <v>3.73</v>
      </c>
    </row>
    <row r="50" spans="2:7" ht="18" x14ac:dyDescent="0.3">
      <c r="B50" s="367">
        <v>43467</v>
      </c>
      <c r="C50" s="368" t="s">
        <v>921</v>
      </c>
      <c r="D50" s="369">
        <v>4.7300000000000004</v>
      </c>
      <c r="F50" s="362" t="s">
        <v>928</v>
      </c>
      <c r="G50" s="371"/>
    </row>
    <row r="51" spans="2:7" ht="14.4" x14ac:dyDescent="0.3">
      <c r="B51" s="367">
        <v>43467</v>
      </c>
      <c r="C51" s="368" t="s">
        <v>927</v>
      </c>
      <c r="D51" s="369">
        <v>4.29</v>
      </c>
    </row>
    <row r="52" spans="2:7" ht="18" x14ac:dyDescent="0.3">
      <c r="B52" s="367">
        <v>43468</v>
      </c>
      <c r="C52" s="368" t="s">
        <v>922</v>
      </c>
      <c r="D52" s="369">
        <v>3.65</v>
      </c>
      <c r="F52" s="362" t="s">
        <v>929</v>
      </c>
      <c r="G52" s="371"/>
    </row>
    <row r="53" spans="2:7" ht="14.4" x14ac:dyDescent="0.3">
      <c r="B53" s="367">
        <v>43468</v>
      </c>
      <c r="C53" s="368" t="s">
        <v>921</v>
      </c>
      <c r="D53" s="369">
        <v>4.78</v>
      </c>
    </row>
    <row r="54" spans="2:7" ht="14.4" x14ac:dyDescent="0.3">
      <c r="B54" s="367">
        <v>43468</v>
      </c>
      <c r="C54" s="368" t="s">
        <v>927</v>
      </c>
      <c r="D54" s="369">
        <v>4.28</v>
      </c>
    </row>
    <row r="55" spans="2:7" ht="14.4" x14ac:dyDescent="0.3">
      <c r="B55" s="367">
        <v>43469</v>
      </c>
      <c r="C55" s="368" t="s">
        <v>922</v>
      </c>
      <c r="D55" s="369">
        <v>3.64</v>
      </c>
    </row>
    <row r="56" spans="2:7" ht="14.4" x14ac:dyDescent="0.3">
      <c r="B56" s="367">
        <v>43469</v>
      </c>
      <c r="C56" s="368" t="s">
        <v>921</v>
      </c>
      <c r="D56" s="369">
        <v>4.7300000000000004</v>
      </c>
    </row>
    <row r="57" spans="2:7" ht="14.4" x14ac:dyDescent="0.3">
      <c r="B57" s="367">
        <v>43469</v>
      </c>
      <c r="C57" s="368" t="s">
        <v>927</v>
      </c>
      <c r="D57" s="369">
        <v>4.21</v>
      </c>
    </row>
    <row r="58" spans="2:7" ht="14.4" x14ac:dyDescent="0.3">
      <c r="B58" s="367">
        <v>43470</v>
      </c>
      <c r="C58" s="368" t="s">
        <v>922</v>
      </c>
      <c r="D58" s="369">
        <v>3.68</v>
      </c>
    </row>
    <row r="59" spans="2:7" ht="14.4" x14ac:dyDescent="0.3">
      <c r="B59" s="367">
        <v>43470</v>
      </c>
      <c r="C59" s="368" t="s">
        <v>921</v>
      </c>
      <c r="D59" s="369">
        <v>4.74</v>
      </c>
    </row>
    <row r="60" spans="2:7" ht="14.4" x14ac:dyDescent="0.3">
      <c r="B60" s="367">
        <v>43470</v>
      </c>
      <c r="C60" s="368" t="s">
        <v>927</v>
      </c>
      <c r="D60" s="369">
        <v>4.26</v>
      </c>
    </row>
    <row r="61" spans="2:7" ht="14.4" x14ac:dyDescent="0.3">
      <c r="B61" s="367">
        <v>43471</v>
      </c>
      <c r="C61" s="368" t="s">
        <v>922</v>
      </c>
      <c r="D61" s="369">
        <v>3.6</v>
      </c>
    </row>
    <row r="62" spans="2:7" ht="14.4" x14ac:dyDescent="0.3">
      <c r="B62" s="367">
        <v>43471</v>
      </c>
      <c r="C62" s="368" t="s">
        <v>921</v>
      </c>
      <c r="D62" s="369">
        <v>4.8</v>
      </c>
    </row>
    <row r="63" spans="2:7" ht="14.4" x14ac:dyDescent="0.3">
      <c r="B63" s="367">
        <v>43471</v>
      </c>
      <c r="C63" s="368" t="s">
        <v>927</v>
      </c>
      <c r="D63" s="369">
        <v>4.3</v>
      </c>
    </row>
    <row r="64" spans="2:7" ht="14.4" x14ac:dyDescent="0.3">
      <c r="B64" s="367">
        <v>43472</v>
      </c>
      <c r="C64" s="368" t="s">
        <v>922</v>
      </c>
      <c r="D64" s="369">
        <v>3.63</v>
      </c>
    </row>
    <row r="65" spans="2:4" ht="14.4" x14ac:dyDescent="0.3">
      <c r="B65" s="367">
        <v>43472</v>
      </c>
      <c r="C65" s="368" t="s">
        <v>921</v>
      </c>
      <c r="D65" s="369">
        <v>4.84</v>
      </c>
    </row>
    <row r="66" spans="2:4" ht="14.4" x14ac:dyDescent="0.3">
      <c r="B66" s="367">
        <v>43472</v>
      </c>
      <c r="C66" s="368" t="s">
        <v>927</v>
      </c>
      <c r="D66" s="369">
        <v>4.29</v>
      </c>
    </row>
    <row r="67" spans="2:4" ht="14.4" x14ac:dyDescent="0.3">
      <c r="B67" s="367">
        <v>43473</v>
      </c>
      <c r="C67" s="368" t="s">
        <v>922</v>
      </c>
      <c r="D67" s="369">
        <v>3.68</v>
      </c>
    </row>
    <row r="68" spans="2:4" ht="14.4" x14ac:dyDescent="0.3">
      <c r="B68" s="367">
        <v>43473</v>
      </c>
      <c r="C68" s="368" t="s">
        <v>921</v>
      </c>
      <c r="D68" s="369">
        <v>4.78</v>
      </c>
    </row>
    <row r="69" spans="2:4" ht="14.4" x14ac:dyDescent="0.3">
      <c r="B69" s="367">
        <v>43473</v>
      </c>
      <c r="C69" s="368" t="s">
        <v>927</v>
      </c>
      <c r="D69" s="369">
        <v>4.2699999999999996</v>
      </c>
    </row>
    <row r="70" spans="2:4" ht="14.4" x14ac:dyDescent="0.3">
      <c r="B70" s="367">
        <v>43474</v>
      </c>
      <c r="C70" s="368" t="s">
        <v>922</v>
      </c>
      <c r="D70" s="369">
        <v>3.62</v>
      </c>
    </row>
    <row r="71" spans="2:4" ht="14.4" x14ac:dyDescent="0.3">
      <c r="B71" s="367">
        <v>43474</v>
      </c>
      <c r="C71" s="368" t="s">
        <v>921</v>
      </c>
      <c r="D71" s="369">
        <v>4.72</v>
      </c>
    </row>
    <row r="72" spans="2:4" ht="14.4" x14ac:dyDescent="0.3">
      <c r="B72" s="367">
        <v>43474</v>
      </c>
      <c r="C72" s="368" t="s">
        <v>927</v>
      </c>
      <c r="D72" s="369">
        <v>4.21</v>
      </c>
    </row>
    <row r="73" spans="2:4" ht="14.4" x14ac:dyDescent="0.3">
      <c r="B73" s="367">
        <v>43475</v>
      </c>
      <c r="C73" s="368" t="s">
        <v>922</v>
      </c>
      <c r="D73" s="369">
        <v>3.69</v>
      </c>
    </row>
    <row r="74" spans="2:4" ht="14.4" x14ac:dyDescent="0.3">
      <c r="B74" s="367">
        <v>43475</v>
      </c>
      <c r="C74" s="368" t="s">
        <v>921</v>
      </c>
      <c r="D74" s="369">
        <v>4.76</v>
      </c>
    </row>
    <row r="75" spans="2:4" ht="14.4" x14ac:dyDescent="0.3">
      <c r="B75" s="367">
        <v>43475</v>
      </c>
      <c r="C75" s="368" t="s">
        <v>927</v>
      </c>
      <c r="D75" s="369">
        <v>4.24</v>
      </c>
    </row>
    <row r="76" spans="2:4" ht="14.4" x14ac:dyDescent="0.3">
      <c r="B76" s="367">
        <v>43476</v>
      </c>
      <c r="C76" s="368" t="s">
        <v>922</v>
      </c>
      <c r="D76" s="369">
        <v>3.74</v>
      </c>
    </row>
    <row r="77" spans="2:4" ht="14.4" x14ac:dyDescent="0.3">
      <c r="B77" s="367">
        <v>43476</v>
      </c>
      <c r="C77" s="368" t="s">
        <v>921</v>
      </c>
      <c r="D77" s="369">
        <v>4.72</v>
      </c>
    </row>
    <row r="78" spans="2:4" ht="14.4" x14ac:dyDescent="0.3">
      <c r="B78" s="367">
        <v>43476</v>
      </c>
      <c r="C78" s="368" t="s">
        <v>927</v>
      </c>
      <c r="D78" s="369">
        <v>4.3</v>
      </c>
    </row>
    <row r="79" spans="2:4" ht="14.4" x14ac:dyDescent="0.3">
      <c r="B79" s="367">
        <v>43477</v>
      </c>
      <c r="C79" s="368" t="s">
        <v>922</v>
      </c>
      <c r="D79" s="369">
        <v>3.7</v>
      </c>
    </row>
    <row r="80" spans="2:4" ht="14.4" x14ac:dyDescent="0.3">
      <c r="B80" s="367">
        <v>43477</v>
      </c>
      <c r="C80" s="368" t="s">
        <v>921</v>
      </c>
      <c r="D80" s="369">
        <v>4.75</v>
      </c>
    </row>
    <row r="81" spans="2:4" ht="14.4" x14ac:dyDescent="0.3">
      <c r="B81" s="367">
        <v>43477</v>
      </c>
      <c r="C81" s="368" t="s">
        <v>927</v>
      </c>
      <c r="D81" s="369">
        <v>4.28</v>
      </c>
    </row>
    <row r="82" spans="2:4" ht="14.4" x14ac:dyDescent="0.3">
      <c r="B82" s="367">
        <v>43478</v>
      </c>
      <c r="C82" s="368" t="s">
        <v>922</v>
      </c>
      <c r="D82" s="369">
        <v>3.64</v>
      </c>
    </row>
    <row r="83" spans="2:4" ht="14.4" x14ac:dyDescent="0.3">
      <c r="B83" s="367">
        <v>43478</v>
      </c>
      <c r="C83" s="368" t="s">
        <v>921</v>
      </c>
      <c r="D83" s="369">
        <v>4.71</v>
      </c>
    </row>
    <row r="84" spans="2:4" ht="14.4" x14ac:dyDescent="0.3">
      <c r="B84" s="367">
        <v>43478</v>
      </c>
      <c r="C84" s="368" t="s">
        <v>927</v>
      </c>
      <c r="D84" s="369">
        <v>4.2300000000000004</v>
      </c>
    </row>
    <row r="85" spans="2:4" ht="14.4" x14ac:dyDescent="0.3">
      <c r="B85" s="367">
        <v>43479</v>
      </c>
      <c r="C85" s="368" t="s">
        <v>922</v>
      </c>
      <c r="D85" s="369">
        <v>3.71</v>
      </c>
    </row>
    <row r="86" spans="2:4" ht="14.4" x14ac:dyDescent="0.3">
      <c r="B86" s="367">
        <v>43479</v>
      </c>
      <c r="C86" s="368" t="s">
        <v>921</v>
      </c>
      <c r="D86" s="369">
        <v>4.78</v>
      </c>
    </row>
    <row r="87" spans="2:4" ht="14.4" x14ac:dyDescent="0.3">
      <c r="B87" s="367">
        <v>43479</v>
      </c>
      <c r="C87" s="368" t="s">
        <v>927</v>
      </c>
      <c r="D87" s="369">
        <v>4.29</v>
      </c>
    </row>
    <row r="88" spans="2:4" ht="14.4" x14ac:dyDescent="0.3">
      <c r="B88" s="367">
        <v>43480</v>
      </c>
      <c r="C88" s="368" t="s">
        <v>922</v>
      </c>
      <c r="D88" s="369">
        <v>3.7</v>
      </c>
    </row>
    <row r="89" spans="2:4" ht="14.4" x14ac:dyDescent="0.3">
      <c r="B89" s="367">
        <v>43480</v>
      </c>
      <c r="C89" s="368" t="s">
        <v>921</v>
      </c>
      <c r="D89" s="369">
        <v>4.76</v>
      </c>
    </row>
    <row r="90" spans="2:4" ht="14.4" x14ac:dyDescent="0.3">
      <c r="B90" s="367">
        <v>43480</v>
      </c>
      <c r="C90" s="368" t="s">
        <v>927</v>
      </c>
      <c r="D90" s="369">
        <v>4.24</v>
      </c>
    </row>
    <row r="91" spans="2:4" ht="14.4" x14ac:dyDescent="0.3">
      <c r="B91" s="367">
        <v>43481</v>
      </c>
      <c r="C91" s="368" t="s">
        <v>922</v>
      </c>
      <c r="D91" s="369">
        <v>3.71</v>
      </c>
    </row>
    <row r="92" spans="2:4" ht="14.4" x14ac:dyDescent="0.3">
      <c r="B92" s="367">
        <v>43481</v>
      </c>
      <c r="C92" s="368" t="s">
        <v>921</v>
      </c>
      <c r="D92" s="369">
        <v>4.74</v>
      </c>
    </row>
    <row r="93" spans="2:4" ht="14.4" x14ac:dyDescent="0.3">
      <c r="B93" s="367">
        <v>43481</v>
      </c>
      <c r="C93" s="368" t="s">
        <v>927</v>
      </c>
      <c r="D93" s="369">
        <v>4.29</v>
      </c>
    </row>
    <row r="94" spans="2:4" ht="14.4" x14ac:dyDescent="0.3">
      <c r="B94" s="367">
        <v>43482</v>
      </c>
      <c r="C94" s="368" t="s">
        <v>922</v>
      </c>
      <c r="D94" s="369">
        <v>3.74</v>
      </c>
    </row>
    <row r="95" spans="2:4" ht="14.4" x14ac:dyDescent="0.3">
      <c r="B95" s="367">
        <v>43482</v>
      </c>
      <c r="C95" s="368" t="s">
        <v>921</v>
      </c>
      <c r="D95" s="369">
        <v>4.7300000000000004</v>
      </c>
    </row>
    <row r="96" spans="2:4" ht="14.4" x14ac:dyDescent="0.3">
      <c r="B96" s="367">
        <v>43482</v>
      </c>
      <c r="C96" s="368" t="s">
        <v>927</v>
      </c>
      <c r="D96" s="369">
        <v>4.26</v>
      </c>
    </row>
    <row r="97" spans="2:4" ht="14.4" x14ac:dyDescent="0.3">
      <c r="B97" s="367">
        <v>43483</v>
      </c>
      <c r="C97" s="368" t="s">
        <v>922</v>
      </c>
      <c r="D97" s="369">
        <v>3.63</v>
      </c>
    </row>
    <row r="98" spans="2:4" ht="14.4" x14ac:dyDescent="0.3">
      <c r="B98" s="367">
        <v>43483</v>
      </c>
      <c r="C98" s="368" t="s">
        <v>921</v>
      </c>
      <c r="D98" s="369">
        <v>4.7300000000000004</v>
      </c>
    </row>
    <row r="99" spans="2:4" ht="14.4" x14ac:dyDescent="0.3">
      <c r="B99" s="367">
        <v>43483</v>
      </c>
      <c r="C99" s="368" t="s">
        <v>927</v>
      </c>
      <c r="D99" s="369">
        <v>4.25</v>
      </c>
    </row>
    <row r="100" spans="2:4" ht="14.4" x14ac:dyDescent="0.3">
      <c r="B100" s="367">
        <v>43484</v>
      </c>
      <c r="C100" s="368" t="s">
        <v>922</v>
      </c>
      <c r="D100" s="369">
        <v>3.7</v>
      </c>
    </row>
    <row r="101" spans="2:4" ht="14.4" x14ac:dyDescent="0.3">
      <c r="B101" s="367">
        <v>43484</v>
      </c>
      <c r="C101" s="368" t="s">
        <v>921</v>
      </c>
      <c r="D101" s="369">
        <v>4.7300000000000004</v>
      </c>
    </row>
    <row r="102" spans="2:4" ht="14.4" x14ac:dyDescent="0.3">
      <c r="B102" s="367">
        <v>43484</v>
      </c>
      <c r="C102" s="368" t="s">
        <v>927</v>
      </c>
      <c r="D102" s="369">
        <v>4.2</v>
      </c>
    </row>
    <row r="103" spans="2:4" ht="14.4" x14ac:dyDescent="0.3">
      <c r="B103" s="367">
        <v>43485</v>
      </c>
      <c r="C103" s="368" t="s">
        <v>922</v>
      </c>
      <c r="D103" s="369">
        <v>3.64</v>
      </c>
    </row>
    <row r="104" spans="2:4" ht="14.4" x14ac:dyDescent="0.3">
      <c r="B104" s="367">
        <v>43485</v>
      </c>
      <c r="C104" s="368" t="s">
        <v>921</v>
      </c>
      <c r="D104" s="369">
        <v>4.83</v>
      </c>
    </row>
    <row r="105" spans="2:4" ht="14.4" x14ac:dyDescent="0.3">
      <c r="B105" s="367">
        <v>43485</v>
      </c>
      <c r="C105" s="368" t="s">
        <v>927</v>
      </c>
      <c r="D105" s="369">
        <v>4.28</v>
      </c>
    </row>
    <row r="106" spans="2:4" ht="14.4" x14ac:dyDescent="0.3">
      <c r="B106" s="367">
        <v>43486</v>
      </c>
      <c r="C106" s="368" t="s">
        <v>922</v>
      </c>
      <c r="D106" s="369">
        <v>3.66</v>
      </c>
    </row>
    <row r="107" spans="2:4" ht="14.4" x14ac:dyDescent="0.3">
      <c r="B107" s="367">
        <v>43486</v>
      </c>
      <c r="C107" s="368" t="s">
        <v>921</v>
      </c>
      <c r="D107" s="369">
        <v>4.7300000000000004</v>
      </c>
    </row>
    <row r="108" spans="2:4" ht="14.4" x14ac:dyDescent="0.3">
      <c r="B108" s="367">
        <v>43486</v>
      </c>
      <c r="C108" s="368" t="s">
        <v>927</v>
      </c>
      <c r="D108" s="369">
        <v>4.24</v>
      </c>
    </row>
    <row r="109" spans="2:4" ht="14.4" x14ac:dyDescent="0.3">
      <c r="B109" s="367">
        <v>43487</v>
      </c>
      <c r="C109" s="368" t="s">
        <v>922</v>
      </c>
      <c r="D109" s="369">
        <v>3.7199999999999998</v>
      </c>
    </row>
    <row r="110" spans="2:4" ht="14.4" x14ac:dyDescent="0.3">
      <c r="B110" s="367">
        <v>43487</v>
      </c>
      <c r="C110" s="368" t="s">
        <v>921</v>
      </c>
      <c r="D110" s="369">
        <v>4.8</v>
      </c>
    </row>
    <row r="111" spans="2:4" ht="14.4" x14ac:dyDescent="0.3">
      <c r="B111" s="367">
        <v>43487</v>
      </c>
      <c r="C111" s="368" t="s">
        <v>927</v>
      </c>
      <c r="D111" s="369">
        <v>4.2300000000000004</v>
      </c>
    </row>
    <row r="112" spans="2:4" ht="14.4" x14ac:dyDescent="0.3">
      <c r="B112" s="367">
        <v>43488</v>
      </c>
      <c r="C112" s="368" t="s">
        <v>922</v>
      </c>
      <c r="D112" s="369">
        <v>3.6</v>
      </c>
    </row>
    <row r="113" spans="2:4" ht="14.4" x14ac:dyDescent="0.3">
      <c r="B113" s="367">
        <v>43488</v>
      </c>
      <c r="C113" s="368" t="s">
        <v>921</v>
      </c>
      <c r="D113" s="369">
        <v>4.76</v>
      </c>
    </row>
    <row r="114" spans="2:4" ht="14.4" x14ac:dyDescent="0.3">
      <c r="B114" s="367">
        <v>43488</v>
      </c>
      <c r="C114" s="368" t="s">
        <v>927</v>
      </c>
      <c r="D114" s="369">
        <v>4.25</v>
      </c>
    </row>
    <row r="115" spans="2:4" ht="14.4" x14ac:dyDescent="0.3">
      <c r="B115" s="367">
        <v>43489</v>
      </c>
      <c r="C115" s="368" t="s">
        <v>922</v>
      </c>
      <c r="D115" s="369">
        <v>3.63</v>
      </c>
    </row>
    <row r="116" spans="2:4" ht="14.4" x14ac:dyDescent="0.3">
      <c r="B116" s="367">
        <v>43489</v>
      </c>
      <c r="C116" s="368" t="s">
        <v>921</v>
      </c>
      <c r="D116" s="369">
        <v>4.71</v>
      </c>
    </row>
    <row r="117" spans="2:4" ht="14.4" x14ac:dyDescent="0.3">
      <c r="B117" s="367">
        <v>43489</v>
      </c>
      <c r="C117" s="368" t="s">
        <v>927</v>
      </c>
      <c r="D117" s="369">
        <v>4.21</v>
      </c>
    </row>
    <row r="118" spans="2:4" ht="14.4" x14ac:dyDescent="0.3">
      <c r="B118" s="367">
        <v>43490</v>
      </c>
      <c r="C118" s="368" t="s">
        <v>922</v>
      </c>
      <c r="D118" s="369">
        <v>3.7199999999999998</v>
      </c>
    </row>
    <row r="119" spans="2:4" ht="14.4" x14ac:dyDescent="0.3">
      <c r="B119" s="367">
        <v>43490</v>
      </c>
      <c r="C119" s="368" t="s">
        <v>921</v>
      </c>
      <c r="D119" s="369">
        <v>4.78</v>
      </c>
    </row>
    <row r="120" spans="2:4" ht="14.4" x14ac:dyDescent="0.3">
      <c r="B120" s="367">
        <v>43490</v>
      </c>
      <c r="C120" s="368" t="s">
        <v>927</v>
      </c>
      <c r="D120" s="369">
        <v>4.26</v>
      </c>
    </row>
    <row r="121" spans="2:4" ht="14.4" x14ac:dyDescent="0.3">
      <c r="B121" s="367">
        <v>43491</v>
      </c>
      <c r="C121" s="368" t="s">
        <v>922</v>
      </c>
      <c r="D121" s="369">
        <v>3.67</v>
      </c>
    </row>
    <row r="122" spans="2:4" ht="14.4" x14ac:dyDescent="0.3">
      <c r="B122" s="367">
        <v>43491</v>
      </c>
      <c r="C122" s="368" t="s">
        <v>921</v>
      </c>
      <c r="D122" s="369">
        <v>4.84</v>
      </c>
    </row>
    <row r="123" spans="2:4" ht="14.4" x14ac:dyDescent="0.3">
      <c r="B123" s="367">
        <v>43491</v>
      </c>
      <c r="C123" s="368" t="s">
        <v>927</v>
      </c>
      <c r="D123" s="369">
        <v>4.24</v>
      </c>
    </row>
    <row r="124" spans="2:4" ht="14.4" x14ac:dyDescent="0.3">
      <c r="B124" s="367">
        <v>43492</v>
      </c>
      <c r="C124" s="368" t="s">
        <v>922</v>
      </c>
      <c r="D124" s="369">
        <v>3.67</v>
      </c>
    </row>
    <row r="125" spans="2:4" ht="14.4" x14ac:dyDescent="0.3">
      <c r="B125" s="367">
        <v>43492</v>
      </c>
      <c r="C125" s="368" t="s">
        <v>921</v>
      </c>
      <c r="D125" s="369">
        <v>4.7699999999999996</v>
      </c>
    </row>
    <row r="126" spans="2:4" ht="14.4" x14ac:dyDescent="0.3">
      <c r="B126" s="367">
        <v>43492</v>
      </c>
      <c r="C126" s="368" t="s">
        <v>927</v>
      </c>
      <c r="D126" s="369">
        <v>4.26</v>
      </c>
    </row>
    <row r="127" spans="2:4" ht="14.4" x14ac:dyDescent="0.3">
      <c r="B127" s="367">
        <v>43493</v>
      </c>
      <c r="C127" s="368" t="s">
        <v>922</v>
      </c>
      <c r="D127" s="369">
        <v>3.75</v>
      </c>
    </row>
    <row r="128" spans="2:4" ht="14.4" x14ac:dyDescent="0.3">
      <c r="B128" s="367">
        <v>43493</v>
      </c>
      <c r="C128" s="368" t="s">
        <v>921</v>
      </c>
      <c r="D128" s="369">
        <v>4.82</v>
      </c>
    </row>
    <row r="129" spans="2:4" ht="14.4" x14ac:dyDescent="0.3">
      <c r="B129" s="367">
        <v>43493</v>
      </c>
      <c r="C129" s="368" t="s">
        <v>927</v>
      </c>
      <c r="D129" s="369">
        <v>4.26</v>
      </c>
    </row>
    <row r="130" spans="2:4" ht="14.4" x14ac:dyDescent="0.3">
      <c r="B130" s="367">
        <v>43494</v>
      </c>
      <c r="C130" s="368" t="s">
        <v>922</v>
      </c>
      <c r="D130" s="369">
        <v>3.67</v>
      </c>
    </row>
    <row r="131" spans="2:4" ht="14.4" x14ac:dyDescent="0.3">
      <c r="B131" s="367">
        <v>43494</v>
      </c>
      <c r="C131" s="368" t="s">
        <v>921</v>
      </c>
      <c r="D131" s="369">
        <v>4.82</v>
      </c>
    </row>
    <row r="132" spans="2:4" ht="14.4" x14ac:dyDescent="0.3">
      <c r="B132" s="367">
        <v>43494</v>
      </c>
      <c r="C132" s="368" t="s">
        <v>927</v>
      </c>
      <c r="D132" s="369">
        <v>4.25</v>
      </c>
    </row>
    <row r="133" spans="2:4" ht="14.4" x14ac:dyDescent="0.3">
      <c r="B133" s="367">
        <v>43495</v>
      </c>
      <c r="C133" s="368" t="s">
        <v>922</v>
      </c>
      <c r="D133" s="369">
        <v>3.7</v>
      </c>
    </row>
    <row r="134" spans="2:4" ht="14.4" x14ac:dyDescent="0.3">
      <c r="B134" s="367">
        <v>43495</v>
      </c>
      <c r="C134" s="368" t="s">
        <v>921</v>
      </c>
      <c r="D134" s="369">
        <v>4.71</v>
      </c>
    </row>
    <row r="135" spans="2:4" ht="14.4" x14ac:dyDescent="0.3">
      <c r="B135" s="367">
        <v>43495</v>
      </c>
      <c r="C135" s="368" t="s">
        <v>927</v>
      </c>
      <c r="D135" s="369">
        <v>4.3</v>
      </c>
    </row>
    <row r="136" spans="2:4" ht="14.4" x14ac:dyDescent="0.3">
      <c r="B136" s="367">
        <v>43496</v>
      </c>
      <c r="C136" s="368" t="s">
        <v>922</v>
      </c>
      <c r="D136" s="369">
        <v>3.74</v>
      </c>
    </row>
    <row r="137" spans="2:4" ht="14.4" x14ac:dyDescent="0.3">
      <c r="B137" s="367">
        <v>43496</v>
      </c>
      <c r="C137" s="368" t="s">
        <v>921</v>
      </c>
      <c r="D137" s="369">
        <v>4.78</v>
      </c>
    </row>
    <row r="138" spans="2:4" ht="14.4" x14ac:dyDescent="0.3">
      <c r="B138" s="367">
        <v>43496</v>
      </c>
      <c r="C138" s="368" t="s">
        <v>927</v>
      </c>
      <c r="D138" s="369">
        <v>4.2300000000000004</v>
      </c>
    </row>
    <row r="139" spans="2:4" ht="14.4" x14ac:dyDescent="0.3">
      <c r="B139" s="367">
        <v>43497</v>
      </c>
      <c r="C139" s="368" t="s">
        <v>922</v>
      </c>
      <c r="D139" s="369">
        <v>3.65</v>
      </c>
    </row>
    <row r="140" spans="2:4" ht="14.4" x14ac:dyDescent="0.3">
      <c r="B140" s="367">
        <v>43497</v>
      </c>
      <c r="C140" s="368" t="s">
        <v>921</v>
      </c>
      <c r="D140" s="369">
        <v>4.7</v>
      </c>
    </row>
    <row r="141" spans="2:4" ht="14.4" x14ac:dyDescent="0.3">
      <c r="B141" s="367">
        <v>43497</v>
      </c>
      <c r="C141" s="368" t="s">
        <v>927</v>
      </c>
      <c r="D141" s="369">
        <v>4.21</v>
      </c>
    </row>
    <row r="142" spans="2:4" ht="14.4" x14ac:dyDescent="0.3">
      <c r="B142" s="367">
        <v>43498</v>
      </c>
      <c r="C142" s="368" t="s">
        <v>922</v>
      </c>
      <c r="D142" s="369">
        <v>3.74</v>
      </c>
    </row>
    <row r="143" spans="2:4" ht="14.4" x14ac:dyDescent="0.3">
      <c r="B143" s="367">
        <v>43498</v>
      </c>
      <c r="C143" s="368" t="s">
        <v>921</v>
      </c>
      <c r="D143" s="369">
        <v>4.74</v>
      </c>
    </row>
    <row r="144" spans="2:4" ht="14.4" x14ac:dyDescent="0.3">
      <c r="B144" s="367">
        <v>43498</v>
      </c>
      <c r="C144" s="368" t="s">
        <v>927</v>
      </c>
      <c r="D144" s="369">
        <v>4.29</v>
      </c>
    </row>
    <row r="145" spans="2:4" ht="14.4" x14ac:dyDescent="0.3">
      <c r="B145" s="367">
        <v>43499</v>
      </c>
      <c r="C145" s="368" t="s">
        <v>922</v>
      </c>
      <c r="D145" s="369">
        <v>3.63</v>
      </c>
    </row>
    <row r="146" spans="2:4" ht="14.4" x14ac:dyDescent="0.3">
      <c r="B146" s="367">
        <v>43499</v>
      </c>
      <c r="C146" s="368" t="s">
        <v>921</v>
      </c>
      <c r="D146" s="369">
        <v>4.75</v>
      </c>
    </row>
    <row r="147" spans="2:4" ht="14.4" x14ac:dyDescent="0.3">
      <c r="B147" s="367">
        <v>43499</v>
      </c>
      <c r="C147" s="368" t="s">
        <v>927</v>
      </c>
      <c r="D147" s="369">
        <v>4.2</v>
      </c>
    </row>
    <row r="148" spans="2:4" ht="14.4" x14ac:dyDescent="0.3">
      <c r="B148" s="367">
        <v>43500</v>
      </c>
      <c r="C148" s="368" t="s">
        <v>922</v>
      </c>
      <c r="D148" s="369">
        <v>3.73</v>
      </c>
    </row>
    <row r="149" spans="2:4" ht="14.4" x14ac:dyDescent="0.3">
      <c r="B149" s="367">
        <v>43500</v>
      </c>
      <c r="C149" s="368" t="s">
        <v>921</v>
      </c>
      <c r="D149" s="369">
        <v>4.71</v>
      </c>
    </row>
    <row r="150" spans="2:4" ht="14.4" x14ac:dyDescent="0.3">
      <c r="B150" s="367">
        <v>43500</v>
      </c>
      <c r="C150" s="368" t="s">
        <v>927</v>
      </c>
      <c r="D150" s="369">
        <v>4.24</v>
      </c>
    </row>
    <row r="151" spans="2:4" ht="14.4" x14ac:dyDescent="0.3">
      <c r="B151" s="367">
        <v>43501</v>
      </c>
      <c r="C151" s="368" t="s">
        <v>922</v>
      </c>
      <c r="D151" s="369">
        <v>3.7</v>
      </c>
    </row>
    <row r="152" spans="2:4" ht="14.4" x14ac:dyDescent="0.3">
      <c r="B152" s="367">
        <v>43501</v>
      </c>
      <c r="C152" s="368" t="s">
        <v>921</v>
      </c>
      <c r="D152" s="369">
        <v>4.74</v>
      </c>
    </row>
    <row r="153" spans="2:4" ht="14.4" x14ac:dyDescent="0.3">
      <c r="B153" s="367">
        <v>43501</v>
      </c>
      <c r="C153" s="368" t="s">
        <v>927</v>
      </c>
      <c r="D153" s="369">
        <v>4.28</v>
      </c>
    </row>
    <row r="154" spans="2:4" ht="14.4" x14ac:dyDescent="0.3">
      <c r="B154" s="367">
        <v>43502</v>
      </c>
      <c r="C154" s="368" t="s">
        <v>922</v>
      </c>
      <c r="D154" s="369">
        <v>3.7199999999999998</v>
      </c>
    </row>
    <row r="155" spans="2:4" ht="14.4" x14ac:dyDescent="0.3">
      <c r="B155" s="367">
        <v>43502</v>
      </c>
      <c r="C155" s="368" t="s">
        <v>921</v>
      </c>
      <c r="D155" s="369">
        <v>4.8499999999999996</v>
      </c>
    </row>
    <row r="156" spans="2:4" ht="14.4" x14ac:dyDescent="0.3">
      <c r="B156" s="367">
        <v>43502</v>
      </c>
      <c r="C156" s="368" t="s">
        <v>927</v>
      </c>
      <c r="D156" s="369">
        <v>4.22</v>
      </c>
    </row>
    <row r="157" spans="2:4" ht="14.4" x14ac:dyDescent="0.3">
      <c r="B157" s="367">
        <v>43503</v>
      </c>
      <c r="C157" s="368" t="s">
        <v>922</v>
      </c>
      <c r="D157" s="369">
        <v>3.62</v>
      </c>
    </row>
    <row r="158" spans="2:4" ht="14.4" x14ac:dyDescent="0.3">
      <c r="B158" s="367">
        <v>43503</v>
      </c>
      <c r="C158" s="368" t="s">
        <v>921</v>
      </c>
      <c r="D158" s="369">
        <v>4.84</v>
      </c>
    </row>
    <row r="159" spans="2:4" ht="14.4" x14ac:dyDescent="0.3">
      <c r="B159" s="367">
        <v>43503</v>
      </c>
      <c r="C159" s="368" t="s">
        <v>927</v>
      </c>
      <c r="D159" s="369">
        <v>4.22</v>
      </c>
    </row>
    <row r="160" spans="2:4" ht="14.4" x14ac:dyDescent="0.3">
      <c r="B160" s="367">
        <v>43504</v>
      </c>
      <c r="C160" s="368" t="s">
        <v>922</v>
      </c>
      <c r="D160" s="369">
        <v>3.75</v>
      </c>
    </row>
    <row r="161" spans="2:4" ht="14.4" x14ac:dyDescent="0.3">
      <c r="B161" s="367">
        <v>43504</v>
      </c>
      <c r="C161" s="368" t="s">
        <v>921</v>
      </c>
      <c r="D161" s="369">
        <v>4.79</v>
      </c>
    </row>
    <row r="162" spans="2:4" ht="14.4" x14ac:dyDescent="0.3">
      <c r="B162" s="367">
        <v>43504</v>
      </c>
      <c r="C162" s="368" t="s">
        <v>927</v>
      </c>
      <c r="D162" s="369">
        <v>4.25</v>
      </c>
    </row>
    <row r="163" spans="2:4" ht="14.4" x14ac:dyDescent="0.3">
      <c r="B163" s="367">
        <v>43505</v>
      </c>
      <c r="C163" s="368" t="s">
        <v>922</v>
      </c>
      <c r="D163" s="369">
        <v>3.67</v>
      </c>
    </row>
    <row r="164" spans="2:4" ht="14.4" x14ac:dyDescent="0.3">
      <c r="B164" s="367">
        <v>43505</v>
      </c>
      <c r="C164" s="368" t="s">
        <v>921</v>
      </c>
      <c r="D164" s="369">
        <v>4.7</v>
      </c>
    </row>
    <row r="165" spans="2:4" ht="14.4" x14ac:dyDescent="0.3">
      <c r="B165" s="367">
        <v>43505</v>
      </c>
      <c r="C165" s="368" t="s">
        <v>927</v>
      </c>
      <c r="D165" s="369">
        <v>4.21</v>
      </c>
    </row>
    <row r="166" spans="2:4" ht="14.4" x14ac:dyDescent="0.3">
      <c r="B166" s="367">
        <v>43506</v>
      </c>
      <c r="C166" s="368" t="s">
        <v>922</v>
      </c>
      <c r="D166" s="369">
        <v>3.64</v>
      </c>
    </row>
    <row r="167" spans="2:4" ht="14.4" x14ac:dyDescent="0.3">
      <c r="B167" s="367">
        <v>43506</v>
      </c>
      <c r="C167" s="368" t="s">
        <v>921</v>
      </c>
      <c r="D167" s="369">
        <v>4.7</v>
      </c>
    </row>
    <row r="168" spans="2:4" ht="14.4" x14ac:dyDescent="0.3">
      <c r="B168" s="367">
        <v>43506</v>
      </c>
      <c r="C168" s="368" t="s">
        <v>927</v>
      </c>
      <c r="D168" s="369">
        <v>4.2300000000000004</v>
      </c>
    </row>
    <row r="169" spans="2:4" ht="14.4" x14ac:dyDescent="0.3">
      <c r="B169" s="367">
        <v>43507</v>
      </c>
      <c r="C169" s="368" t="s">
        <v>922</v>
      </c>
      <c r="D169" s="369">
        <v>3.62</v>
      </c>
    </row>
    <row r="170" spans="2:4" ht="14.4" x14ac:dyDescent="0.3">
      <c r="B170" s="367">
        <v>43507</v>
      </c>
      <c r="C170" s="368" t="s">
        <v>921</v>
      </c>
      <c r="D170" s="369">
        <v>4.8499999999999996</v>
      </c>
    </row>
    <row r="171" spans="2:4" ht="14.4" x14ac:dyDescent="0.3">
      <c r="B171" s="367">
        <v>43507</v>
      </c>
      <c r="C171" s="368" t="s">
        <v>927</v>
      </c>
      <c r="D171" s="369">
        <v>4.2300000000000004</v>
      </c>
    </row>
    <row r="172" spans="2:4" ht="14.4" x14ac:dyDescent="0.3">
      <c r="B172" s="367">
        <v>43508</v>
      </c>
      <c r="C172" s="368" t="s">
        <v>922</v>
      </c>
      <c r="D172" s="369">
        <v>3.67</v>
      </c>
    </row>
    <row r="173" spans="2:4" ht="14.4" x14ac:dyDescent="0.3">
      <c r="B173" s="367">
        <v>43508</v>
      </c>
      <c r="C173" s="368" t="s">
        <v>921</v>
      </c>
      <c r="D173" s="369">
        <v>4.84</v>
      </c>
    </row>
    <row r="174" spans="2:4" ht="14.4" x14ac:dyDescent="0.3">
      <c r="B174" s="367">
        <v>43508</v>
      </c>
      <c r="C174" s="368" t="s">
        <v>927</v>
      </c>
      <c r="D174" s="369">
        <v>4.24</v>
      </c>
    </row>
    <row r="175" spans="2:4" ht="14.4" x14ac:dyDescent="0.3">
      <c r="B175" s="367">
        <v>43509</v>
      </c>
      <c r="C175" s="368" t="s">
        <v>922</v>
      </c>
      <c r="D175" s="369">
        <v>3.6</v>
      </c>
    </row>
    <row r="176" spans="2:4" ht="14.4" x14ac:dyDescent="0.3">
      <c r="B176" s="367">
        <v>43509</v>
      </c>
      <c r="C176" s="368" t="s">
        <v>921</v>
      </c>
      <c r="D176" s="369">
        <v>4.74</v>
      </c>
    </row>
    <row r="177" spans="2:4" ht="14.4" x14ac:dyDescent="0.3">
      <c r="B177" s="367">
        <v>43509</v>
      </c>
      <c r="C177" s="368" t="s">
        <v>927</v>
      </c>
      <c r="D177" s="369">
        <v>4.22</v>
      </c>
    </row>
    <row r="178" spans="2:4" ht="14.4" x14ac:dyDescent="0.3">
      <c r="B178" s="367">
        <v>43510</v>
      </c>
      <c r="C178" s="368" t="s">
        <v>922</v>
      </c>
      <c r="D178" s="369">
        <v>3.64</v>
      </c>
    </row>
    <row r="179" spans="2:4" ht="14.4" x14ac:dyDescent="0.3">
      <c r="B179" s="367">
        <v>43510</v>
      </c>
      <c r="C179" s="368" t="s">
        <v>921</v>
      </c>
      <c r="D179" s="369">
        <v>4.76</v>
      </c>
    </row>
    <row r="180" spans="2:4" ht="14.4" x14ac:dyDescent="0.3">
      <c r="B180" s="367">
        <v>43510</v>
      </c>
      <c r="C180" s="368" t="s">
        <v>927</v>
      </c>
      <c r="D180" s="369">
        <v>4.25</v>
      </c>
    </row>
    <row r="181" spans="2:4" ht="14.4" x14ac:dyDescent="0.3">
      <c r="B181" s="367">
        <v>43511</v>
      </c>
      <c r="C181" s="368" t="s">
        <v>922</v>
      </c>
      <c r="D181" s="369">
        <v>3.71</v>
      </c>
    </row>
    <row r="182" spans="2:4" ht="14.4" x14ac:dyDescent="0.3">
      <c r="B182" s="367">
        <v>43511</v>
      </c>
      <c r="C182" s="368" t="s">
        <v>921</v>
      </c>
      <c r="D182" s="369">
        <v>4.74</v>
      </c>
    </row>
    <row r="183" spans="2:4" ht="14.4" x14ac:dyDescent="0.3">
      <c r="B183" s="367">
        <v>43511</v>
      </c>
      <c r="C183" s="368" t="s">
        <v>927</v>
      </c>
      <c r="D183" s="369">
        <v>4.22</v>
      </c>
    </row>
    <row r="184" spans="2:4" ht="14.4" x14ac:dyDescent="0.3">
      <c r="B184" s="367">
        <v>43512</v>
      </c>
      <c r="C184" s="368" t="s">
        <v>922</v>
      </c>
      <c r="D184" s="369">
        <v>3.66</v>
      </c>
    </row>
    <row r="185" spans="2:4" ht="14.4" x14ac:dyDescent="0.3">
      <c r="B185" s="367">
        <v>43512</v>
      </c>
      <c r="C185" s="368" t="s">
        <v>921</v>
      </c>
      <c r="D185" s="369">
        <v>4.74</v>
      </c>
    </row>
    <row r="186" spans="2:4" ht="14.4" x14ac:dyDescent="0.3">
      <c r="B186" s="367">
        <v>43512</v>
      </c>
      <c r="C186" s="368" t="s">
        <v>927</v>
      </c>
      <c r="D186" s="369">
        <v>4.25</v>
      </c>
    </row>
    <row r="187" spans="2:4" ht="14.4" x14ac:dyDescent="0.3">
      <c r="B187" s="367">
        <v>43513</v>
      </c>
      <c r="C187" s="368" t="s">
        <v>922</v>
      </c>
      <c r="D187" s="369">
        <v>3.64</v>
      </c>
    </row>
    <row r="188" spans="2:4" ht="14.4" x14ac:dyDescent="0.3">
      <c r="B188" s="367">
        <v>43513</v>
      </c>
      <c r="C188" s="368" t="s">
        <v>921</v>
      </c>
      <c r="D188" s="369">
        <v>4.7300000000000004</v>
      </c>
    </row>
    <row r="189" spans="2:4" ht="14.4" x14ac:dyDescent="0.3">
      <c r="B189" s="367">
        <v>43513</v>
      </c>
      <c r="C189" s="368" t="s">
        <v>927</v>
      </c>
      <c r="D189" s="369">
        <v>4.28</v>
      </c>
    </row>
    <row r="190" spans="2:4" ht="14.4" x14ac:dyDescent="0.3">
      <c r="B190" s="367">
        <v>43514</v>
      </c>
      <c r="C190" s="368" t="s">
        <v>922</v>
      </c>
      <c r="D190" s="369">
        <v>3.61</v>
      </c>
    </row>
    <row r="191" spans="2:4" ht="14.4" x14ac:dyDescent="0.3">
      <c r="B191" s="367">
        <v>43514</v>
      </c>
      <c r="C191" s="368" t="s">
        <v>921</v>
      </c>
      <c r="D191" s="369">
        <v>4.7</v>
      </c>
    </row>
    <row r="192" spans="2:4" ht="14.4" x14ac:dyDescent="0.3">
      <c r="B192" s="367">
        <v>43514</v>
      </c>
      <c r="C192" s="368" t="s">
        <v>927</v>
      </c>
      <c r="D192" s="369">
        <v>4.28</v>
      </c>
    </row>
    <row r="193" spans="2:4" ht="14.4" x14ac:dyDescent="0.3">
      <c r="B193" s="367">
        <v>43515</v>
      </c>
      <c r="C193" s="368" t="s">
        <v>922</v>
      </c>
      <c r="D193" s="369">
        <v>3.65</v>
      </c>
    </row>
    <row r="194" spans="2:4" ht="14.4" x14ac:dyDescent="0.3">
      <c r="B194" s="367">
        <v>43515</v>
      </c>
      <c r="C194" s="368" t="s">
        <v>921</v>
      </c>
      <c r="D194" s="369">
        <v>4.79</v>
      </c>
    </row>
    <row r="195" spans="2:4" ht="14.4" x14ac:dyDescent="0.3">
      <c r="B195" s="367">
        <v>43515</v>
      </c>
      <c r="C195" s="368" t="s">
        <v>927</v>
      </c>
      <c r="D195" s="369">
        <v>4.2300000000000004</v>
      </c>
    </row>
    <row r="196" spans="2:4" ht="14.4" x14ac:dyDescent="0.3">
      <c r="B196" s="367">
        <v>43516</v>
      </c>
      <c r="C196" s="368" t="s">
        <v>922</v>
      </c>
      <c r="D196" s="369">
        <v>3.7199999999999998</v>
      </c>
    </row>
    <row r="197" spans="2:4" ht="14.4" x14ac:dyDescent="0.3">
      <c r="B197" s="367">
        <v>43516</v>
      </c>
      <c r="C197" s="368" t="s">
        <v>921</v>
      </c>
      <c r="D197" s="369">
        <v>4.7699999999999996</v>
      </c>
    </row>
    <row r="198" spans="2:4" ht="14.4" x14ac:dyDescent="0.3">
      <c r="B198" s="367">
        <v>43516</v>
      </c>
      <c r="C198" s="368" t="s">
        <v>927</v>
      </c>
      <c r="D198" s="369">
        <v>4.28</v>
      </c>
    </row>
    <row r="199" spans="2:4" ht="14.4" x14ac:dyDescent="0.3">
      <c r="B199" s="367">
        <v>43517</v>
      </c>
      <c r="C199" s="368" t="s">
        <v>922</v>
      </c>
      <c r="D199" s="369">
        <v>3.66</v>
      </c>
    </row>
    <row r="200" spans="2:4" ht="14.4" x14ac:dyDescent="0.3">
      <c r="B200" s="367">
        <v>43517</v>
      </c>
      <c r="C200" s="368" t="s">
        <v>921</v>
      </c>
      <c r="D200" s="369">
        <v>4.76</v>
      </c>
    </row>
    <row r="201" spans="2:4" ht="14.4" x14ac:dyDescent="0.3">
      <c r="B201" s="367">
        <v>43517</v>
      </c>
      <c r="C201" s="368" t="s">
        <v>927</v>
      </c>
      <c r="D201" s="369">
        <v>4.22</v>
      </c>
    </row>
    <row r="202" spans="2:4" ht="14.4" x14ac:dyDescent="0.3">
      <c r="B202" s="367">
        <v>43518</v>
      </c>
      <c r="C202" s="368" t="s">
        <v>922</v>
      </c>
      <c r="D202" s="369">
        <v>3.71</v>
      </c>
    </row>
    <row r="203" spans="2:4" ht="14.4" x14ac:dyDescent="0.3">
      <c r="B203" s="367">
        <v>43518</v>
      </c>
      <c r="C203" s="368" t="s">
        <v>921</v>
      </c>
      <c r="D203" s="369">
        <v>4.8100000000000005</v>
      </c>
    </row>
    <row r="204" spans="2:4" ht="14.4" x14ac:dyDescent="0.3">
      <c r="B204" s="367">
        <v>43518</v>
      </c>
      <c r="C204" s="368" t="s">
        <v>927</v>
      </c>
      <c r="D204" s="369">
        <v>4.2300000000000004</v>
      </c>
    </row>
    <row r="205" spans="2:4" ht="14.4" x14ac:dyDescent="0.3">
      <c r="B205" s="367">
        <v>43519</v>
      </c>
      <c r="C205" s="368" t="s">
        <v>922</v>
      </c>
      <c r="D205" s="369">
        <v>3.66</v>
      </c>
    </row>
    <row r="206" spans="2:4" ht="14.4" x14ac:dyDescent="0.3">
      <c r="B206" s="367">
        <v>43519</v>
      </c>
      <c r="C206" s="368" t="s">
        <v>921</v>
      </c>
      <c r="D206" s="369">
        <v>4.7699999999999996</v>
      </c>
    </row>
    <row r="207" spans="2:4" ht="14.4" x14ac:dyDescent="0.3">
      <c r="B207" s="367">
        <v>43519</v>
      </c>
      <c r="C207" s="368" t="s">
        <v>927</v>
      </c>
      <c r="D207" s="369">
        <v>4.2300000000000004</v>
      </c>
    </row>
    <row r="208" spans="2:4" ht="14.4" x14ac:dyDescent="0.3">
      <c r="B208" s="367">
        <v>43520</v>
      </c>
      <c r="C208" s="368" t="s">
        <v>922</v>
      </c>
      <c r="D208" s="369">
        <v>3.64</v>
      </c>
    </row>
    <row r="209" spans="2:4" ht="14.4" x14ac:dyDescent="0.3">
      <c r="B209" s="367">
        <v>43520</v>
      </c>
      <c r="C209" s="368" t="s">
        <v>921</v>
      </c>
      <c r="D209" s="369">
        <v>4.7300000000000004</v>
      </c>
    </row>
    <row r="210" spans="2:4" ht="14.4" x14ac:dyDescent="0.3">
      <c r="B210" s="367">
        <v>43520</v>
      </c>
      <c r="C210" s="368" t="s">
        <v>927</v>
      </c>
      <c r="D210" s="369">
        <v>4.22</v>
      </c>
    </row>
    <row r="211" spans="2:4" ht="14.4" x14ac:dyDescent="0.3">
      <c r="B211" s="367">
        <v>43521</v>
      </c>
      <c r="C211" s="368" t="s">
        <v>922</v>
      </c>
      <c r="D211" s="369">
        <v>3.75</v>
      </c>
    </row>
    <row r="212" spans="2:4" ht="14.4" x14ac:dyDescent="0.3">
      <c r="B212" s="367">
        <v>43521</v>
      </c>
      <c r="C212" s="368" t="s">
        <v>921</v>
      </c>
      <c r="D212" s="369">
        <v>4.76</v>
      </c>
    </row>
    <row r="213" spans="2:4" ht="14.4" x14ac:dyDescent="0.3">
      <c r="B213" s="367">
        <v>43521</v>
      </c>
      <c r="C213" s="368" t="s">
        <v>927</v>
      </c>
      <c r="D213" s="369">
        <v>4.2300000000000004</v>
      </c>
    </row>
    <row r="214" spans="2:4" ht="14.4" x14ac:dyDescent="0.3">
      <c r="B214" s="367">
        <v>43522</v>
      </c>
      <c r="C214" s="368" t="s">
        <v>922</v>
      </c>
      <c r="D214" s="369">
        <v>3.73</v>
      </c>
    </row>
    <row r="215" spans="2:4" ht="14.4" x14ac:dyDescent="0.3">
      <c r="B215" s="367">
        <v>43522</v>
      </c>
      <c r="C215" s="368" t="s">
        <v>921</v>
      </c>
      <c r="D215" s="369">
        <v>4.79</v>
      </c>
    </row>
    <row r="216" spans="2:4" ht="14.4" x14ac:dyDescent="0.3">
      <c r="B216" s="367">
        <v>43522</v>
      </c>
      <c r="C216" s="368" t="s">
        <v>927</v>
      </c>
      <c r="D216" s="369">
        <v>4.25</v>
      </c>
    </row>
    <row r="217" spans="2:4" ht="14.4" x14ac:dyDescent="0.3">
      <c r="B217" s="367">
        <v>43523</v>
      </c>
      <c r="C217" s="368" t="s">
        <v>922</v>
      </c>
      <c r="D217" s="369">
        <v>3.7</v>
      </c>
    </row>
    <row r="218" spans="2:4" ht="14.4" x14ac:dyDescent="0.3">
      <c r="B218" s="367">
        <v>43523</v>
      </c>
      <c r="C218" s="368" t="s">
        <v>921</v>
      </c>
      <c r="D218" s="369">
        <v>4.84</v>
      </c>
    </row>
    <row r="219" spans="2:4" ht="14.4" x14ac:dyDescent="0.3">
      <c r="B219" s="367">
        <v>43523</v>
      </c>
      <c r="C219" s="368" t="s">
        <v>927</v>
      </c>
      <c r="D219" s="369">
        <v>4.21</v>
      </c>
    </row>
    <row r="220" spans="2:4" ht="14.4" x14ac:dyDescent="0.3">
      <c r="B220" s="367">
        <v>43524</v>
      </c>
      <c r="C220" s="368" t="s">
        <v>922</v>
      </c>
      <c r="D220" s="369">
        <v>3.74</v>
      </c>
    </row>
    <row r="221" spans="2:4" ht="14.4" x14ac:dyDescent="0.3">
      <c r="B221" s="367">
        <v>43524</v>
      </c>
      <c r="C221" s="368" t="s">
        <v>921</v>
      </c>
      <c r="D221" s="369">
        <v>4.8</v>
      </c>
    </row>
    <row r="222" spans="2:4" ht="14.4" x14ac:dyDescent="0.3">
      <c r="B222" s="367">
        <v>43524</v>
      </c>
      <c r="C222" s="368" t="s">
        <v>927</v>
      </c>
      <c r="D222" s="369">
        <v>4.2300000000000004</v>
      </c>
    </row>
    <row r="223" spans="2:4" ht="14.4" x14ac:dyDescent="0.3">
      <c r="B223" s="367">
        <v>43525</v>
      </c>
      <c r="C223" s="368" t="s">
        <v>922</v>
      </c>
      <c r="D223" s="369">
        <v>3.63</v>
      </c>
    </row>
    <row r="224" spans="2:4" ht="14.4" x14ac:dyDescent="0.3">
      <c r="B224" s="367">
        <v>43525</v>
      </c>
      <c r="C224" s="368" t="s">
        <v>921</v>
      </c>
      <c r="D224" s="369">
        <v>4.7</v>
      </c>
    </row>
    <row r="225" spans="2:4" ht="14.4" x14ac:dyDescent="0.3">
      <c r="B225" s="367">
        <v>43525</v>
      </c>
      <c r="C225" s="368" t="s">
        <v>927</v>
      </c>
      <c r="D225" s="369">
        <v>4.29</v>
      </c>
    </row>
    <row r="226" spans="2:4" ht="14.4" x14ac:dyDescent="0.3">
      <c r="B226" s="367">
        <v>43526</v>
      </c>
      <c r="C226" s="368" t="s">
        <v>922</v>
      </c>
      <c r="D226" s="369">
        <v>3.68</v>
      </c>
    </row>
    <row r="227" spans="2:4" ht="14.4" x14ac:dyDescent="0.3">
      <c r="B227" s="367">
        <v>43526</v>
      </c>
      <c r="C227" s="368" t="s">
        <v>921</v>
      </c>
      <c r="D227" s="369">
        <v>4.74</v>
      </c>
    </row>
    <row r="228" spans="2:4" ht="14.4" x14ac:dyDescent="0.3">
      <c r="B228" s="367">
        <v>43526</v>
      </c>
      <c r="C228" s="368" t="s">
        <v>927</v>
      </c>
      <c r="D228" s="369">
        <v>4.3</v>
      </c>
    </row>
    <row r="229" spans="2:4" ht="14.4" x14ac:dyDescent="0.3">
      <c r="B229" s="367">
        <v>43527</v>
      </c>
      <c r="C229" s="368" t="s">
        <v>922</v>
      </c>
      <c r="D229" s="369">
        <v>3.61</v>
      </c>
    </row>
    <row r="230" spans="2:4" ht="14.4" x14ac:dyDescent="0.3">
      <c r="B230" s="367">
        <v>43527</v>
      </c>
      <c r="C230" s="368" t="s">
        <v>921</v>
      </c>
      <c r="D230" s="369">
        <v>4.83</v>
      </c>
    </row>
    <row r="231" spans="2:4" ht="14.4" x14ac:dyDescent="0.3">
      <c r="B231" s="367">
        <v>43527</v>
      </c>
      <c r="C231" s="368" t="s">
        <v>927</v>
      </c>
      <c r="D231" s="369">
        <v>4.25</v>
      </c>
    </row>
    <row r="232" spans="2:4" ht="14.4" x14ac:dyDescent="0.3">
      <c r="B232" s="367">
        <v>43528</v>
      </c>
      <c r="C232" s="368" t="s">
        <v>922</v>
      </c>
      <c r="D232" s="369">
        <v>3.66</v>
      </c>
    </row>
    <row r="233" spans="2:4" ht="14.4" x14ac:dyDescent="0.3">
      <c r="B233" s="367">
        <v>43528</v>
      </c>
      <c r="C233" s="368" t="s">
        <v>921</v>
      </c>
      <c r="D233" s="369">
        <v>4.76</v>
      </c>
    </row>
    <row r="234" spans="2:4" ht="14.4" x14ac:dyDescent="0.3">
      <c r="B234" s="367">
        <v>43528</v>
      </c>
      <c r="C234" s="368" t="s">
        <v>927</v>
      </c>
      <c r="D234" s="369">
        <v>4.3</v>
      </c>
    </row>
    <row r="235" spans="2:4" ht="14.4" x14ac:dyDescent="0.3">
      <c r="B235" s="367">
        <v>43529</v>
      </c>
      <c r="C235" s="368" t="s">
        <v>922</v>
      </c>
      <c r="D235" s="369">
        <v>3.66</v>
      </c>
    </row>
    <row r="236" spans="2:4" ht="14.4" x14ac:dyDescent="0.3">
      <c r="B236" s="367">
        <v>43529</v>
      </c>
      <c r="C236" s="368" t="s">
        <v>921</v>
      </c>
      <c r="D236" s="369">
        <v>4.7699999999999996</v>
      </c>
    </row>
    <row r="237" spans="2:4" ht="14.4" x14ac:dyDescent="0.3">
      <c r="B237" s="367">
        <v>43529</v>
      </c>
      <c r="C237" s="368" t="s">
        <v>927</v>
      </c>
      <c r="D237" s="369">
        <v>4.3</v>
      </c>
    </row>
    <row r="238" spans="2:4" ht="14.4" x14ac:dyDescent="0.3">
      <c r="B238" s="367">
        <v>43530</v>
      </c>
      <c r="C238" s="368" t="s">
        <v>922</v>
      </c>
      <c r="D238" s="369">
        <v>3.68</v>
      </c>
    </row>
    <row r="239" spans="2:4" ht="14.4" x14ac:dyDescent="0.3">
      <c r="B239" s="367">
        <v>43530</v>
      </c>
      <c r="C239" s="368" t="s">
        <v>921</v>
      </c>
      <c r="D239" s="369">
        <v>4.75</v>
      </c>
    </row>
    <row r="240" spans="2:4" ht="14.4" x14ac:dyDescent="0.3">
      <c r="B240" s="367">
        <v>43530</v>
      </c>
      <c r="C240" s="368" t="s">
        <v>927</v>
      </c>
      <c r="D240" s="369">
        <v>4.2300000000000004</v>
      </c>
    </row>
    <row r="241" spans="2:4" ht="14.4" x14ac:dyDescent="0.3">
      <c r="B241" s="367">
        <v>43531</v>
      </c>
      <c r="C241" s="368" t="s">
        <v>922</v>
      </c>
      <c r="D241" s="369">
        <v>3.63</v>
      </c>
    </row>
    <row r="242" spans="2:4" ht="14.4" x14ac:dyDescent="0.3">
      <c r="B242" s="367">
        <v>43531</v>
      </c>
      <c r="C242" s="368" t="s">
        <v>921</v>
      </c>
      <c r="D242" s="369">
        <v>4.8</v>
      </c>
    </row>
    <row r="243" spans="2:4" ht="14.4" x14ac:dyDescent="0.3">
      <c r="B243" s="367">
        <v>43531</v>
      </c>
      <c r="C243" s="368" t="s">
        <v>927</v>
      </c>
      <c r="D243" s="369">
        <v>4.21</v>
      </c>
    </row>
    <row r="244" spans="2:4" ht="14.4" x14ac:dyDescent="0.3">
      <c r="B244" s="367">
        <v>43532</v>
      </c>
      <c r="C244" s="368" t="s">
        <v>922</v>
      </c>
      <c r="D244" s="369">
        <v>3.71</v>
      </c>
    </row>
    <row r="245" spans="2:4" ht="14.4" x14ac:dyDescent="0.3">
      <c r="B245" s="367">
        <v>43532</v>
      </c>
      <c r="C245" s="368" t="s">
        <v>921</v>
      </c>
      <c r="D245" s="369">
        <v>4.75</v>
      </c>
    </row>
    <row r="246" spans="2:4" ht="14.4" x14ac:dyDescent="0.3">
      <c r="B246" s="367">
        <v>43532</v>
      </c>
      <c r="C246" s="368" t="s">
        <v>927</v>
      </c>
      <c r="D246" s="369">
        <v>4.26</v>
      </c>
    </row>
    <row r="247" spans="2:4" ht="14.4" x14ac:dyDescent="0.3">
      <c r="B247" s="367">
        <v>43533</v>
      </c>
      <c r="C247" s="368" t="s">
        <v>922</v>
      </c>
      <c r="D247" s="369">
        <v>3.66</v>
      </c>
    </row>
    <row r="248" spans="2:4" ht="14.4" x14ac:dyDescent="0.3">
      <c r="B248" s="367">
        <v>43533</v>
      </c>
      <c r="C248" s="368" t="s">
        <v>921</v>
      </c>
      <c r="D248" s="369">
        <v>4.7300000000000004</v>
      </c>
    </row>
    <row r="249" spans="2:4" ht="14.4" x14ac:dyDescent="0.3">
      <c r="B249" s="367">
        <v>43533</v>
      </c>
      <c r="C249" s="368" t="s">
        <v>927</v>
      </c>
      <c r="D249" s="369">
        <v>4.3</v>
      </c>
    </row>
    <row r="250" spans="2:4" ht="14.4" x14ac:dyDescent="0.3">
      <c r="B250" s="367">
        <v>43534</v>
      </c>
      <c r="C250" s="368" t="s">
        <v>922</v>
      </c>
      <c r="D250" s="369">
        <v>3.75</v>
      </c>
    </row>
    <row r="251" spans="2:4" ht="14.4" x14ac:dyDescent="0.3">
      <c r="B251" s="367">
        <v>43534</v>
      </c>
      <c r="C251" s="368" t="s">
        <v>921</v>
      </c>
      <c r="D251" s="369">
        <v>4.82</v>
      </c>
    </row>
    <row r="252" spans="2:4" ht="14.4" x14ac:dyDescent="0.3">
      <c r="B252" s="367">
        <v>43534</v>
      </c>
      <c r="C252" s="368" t="s">
        <v>927</v>
      </c>
      <c r="D252" s="369">
        <v>4.22</v>
      </c>
    </row>
    <row r="253" spans="2:4" ht="14.4" x14ac:dyDescent="0.3">
      <c r="B253" s="367">
        <v>43535</v>
      </c>
      <c r="C253" s="368" t="s">
        <v>922</v>
      </c>
      <c r="D253" s="369">
        <v>3.66</v>
      </c>
    </row>
    <row r="254" spans="2:4" ht="14.4" x14ac:dyDescent="0.3">
      <c r="B254" s="367">
        <v>43535</v>
      </c>
      <c r="C254" s="368" t="s">
        <v>921</v>
      </c>
      <c r="D254" s="369">
        <v>4.8499999999999996</v>
      </c>
    </row>
    <row r="255" spans="2:4" ht="14.4" x14ac:dyDescent="0.3">
      <c r="B255" s="367">
        <v>43535</v>
      </c>
      <c r="C255" s="368" t="s">
        <v>927</v>
      </c>
      <c r="D255" s="369">
        <v>4.3</v>
      </c>
    </row>
    <row r="256" spans="2:4" ht="14.4" x14ac:dyDescent="0.3">
      <c r="B256" s="367">
        <v>43536</v>
      </c>
      <c r="C256" s="368" t="s">
        <v>922</v>
      </c>
      <c r="D256" s="369">
        <v>3.6</v>
      </c>
    </row>
    <row r="257" spans="2:4" ht="14.4" x14ac:dyDescent="0.3">
      <c r="B257" s="367">
        <v>43536</v>
      </c>
      <c r="C257" s="368" t="s">
        <v>921</v>
      </c>
      <c r="D257" s="369">
        <v>4.79</v>
      </c>
    </row>
    <row r="258" spans="2:4" ht="14.4" x14ac:dyDescent="0.3">
      <c r="B258" s="367">
        <v>43536</v>
      </c>
      <c r="C258" s="368" t="s">
        <v>927</v>
      </c>
      <c r="D258" s="369">
        <v>4.2699999999999996</v>
      </c>
    </row>
    <row r="259" spans="2:4" ht="14.4" x14ac:dyDescent="0.3">
      <c r="B259" s="367">
        <v>43537</v>
      </c>
      <c r="C259" s="368" t="s">
        <v>922</v>
      </c>
      <c r="D259" s="369">
        <v>3.67</v>
      </c>
    </row>
    <row r="260" spans="2:4" ht="14.4" x14ac:dyDescent="0.3">
      <c r="B260" s="367">
        <v>43537</v>
      </c>
      <c r="C260" s="368" t="s">
        <v>921</v>
      </c>
      <c r="D260" s="369">
        <v>4.8100000000000005</v>
      </c>
    </row>
    <row r="261" spans="2:4" ht="14.4" x14ac:dyDescent="0.3">
      <c r="B261" s="367">
        <v>43537</v>
      </c>
      <c r="C261" s="368" t="s">
        <v>927</v>
      </c>
      <c r="D261" s="369">
        <v>4.26</v>
      </c>
    </row>
    <row r="262" spans="2:4" ht="14.4" x14ac:dyDescent="0.3">
      <c r="B262" s="367">
        <v>43538</v>
      </c>
      <c r="C262" s="368" t="s">
        <v>922</v>
      </c>
      <c r="D262" s="369">
        <v>3.68</v>
      </c>
    </row>
    <row r="263" spans="2:4" ht="14.4" x14ac:dyDescent="0.3">
      <c r="B263" s="367">
        <v>43538</v>
      </c>
      <c r="C263" s="368" t="s">
        <v>921</v>
      </c>
      <c r="D263" s="369">
        <v>4.8</v>
      </c>
    </row>
    <row r="264" spans="2:4" ht="14.4" x14ac:dyDescent="0.3">
      <c r="B264" s="367">
        <v>43538</v>
      </c>
      <c r="C264" s="368" t="s">
        <v>927</v>
      </c>
      <c r="D264" s="369">
        <v>4.2699999999999996</v>
      </c>
    </row>
    <row r="265" spans="2:4" ht="14.4" x14ac:dyDescent="0.3">
      <c r="B265" s="367">
        <v>43539</v>
      </c>
      <c r="C265" s="368" t="s">
        <v>922</v>
      </c>
      <c r="D265" s="369">
        <v>3.7199999999999998</v>
      </c>
    </row>
    <row r="266" spans="2:4" ht="14.4" x14ac:dyDescent="0.3">
      <c r="B266" s="367">
        <v>43539</v>
      </c>
      <c r="C266" s="368" t="s">
        <v>921</v>
      </c>
      <c r="D266" s="369">
        <v>4.7300000000000004</v>
      </c>
    </row>
    <row r="267" spans="2:4" ht="14.4" x14ac:dyDescent="0.3">
      <c r="B267" s="367">
        <v>43539</v>
      </c>
      <c r="C267" s="368" t="s">
        <v>927</v>
      </c>
      <c r="D267" s="369">
        <v>4.28</v>
      </c>
    </row>
    <row r="268" spans="2:4" ht="14.4" x14ac:dyDescent="0.3">
      <c r="B268" s="367">
        <v>43540</v>
      </c>
      <c r="C268" s="368" t="s">
        <v>922</v>
      </c>
      <c r="D268" s="369">
        <v>3.6</v>
      </c>
    </row>
    <row r="269" spans="2:4" ht="14.4" x14ac:dyDescent="0.3">
      <c r="B269" s="367">
        <v>43540</v>
      </c>
      <c r="C269" s="368" t="s">
        <v>921</v>
      </c>
      <c r="D269" s="369">
        <v>4.83</v>
      </c>
    </row>
    <row r="270" spans="2:4" ht="14.4" x14ac:dyDescent="0.3">
      <c r="B270" s="367">
        <v>43540</v>
      </c>
      <c r="C270" s="368" t="s">
        <v>927</v>
      </c>
      <c r="D270" s="369">
        <v>4.26</v>
      </c>
    </row>
    <row r="271" spans="2:4" ht="14.4" x14ac:dyDescent="0.3">
      <c r="B271" s="367">
        <v>43541</v>
      </c>
      <c r="C271" s="368" t="s">
        <v>922</v>
      </c>
      <c r="D271" s="369">
        <v>3.68</v>
      </c>
    </row>
    <row r="272" spans="2:4" ht="14.4" x14ac:dyDescent="0.3">
      <c r="B272" s="367">
        <v>43541</v>
      </c>
      <c r="C272" s="368" t="s">
        <v>921</v>
      </c>
      <c r="D272" s="369">
        <v>4.71</v>
      </c>
    </row>
    <row r="273" spans="2:4" ht="14.4" x14ac:dyDescent="0.3">
      <c r="B273" s="367">
        <v>43541</v>
      </c>
      <c r="C273" s="368" t="s">
        <v>927</v>
      </c>
      <c r="D273" s="369">
        <v>4.25</v>
      </c>
    </row>
    <row r="274" spans="2:4" ht="14.4" x14ac:dyDescent="0.3">
      <c r="B274" s="367">
        <v>43542</v>
      </c>
      <c r="C274" s="368" t="s">
        <v>922</v>
      </c>
      <c r="D274" s="369">
        <v>3.64</v>
      </c>
    </row>
    <row r="275" spans="2:4" ht="14.4" x14ac:dyDescent="0.3">
      <c r="B275" s="367">
        <v>43542</v>
      </c>
      <c r="C275" s="368" t="s">
        <v>921</v>
      </c>
      <c r="D275" s="369">
        <v>4.8</v>
      </c>
    </row>
    <row r="276" spans="2:4" ht="14.4" x14ac:dyDescent="0.3">
      <c r="B276" s="367">
        <v>43542</v>
      </c>
      <c r="C276" s="368" t="s">
        <v>927</v>
      </c>
      <c r="D276" s="369">
        <v>4.24</v>
      </c>
    </row>
    <row r="277" spans="2:4" ht="14.4" x14ac:dyDescent="0.3">
      <c r="B277" s="367">
        <v>43543</v>
      </c>
      <c r="C277" s="368" t="s">
        <v>922</v>
      </c>
      <c r="D277" s="369">
        <v>3.75</v>
      </c>
    </row>
    <row r="278" spans="2:4" ht="14.4" x14ac:dyDescent="0.3">
      <c r="B278" s="367">
        <v>43543</v>
      </c>
      <c r="C278" s="368" t="s">
        <v>921</v>
      </c>
      <c r="D278" s="369">
        <v>4.8100000000000005</v>
      </c>
    </row>
    <row r="279" spans="2:4" ht="14.4" x14ac:dyDescent="0.3">
      <c r="B279" s="367">
        <v>43543</v>
      </c>
      <c r="C279" s="368" t="s">
        <v>927</v>
      </c>
      <c r="D279" s="369">
        <v>4.25</v>
      </c>
    </row>
    <row r="280" spans="2:4" ht="14.4" x14ac:dyDescent="0.3">
      <c r="B280" s="367">
        <v>43544</v>
      </c>
      <c r="C280" s="368" t="s">
        <v>922</v>
      </c>
      <c r="D280" s="369">
        <v>3.73</v>
      </c>
    </row>
    <row r="281" spans="2:4" ht="14.4" x14ac:dyDescent="0.3">
      <c r="B281" s="367">
        <v>43544</v>
      </c>
      <c r="C281" s="368" t="s">
        <v>921</v>
      </c>
      <c r="D281" s="369">
        <v>4.7300000000000004</v>
      </c>
    </row>
    <row r="282" spans="2:4" ht="14.4" x14ac:dyDescent="0.3">
      <c r="B282" s="367">
        <v>43544</v>
      </c>
      <c r="C282" s="368" t="s">
        <v>927</v>
      </c>
      <c r="D282" s="369">
        <v>4.24</v>
      </c>
    </row>
    <row r="283" spans="2:4" ht="14.4" x14ac:dyDescent="0.3">
      <c r="B283" s="367">
        <v>43545</v>
      </c>
      <c r="C283" s="368" t="s">
        <v>922</v>
      </c>
      <c r="D283" s="369">
        <v>3.67</v>
      </c>
    </row>
    <row r="284" spans="2:4" ht="14.4" x14ac:dyDescent="0.3">
      <c r="B284" s="367">
        <v>43545</v>
      </c>
      <c r="C284" s="368" t="s">
        <v>921</v>
      </c>
      <c r="D284" s="369">
        <v>4.83</v>
      </c>
    </row>
    <row r="285" spans="2:4" ht="14.4" x14ac:dyDescent="0.3">
      <c r="B285" s="367">
        <v>43545</v>
      </c>
      <c r="C285" s="368" t="s">
        <v>927</v>
      </c>
      <c r="D285" s="369">
        <v>4.2300000000000004</v>
      </c>
    </row>
    <row r="286" spans="2:4" ht="14.4" x14ac:dyDescent="0.3">
      <c r="B286" s="367">
        <v>43546</v>
      </c>
      <c r="C286" s="368" t="s">
        <v>922</v>
      </c>
      <c r="D286" s="369">
        <v>3.68</v>
      </c>
    </row>
    <row r="287" spans="2:4" ht="14.4" x14ac:dyDescent="0.3">
      <c r="B287" s="367">
        <v>43546</v>
      </c>
      <c r="C287" s="368" t="s">
        <v>921</v>
      </c>
      <c r="D287" s="369">
        <v>4.79</v>
      </c>
    </row>
    <row r="288" spans="2:4" ht="14.4" x14ac:dyDescent="0.3">
      <c r="B288" s="367">
        <v>43546</v>
      </c>
      <c r="C288" s="368" t="s">
        <v>927</v>
      </c>
      <c r="D288" s="369">
        <v>4.3</v>
      </c>
    </row>
    <row r="289" spans="2:4" ht="14.4" x14ac:dyDescent="0.3">
      <c r="B289" s="367">
        <v>43547</v>
      </c>
      <c r="C289" s="368" t="s">
        <v>922</v>
      </c>
      <c r="D289" s="369">
        <v>3.73</v>
      </c>
    </row>
    <row r="290" spans="2:4" ht="14.4" x14ac:dyDescent="0.3">
      <c r="B290" s="367">
        <v>43547</v>
      </c>
      <c r="C290" s="368" t="s">
        <v>921</v>
      </c>
      <c r="D290" s="369">
        <v>4.7</v>
      </c>
    </row>
    <row r="291" spans="2:4" ht="14.4" x14ac:dyDescent="0.3">
      <c r="B291" s="367">
        <v>43547</v>
      </c>
      <c r="C291" s="368" t="s">
        <v>927</v>
      </c>
      <c r="D291" s="369">
        <v>4.26</v>
      </c>
    </row>
    <row r="292" spans="2:4" ht="14.4" x14ac:dyDescent="0.3">
      <c r="B292" s="367">
        <v>43548</v>
      </c>
      <c r="C292" s="368" t="s">
        <v>922</v>
      </c>
      <c r="D292" s="369">
        <v>3.67</v>
      </c>
    </row>
    <row r="293" spans="2:4" ht="14.4" x14ac:dyDescent="0.3">
      <c r="B293" s="367">
        <v>43548</v>
      </c>
      <c r="C293" s="368" t="s">
        <v>921</v>
      </c>
      <c r="D293" s="369">
        <v>4.83</v>
      </c>
    </row>
    <row r="294" spans="2:4" ht="14.4" x14ac:dyDescent="0.3">
      <c r="B294" s="367">
        <v>43548</v>
      </c>
      <c r="C294" s="368" t="s">
        <v>927</v>
      </c>
      <c r="D294" s="369">
        <v>4.29</v>
      </c>
    </row>
    <row r="295" spans="2:4" ht="14.4" x14ac:dyDescent="0.3">
      <c r="B295" s="367">
        <v>43549</v>
      </c>
      <c r="C295" s="368" t="s">
        <v>922</v>
      </c>
      <c r="D295" s="369">
        <v>3.66</v>
      </c>
    </row>
    <row r="296" spans="2:4" ht="14.4" x14ac:dyDescent="0.3">
      <c r="B296" s="367">
        <v>43549</v>
      </c>
      <c r="C296" s="368" t="s">
        <v>921</v>
      </c>
      <c r="D296" s="369">
        <v>4.7699999999999996</v>
      </c>
    </row>
    <row r="297" spans="2:4" ht="14.4" x14ac:dyDescent="0.3">
      <c r="B297" s="367">
        <v>43549</v>
      </c>
      <c r="C297" s="368" t="s">
        <v>927</v>
      </c>
      <c r="D297" s="369">
        <v>4.28</v>
      </c>
    </row>
    <row r="298" spans="2:4" ht="14.4" x14ac:dyDescent="0.3">
      <c r="B298" s="367">
        <v>43550</v>
      </c>
      <c r="C298" s="368" t="s">
        <v>922</v>
      </c>
      <c r="D298" s="369">
        <v>3.69</v>
      </c>
    </row>
    <row r="299" spans="2:4" ht="14.4" x14ac:dyDescent="0.3">
      <c r="B299" s="367">
        <v>43550</v>
      </c>
      <c r="C299" s="368" t="s">
        <v>921</v>
      </c>
      <c r="D299" s="369">
        <v>4.75</v>
      </c>
    </row>
    <row r="300" spans="2:4" ht="14.4" x14ac:dyDescent="0.3">
      <c r="B300" s="367">
        <v>43550</v>
      </c>
      <c r="C300" s="368" t="s">
        <v>927</v>
      </c>
      <c r="D300" s="369">
        <v>4.29</v>
      </c>
    </row>
    <row r="301" spans="2:4" ht="14.4" x14ac:dyDescent="0.3">
      <c r="B301" s="367">
        <v>43551</v>
      </c>
      <c r="C301" s="368" t="s">
        <v>922</v>
      </c>
      <c r="D301" s="369">
        <v>3.64</v>
      </c>
    </row>
    <row r="302" spans="2:4" ht="14.4" x14ac:dyDescent="0.3">
      <c r="B302" s="367">
        <v>43551</v>
      </c>
      <c r="C302" s="368" t="s">
        <v>921</v>
      </c>
      <c r="D302" s="369">
        <v>4.75</v>
      </c>
    </row>
    <row r="303" spans="2:4" ht="14.4" x14ac:dyDescent="0.3">
      <c r="B303" s="367">
        <v>43551</v>
      </c>
      <c r="C303" s="368" t="s">
        <v>927</v>
      </c>
      <c r="D303" s="369">
        <v>4.28</v>
      </c>
    </row>
    <row r="304" spans="2:4" ht="14.4" x14ac:dyDescent="0.3">
      <c r="B304" s="367">
        <v>43552</v>
      </c>
      <c r="C304" s="368" t="s">
        <v>922</v>
      </c>
      <c r="D304" s="369">
        <v>3.62</v>
      </c>
    </row>
    <row r="305" spans="2:4" ht="14.4" x14ac:dyDescent="0.3">
      <c r="B305" s="367">
        <v>43552</v>
      </c>
      <c r="C305" s="368" t="s">
        <v>921</v>
      </c>
      <c r="D305" s="369">
        <v>4.7699999999999996</v>
      </c>
    </row>
    <row r="306" spans="2:4" ht="14.4" x14ac:dyDescent="0.3">
      <c r="B306" s="367">
        <v>43552</v>
      </c>
      <c r="C306" s="368" t="s">
        <v>927</v>
      </c>
      <c r="D306" s="369">
        <v>4.21</v>
      </c>
    </row>
    <row r="307" spans="2:4" ht="14.4" x14ac:dyDescent="0.3">
      <c r="B307" s="367">
        <v>43553</v>
      </c>
      <c r="C307" s="368" t="s">
        <v>922</v>
      </c>
      <c r="D307" s="369">
        <v>3.6</v>
      </c>
    </row>
    <row r="308" spans="2:4" ht="14.4" x14ac:dyDescent="0.3">
      <c r="B308" s="367">
        <v>43553</v>
      </c>
      <c r="C308" s="368" t="s">
        <v>921</v>
      </c>
      <c r="D308" s="369">
        <v>4.78</v>
      </c>
    </row>
    <row r="309" spans="2:4" ht="14.4" x14ac:dyDescent="0.3">
      <c r="B309" s="367">
        <v>43553</v>
      </c>
      <c r="C309" s="368" t="s">
        <v>927</v>
      </c>
      <c r="D309" s="369">
        <v>4.2699999999999996</v>
      </c>
    </row>
    <row r="310" spans="2:4" ht="14.4" x14ac:dyDescent="0.3">
      <c r="B310" s="367">
        <v>43554</v>
      </c>
      <c r="C310" s="368" t="s">
        <v>922</v>
      </c>
      <c r="D310" s="369">
        <v>3.61</v>
      </c>
    </row>
    <row r="311" spans="2:4" ht="14.4" x14ac:dyDescent="0.3">
      <c r="B311" s="367">
        <v>43554</v>
      </c>
      <c r="C311" s="368" t="s">
        <v>921</v>
      </c>
      <c r="D311" s="369">
        <v>4.8100000000000005</v>
      </c>
    </row>
    <row r="312" spans="2:4" ht="14.4" x14ac:dyDescent="0.3">
      <c r="B312" s="367">
        <v>43554</v>
      </c>
      <c r="C312" s="368" t="s">
        <v>927</v>
      </c>
      <c r="D312" s="369">
        <v>4.21</v>
      </c>
    </row>
    <row r="313" spans="2:4" ht="14.4" x14ac:dyDescent="0.3">
      <c r="B313" s="367">
        <v>43555</v>
      </c>
      <c r="C313" s="368" t="s">
        <v>922</v>
      </c>
      <c r="D313" s="369">
        <v>3.61</v>
      </c>
    </row>
    <row r="314" spans="2:4" ht="14.4" x14ac:dyDescent="0.3">
      <c r="B314" s="367">
        <v>43555</v>
      </c>
      <c r="C314" s="368" t="s">
        <v>921</v>
      </c>
      <c r="D314" s="369">
        <v>4.84</v>
      </c>
    </row>
    <row r="315" spans="2:4" ht="14.4" x14ac:dyDescent="0.3">
      <c r="B315" s="367">
        <v>43555</v>
      </c>
      <c r="C315" s="368" t="s">
        <v>927</v>
      </c>
      <c r="D315" s="369">
        <v>4.3</v>
      </c>
    </row>
    <row r="316" spans="2:4" ht="14.4" x14ac:dyDescent="0.3">
      <c r="B316" s="367">
        <v>43547</v>
      </c>
      <c r="C316" s="368" t="s">
        <v>922</v>
      </c>
      <c r="D316" s="369">
        <v>3.73</v>
      </c>
    </row>
    <row r="317" spans="2:4" ht="14.4" x14ac:dyDescent="0.3">
      <c r="B317" s="367">
        <v>43547</v>
      </c>
      <c r="C317" s="368" t="s">
        <v>921</v>
      </c>
      <c r="D317" s="369">
        <v>4.7</v>
      </c>
    </row>
    <row r="318" spans="2:4" ht="14.4" x14ac:dyDescent="0.3">
      <c r="B318" s="367">
        <v>43547</v>
      </c>
      <c r="C318" s="368" t="s">
        <v>927</v>
      </c>
      <c r="D318" s="369">
        <v>4.26</v>
      </c>
    </row>
    <row r="319" spans="2:4" ht="14.4" x14ac:dyDescent="0.3">
      <c r="B319" s="367">
        <v>43548</v>
      </c>
      <c r="C319" s="368" t="s">
        <v>922</v>
      </c>
      <c r="D319" s="369">
        <v>3.67</v>
      </c>
    </row>
    <row r="320" spans="2:4" ht="14.4" x14ac:dyDescent="0.3">
      <c r="B320" s="367">
        <v>43548</v>
      </c>
      <c r="C320" s="368" t="s">
        <v>921</v>
      </c>
      <c r="D320" s="369">
        <v>4.83</v>
      </c>
    </row>
    <row r="321" spans="2:4" ht="14.4" x14ac:dyDescent="0.3">
      <c r="B321" s="367">
        <v>43548</v>
      </c>
      <c r="C321" s="368" t="s">
        <v>927</v>
      </c>
      <c r="D321" s="369">
        <v>4.29</v>
      </c>
    </row>
    <row r="322" spans="2:4" ht="14.4" x14ac:dyDescent="0.3">
      <c r="B322" s="367">
        <v>43549</v>
      </c>
      <c r="C322" s="368" t="s">
        <v>922</v>
      </c>
      <c r="D322" s="369">
        <v>3.66</v>
      </c>
    </row>
    <row r="323" spans="2:4" ht="14.4" x14ac:dyDescent="0.3">
      <c r="B323" s="367">
        <v>43549</v>
      </c>
      <c r="C323" s="368" t="s">
        <v>921</v>
      </c>
      <c r="D323" s="369">
        <v>4.7699999999999996</v>
      </c>
    </row>
    <row r="324" spans="2:4" ht="14.4" x14ac:dyDescent="0.3">
      <c r="B324" s="367">
        <v>43549</v>
      </c>
      <c r="C324" s="368" t="s">
        <v>927</v>
      </c>
      <c r="D324" s="369">
        <v>4.28</v>
      </c>
    </row>
    <row r="325" spans="2:4" ht="14.4" x14ac:dyDescent="0.3">
      <c r="B325" s="367">
        <v>43550</v>
      </c>
      <c r="C325" s="368" t="s">
        <v>922</v>
      </c>
      <c r="D325" s="369">
        <v>3.69</v>
      </c>
    </row>
    <row r="326" spans="2:4" ht="14.4" x14ac:dyDescent="0.3">
      <c r="B326" s="367">
        <v>43550</v>
      </c>
      <c r="C326" s="368" t="s">
        <v>921</v>
      </c>
      <c r="D326" s="369">
        <v>4.75</v>
      </c>
    </row>
    <row r="327" spans="2:4" ht="14.4" x14ac:dyDescent="0.3">
      <c r="B327" s="367">
        <v>43550</v>
      </c>
      <c r="C327" s="368" t="s">
        <v>927</v>
      </c>
      <c r="D327" s="369">
        <v>4.29</v>
      </c>
    </row>
    <row r="328" spans="2:4" ht="14.4" x14ac:dyDescent="0.3">
      <c r="B328" s="367">
        <v>43551</v>
      </c>
      <c r="C328" s="368" t="s">
        <v>922</v>
      </c>
      <c r="D328" s="369">
        <v>3.64</v>
      </c>
    </row>
    <row r="329" spans="2:4" ht="14.4" x14ac:dyDescent="0.3">
      <c r="B329" s="367">
        <v>43551</v>
      </c>
      <c r="C329" s="368" t="s">
        <v>921</v>
      </c>
      <c r="D329" s="369">
        <v>4.75</v>
      </c>
    </row>
    <row r="330" spans="2:4" ht="14.4" x14ac:dyDescent="0.3">
      <c r="B330" s="367">
        <v>43551</v>
      </c>
      <c r="C330" s="368" t="s">
        <v>927</v>
      </c>
      <c r="D330" s="369">
        <v>4.28</v>
      </c>
    </row>
    <row r="331" spans="2:4" ht="14.4" x14ac:dyDescent="0.3">
      <c r="B331" s="367">
        <v>43552</v>
      </c>
      <c r="C331" s="368" t="s">
        <v>922</v>
      </c>
      <c r="D331" s="369">
        <v>3.62</v>
      </c>
    </row>
    <row r="332" spans="2:4" ht="14.4" x14ac:dyDescent="0.3">
      <c r="B332" s="367">
        <v>43552</v>
      </c>
      <c r="C332" s="368" t="s">
        <v>921</v>
      </c>
      <c r="D332" s="369">
        <v>4.7699999999999996</v>
      </c>
    </row>
    <row r="333" spans="2:4" ht="14.4" x14ac:dyDescent="0.3">
      <c r="B333" s="367">
        <v>43552</v>
      </c>
      <c r="C333" s="368" t="s">
        <v>927</v>
      </c>
      <c r="D333" s="369">
        <v>4.21</v>
      </c>
    </row>
    <row r="334" spans="2:4" ht="14.4" x14ac:dyDescent="0.3">
      <c r="B334" s="367">
        <v>43553</v>
      </c>
      <c r="C334" s="368" t="s">
        <v>922</v>
      </c>
      <c r="D334" s="369">
        <v>3.6</v>
      </c>
    </row>
    <row r="335" spans="2:4" ht="14.4" x14ac:dyDescent="0.3">
      <c r="B335" s="367">
        <v>43553</v>
      </c>
      <c r="C335" s="368" t="s">
        <v>921</v>
      </c>
      <c r="D335" s="369">
        <v>4.78</v>
      </c>
    </row>
    <row r="336" spans="2:4" ht="14.4" x14ac:dyDescent="0.3">
      <c r="B336" s="367">
        <v>43553</v>
      </c>
      <c r="C336" s="368" t="s">
        <v>927</v>
      </c>
      <c r="D336" s="369">
        <v>4.2699999999999996</v>
      </c>
    </row>
    <row r="337" spans="2:4" ht="14.4" x14ac:dyDescent="0.3">
      <c r="B337" s="367">
        <v>43554</v>
      </c>
      <c r="C337" s="368" t="s">
        <v>922</v>
      </c>
      <c r="D337" s="369">
        <v>3.61</v>
      </c>
    </row>
    <row r="338" spans="2:4" ht="14.4" x14ac:dyDescent="0.3">
      <c r="B338" s="367">
        <v>43554</v>
      </c>
      <c r="C338" s="368" t="s">
        <v>921</v>
      </c>
      <c r="D338" s="369">
        <v>4.8100000000000005</v>
      </c>
    </row>
    <row r="339" spans="2:4" ht="14.4" x14ac:dyDescent="0.3">
      <c r="B339" s="367">
        <v>43554</v>
      </c>
      <c r="C339" s="368" t="s">
        <v>927</v>
      </c>
      <c r="D339" s="369">
        <v>4.21</v>
      </c>
    </row>
    <row r="340" spans="2:4" ht="14.4" x14ac:dyDescent="0.3">
      <c r="B340" s="367">
        <v>43555</v>
      </c>
      <c r="C340" s="368" t="s">
        <v>922</v>
      </c>
      <c r="D340" s="369">
        <v>3.61</v>
      </c>
    </row>
    <row r="341" spans="2:4" ht="14.4" x14ac:dyDescent="0.3">
      <c r="B341" s="367">
        <v>43555</v>
      </c>
      <c r="C341" s="368" t="s">
        <v>921</v>
      </c>
      <c r="D341" s="369">
        <v>4.84</v>
      </c>
    </row>
    <row r="342" spans="2:4" ht="14.4" x14ac:dyDescent="0.3">
      <c r="B342" s="367">
        <v>43555</v>
      </c>
      <c r="C342" s="368" t="s">
        <v>927</v>
      </c>
      <c r="D342" s="369">
        <v>4.3</v>
      </c>
    </row>
    <row r="343" spans="2:4" ht="14.4" x14ac:dyDescent="0.3"/>
    <row r="344" spans="2:4" ht="14.4" x14ac:dyDescent="0.3"/>
    <row r="345" spans="2:4" ht="14.4" x14ac:dyDescent="0.3"/>
    <row r="346" spans="2:4" ht="14.4" x14ac:dyDescent="0.3"/>
  </sheetData>
  <dataValidations count="3">
    <dataValidation type="list" allowBlank="1" showInputMessage="1" showErrorMessage="1" sqref="F6" xr:uid="{ACFBEC80-56AC-4BA4-BB13-58475F1E79D8}">
      <formula1>$M$5:$M$8</formula1>
    </dataValidation>
    <dataValidation type="list" allowBlank="1" showInputMessage="1" showErrorMessage="1" sqref="G6" xr:uid="{DAE1C36B-1203-471B-9CA2-2852FAB8BA4A}">
      <formula1>$N$5:$N$9</formula1>
    </dataValidation>
    <dataValidation type="list" allowBlank="1" showInputMessage="1" showErrorMessage="1" sqref="G45" xr:uid="{9C14E6CC-C5F0-420B-9E6B-942825B9AB4E}">
      <formula1>"DOLAR,LIBRA ESTERLINA,EURO"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F07-0280-4053-938D-72B33A232314}">
  <dimension ref="A1:I1085"/>
  <sheetViews>
    <sheetView showGridLines="0" workbookViewId="0">
      <selection activeCell="H10" sqref="H10"/>
    </sheetView>
  </sheetViews>
  <sheetFormatPr defaultColWidth="9.33203125" defaultRowHeight="14.4" x14ac:dyDescent="0.3"/>
  <cols>
    <col min="1" max="1" width="2.33203125" style="144" customWidth="1"/>
    <col min="2" max="2" width="37.33203125" style="144" customWidth="1"/>
    <col min="3" max="3" width="18.5546875" style="144" bestFit="1" customWidth="1"/>
    <col min="4" max="4" width="14.44140625" style="144" customWidth="1"/>
    <col min="5" max="5" width="14.5546875" style="144" customWidth="1"/>
    <col min="6" max="6" width="11.44140625" style="144" customWidth="1"/>
    <col min="7" max="7" width="24.33203125" style="144" customWidth="1"/>
    <col min="8" max="8" width="29.6640625" style="144" customWidth="1"/>
    <col min="9" max="9" width="17.5546875" style="144" customWidth="1"/>
    <col min="10" max="10" width="13.6640625" style="144" customWidth="1"/>
    <col min="11" max="11" width="17.33203125" style="144" customWidth="1"/>
    <col min="12" max="12" width="13.6640625" style="144" customWidth="1"/>
    <col min="13" max="16384" width="9.33203125" style="144"/>
  </cols>
  <sheetData>
    <row r="1" spans="1:9" s="187" customFormat="1" ht="9" customHeight="1" x14ac:dyDescent="0.3"/>
    <row r="2" spans="1:9" s="196" customFormat="1" ht="46.5" customHeight="1" thickBot="1" x14ac:dyDescent="0.35"/>
    <row r="3" spans="1:9" ht="15.6" thickTop="1" thickBot="1" x14ac:dyDescent="0.35"/>
    <row r="4" spans="1:9" ht="16.2" thickBot="1" x14ac:dyDescent="0.35">
      <c r="A4" s="372"/>
      <c r="B4" s="373" t="s">
        <v>502</v>
      </c>
      <c r="C4" s="374" t="s">
        <v>930</v>
      </c>
      <c r="D4" s="374" t="s">
        <v>931</v>
      </c>
      <c r="E4" s="375" t="s">
        <v>932</v>
      </c>
      <c r="G4" s="373" t="s">
        <v>930</v>
      </c>
      <c r="H4" s="374" t="s">
        <v>502</v>
      </c>
      <c r="I4" s="375" t="s">
        <v>931</v>
      </c>
    </row>
    <row r="5" spans="1:9" x14ac:dyDescent="0.3">
      <c r="B5" s="312" t="s">
        <v>933</v>
      </c>
      <c r="C5" s="376" t="s">
        <v>934</v>
      </c>
      <c r="D5" s="376" t="s">
        <v>935</v>
      </c>
      <c r="E5" s="328">
        <v>375.84</v>
      </c>
      <c r="G5" s="377" t="s">
        <v>936</v>
      </c>
      <c r="H5" s="378" t="s">
        <v>937</v>
      </c>
      <c r="I5" s="379" t="s">
        <v>938</v>
      </c>
    </row>
    <row r="6" spans="1:9" x14ac:dyDescent="0.3">
      <c r="B6" s="316" t="s">
        <v>939</v>
      </c>
      <c r="C6" s="380" t="s">
        <v>940</v>
      </c>
      <c r="D6" s="380" t="s">
        <v>935</v>
      </c>
      <c r="E6" s="330">
        <v>326.88</v>
      </c>
    </row>
    <row r="7" spans="1:9" ht="15" thickBot="1" x14ac:dyDescent="0.35">
      <c r="B7" s="316" t="s">
        <v>941</v>
      </c>
      <c r="C7" s="380" t="s">
        <v>934</v>
      </c>
      <c r="D7" s="380" t="s">
        <v>935</v>
      </c>
      <c r="E7" s="330">
        <v>312.62</v>
      </c>
    </row>
    <row r="8" spans="1:9" ht="15" thickBot="1" x14ac:dyDescent="0.35">
      <c r="B8" s="316" t="s">
        <v>937</v>
      </c>
      <c r="C8" s="380" t="s">
        <v>942</v>
      </c>
      <c r="D8" s="380" t="s">
        <v>935</v>
      </c>
      <c r="E8" s="330">
        <v>75.75</v>
      </c>
      <c r="G8" s="202" t="s">
        <v>943</v>
      </c>
      <c r="H8" s="377"/>
    </row>
    <row r="9" spans="1:9" ht="15" thickBot="1" x14ac:dyDescent="0.35">
      <c r="B9" s="316" t="s">
        <v>941</v>
      </c>
      <c r="C9" s="380" t="s">
        <v>942</v>
      </c>
      <c r="D9" s="380" t="s">
        <v>935</v>
      </c>
      <c r="E9" s="330">
        <v>75.8</v>
      </c>
      <c r="G9" s="202" t="s">
        <v>944</v>
      </c>
      <c r="H9" s="377"/>
    </row>
    <row r="10" spans="1:9" ht="15" thickBot="1" x14ac:dyDescent="0.35">
      <c r="B10" s="316" t="s">
        <v>945</v>
      </c>
      <c r="C10" s="380" t="s">
        <v>942</v>
      </c>
      <c r="D10" s="380" t="s">
        <v>935</v>
      </c>
      <c r="E10" s="330">
        <v>40.700000000000003</v>
      </c>
      <c r="G10" s="202" t="s">
        <v>946</v>
      </c>
      <c r="H10" s="377"/>
    </row>
    <row r="11" spans="1:9" x14ac:dyDescent="0.3">
      <c r="B11" s="316" t="s">
        <v>947</v>
      </c>
      <c r="C11" s="380" t="s">
        <v>948</v>
      </c>
      <c r="D11" s="380" t="s">
        <v>935</v>
      </c>
      <c r="E11" s="330">
        <v>48.89</v>
      </c>
    </row>
    <row r="12" spans="1:9" x14ac:dyDescent="0.3">
      <c r="B12" s="316" t="s">
        <v>949</v>
      </c>
      <c r="C12" s="380" t="s">
        <v>950</v>
      </c>
      <c r="D12" s="380" t="s">
        <v>935</v>
      </c>
      <c r="E12" s="330">
        <v>10</v>
      </c>
    </row>
    <row r="13" spans="1:9" x14ac:dyDescent="0.3">
      <c r="B13" s="316" t="s">
        <v>949</v>
      </c>
      <c r="C13" s="380" t="s">
        <v>942</v>
      </c>
      <c r="D13" s="380" t="s">
        <v>935</v>
      </c>
      <c r="E13" s="330">
        <v>10</v>
      </c>
    </row>
    <row r="14" spans="1:9" x14ac:dyDescent="0.3">
      <c r="B14" s="316" t="s">
        <v>951</v>
      </c>
      <c r="C14" s="380" t="s">
        <v>936</v>
      </c>
      <c r="D14" s="380" t="s">
        <v>935</v>
      </c>
      <c r="E14" s="330">
        <v>28.200000000000003</v>
      </c>
    </row>
    <row r="15" spans="1:9" x14ac:dyDescent="0.3">
      <c r="B15" s="316" t="s">
        <v>952</v>
      </c>
      <c r="C15" s="380" t="s">
        <v>950</v>
      </c>
      <c r="D15" s="380" t="s">
        <v>935</v>
      </c>
      <c r="E15" s="330">
        <v>32.9</v>
      </c>
    </row>
    <row r="16" spans="1:9" x14ac:dyDescent="0.3">
      <c r="B16" s="316" t="s">
        <v>953</v>
      </c>
      <c r="C16" s="380" t="s">
        <v>934</v>
      </c>
      <c r="D16" s="380" t="s">
        <v>935</v>
      </c>
      <c r="E16" s="330">
        <v>32.9</v>
      </c>
    </row>
    <row r="17" spans="2:5" x14ac:dyDescent="0.3">
      <c r="B17" s="316" t="s">
        <v>954</v>
      </c>
      <c r="C17" s="380" t="s">
        <v>936</v>
      </c>
      <c r="D17" s="380" t="s">
        <v>935</v>
      </c>
      <c r="E17" s="330">
        <v>47</v>
      </c>
    </row>
    <row r="18" spans="2:5" x14ac:dyDescent="0.3">
      <c r="B18" s="316" t="s">
        <v>952</v>
      </c>
      <c r="C18" s="380" t="s">
        <v>940</v>
      </c>
      <c r="D18" s="380" t="s">
        <v>935</v>
      </c>
      <c r="E18" s="330">
        <v>47</v>
      </c>
    </row>
    <row r="19" spans="2:5" x14ac:dyDescent="0.3">
      <c r="B19" s="316" t="s">
        <v>955</v>
      </c>
      <c r="C19" s="380" t="s">
        <v>956</v>
      </c>
      <c r="D19" s="380" t="s">
        <v>935</v>
      </c>
      <c r="E19" s="330">
        <v>47</v>
      </c>
    </row>
    <row r="20" spans="2:5" x14ac:dyDescent="0.3">
      <c r="B20" s="316" t="s">
        <v>957</v>
      </c>
      <c r="C20" s="380" t="s">
        <v>956</v>
      </c>
      <c r="D20" s="380" t="s">
        <v>935</v>
      </c>
      <c r="E20" s="330">
        <v>47</v>
      </c>
    </row>
    <row r="21" spans="2:5" x14ac:dyDescent="0.3">
      <c r="B21" s="316" t="s">
        <v>952</v>
      </c>
      <c r="C21" s="380" t="s">
        <v>950</v>
      </c>
      <c r="D21" s="380" t="s">
        <v>935</v>
      </c>
      <c r="E21" s="330">
        <v>51.7</v>
      </c>
    </row>
    <row r="22" spans="2:5" x14ac:dyDescent="0.3">
      <c r="B22" s="316" t="s">
        <v>947</v>
      </c>
      <c r="C22" s="380" t="s">
        <v>956</v>
      </c>
      <c r="D22" s="380" t="s">
        <v>935</v>
      </c>
      <c r="E22" s="330">
        <v>51.7</v>
      </c>
    </row>
    <row r="23" spans="2:5" x14ac:dyDescent="0.3">
      <c r="B23" s="316" t="s">
        <v>958</v>
      </c>
      <c r="C23" s="380" t="s">
        <v>950</v>
      </c>
      <c r="D23" s="380" t="s">
        <v>935</v>
      </c>
      <c r="E23" s="330">
        <v>51.7</v>
      </c>
    </row>
    <row r="24" spans="2:5" x14ac:dyDescent="0.3">
      <c r="B24" s="316" t="s">
        <v>959</v>
      </c>
      <c r="C24" s="380" t="s">
        <v>940</v>
      </c>
      <c r="D24" s="380" t="s">
        <v>935</v>
      </c>
      <c r="E24" s="330">
        <v>59.96</v>
      </c>
    </row>
    <row r="25" spans="2:5" x14ac:dyDescent="0.3">
      <c r="B25" s="316" t="s">
        <v>960</v>
      </c>
      <c r="C25" s="380" t="s">
        <v>948</v>
      </c>
      <c r="D25" s="380" t="s">
        <v>935</v>
      </c>
      <c r="E25" s="330">
        <v>61.1</v>
      </c>
    </row>
    <row r="26" spans="2:5" x14ac:dyDescent="0.3">
      <c r="B26" s="316" t="s">
        <v>961</v>
      </c>
      <c r="C26" s="380" t="s">
        <v>934</v>
      </c>
      <c r="D26" s="380" t="s">
        <v>935</v>
      </c>
      <c r="E26" s="330">
        <v>61.1</v>
      </c>
    </row>
    <row r="27" spans="2:5" x14ac:dyDescent="0.3">
      <c r="B27" s="316" t="s">
        <v>952</v>
      </c>
      <c r="C27" s="380" t="s">
        <v>934</v>
      </c>
      <c r="D27" s="380" t="s">
        <v>935</v>
      </c>
      <c r="E27" s="330">
        <v>61.1</v>
      </c>
    </row>
    <row r="28" spans="2:5" x14ac:dyDescent="0.3">
      <c r="B28" s="316" t="s">
        <v>962</v>
      </c>
      <c r="C28" s="380" t="s">
        <v>956</v>
      </c>
      <c r="D28" s="380" t="s">
        <v>935</v>
      </c>
      <c r="E28" s="330">
        <v>61.1</v>
      </c>
    </row>
    <row r="29" spans="2:5" x14ac:dyDescent="0.3">
      <c r="B29" s="316" t="s">
        <v>963</v>
      </c>
      <c r="C29" s="380" t="s">
        <v>936</v>
      </c>
      <c r="D29" s="380" t="s">
        <v>935</v>
      </c>
      <c r="E29" s="330">
        <v>61.1</v>
      </c>
    </row>
    <row r="30" spans="2:5" x14ac:dyDescent="0.3">
      <c r="B30" s="316" t="s">
        <v>964</v>
      </c>
      <c r="C30" s="380" t="s">
        <v>948</v>
      </c>
      <c r="D30" s="380" t="s">
        <v>935</v>
      </c>
      <c r="E30" s="330">
        <v>65.8</v>
      </c>
    </row>
    <row r="31" spans="2:5" x14ac:dyDescent="0.3">
      <c r="B31" s="316" t="s">
        <v>965</v>
      </c>
      <c r="C31" s="380" t="s">
        <v>936</v>
      </c>
      <c r="D31" s="380" t="s">
        <v>935</v>
      </c>
      <c r="E31" s="330">
        <v>65.8</v>
      </c>
    </row>
    <row r="32" spans="2:5" x14ac:dyDescent="0.3">
      <c r="B32" s="316" t="s">
        <v>964</v>
      </c>
      <c r="C32" s="380" t="s">
        <v>948</v>
      </c>
      <c r="D32" s="380" t="s">
        <v>938</v>
      </c>
      <c r="E32" s="330">
        <v>70.5</v>
      </c>
    </row>
    <row r="33" spans="2:5" x14ac:dyDescent="0.3">
      <c r="B33" s="316" t="s">
        <v>937</v>
      </c>
      <c r="C33" s="380" t="s">
        <v>940</v>
      </c>
      <c r="D33" s="380" t="s">
        <v>938</v>
      </c>
      <c r="E33" s="330">
        <v>79.900000000000006</v>
      </c>
    </row>
    <row r="34" spans="2:5" x14ac:dyDescent="0.3">
      <c r="B34" s="316" t="s">
        <v>966</v>
      </c>
      <c r="C34" s="380" t="s">
        <v>950</v>
      </c>
      <c r="D34" s="380" t="s">
        <v>938</v>
      </c>
      <c r="E34" s="330">
        <v>79.900000000000006</v>
      </c>
    </row>
    <row r="35" spans="2:5" x14ac:dyDescent="0.3">
      <c r="B35" s="316" t="s">
        <v>951</v>
      </c>
      <c r="C35" s="380" t="s">
        <v>948</v>
      </c>
      <c r="D35" s="380" t="s">
        <v>938</v>
      </c>
      <c r="E35" s="330">
        <v>84.600000000000009</v>
      </c>
    </row>
    <row r="36" spans="2:5" x14ac:dyDescent="0.3">
      <c r="B36" s="316" t="s">
        <v>967</v>
      </c>
      <c r="C36" s="380" t="s">
        <v>936</v>
      </c>
      <c r="D36" s="380" t="s">
        <v>938</v>
      </c>
      <c r="E36" s="330">
        <v>89.3</v>
      </c>
    </row>
    <row r="37" spans="2:5" x14ac:dyDescent="0.3">
      <c r="B37" s="316" t="s">
        <v>968</v>
      </c>
      <c r="C37" s="380" t="s">
        <v>956</v>
      </c>
      <c r="D37" s="380" t="s">
        <v>938</v>
      </c>
      <c r="E37" s="330">
        <v>94</v>
      </c>
    </row>
    <row r="38" spans="2:5" x14ac:dyDescent="0.3">
      <c r="B38" s="316" t="s">
        <v>969</v>
      </c>
      <c r="C38" s="380" t="s">
        <v>956</v>
      </c>
      <c r="D38" s="380" t="s">
        <v>938</v>
      </c>
      <c r="E38" s="330">
        <v>94</v>
      </c>
    </row>
    <row r="39" spans="2:5" x14ac:dyDescent="0.3">
      <c r="B39" s="316" t="s">
        <v>960</v>
      </c>
      <c r="C39" s="380" t="s">
        <v>936</v>
      </c>
      <c r="D39" s="380" t="s">
        <v>938</v>
      </c>
      <c r="E39" s="330">
        <v>94</v>
      </c>
    </row>
    <row r="40" spans="2:5" x14ac:dyDescent="0.3">
      <c r="B40" s="316" t="s">
        <v>970</v>
      </c>
      <c r="C40" s="380" t="s">
        <v>940</v>
      </c>
      <c r="D40" s="380" t="s">
        <v>938</v>
      </c>
      <c r="E40" s="330">
        <v>94</v>
      </c>
    </row>
    <row r="41" spans="2:5" x14ac:dyDescent="0.3">
      <c r="B41" s="316" t="s">
        <v>970</v>
      </c>
      <c r="C41" s="380" t="s">
        <v>936</v>
      </c>
      <c r="D41" s="380" t="s">
        <v>938</v>
      </c>
      <c r="E41" s="330">
        <v>94</v>
      </c>
    </row>
    <row r="42" spans="2:5" x14ac:dyDescent="0.3">
      <c r="B42" s="316" t="s">
        <v>959</v>
      </c>
      <c r="C42" s="380" t="s">
        <v>942</v>
      </c>
      <c r="D42" s="380" t="s">
        <v>935</v>
      </c>
      <c r="E42" s="330">
        <v>103.72999999999999</v>
      </c>
    </row>
    <row r="43" spans="2:5" x14ac:dyDescent="0.3">
      <c r="B43" s="316" t="s">
        <v>954</v>
      </c>
      <c r="C43" s="380" t="s">
        <v>934</v>
      </c>
      <c r="D43" s="380" t="s">
        <v>938</v>
      </c>
      <c r="E43" s="330">
        <v>108.10000000000001</v>
      </c>
    </row>
    <row r="44" spans="2:5" x14ac:dyDescent="0.3">
      <c r="B44" s="316" t="s">
        <v>962</v>
      </c>
      <c r="C44" s="380" t="s">
        <v>940</v>
      </c>
      <c r="D44" s="380" t="s">
        <v>938</v>
      </c>
      <c r="E44" s="330">
        <v>112.80000000000001</v>
      </c>
    </row>
    <row r="45" spans="2:5" x14ac:dyDescent="0.3">
      <c r="B45" s="316" t="s">
        <v>961</v>
      </c>
      <c r="C45" s="380" t="s">
        <v>940</v>
      </c>
      <c r="D45" s="380" t="s">
        <v>938</v>
      </c>
      <c r="E45" s="330">
        <v>117.5</v>
      </c>
    </row>
    <row r="46" spans="2:5" x14ac:dyDescent="0.3">
      <c r="B46" s="316" t="s">
        <v>970</v>
      </c>
      <c r="C46" s="380" t="s">
        <v>936</v>
      </c>
      <c r="D46" s="380" t="s">
        <v>938</v>
      </c>
      <c r="E46" s="330">
        <v>117.5</v>
      </c>
    </row>
    <row r="47" spans="2:5" x14ac:dyDescent="0.3">
      <c r="B47" s="316" t="s">
        <v>969</v>
      </c>
      <c r="C47" s="380" t="s">
        <v>934</v>
      </c>
      <c r="D47" s="380" t="s">
        <v>938</v>
      </c>
      <c r="E47" s="330">
        <v>117.5</v>
      </c>
    </row>
    <row r="48" spans="2:5" x14ac:dyDescent="0.3">
      <c r="B48" s="316" t="s">
        <v>963</v>
      </c>
      <c r="C48" s="380" t="s">
        <v>948</v>
      </c>
      <c r="D48" s="380" t="s">
        <v>938</v>
      </c>
      <c r="E48" s="330">
        <v>117.5</v>
      </c>
    </row>
    <row r="49" spans="2:5" x14ac:dyDescent="0.3">
      <c r="B49" s="316" t="s">
        <v>939</v>
      </c>
      <c r="C49" s="380" t="s">
        <v>948</v>
      </c>
      <c r="D49" s="380" t="s">
        <v>938</v>
      </c>
      <c r="E49" s="330">
        <v>117.5</v>
      </c>
    </row>
    <row r="50" spans="2:5" x14ac:dyDescent="0.3">
      <c r="B50" s="316" t="s">
        <v>969</v>
      </c>
      <c r="C50" s="380" t="s">
        <v>936</v>
      </c>
      <c r="D50" s="380" t="s">
        <v>938</v>
      </c>
      <c r="E50" s="330">
        <v>117.5</v>
      </c>
    </row>
    <row r="51" spans="2:5" x14ac:dyDescent="0.3">
      <c r="B51" s="316" t="s">
        <v>971</v>
      </c>
      <c r="C51" s="380" t="s">
        <v>942</v>
      </c>
      <c r="D51" s="380" t="s">
        <v>938</v>
      </c>
      <c r="E51" s="330">
        <v>117.5</v>
      </c>
    </row>
    <row r="52" spans="2:5" x14ac:dyDescent="0.3">
      <c r="B52" s="316" t="s">
        <v>957</v>
      </c>
      <c r="C52" s="380" t="s">
        <v>948</v>
      </c>
      <c r="D52" s="380" t="s">
        <v>938</v>
      </c>
      <c r="E52" s="330">
        <v>122.2</v>
      </c>
    </row>
    <row r="53" spans="2:5" x14ac:dyDescent="0.3">
      <c r="B53" s="316" t="s">
        <v>937</v>
      </c>
      <c r="C53" s="380" t="s">
        <v>950</v>
      </c>
      <c r="D53" s="380" t="s">
        <v>938</v>
      </c>
      <c r="E53" s="330">
        <v>141</v>
      </c>
    </row>
    <row r="54" spans="2:5" x14ac:dyDescent="0.3">
      <c r="B54" s="316" t="s">
        <v>962</v>
      </c>
      <c r="C54" s="380" t="s">
        <v>948</v>
      </c>
      <c r="D54" s="380" t="s">
        <v>938</v>
      </c>
      <c r="E54" s="330">
        <v>141</v>
      </c>
    </row>
    <row r="55" spans="2:5" x14ac:dyDescent="0.3">
      <c r="B55" s="316" t="s">
        <v>951</v>
      </c>
      <c r="C55" s="380" t="s">
        <v>934</v>
      </c>
      <c r="D55" s="380" t="s">
        <v>938</v>
      </c>
      <c r="E55" s="330">
        <v>145.70000000000002</v>
      </c>
    </row>
    <row r="56" spans="2:5" x14ac:dyDescent="0.3">
      <c r="B56" s="316" t="s">
        <v>965</v>
      </c>
      <c r="C56" s="380" t="s">
        <v>948</v>
      </c>
      <c r="D56" s="380" t="s">
        <v>935</v>
      </c>
      <c r="E56" s="330">
        <v>151.5</v>
      </c>
    </row>
    <row r="57" spans="2:5" x14ac:dyDescent="0.3">
      <c r="B57" s="316" t="s">
        <v>958</v>
      </c>
      <c r="C57" s="380" t="s">
        <v>934</v>
      </c>
      <c r="D57" s="380" t="s">
        <v>938</v>
      </c>
      <c r="E57" s="330">
        <v>155.1</v>
      </c>
    </row>
    <row r="58" spans="2:5" x14ac:dyDescent="0.3">
      <c r="B58" s="316" t="s">
        <v>962</v>
      </c>
      <c r="C58" s="380" t="s">
        <v>942</v>
      </c>
      <c r="D58" s="380" t="s">
        <v>935</v>
      </c>
      <c r="E58" s="330">
        <v>156.31</v>
      </c>
    </row>
    <row r="59" spans="2:5" x14ac:dyDescent="0.3">
      <c r="B59" s="316" t="s">
        <v>953</v>
      </c>
      <c r="C59" s="380" t="s">
        <v>950</v>
      </c>
      <c r="D59" s="380" t="s">
        <v>938</v>
      </c>
      <c r="E59" s="330">
        <v>159.80000000000001</v>
      </c>
    </row>
    <row r="60" spans="2:5" x14ac:dyDescent="0.3">
      <c r="B60" s="316" t="s">
        <v>947</v>
      </c>
      <c r="C60" s="380" t="s">
        <v>942</v>
      </c>
      <c r="D60" s="380" t="s">
        <v>938</v>
      </c>
      <c r="E60" s="330">
        <v>159.80000000000001</v>
      </c>
    </row>
    <row r="61" spans="2:5" x14ac:dyDescent="0.3">
      <c r="B61" s="316" t="s">
        <v>972</v>
      </c>
      <c r="C61" s="380" t="s">
        <v>950</v>
      </c>
      <c r="D61" s="380" t="s">
        <v>938</v>
      </c>
      <c r="E61" s="330">
        <v>159.80000000000001</v>
      </c>
    </row>
    <row r="62" spans="2:5" x14ac:dyDescent="0.3">
      <c r="B62" s="316" t="s">
        <v>969</v>
      </c>
      <c r="C62" s="380" t="s">
        <v>940</v>
      </c>
      <c r="D62" s="380" t="s">
        <v>938</v>
      </c>
      <c r="E62" s="330">
        <v>173.9</v>
      </c>
    </row>
    <row r="63" spans="2:5" x14ac:dyDescent="0.3">
      <c r="B63" s="316" t="s">
        <v>973</v>
      </c>
      <c r="C63" s="380" t="s">
        <v>936</v>
      </c>
      <c r="D63" s="380" t="s">
        <v>938</v>
      </c>
      <c r="E63" s="330">
        <v>173.9</v>
      </c>
    </row>
    <row r="64" spans="2:5" x14ac:dyDescent="0.3">
      <c r="B64" s="316" t="s">
        <v>958</v>
      </c>
      <c r="C64" s="380" t="s">
        <v>940</v>
      </c>
      <c r="D64" s="380" t="s">
        <v>935</v>
      </c>
      <c r="E64" s="330">
        <v>179.88</v>
      </c>
    </row>
    <row r="65" spans="2:5" x14ac:dyDescent="0.3">
      <c r="B65" s="316" t="s">
        <v>954</v>
      </c>
      <c r="C65" s="380" t="s">
        <v>948</v>
      </c>
      <c r="D65" s="380" t="s">
        <v>935</v>
      </c>
      <c r="E65" s="330">
        <v>179.88</v>
      </c>
    </row>
    <row r="66" spans="2:5" x14ac:dyDescent="0.3">
      <c r="B66" s="316" t="s">
        <v>966</v>
      </c>
      <c r="C66" s="380" t="s">
        <v>948</v>
      </c>
      <c r="D66" s="380" t="s">
        <v>935</v>
      </c>
      <c r="E66" s="330">
        <v>187.92</v>
      </c>
    </row>
    <row r="67" spans="2:5" x14ac:dyDescent="0.3">
      <c r="B67" s="316" t="s">
        <v>968</v>
      </c>
      <c r="C67" s="380" t="s">
        <v>942</v>
      </c>
      <c r="D67" s="380" t="s">
        <v>938</v>
      </c>
      <c r="E67" s="330">
        <v>198.03</v>
      </c>
    </row>
    <row r="68" spans="2:5" x14ac:dyDescent="0.3">
      <c r="B68" s="316" t="s">
        <v>957</v>
      </c>
      <c r="C68" s="380" t="s">
        <v>956</v>
      </c>
      <c r="D68" s="380" t="s">
        <v>935</v>
      </c>
      <c r="E68" s="330">
        <v>208.38</v>
      </c>
    </row>
    <row r="69" spans="2:5" x14ac:dyDescent="0.3">
      <c r="B69" s="316" t="s">
        <v>955</v>
      </c>
      <c r="C69" s="380" t="s">
        <v>950</v>
      </c>
      <c r="D69" s="380" t="s">
        <v>935</v>
      </c>
      <c r="E69" s="330">
        <v>208.38</v>
      </c>
    </row>
    <row r="70" spans="2:5" x14ac:dyDescent="0.3">
      <c r="B70" s="316" t="s">
        <v>955</v>
      </c>
      <c r="C70" s="380" t="s">
        <v>934</v>
      </c>
      <c r="D70" s="380" t="s">
        <v>935</v>
      </c>
      <c r="E70" s="330">
        <v>239.84</v>
      </c>
    </row>
    <row r="71" spans="2:5" x14ac:dyDescent="0.3">
      <c r="B71" s="316" t="s">
        <v>949</v>
      </c>
      <c r="C71" s="380" t="s">
        <v>950</v>
      </c>
      <c r="D71" s="380" t="s">
        <v>935</v>
      </c>
      <c r="E71" s="330">
        <v>239.84</v>
      </c>
    </row>
    <row r="72" spans="2:5" x14ac:dyDescent="0.3">
      <c r="B72" s="316" t="s">
        <v>964</v>
      </c>
      <c r="C72" s="380" t="s">
        <v>936</v>
      </c>
      <c r="D72" s="380" t="s">
        <v>935</v>
      </c>
      <c r="E72" s="330">
        <v>243.10999999999999</v>
      </c>
    </row>
    <row r="73" spans="2:5" x14ac:dyDescent="0.3">
      <c r="B73" s="316" t="s">
        <v>954</v>
      </c>
      <c r="C73" s="380" t="s">
        <v>936</v>
      </c>
      <c r="D73" s="380" t="s">
        <v>935</v>
      </c>
      <c r="E73" s="330">
        <v>243.10999999999999</v>
      </c>
    </row>
    <row r="74" spans="2:5" x14ac:dyDescent="0.3">
      <c r="B74" s="316" t="s">
        <v>961</v>
      </c>
      <c r="C74" s="380" t="s">
        <v>948</v>
      </c>
      <c r="D74" s="380" t="s">
        <v>935</v>
      </c>
      <c r="E74" s="330">
        <v>243.10999999999999</v>
      </c>
    </row>
    <row r="75" spans="2:5" x14ac:dyDescent="0.3">
      <c r="B75" s="316" t="s">
        <v>951</v>
      </c>
      <c r="C75" s="380" t="s">
        <v>936</v>
      </c>
      <c r="D75" s="380" t="s">
        <v>938</v>
      </c>
      <c r="E75" s="330">
        <v>245.18</v>
      </c>
    </row>
    <row r="76" spans="2:5" x14ac:dyDescent="0.3">
      <c r="B76" s="316" t="s">
        <v>973</v>
      </c>
      <c r="C76" s="380" t="s">
        <v>940</v>
      </c>
      <c r="D76" s="380" t="s">
        <v>935</v>
      </c>
      <c r="E76" s="330">
        <v>279.42</v>
      </c>
    </row>
    <row r="77" spans="2:5" x14ac:dyDescent="0.3">
      <c r="B77" s="316" t="s">
        <v>953</v>
      </c>
      <c r="C77" s="380" t="s">
        <v>940</v>
      </c>
      <c r="D77" s="380" t="s">
        <v>935</v>
      </c>
      <c r="E77" s="330">
        <v>299.8</v>
      </c>
    </row>
    <row r="78" spans="2:5" x14ac:dyDescent="0.3">
      <c r="B78" s="316" t="s">
        <v>961</v>
      </c>
      <c r="C78" s="380" t="s">
        <v>934</v>
      </c>
      <c r="D78" s="380" t="s">
        <v>938</v>
      </c>
      <c r="E78" s="330">
        <v>301.76</v>
      </c>
    </row>
    <row r="79" spans="2:5" x14ac:dyDescent="0.3">
      <c r="B79" s="316" t="s">
        <v>959</v>
      </c>
      <c r="C79" s="380" t="s">
        <v>950</v>
      </c>
      <c r="D79" s="380" t="s">
        <v>938</v>
      </c>
      <c r="E79" s="330">
        <v>301.76</v>
      </c>
    </row>
    <row r="80" spans="2:5" x14ac:dyDescent="0.3">
      <c r="B80" s="316" t="s">
        <v>965</v>
      </c>
      <c r="C80" s="380" t="s">
        <v>956</v>
      </c>
      <c r="D80" s="380" t="s">
        <v>935</v>
      </c>
      <c r="E80" s="330">
        <v>312.62</v>
      </c>
    </row>
    <row r="81" spans="2:5" x14ac:dyDescent="0.3">
      <c r="B81" s="316" t="s">
        <v>974</v>
      </c>
      <c r="C81" s="380" t="s">
        <v>948</v>
      </c>
      <c r="D81" s="380" t="s">
        <v>935</v>
      </c>
      <c r="E81" s="330">
        <v>312.62</v>
      </c>
    </row>
    <row r="82" spans="2:5" x14ac:dyDescent="0.3">
      <c r="B82" s="316" t="s">
        <v>947</v>
      </c>
      <c r="C82" s="380" t="s">
        <v>934</v>
      </c>
      <c r="D82" s="380" t="s">
        <v>935</v>
      </c>
      <c r="E82" s="330">
        <v>312.62</v>
      </c>
    </row>
    <row r="83" spans="2:5" x14ac:dyDescent="0.3">
      <c r="B83" s="316" t="s">
        <v>975</v>
      </c>
      <c r="C83" s="380" t="s">
        <v>948</v>
      </c>
      <c r="D83" s="380" t="s">
        <v>935</v>
      </c>
      <c r="E83" s="330">
        <v>347.29999999999995</v>
      </c>
    </row>
    <row r="84" spans="2:5" x14ac:dyDescent="0.3">
      <c r="B84" s="316" t="s">
        <v>955</v>
      </c>
      <c r="C84" s="380" t="s">
        <v>934</v>
      </c>
      <c r="D84" s="380" t="s">
        <v>938</v>
      </c>
      <c r="E84" s="330">
        <v>382.86</v>
      </c>
    </row>
    <row r="85" spans="2:5" x14ac:dyDescent="0.3">
      <c r="B85" s="316" t="s">
        <v>937</v>
      </c>
      <c r="C85" s="380" t="s">
        <v>942</v>
      </c>
      <c r="D85" s="380" t="s">
        <v>938</v>
      </c>
      <c r="E85" s="330">
        <v>382.86</v>
      </c>
    </row>
    <row r="86" spans="2:5" x14ac:dyDescent="0.3">
      <c r="B86" s="316" t="s">
        <v>962</v>
      </c>
      <c r="C86" s="380" t="s">
        <v>934</v>
      </c>
      <c r="D86" s="380" t="s">
        <v>938</v>
      </c>
      <c r="E86" s="330">
        <v>382.86</v>
      </c>
    </row>
    <row r="87" spans="2:5" x14ac:dyDescent="0.3">
      <c r="B87" s="316" t="s">
        <v>968</v>
      </c>
      <c r="C87" s="380" t="s">
        <v>950</v>
      </c>
      <c r="D87" s="380" t="s">
        <v>938</v>
      </c>
      <c r="E87" s="330">
        <v>382.86</v>
      </c>
    </row>
    <row r="88" spans="2:5" x14ac:dyDescent="0.3">
      <c r="B88" s="316" t="s">
        <v>960</v>
      </c>
      <c r="C88" s="380" t="s">
        <v>942</v>
      </c>
      <c r="D88" s="380" t="s">
        <v>935</v>
      </c>
      <c r="E88" s="330">
        <v>389.74</v>
      </c>
    </row>
    <row r="89" spans="2:5" x14ac:dyDescent="0.3">
      <c r="B89" s="316" t="s">
        <v>965</v>
      </c>
      <c r="C89" s="380" t="s">
        <v>940</v>
      </c>
      <c r="D89" s="380" t="s">
        <v>938</v>
      </c>
      <c r="E89" s="330">
        <v>411.21999999999997</v>
      </c>
    </row>
    <row r="90" spans="2:5" x14ac:dyDescent="0.3">
      <c r="B90" s="316" t="s">
        <v>966</v>
      </c>
      <c r="C90" s="380" t="s">
        <v>934</v>
      </c>
      <c r="D90" s="380" t="s">
        <v>938</v>
      </c>
      <c r="E90" s="330">
        <v>411.21999999999997</v>
      </c>
    </row>
    <row r="91" spans="2:5" x14ac:dyDescent="0.3">
      <c r="B91" s="316" t="s">
        <v>947</v>
      </c>
      <c r="C91" s="380" t="s">
        <v>940</v>
      </c>
      <c r="D91" s="380" t="s">
        <v>938</v>
      </c>
      <c r="E91" s="330">
        <v>411.21999999999997</v>
      </c>
    </row>
    <row r="92" spans="2:5" x14ac:dyDescent="0.3">
      <c r="B92" s="316" t="s">
        <v>972</v>
      </c>
      <c r="C92" s="380" t="s">
        <v>950</v>
      </c>
      <c r="D92" s="380" t="s">
        <v>938</v>
      </c>
      <c r="E92" s="330">
        <v>414.91999999999996</v>
      </c>
    </row>
    <row r="93" spans="2:5" x14ac:dyDescent="0.3">
      <c r="B93" s="316" t="s">
        <v>960</v>
      </c>
      <c r="C93" s="380" t="s">
        <v>948</v>
      </c>
      <c r="D93" s="380" t="s">
        <v>935</v>
      </c>
      <c r="E93" s="330">
        <v>416.76</v>
      </c>
    </row>
    <row r="94" spans="2:5" x14ac:dyDescent="0.3">
      <c r="B94" s="316" t="s">
        <v>949</v>
      </c>
      <c r="C94" s="380" t="s">
        <v>956</v>
      </c>
      <c r="D94" s="380" t="s">
        <v>935</v>
      </c>
      <c r="E94" s="330">
        <v>430.99</v>
      </c>
    </row>
    <row r="95" spans="2:5" x14ac:dyDescent="0.3">
      <c r="B95" s="316" t="s">
        <v>975</v>
      </c>
      <c r="C95" s="380" t="s">
        <v>950</v>
      </c>
      <c r="D95" s="380" t="s">
        <v>935</v>
      </c>
      <c r="E95" s="330">
        <v>430.99</v>
      </c>
    </row>
    <row r="96" spans="2:5" x14ac:dyDescent="0.3">
      <c r="B96" s="316" t="s">
        <v>966</v>
      </c>
      <c r="C96" s="380" t="s">
        <v>950</v>
      </c>
      <c r="D96" s="380" t="s">
        <v>938</v>
      </c>
      <c r="E96" s="330">
        <v>433.78</v>
      </c>
    </row>
    <row r="97" spans="2:5" x14ac:dyDescent="0.3">
      <c r="B97" s="316" t="s">
        <v>953</v>
      </c>
      <c r="C97" s="380" t="s">
        <v>936</v>
      </c>
      <c r="D97" s="380" t="s">
        <v>938</v>
      </c>
      <c r="E97" s="330">
        <v>433.78</v>
      </c>
    </row>
    <row r="98" spans="2:5" x14ac:dyDescent="0.3">
      <c r="B98" s="316" t="s">
        <v>955</v>
      </c>
      <c r="C98" s="380" t="s">
        <v>934</v>
      </c>
      <c r="D98" s="380" t="s">
        <v>938</v>
      </c>
      <c r="E98" s="330">
        <v>452.64</v>
      </c>
    </row>
    <row r="99" spans="2:5" x14ac:dyDescent="0.3">
      <c r="B99" s="316" t="s">
        <v>968</v>
      </c>
      <c r="C99" s="380" t="s">
        <v>942</v>
      </c>
      <c r="D99" s="380" t="s">
        <v>938</v>
      </c>
      <c r="E99" s="330">
        <v>452.64</v>
      </c>
    </row>
    <row r="100" spans="2:5" x14ac:dyDescent="0.3">
      <c r="B100" s="316" t="s">
        <v>975</v>
      </c>
      <c r="C100" s="380" t="s">
        <v>942</v>
      </c>
      <c r="D100" s="380" t="s">
        <v>938</v>
      </c>
      <c r="E100" s="330">
        <v>462.07</v>
      </c>
    </row>
    <row r="101" spans="2:5" x14ac:dyDescent="0.3">
      <c r="B101" s="316" t="s">
        <v>953</v>
      </c>
      <c r="C101" s="380" t="s">
        <v>942</v>
      </c>
      <c r="D101" s="380" t="s">
        <v>935</v>
      </c>
      <c r="E101" s="330">
        <v>468.93</v>
      </c>
    </row>
    <row r="102" spans="2:5" x14ac:dyDescent="0.3">
      <c r="B102" s="316" t="s">
        <v>961</v>
      </c>
      <c r="C102" s="380" t="s">
        <v>934</v>
      </c>
      <c r="D102" s="380" t="s">
        <v>935</v>
      </c>
      <c r="E102" s="330">
        <v>468.93</v>
      </c>
    </row>
    <row r="103" spans="2:5" x14ac:dyDescent="0.3">
      <c r="B103" s="316" t="s">
        <v>947</v>
      </c>
      <c r="C103" s="380" t="s">
        <v>936</v>
      </c>
      <c r="D103" s="380" t="s">
        <v>938</v>
      </c>
      <c r="E103" s="330">
        <v>471.5</v>
      </c>
    </row>
    <row r="104" spans="2:5" x14ac:dyDescent="0.3">
      <c r="B104" s="316" t="s">
        <v>971</v>
      </c>
      <c r="C104" s="380" t="s">
        <v>956</v>
      </c>
      <c r="D104" s="380" t="s">
        <v>938</v>
      </c>
      <c r="E104" s="330">
        <v>471.5</v>
      </c>
    </row>
    <row r="105" spans="2:5" x14ac:dyDescent="0.3">
      <c r="B105" s="316" t="s">
        <v>941</v>
      </c>
      <c r="C105" s="380" t="s">
        <v>956</v>
      </c>
      <c r="D105" s="380" t="s">
        <v>938</v>
      </c>
      <c r="E105" s="330">
        <v>471.5</v>
      </c>
    </row>
    <row r="106" spans="2:5" x14ac:dyDescent="0.3">
      <c r="B106" s="316" t="s">
        <v>964</v>
      </c>
      <c r="C106" s="380" t="s">
        <v>934</v>
      </c>
      <c r="D106" s="380" t="s">
        <v>938</v>
      </c>
      <c r="E106" s="330">
        <v>471.5</v>
      </c>
    </row>
    <row r="107" spans="2:5" x14ac:dyDescent="0.3">
      <c r="B107" s="316" t="s">
        <v>974</v>
      </c>
      <c r="C107" s="380" t="s">
        <v>936</v>
      </c>
      <c r="D107" s="380" t="s">
        <v>935</v>
      </c>
      <c r="E107" s="330">
        <v>472.19</v>
      </c>
    </row>
    <row r="108" spans="2:5" x14ac:dyDescent="0.3">
      <c r="B108" s="316" t="s">
        <v>963</v>
      </c>
      <c r="C108" s="380" t="s">
        <v>956</v>
      </c>
      <c r="D108" s="380" t="s">
        <v>935</v>
      </c>
      <c r="E108" s="330">
        <v>472.19</v>
      </c>
    </row>
    <row r="109" spans="2:5" x14ac:dyDescent="0.3">
      <c r="B109" s="316" t="s">
        <v>966</v>
      </c>
      <c r="C109" s="380" t="s">
        <v>956</v>
      </c>
      <c r="D109" s="380" t="s">
        <v>938</v>
      </c>
      <c r="E109" s="330">
        <v>496.3</v>
      </c>
    </row>
    <row r="110" spans="2:5" x14ac:dyDescent="0.3">
      <c r="B110" s="316" t="s">
        <v>975</v>
      </c>
      <c r="C110" s="380" t="s">
        <v>936</v>
      </c>
      <c r="D110" s="380" t="s">
        <v>938</v>
      </c>
      <c r="E110" s="330">
        <v>496.3</v>
      </c>
    </row>
    <row r="111" spans="2:5" x14ac:dyDescent="0.3">
      <c r="B111" s="316" t="s">
        <v>933</v>
      </c>
      <c r="C111" s="380" t="s">
        <v>942</v>
      </c>
      <c r="D111" s="380" t="s">
        <v>938</v>
      </c>
      <c r="E111" s="330">
        <v>499.78999999999996</v>
      </c>
    </row>
    <row r="112" spans="2:5" x14ac:dyDescent="0.3">
      <c r="B112" s="316" t="s">
        <v>967</v>
      </c>
      <c r="C112" s="380" t="s">
        <v>948</v>
      </c>
      <c r="D112" s="380" t="s">
        <v>938</v>
      </c>
      <c r="E112" s="330">
        <v>505</v>
      </c>
    </row>
    <row r="113" spans="2:5" x14ac:dyDescent="0.3">
      <c r="B113" s="316" t="s">
        <v>972</v>
      </c>
      <c r="C113" s="380" t="s">
        <v>940</v>
      </c>
      <c r="D113" s="380" t="s">
        <v>938</v>
      </c>
      <c r="E113" s="330">
        <v>505</v>
      </c>
    </row>
    <row r="114" spans="2:5" x14ac:dyDescent="0.3">
      <c r="B114" s="316" t="s">
        <v>964</v>
      </c>
      <c r="C114" s="380" t="s">
        <v>950</v>
      </c>
      <c r="D114" s="380" t="s">
        <v>938</v>
      </c>
      <c r="E114" s="330">
        <v>505</v>
      </c>
    </row>
    <row r="115" spans="2:5" x14ac:dyDescent="0.3">
      <c r="B115" s="316" t="s">
        <v>954</v>
      </c>
      <c r="C115" s="380" t="s">
        <v>934</v>
      </c>
      <c r="D115" s="380" t="s">
        <v>938</v>
      </c>
      <c r="E115" s="330">
        <v>505</v>
      </c>
    </row>
    <row r="116" spans="2:5" x14ac:dyDescent="0.3">
      <c r="B116" s="316" t="s">
        <v>951</v>
      </c>
      <c r="C116" s="380" t="s">
        <v>948</v>
      </c>
      <c r="D116" s="380" t="s">
        <v>938</v>
      </c>
      <c r="E116" s="330">
        <v>510.48</v>
      </c>
    </row>
    <row r="117" spans="2:5" x14ac:dyDescent="0.3">
      <c r="B117" s="316" t="s">
        <v>952</v>
      </c>
      <c r="C117" s="380" t="s">
        <v>956</v>
      </c>
      <c r="D117" s="380" t="s">
        <v>938</v>
      </c>
      <c r="E117" s="330">
        <v>518.65</v>
      </c>
    </row>
    <row r="118" spans="2:5" x14ac:dyDescent="0.3">
      <c r="B118" s="316" t="s">
        <v>933</v>
      </c>
      <c r="C118" s="380" t="s">
        <v>934</v>
      </c>
      <c r="D118" s="380" t="s">
        <v>938</v>
      </c>
      <c r="E118" s="330">
        <v>524.66</v>
      </c>
    </row>
    <row r="119" spans="2:5" x14ac:dyDescent="0.3">
      <c r="B119" s="316" t="s">
        <v>955</v>
      </c>
      <c r="C119" s="380" t="s">
        <v>940</v>
      </c>
      <c r="D119" s="380" t="s">
        <v>938</v>
      </c>
      <c r="E119" s="330">
        <v>524.66</v>
      </c>
    </row>
    <row r="120" spans="2:5" x14ac:dyDescent="0.3">
      <c r="B120" s="316" t="s">
        <v>962</v>
      </c>
      <c r="C120" s="380" t="s">
        <v>934</v>
      </c>
      <c r="D120" s="380" t="s">
        <v>938</v>
      </c>
      <c r="E120" s="330">
        <v>528.07999999999993</v>
      </c>
    </row>
    <row r="121" spans="2:5" x14ac:dyDescent="0.3">
      <c r="B121" s="316" t="s">
        <v>965</v>
      </c>
      <c r="C121" s="380" t="s">
        <v>940</v>
      </c>
      <c r="D121" s="380" t="s">
        <v>938</v>
      </c>
      <c r="E121" s="330">
        <v>528.07999999999993</v>
      </c>
    </row>
    <row r="122" spans="2:5" x14ac:dyDescent="0.3">
      <c r="B122" s="316" t="s">
        <v>949</v>
      </c>
      <c r="C122" s="380" t="s">
        <v>940</v>
      </c>
      <c r="D122" s="380" t="s">
        <v>938</v>
      </c>
      <c r="E122" s="330">
        <v>530.25</v>
      </c>
    </row>
    <row r="123" spans="2:5" x14ac:dyDescent="0.3">
      <c r="B123" s="316" t="s">
        <v>969</v>
      </c>
      <c r="C123" s="380" t="s">
        <v>942</v>
      </c>
      <c r="D123" s="380" t="s">
        <v>938</v>
      </c>
      <c r="E123" s="330">
        <v>530.25</v>
      </c>
    </row>
    <row r="124" spans="2:5" x14ac:dyDescent="0.3">
      <c r="B124" s="316" t="s">
        <v>972</v>
      </c>
      <c r="C124" s="380" t="s">
        <v>956</v>
      </c>
      <c r="D124" s="380" t="s">
        <v>938</v>
      </c>
      <c r="E124" s="330">
        <v>530.25</v>
      </c>
    </row>
    <row r="125" spans="2:5" x14ac:dyDescent="0.3">
      <c r="B125" s="316" t="s">
        <v>964</v>
      </c>
      <c r="C125" s="380" t="s">
        <v>936</v>
      </c>
      <c r="D125" s="380" t="s">
        <v>938</v>
      </c>
      <c r="E125" s="330">
        <v>530.25</v>
      </c>
    </row>
    <row r="126" spans="2:5" x14ac:dyDescent="0.3">
      <c r="B126" s="316" t="s">
        <v>969</v>
      </c>
      <c r="C126" s="380" t="s">
        <v>936</v>
      </c>
      <c r="D126" s="380" t="s">
        <v>938</v>
      </c>
      <c r="E126" s="330">
        <v>530.25</v>
      </c>
    </row>
    <row r="127" spans="2:5" x14ac:dyDescent="0.3">
      <c r="B127" s="316" t="s">
        <v>972</v>
      </c>
      <c r="C127" s="380" t="s">
        <v>940</v>
      </c>
      <c r="D127" s="380" t="s">
        <v>938</v>
      </c>
      <c r="E127" s="330">
        <v>530.25</v>
      </c>
    </row>
    <row r="128" spans="2:5" x14ac:dyDescent="0.3">
      <c r="B128" s="316" t="s">
        <v>967</v>
      </c>
      <c r="C128" s="380" t="s">
        <v>936</v>
      </c>
      <c r="D128" s="380" t="s">
        <v>935</v>
      </c>
      <c r="E128" s="330">
        <v>533.78</v>
      </c>
    </row>
    <row r="129" spans="2:5" x14ac:dyDescent="0.3">
      <c r="B129" s="316" t="s">
        <v>967</v>
      </c>
      <c r="C129" s="380" t="s">
        <v>950</v>
      </c>
      <c r="D129" s="380" t="s">
        <v>935</v>
      </c>
      <c r="E129" s="330">
        <v>533.78</v>
      </c>
    </row>
    <row r="130" spans="2:5" x14ac:dyDescent="0.3">
      <c r="B130" s="316" t="s">
        <v>974</v>
      </c>
      <c r="C130" s="380" t="s">
        <v>934</v>
      </c>
      <c r="D130" s="380" t="s">
        <v>938</v>
      </c>
      <c r="E130" s="330">
        <v>538.84</v>
      </c>
    </row>
    <row r="131" spans="2:5" x14ac:dyDescent="0.3">
      <c r="B131" s="316" t="s">
        <v>970</v>
      </c>
      <c r="C131" s="380" t="s">
        <v>948</v>
      </c>
      <c r="D131" s="380" t="s">
        <v>938</v>
      </c>
      <c r="E131" s="330">
        <v>538.84</v>
      </c>
    </row>
    <row r="132" spans="2:5" x14ac:dyDescent="0.3">
      <c r="B132" s="316" t="s">
        <v>957</v>
      </c>
      <c r="C132" s="380" t="s">
        <v>934</v>
      </c>
      <c r="D132" s="380" t="s">
        <v>938</v>
      </c>
      <c r="E132" s="330">
        <v>546.93999999999994</v>
      </c>
    </row>
    <row r="133" spans="2:5" x14ac:dyDescent="0.3">
      <c r="B133" s="316" t="s">
        <v>973</v>
      </c>
      <c r="C133" s="380" t="s">
        <v>950</v>
      </c>
      <c r="D133" s="380" t="s">
        <v>938</v>
      </c>
      <c r="E133" s="330">
        <v>546.93999999999994</v>
      </c>
    </row>
    <row r="134" spans="2:5" x14ac:dyDescent="0.3">
      <c r="B134" s="316" t="s">
        <v>954</v>
      </c>
      <c r="C134" s="380" t="s">
        <v>942</v>
      </c>
      <c r="D134" s="380" t="s">
        <v>938</v>
      </c>
      <c r="E134" s="330">
        <v>546.93999999999994</v>
      </c>
    </row>
    <row r="135" spans="2:5" x14ac:dyDescent="0.3">
      <c r="B135" s="316" t="s">
        <v>933</v>
      </c>
      <c r="C135" s="380" t="s">
        <v>942</v>
      </c>
      <c r="D135" s="380" t="s">
        <v>938</v>
      </c>
      <c r="E135" s="330">
        <v>555.5</v>
      </c>
    </row>
    <row r="136" spans="2:5" x14ac:dyDescent="0.3">
      <c r="B136" s="316" t="s">
        <v>976</v>
      </c>
      <c r="C136" s="380" t="s">
        <v>934</v>
      </c>
      <c r="D136" s="380" t="s">
        <v>938</v>
      </c>
      <c r="E136" s="330">
        <v>555.5</v>
      </c>
    </row>
    <row r="137" spans="2:5" x14ac:dyDescent="0.3">
      <c r="B137" s="316" t="s">
        <v>955</v>
      </c>
      <c r="C137" s="380" t="s">
        <v>942</v>
      </c>
      <c r="D137" s="380" t="s">
        <v>938</v>
      </c>
      <c r="E137" s="330">
        <v>555.5</v>
      </c>
    </row>
    <row r="138" spans="2:5" x14ac:dyDescent="0.3">
      <c r="B138" s="316" t="s">
        <v>977</v>
      </c>
      <c r="C138" s="380" t="s">
        <v>956</v>
      </c>
      <c r="D138" s="380" t="s">
        <v>938</v>
      </c>
      <c r="E138" s="330">
        <v>555.5</v>
      </c>
    </row>
    <row r="139" spans="2:5" x14ac:dyDescent="0.3">
      <c r="B139" s="316" t="s">
        <v>960</v>
      </c>
      <c r="C139" s="380" t="s">
        <v>936</v>
      </c>
      <c r="D139" s="380" t="s">
        <v>938</v>
      </c>
      <c r="E139" s="330">
        <v>555.5</v>
      </c>
    </row>
    <row r="140" spans="2:5" x14ac:dyDescent="0.3">
      <c r="B140" s="316" t="s">
        <v>969</v>
      </c>
      <c r="C140" s="380" t="s">
        <v>936</v>
      </c>
      <c r="D140" s="380" t="s">
        <v>938</v>
      </c>
      <c r="E140" s="330">
        <v>556.37</v>
      </c>
    </row>
    <row r="141" spans="2:5" x14ac:dyDescent="0.3">
      <c r="B141" s="316" t="s">
        <v>955</v>
      </c>
      <c r="C141" s="380" t="s">
        <v>936</v>
      </c>
      <c r="D141" s="380" t="s">
        <v>938</v>
      </c>
      <c r="E141" s="330">
        <v>556.37</v>
      </c>
    </row>
    <row r="142" spans="2:5" x14ac:dyDescent="0.3">
      <c r="B142" s="316" t="s">
        <v>933</v>
      </c>
      <c r="C142" s="380" t="s">
        <v>950</v>
      </c>
      <c r="D142" s="380" t="s">
        <v>938</v>
      </c>
      <c r="E142" s="330">
        <v>556.37</v>
      </c>
    </row>
    <row r="143" spans="2:5" x14ac:dyDescent="0.3">
      <c r="B143" s="316" t="s">
        <v>976</v>
      </c>
      <c r="C143" s="380" t="s">
        <v>948</v>
      </c>
      <c r="D143" s="380" t="s">
        <v>935</v>
      </c>
      <c r="E143" s="330">
        <v>563.76</v>
      </c>
    </row>
    <row r="144" spans="2:5" x14ac:dyDescent="0.3">
      <c r="B144" s="316" t="s">
        <v>957</v>
      </c>
      <c r="C144" s="380" t="s">
        <v>948</v>
      </c>
      <c r="D144" s="380" t="s">
        <v>938</v>
      </c>
      <c r="E144" s="330">
        <v>565.79999999999995</v>
      </c>
    </row>
    <row r="145" spans="2:5" x14ac:dyDescent="0.3">
      <c r="B145" s="316" t="s">
        <v>968</v>
      </c>
      <c r="C145" s="380" t="s">
        <v>936</v>
      </c>
      <c r="D145" s="380" t="s">
        <v>938</v>
      </c>
      <c r="E145" s="330">
        <v>565.79999999999995</v>
      </c>
    </row>
    <row r="146" spans="2:5" x14ac:dyDescent="0.3">
      <c r="B146" s="316" t="s">
        <v>972</v>
      </c>
      <c r="C146" s="380" t="s">
        <v>940</v>
      </c>
      <c r="D146" s="380" t="s">
        <v>938</v>
      </c>
      <c r="E146" s="330">
        <v>590.41</v>
      </c>
    </row>
    <row r="147" spans="2:5" x14ac:dyDescent="0.3">
      <c r="B147" s="316" t="s">
        <v>937</v>
      </c>
      <c r="C147" s="380" t="s">
        <v>956</v>
      </c>
      <c r="D147" s="380" t="s">
        <v>938</v>
      </c>
      <c r="E147" s="330">
        <v>590.41</v>
      </c>
    </row>
    <row r="148" spans="2:5" x14ac:dyDescent="0.3">
      <c r="B148" s="316" t="s">
        <v>973</v>
      </c>
      <c r="C148" s="380" t="s">
        <v>942</v>
      </c>
      <c r="D148" s="380" t="s">
        <v>938</v>
      </c>
      <c r="E148" s="330">
        <v>603.52</v>
      </c>
    </row>
    <row r="149" spans="2:5" x14ac:dyDescent="0.3">
      <c r="B149" s="316" t="s">
        <v>939</v>
      </c>
      <c r="C149" s="380" t="s">
        <v>934</v>
      </c>
      <c r="D149" s="380" t="s">
        <v>938</v>
      </c>
      <c r="E149" s="330">
        <v>603.52</v>
      </c>
    </row>
    <row r="150" spans="2:5" x14ac:dyDescent="0.3">
      <c r="B150" s="316" t="s">
        <v>964</v>
      </c>
      <c r="C150" s="380" t="s">
        <v>950</v>
      </c>
      <c r="D150" s="380" t="s">
        <v>938</v>
      </c>
      <c r="E150" s="330">
        <v>606</v>
      </c>
    </row>
    <row r="151" spans="2:5" x14ac:dyDescent="0.3">
      <c r="B151" s="316" t="s">
        <v>970</v>
      </c>
      <c r="C151" s="380" t="s">
        <v>956</v>
      </c>
      <c r="D151" s="380" t="s">
        <v>938</v>
      </c>
      <c r="E151" s="330">
        <v>606</v>
      </c>
    </row>
    <row r="152" spans="2:5" x14ac:dyDescent="0.3">
      <c r="B152" s="316" t="s">
        <v>962</v>
      </c>
      <c r="C152" s="380" t="s">
        <v>934</v>
      </c>
      <c r="D152" s="380" t="s">
        <v>938</v>
      </c>
      <c r="E152" s="330">
        <v>606</v>
      </c>
    </row>
    <row r="153" spans="2:5" x14ac:dyDescent="0.3">
      <c r="B153" s="316" t="s">
        <v>973</v>
      </c>
      <c r="C153" s="380" t="s">
        <v>956</v>
      </c>
      <c r="D153" s="380" t="s">
        <v>938</v>
      </c>
      <c r="E153" s="330">
        <v>609.74</v>
      </c>
    </row>
    <row r="154" spans="2:5" x14ac:dyDescent="0.3">
      <c r="B154" s="316" t="s">
        <v>955</v>
      </c>
      <c r="C154" s="380" t="s">
        <v>950</v>
      </c>
      <c r="D154" s="380" t="s">
        <v>938</v>
      </c>
      <c r="E154" s="330">
        <v>609.74</v>
      </c>
    </row>
    <row r="155" spans="2:5" x14ac:dyDescent="0.3">
      <c r="B155" s="316" t="s">
        <v>953</v>
      </c>
      <c r="C155" s="380" t="s">
        <v>940</v>
      </c>
      <c r="D155" s="380" t="s">
        <v>935</v>
      </c>
      <c r="E155" s="330">
        <v>615.70000000000005</v>
      </c>
    </row>
    <row r="156" spans="2:5" x14ac:dyDescent="0.3">
      <c r="B156" s="316" t="s">
        <v>974</v>
      </c>
      <c r="C156" s="380" t="s">
        <v>942</v>
      </c>
      <c r="D156" s="380" t="s">
        <v>935</v>
      </c>
      <c r="E156" s="330">
        <v>615.70000000000005</v>
      </c>
    </row>
    <row r="157" spans="2:5" x14ac:dyDescent="0.3">
      <c r="B157" s="316" t="s">
        <v>958</v>
      </c>
      <c r="C157" s="380" t="s">
        <v>936</v>
      </c>
      <c r="D157" s="380" t="s">
        <v>935</v>
      </c>
      <c r="E157" s="330">
        <v>615.70000000000005</v>
      </c>
    </row>
    <row r="158" spans="2:5" x14ac:dyDescent="0.3">
      <c r="B158" s="316" t="s">
        <v>941</v>
      </c>
      <c r="C158" s="380" t="s">
        <v>940</v>
      </c>
      <c r="D158" s="380" t="s">
        <v>935</v>
      </c>
      <c r="E158" s="330">
        <v>615.70000000000005</v>
      </c>
    </row>
    <row r="159" spans="2:5" x14ac:dyDescent="0.3">
      <c r="B159" s="316" t="s">
        <v>939</v>
      </c>
      <c r="C159" s="380" t="s">
        <v>940</v>
      </c>
      <c r="D159" s="380" t="s">
        <v>935</v>
      </c>
      <c r="E159" s="330">
        <v>615.70000000000005</v>
      </c>
    </row>
    <row r="160" spans="2:5" x14ac:dyDescent="0.3">
      <c r="B160" s="316" t="s">
        <v>937</v>
      </c>
      <c r="C160" s="380" t="s">
        <v>936</v>
      </c>
      <c r="D160" s="380" t="s">
        <v>935</v>
      </c>
      <c r="E160" s="330">
        <v>623.69999999999993</v>
      </c>
    </row>
    <row r="161" spans="2:5" x14ac:dyDescent="0.3">
      <c r="B161" s="316" t="s">
        <v>975</v>
      </c>
      <c r="C161" s="380" t="s">
        <v>942</v>
      </c>
      <c r="D161" s="380" t="s">
        <v>935</v>
      </c>
      <c r="E161" s="330">
        <v>623.69999999999993</v>
      </c>
    </row>
    <row r="162" spans="2:5" x14ac:dyDescent="0.3">
      <c r="B162" s="316" t="s">
        <v>953</v>
      </c>
      <c r="C162" s="380" t="s">
        <v>950</v>
      </c>
      <c r="D162" s="380" t="s">
        <v>935</v>
      </c>
      <c r="E162" s="330">
        <v>625.24</v>
      </c>
    </row>
    <row r="163" spans="2:5" x14ac:dyDescent="0.3">
      <c r="B163" s="316" t="s">
        <v>965</v>
      </c>
      <c r="C163" s="380" t="s">
        <v>934</v>
      </c>
      <c r="D163" s="380" t="s">
        <v>938</v>
      </c>
      <c r="E163" s="330">
        <v>629.58000000000004</v>
      </c>
    </row>
    <row r="164" spans="2:5" x14ac:dyDescent="0.3">
      <c r="B164" s="316" t="s">
        <v>974</v>
      </c>
      <c r="C164" s="380" t="s">
        <v>934</v>
      </c>
      <c r="D164" s="380" t="s">
        <v>938</v>
      </c>
      <c r="E164" s="330">
        <v>629.58000000000004</v>
      </c>
    </row>
    <row r="165" spans="2:5" x14ac:dyDescent="0.3">
      <c r="B165" s="316" t="s">
        <v>955</v>
      </c>
      <c r="C165" s="380" t="s">
        <v>948</v>
      </c>
      <c r="D165" s="380" t="s">
        <v>938</v>
      </c>
      <c r="E165" s="330">
        <v>631.25</v>
      </c>
    </row>
    <row r="166" spans="2:5" x14ac:dyDescent="0.3">
      <c r="B166" s="316" t="s">
        <v>954</v>
      </c>
      <c r="C166" s="380" t="s">
        <v>950</v>
      </c>
      <c r="D166" s="380" t="s">
        <v>938</v>
      </c>
      <c r="E166" s="330">
        <v>666.46</v>
      </c>
    </row>
    <row r="167" spans="2:5" x14ac:dyDescent="0.3">
      <c r="B167" s="316" t="s">
        <v>967</v>
      </c>
      <c r="C167" s="380" t="s">
        <v>936</v>
      </c>
      <c r="D167" s="380" t="s">
        <v>938</v>
      </c>
      <c r="E167" s="330">
        <v>666.46</v>
      </c>
    </row>
    <row r="168" spans="2:5" x14ac:dyDescent="0.3">
      <c r="B168" s="316" t="s">
        <v>947</v>
      </c>
      <c r="C168" s="380" t="s">
        <v>942</v>
      </c>
      <c r="D168" s="380" t="s">
        <v>935</v>
      </c>
      <c r="E168" s="330">
        <v>677.27</v>
      </c>
    </row>
    <row r="169" spans="2:5" x14ac:dyDescent="0.3">
      <c r="B169" s="316" t="s">
        <v>945</v>
      </c>
      <c r="C169" s="380" t="s">
        <v>956</v>
      </c>
      <c r="D169" s="380" t="s">
        <v>938</v>
      </c>
      <c r="E169" s="330">
        <v>680.64</v>
      </c>
    </row>
    <row r="170" spans="2:5" x14ac:dyDescent="0.3">
      <c r="B170" s="316" t="s">
        <v>967</v>
      </c>
      <c r="C170" s="380" t="s">
        <v>942</v>
      </c>
      <c r="D170" s="380" t="s">
        <v>938</v>
      </c>
      <c r="E170" s="330">
        <v>680.64</v>
      </c>
    </row>
    <row r="171" spans="2:5" x14ac:dyDescent="0.3">
      <c r="B171" s="316" t="s">
        <v>952</v>
      </c>
      <c r="C171" s="380" t="s">
        <v>936</v>
      </c>
      <c r="D171" s="380" t="s">
        <v>938</v>
      </c>
      <c r="E171" s="330">
        <v>681.75</v>
      </c>
    </row>
    <row r="172" spans="2:5" x14ac:dyDescent="0.3">
      <c r="B172" s="316" t="s">
        <v>975</v>
      </c>
      <c r="C172" s="380" t="s">
        <v>934</v>
      </c>
      <c r="D172" s="380" t="s">
        <v>938</v>
      </c>
      <c r="E172" s="330">
        <v>681.75</v>
      </c>
    </row>
    <row r="173" spans="2:5" x14ac:dyDescent="0.3">
      <c r="B173" s="316" t="s">
        <v>949</v>
      </c>
      <c r="C173" s="380" t="s">
        <v>936</v>
      </c>
      <c r="D173" s="380" t="s">
        <v>938</v>
      </c>
      <c r="E173" s="330">
        <v>681.75</v>
      </c>
    </row>
    <row r="174" spans="2:5" x14ac:dyDescent="0.3">
      <c r="B174" s="316" t="s">
        <v>965</v>
      </c>
      <c r="C174" s="380" t="s">
        <v>942</v>
      </c>
      <c r="D174" s="380" t="s">
        <v>938</v>
      </c>
      <c r="E174" s="330">
        <v>719.1</v>
      </c>
    </row>
    <row r="175" spans="2:5" x14ac:dyDescent="0.3">
      <c r="B175" s="316" t="s">
        <v>974</v>
      </c>
      <c r="C175" s="380" t="s">
        <v>940</v>
      </c>
      <c r="D175" s="380" t="s">
        <v>938</v>
      </c>
      <c r="E175" s="330">
        <v>719.1</v>
      </c>
    </row>
    <row r="176" spans="2:5" x14ac:dyDescent="0.3">
      <c r="B176" s="316" t="s">
        <v>972</v>
      </c>
      <c r="C176" s="380" t="s">
        <v>940</v>
      </c>
      <c r="D176" s="380" t="s">
        <v>938</v>
      </c>
      <c r="E176" s="330">
        <v>719.1</v>
      </c>
    </row>
    <row r="177" spans="2:5" x14ac:dyDescent="0.3">
      <c r="B177" s="316" t="s">
        <v>966</v>
      </c>
      <c r="C177" s="380" t="s">
        <v>956</v>
      </c>
      <c r="D177" s="380" t="s">
        <v>938</v>
      </c>
      <c r="E177" s="330">
        <v>719.52</v>
      </c>
    </row>
    <row r="178" spans="2:5" x14ac:dyDescent="0.3">
      <c r="B178" s="316" t="s">
        <v>965</v>
      </c>
      <c r="C178" s="380" t="s">
        <v>950</v>
      </c>
      <c r="D178" s="380" t="s">
        <v>938</v>
      </c>
      <c r="E178" s="330">
        <v>723.80000000000007</v>
      </c>
    </row>
    <row r="179" spans="2:5" x14ac:dyDescent="0.3">
      <c r="B179" s="316" t="s">
        <v>971</v>
      </c>
      <c r="C179" s="380" t="s">
        <v>948</v>
      </c>
      <c r="D179" s="380" t="s">
        <v>938</v>
      </c>
      <c r="E179" s="330">
        <v>732.25</v>
      </c>
    </row>
    <row r="180" spans="2:5" x14ac:dyDescent="0.3">
      <c r="B180" s="316" t="s">
        <v>957</v>
      </c>
      <c r="C180" s="380" t="s">
        <v>940</v>
      </c>
      <c r="D180" s="380" t="s">
        <v>938</v>
      </c>
      <c r="E180" s="330">
        <v>732.25</v>
      </c>
    </row>
    <row r="181" spans="2:5" x14ac:dyDescent="0.3">
      <c r="B181" s="316" t="s">
        <v>976</v>
      </c>
      <c r="C181" s="380" t="s">
        <v>940</v>
      </c>
      <c r="D181" s="380" t="s">
        <v>938</v>
      </c>
      <c r="E181" s="330">
        <v>733.2</v>
      </c>
    </row>
    <row r="182" spans="2:5" x14ac:dyDescent="0.3">
      <c r="B182" s="316" t="s">
        <v>955</v>
      </c>
      <c r="C182" s="380" t="s">
        <v>948</v>
      </c>
      <c r="D182" s="380" t="s">
        <v>938</v>
      </c>
      <c r="E182" s="330">
        <v>749.5</v>
      </c>
    </row>
    <row r="183" spans="2:5" x14ac:dyDescent="0.3">
      <c r="B183" s="316" t="s">
        <v>976</v>
      </c>
      <c r="C183" s="380" t="s">
        <v>950</v>
      </c>
      <c r="D183" s="380" t="s">
        <v>938</v>
      </c>
      <c r="E183" s="330">
        <v>749.5</v>
      </c>
    </row>
    <row r="184" spans="2:5" x14ac:dyDescent="0.3">
      <c r="B184" s="316" t="s">
        <v>966</v>
      </c>
      <c r="C184" s="380" t="s">
        <v>950</v>
      </c>
      <c r="D184" s="380" t="s">
        <v>938</v>
      </c>
      <c r="E184" s="330">
        <v>749.5</v>
      </c>
    </row>
    <row r="185" spans="2:5" x14ac:dyDescent="0.3">
      <c r="B185" s="316" t="s">
        <v>966</v>
      </c>
      <c r="C185" s="380" t="s">
        <v>948</v>
      </c>
      <c r="D185" s="380" t="s">
        <v>938</v>
      </c>
      <c r="E185" s="330">
        <v>751.54</v>
      </c>
    </row>
    <row r="186" spans="2:5" x14ac:dyDescent="0.3">
      <c r="B186" s="316" t="s">
        <v>973</v>
      </c>
      <c r="C186" s="380" t="s">
        <v>940</v>
      </c>
      <c r="D186" s="380" t="s">
        <v>938</v>
      </c>
      <c r="E186" s="330">
        <v>757.5</v>
      </c>
    </row>
    <row r="187" spans="2:5" x14ac:dyDescent="0.3">
      <c r="B187" s="316" t="s">
        <v>954</v>
      </c>
      <c r="C187" s="380" t="s">
        <v>950</v>
      </c>
      <c r="D187" s="380" t="s">
        <v>938</v>
      </c>
      <c r="E187" s="330">
        <v>761.4</v>
      </c>
    </row>
    <row r="188" spans="2:5" x14ac:dyDescent="0.3">
      <c r="B188" s="316" t="s">
        <v>966</v>
      </c>
      <c r="C188" s="380" t="s">
        <v>936</v>
      </c>
      <c r="D188" s="380" t="s">
        <v>935</v>
      </c>
      <c r="E188" s="330">
        <v>762.71999999999991</v>
      </c>
    </row>
    <row r="189" spans="2:5" x14ac:dyDescent="0.3">
      <c r="B189" s="316" t="s">
        <v>967</v>
      </c>
      <c r="C189" s="380" t="s">
        <v>956</v>
      </c>
      <c r="D189" s="380" t="s">
        <v>935</v>
      </c>
      <c r="E189" s="330">
        <v>762.71999999999991</v>
      </c>
    </row>
    <row r="190" spans="2:5" x14ac:dyDescent="0.3">
      <c r="B190" s="316" t="s">
        <v>955</v>
      </c>
      <c r="C190" s="380" t="s">
        <v>950</v>
      </c>
      <c r="D190" s="380" t="s">
        <v>938</v>
      </c>
      <c r="E190" s="330">
        <v>766.1</v>
      </c>
    </row>
    <row r="191" spans="2:5" x14ac:dyDescent="0.3">
      <c r="B191" s="316" t="s">
        <v>970</v>
      </c>
      <c r="C191" s="380" t="s">
        <v>942</v>
      </c>
      <c r="D191" s="380" t="s">
        <v>938</v>
      </c>
      <c r="E191" s="330">
        <v>766.1</v>
      </c>
    </row>
    <row r="192" spans="2:5" x14ac:dyDescent="0.3">
      <c r="B192" s="316" t="s">
        <v>966</v>
      </c>
      <c r="C192" s="380" t="s">
        <v>956</v>
      </c>
      <c r="D192" s="380" t="s">
        <v>938</v>
      </c>
      <c r="E192" s="330">
        <v>779.48</v>
      </c>
    </row>
    <row r="193" spans="2:5" x14ac:dyDescent="0.3">
      <c r="B193" s="316" t="s">
        <v>959</v>
      </c>
      <c r="C193" s="380" t="s">
        <v>936</v>
      </c>
      <c r="D193" s="380" t="s">
        <v>938</v>
      </c>
      <c r="E193" s="330">
        <v>779.48</v>
      </c>
    </row>
    <row r="194" spans="2:5" x14ac:dyDescent="0.3">
      <c r="B194" s="316" t="s">
        <v>951</v>
      </c>
      <c r="C194" s="380" t="s">
        <v>956</v>
      </c>
      <c r="D194" s="380" t="s">
        <v>938</v>
      </c>
      <c r="E194" s="330">
        <v>779.48</v>
      </c>
    </row>
    <row r="195" spans="2:5" x14ac:dyDescent="0.3">
      <c r="B195" s="316" t="s">
        <v>966</v>
      </c>
      <c r="C195" s="380" t="s">
        <v>942</v>
      </c>
      <c r="D195" s="380" t="s">
        <v>935</v>
      </c>
      <c r="E195" s="330">
        <v>781.73</v>
      </c>
    </row>
    <row r="196" spans="2:5" x14ac:dyDescent="0.3">
      <c r="B196" s="316" t="s">
        <v>953</v>
      </c>
      <c r="C196" s="380" t="s">
        <v>934</v>
      </c>
      <c r="D196" s="380" t="s">
        <v>935</v>
      </c>
      <c r="E196" s="330">
        <v>781.73</v>
      </c>
    </row>
    <row r="197" spans="2:5" x14ac:dyDescent="0.3">
      <c r="B197" s="316" t="s">
        <v>965</v>
      </c>
      <c r="C197" s="380" t="s">
        <v>950</v>
      </c>
      <c r="D197" s="380" t="s">
        <v>938</v>
      </c>
      <c r="E197" s="330">
        <v>782.75</v>
      </c>
    </row>
    <row r="198" spans="2:5" x14ac:dyDescent="0.3">
      <c r="B198" s="316" t="s">
        <v>949</v>
      </c>
      <c r="C198" s="380" t="s">
        <v>950</v>
      </c>
      <c r="D198" s="380" t="s">
        <v>938</v>
      </c>
      <c r="E198" s="330">
        <v>782.75</v>
      </c>
    </row>
    <row r="199" spans="2:5" x14ac:dyDescent="0.3">
      <c r="B199" s="316" t="s">
        <v>970</v>
      </c>
      <c r="C199" s="380" t="s">
        <v>934</v>
      </c>
      <c r="D199" s="380" t="s">
        <v>938</v>
      </c>
      <c r="E199" s="330">
        <v>782.75</v>
      </c>
    </row>
    <row r="200" spans="2:5" x14ac:dyDescent="0.3">
      <c r="B200" s="316" t="s">
        <v>957</v>
      </c>
      <c r="C200" s="380" t="s">
        <v>942</v>
      </c>
      <c r="D200" s="380" t="s">
        <v>938</v>
      </c>
      <c r="E200" s="330">
        <v>782.75</v>
      </c>
    </row>
    <row r="201" spans="2:5" x14ac:dyDescent="0.3">
      <c r="B201" s="316" t="s">
        <v>958</v>
      </c>
      <c r="C201" s="380" t="s">
        <v>948</v>
      </c>
      <c r="D201" s="380" t="s">
        <v>938</v>
      </c>
      <c r="E201" s="330">
        <v>794.07999999999993</v>
      </c>
    </row>
    <row r="202" spans="2:5" x14ac:dyDescent="0.3">
      <c r="B202" s="316" t="s">
        <v>969</v>
      </c>
      <c r="C202" s="380" t="s">
        <v>948</v>
      </c>
      <c r="D202" s="380" t="s">
        <v>935</v>
      </c>
      <c r="E202" s="330">
        <v>800.41</v>
      </c>
    </row>
    <row r="203" spans="2:5" x14ac:dyDescent="0.3">
      <c r="B203" s="316" t="s">
        <v>945</v>
      </c>
      <c r="C203" s="380" t="s">
        <v>940</v>
      </c>
      <c r="D203" s="380" t="s">
        <v>935</v>
      </c>
      <c r="E203" s="330">
        <v>800.67</v>
      </c>
    </row>
    <row r="204" spans="2:5" x14ac:dyDescent="0.3">
      <c r="B204" s="316" t="s">
        <v>949</v>
      </c>
      <c r="C204" s="380" t="s">
        <v>936</v>
      </c>
      <c r="D204" s="380" t="s">
        <v>938</v>
      </c>
      <c r="E204" s="330">
        <v>822.43999999999994</v>
      </c>
    </row>
    <row r="205" spans="2:5" x14ac:dyDescent="0.3">
      <c r="B205" s="316" t="s">
        <v>971</v>
      </c>
      <c r="C205" s="380" t="s">
        <v>948</v>
      </c>
      <c r="D205" s="380" t="s">
        <v>938</v>
      </c>
      <c r="E205" s="330">
        <v>822.43999999999994</v>
      </c>
    </row>
    <row r="206" spans="2:5" x14ac:dyDescent="0.3">
      <c r="B206" s="316" t="s">
        <v>945</v>
      </c>
      <c r="C206" s="380" t="s">
        <v>936</v>
      </c>
      <c r="D206" s="380" t="s">
        <v>938</v>
      </c>
      <c r="E206" s="330">
        <v>839.44</v>
      </c>
    </row>
    <row r="207" spans="2:5" x14ac:dyDescent="0.3">
      <c r="B207" s="316" t="s">
        <v>933</v>
      </c>
      <c r="C207" s="380" t="s">
        <v>956</v>
      </c>
      <c r="D207" s="380" t="s">
        <v>938</v>
      </c>
      <c r="E207" s="330">
        <v>839.44</v>
      </c>
    </row>
    <row r="208" spans="2:5" x14ac:dyDescent="0.3">
      <c r="B208" s="316" t="s">
        <v>977</v>
      </c>
      <c r="C208" s="380" t="s">
        <v>936</v>
      </c>
      <c r="D208" s="380" t="s">
        <v>938</v>
      </c>
      <c r="E208" s="330">
        <v>839.44</v>
      </c>
    </row>
    <row r="209" spans="2:5" x14ac:dyDescent="0.3">
      <c r="B209" s="316" t="s">
        <v>963</v>
      </c>
      <c r="C209" s="380" t="s">
        <v>956</v>
      </c>
      <c r="D209" s="380" t="s">
        <v>938</v>
      </c>
      <c r="E209" s="330">
        <v>839.44</v>
      </c>
    </row>
    <row r="210" spans="2:5" x14ac:dyDescent="0.3">
      <c r="B210" s="316" t="s">
        <v>967</v>
      </c>
      <c r="C210" s="380" t="s">
        <v>942</v>
      </c>
      <c r="D210" s="380" t="s">
        <v>938</v>
      </c>
      <c r="E210" s="330">
        <v>839.44</v>
      </c>
    </row>
    <row r="211" spans="2:5" x14ac:dyDescent="0.3">
      <c r="B211" s="316" t="s">
        <v>957</v>
      </c>
      <c r="C211" s="380" t="s">
        <v>948</v>
      </c>
      <c r="D211" s="380" t="s">
        <v>938</v>
      </c>
      <c r="E211" s="330">
        <v>858.5</v>
      </c>
    </row>
    <row r="212" spans="2:5" x14ac:dyDescent="0.3">
      <c r="B212" s="316" t="s">
        <v>972</v>
      </c>
      <c r="C212" s="380" t="s">
        <v>956</v>
      </c>
      <c r="D212" s="380" t="s">
        <v>938</v>
      </c>
      <c r="E212" s="330">
        <v>869.42</v>
      </c>
    </row>
    <row r="213" spans="2:5" x14ac:dyDescent="0.3">
      <c r="B213" s="316" t="s">
        <v>977</v>
      </c>
      <c r="C213" s="380" t="s">
        <v>948</v>
      </c>
      <c r="D213" s="380" t="s">
        <v>938</v>
      </c>
      <c r="E213" s="330">
        <v>869.42</v>
      </c>
    </row>
    <row r="214" spans="2:5" x14ac:dyDescent="0.3">
      <c r="B214" s="316" t="s">
        <v>955</v>
      </c>
      <c r="C214" s="380" t="s">
        <v>936</v>
      </c>
      <c r="D214" s="380" t="s">
        <v>938</v>
      </c>
      <c r="E214" s="330">
        <v>905.76</v>
      </c>
    </row>
    <row r="215" spans="2:5" x14ac:dyDescent="0.3">
      <c r="B215" s="316" t="s">
        <v>965</v>
      </c>
      <c r="C215" s="380" t="s">
        <v>950</v>
      </c>
      <c r="D215" s="380" t="s">
        <v>938</v>
      </c>
      <c r="E215" s="330">
        <v>914.70999999999992</v>
      </c>
    </row>
    <row r="216" spans="2:5" x14ac:dyDescent="0.3">
      <c r="B216" s="316" t="s">
        <v>962</v>
      </c>
      <c r="C216" s="380" t="s">
        <v>948</v>
      </c>
      <c r="D216" s="380" t="s">
        <v>938</v>
      </c>
      <c r="E216" s="330">
        <v>924.14</v>
      </c>
    </row>
    <row r="217" spans="2:5" x14ac:dyDescent="0.3">
      <c r="B217" s="316" t="s">
        <v>972</v>
      </c>
      <c r="C217" s="380" t="s">
        <v>934</v>
      </c>
      <c r="D217" s="380" t="s">
        <v>938</v>
      </c>
      <c r="E217" s="330">
        <v>929.38</v>
      </c>
    </row>
    <row r="218" spans="2:5" x14ac:dyDescent="0.3">
      <c r="B218" s="316" t="s">
        <v>941</v>
      </c>
      <c r="C218" s="380" t="s">
        <v>956</v>
      </c>
      <c r="D218" s="380" t="s">
        <v>938</v>
      </c>
      <c r="E218" s="330">
        <v>929.38</v>
      </c>
    </row>
    <row r="219" spans="2:5" x14ac:dyDescent="0.3">
      <c r="B219" s="316" t="s">
        <v>973</v>
      </c>
      <c r="C219" s="380" t="s">
        <v>934</v>
      </c>
      <c r="D219" s="380" t="s">
        <v>938</v>
      </c>
      <c r="E219" s="330">
        <v>929.38</v>
      </c>
    </row>
    <row r="220" spans="2:5" x14ac:dyDescent="0.3">
      <c r="B220" s="316" t="s">
        <v>960</v>
      </c>
      <c r="C220" s="380" t="s">
        <v>940</v>
      </c>
      <c r="D220" s="380" t="s">
        <v>935</v>
      </c>
      <c r="E220" s="330">
        <v>939.59999999999991</v>
      </c>
    </row>
    <row r="221" spans="2:5" x14ac:dyDescent="0.3">
      <c r="B221" s="316" t="s">
        <v>971</v>
      </c>
      <c r="C221" s="380" t="s">
        <v>936</v>
      </c>
      <c r="D221" s="380" t="s">
        <v>938</v>
      </c>
      <c r="E221" s="330">
        <v>943</v>
      </c>
    </row>
    <row r="222" spans="2:5" x14ac:dyDescent="0.3">
      <c r="B222" s="316" t="s">
        <v>969</v>
      </c>
      <c r="C222" s="380" t="s">
        <v>948</v>
      </c>
      <c r="D222" s="380" t="s">
        <v>938</v>
      </c>
      <c r="E222" s="330">
        <v>943</v>
      </c>
    </row>
    <row r="223" spans="2:5" x14ac:dyDescent="0.3">
      <c r="B223" s="316" t="s">
        <v>958</v>
      </c>
      <c r="C223" s="380" t="s">
        <v>934</v>
      </c>
      <c r="D223" s="380" t="s">
        <v>938</v>
      </c>
      <c r="E223" s="330">
        <v>943</v>
      </c>
    </row>
    <row r="224" spans="2:5" x14ac:dyDescent="0.3">
      <c r="B224" s="316" t="s">
        <v>973</v>
      </c>
      <c r="C224" s="380" t="s">
        <v>934</v>
      </c>
      <c r="D224" s="380" t="s">
        <v>938</v>
      </c>
      <c r="E224" s="330">
        <v>943</v>
      </c>
    </row>
    <row r="225" spans="2:5" x14ac:dyDescent="0.3">
      <c r="B225" s="316" t="s">
        <v>963</v>
      </c>
      <c r="C225" s="380" t="s">
        <v>956</v>
      </c>
      <c r="D225" s="380" t="s">
        <v>938</v>
      </c>
      <c r="E225" s="330">
        <v>943.5</v>
      </c>
    </row>
    <row r="226" spans="2:5" x14ac:dyDescent="0.3">
      <c r="B226" s="316" t="s">
        <v>970</v>
      </c>
      <c r="C226" s="380" t="s">
        <v>934</v>
      </c>
      <c r="D226" s="380" t="s">
        <v>938</v>
      </c>
      <c r="E226" s="330">
        <v>943.5</v>
      </c>
    </row>
    <row r="227" spans="2:5" x14ac:dyDescent="0.3">
      <c r="B227" s="316" t="s">
        <v>968</v>
      </c>
      <c r="C227" s="380" t="s">
        <v>950</v>
      </c>
      <c r="D227" s="380" t="s">
        <v>938</v>
      </c>
      <c r="E227" s="330">
        <v>952.43</v>
      </c>
    </row>
    <row r="228" spans="2:5" x14ac:dyDescent="0.3">
      <c r="B228" s="316" t="s">
        <v>971</v>
      </c>
      <c r="C228" s="380" t="s">
        <v>948</v>
      </c>
      <c r="D228" s="380" t="s">
        <v>938</v>
      </c>
      <c r="E228" s="330">
        <v>952.43</v>
      </c>
    </row>
    <row r="229" spans="2:5" x14ac:dyDescent="0.3">
      <c r="B229" s="316" t="s">
        <v>960</v>
      </c>
      <c r="C229" s="380" t="s">
        <v>934</v>
      </c>
      <c r="D229" s="380" t="s">
        <v>938</v>
      </c>
      <c r="E229" s="330">
        <v>974.95</v>
      </c>
    </row>
    <row r="230" spans="2:5" x14ac:dyDescent="0.3">
      <c r="B230" s="316" t="s">
        <v>962</v>
      </c>
      <c r="C230" s="380" t="s">
        <v>940</v>
      </c>
      <c r="D230" s="380" t="s">
        <v>938</v>
      </c>
      <c r="E230" s="330">
        <v>974.95</v>
      </c>
    </row>
    <row r="231" spans="2:5" x14ac:dyDescent="0.3">
      <c r="B231" s="316" t="s">
        <v>953</v>
      </c>
      <c r="C231" s="380" t="s">
        <v>948</v>
      </c>
      <c r="D231" s="380" t="s">
        <v>938</v>
      </c>
      <c r="E231" s="330">
        <v>980.72</v>
      </c>
    </row>
    <row r="232" spans="2:5" x14ac:dyDescent="0.3">
      <c r="B232" s="316" t="s">
        <v>974</v>
      </c>
      <c r="C232" s="380" t="s">
        <v>948</v>
      </c>
      <c r="D232" s="380" t="s">
        <v>938</v>
      </c>
      <c r="E232" s="330">
        <v>985.12</v>
      </c>
    </row>
    <row r="233" spans="2:5" x14ac:dyDescent="0.3">
      <c r="B233" s="316" t="s">
        <v>969</v>
      </c>
      <c r="C233" s="380" t="s">
        <v>948</v>
      </c>
      <c r="D233" s="380" t="s">
        <v>938</v>
      </c>
      <c r="E233" s="330">
        <v>989.34</v>
      </c>
    </row>
    <row r="234" spans="2:5" x14ac:dyDescent="0.3">
      <c r="B234" s="316" t="s">
        <v>973</v>
      </c>
      <c r="C234" s="380" t="s">
        <v>934</v>
      </c>
      <c r="D234" s="380" t="s">
        <v>938</v>
      </c>
      <c r="E234" s="330">
        <v>989.34</v>
      </c>
    </row>
    <row r="235" spans="2:5" x14ac:dyDescent="0.3">
      <c r="B235" s="316" t="s">
        <v>972</v>
      </c>
      <c r="C235" s="380" t="s">
        <v>950</v>
      </c>
      <c r="D235" s="380" t="s">
        <v>938</v>
      </c>
      <c r="E235" s="330">
        <v>989.34</v>
      </c>
    </row>
    <row r="236" spans="2:5" x14ac:dyDescent="0.3">
      <c r="B236" s="316" t="s">
        <v>975</v>
      </c>
      <c r="C236" s="380" t="s">
        <v>942</v>
      </c>
      <c r="D236" s="380" t="s">
        <v>938</v>
      </c>
      <c r="E236" s="330">
        <v>989.34</v>
      </c>
    </row>
    <row r="237" spans="2:5" x14ac:dyDescent="0.3">
      <c r="B237" s="316" t="s">
        <v>968</v>
      </c>
      <c r="C237" s="380" t="s">
        <v>956</v>
      </c>
      <c r="D237" s="380" t="s">
        <v>938</v>
      </c>
      <c r="E237" s="330">
        <v>989.34</v>
      </c>
    </row>
    <row r="238" spans="2:5" x14ac:dyDescent="0.3">
      <c r="B238" s="316" t="s">
        <v>954</v>
      </c>
      <c r="C238" s="380" t="s">
        <v>956</v>
      </c>
      <c r="D238" s="380" t="s">
        <v>938</v>
      </c>
      <c r="E238" s="330">
        <v>1009.01</v>
      </c>
    </row>
    <row r="239" spans="2:5" x14ac:dyDescent="0.3">
      <c r="B239" s="316" t="s">
        <v>968</v>
      </c>
      <c r="C239" s="380" t="s">
        <v>940</v>
      </c>
      <c r="D239" s="380" t="s">
        <v>938</v>
      </c>
      <c r="E239" s="330">
        <v>1009.01</v>
      </c>
    </row>
    <row r="240" spans="2:5" x14ac:dyDescent="0.3">
      <c r="B240" s="316" t="s">
        <v>969</v>
      </c>
      <c r="C240" s="380" t="s">
        <v>950</v>
      </c>
      <c r="D240" s="380" t="s">
        <v>938</v>
      </c>
      <c r="E240" s="330">
        <v>1009.01</v>
      </c>
    </row>
    <row r="241" spans="2:5" x14ac:dyDescent="0.3">
      <c r="B241" s="316" t="s">
        <v>973</v>
      </c>
      <c r="C241" s="380" t="s">
        <v>942</v>
      </c>
      <c r="D241" s="380" t="s">
        <v>938</v>
      </c>
      <c r="E241" s="330">
        <v>1009.01</v>
      </c>
    </row>
    <row r="242" spans="2:5" x14ac:dyDescent="0.3">
      <c r="B242" s="316" t="s">
        <v>941</v>
      </c>
      <c r="C242" s="380" t="s">
        <v>942</v>
      </c>
      <c r="D242" s="380" t="s">
        <v>938</v>
      </c>
      <c r="E242" s="330">
        <v>1018.4399999999999</v>
      </c>
    </row>
    <row r="243" spans="2:5" x14ac:dyDescent="0.3">
      <c r="B243" s="316" t="s">
        <v>965</v>
      </c>
      <c r="C243" s="380" t="s">
        <v>956</v>
      </c>
      <c r="D243" s="380" t="s">
        <v>938</v>
      </c>
      <c r="E243" s="330">
        <v>1018.4399999999999</v>
      </c>
    </row>
    <row r="244" spans="2:5" x14ac:dyDescent="0.3">
      <c r="B244" s="316" t="s">
        <v>961</v>
      </c>
      <c r="C244" s="380" t="s">
        <v>942</v>
      </c>
      <c r="D244" s="380" t="s">
        <v>938</v>
      </c>
      <c r="E244" s="330">
        <v>1019.32</v>
      </c>
    </row>
    <row r="245" spans="2:5" x14ac:dyDescent="0.3">
      <c r="B245" s="316" t="s">
        <v>967</v>
      </c>
      <c r="C245" s="380" t="s">
        <v>950</v>
      </c>
      <c r="D245" s="380" t="s">
        <v>938</v>
      </c>
      <c r="E245" s="330">
        <v>1019.32</v>
      </c>
    </row>
    <row r="246" spans="2:5" x14ac:dyDescent="0.3">
      <c r="B246" s="316" t="s">
        <v>951</v>
      </c>
      <c r="C246" s="380" t="s">
        <v>942</v>
      </c>
      <c r="D246" s="380" t="s">
        <v>938</v>
      </c>
      <c r="E246" s="330">
        <v>1019.32</v>
      </c>
    </row>
    <row r="247" spans="2:5" x14ac:dyDescent="0.3">
      <c r="B247" s="316" t="s">
        <v>973</v>
      </c>
      <c r="C247" s="380" t="s">
        <v>940</v>
      </c>
      <c r="D247" s="380" t="s">
        <v>938</v>
      </c>
      <c r="E247" s="330">
        <v>1019.32</v>
      </c>
    </row>
    <row r="248" spans="2:5" x14ac:dyDescent="0.3">
      <c r="B248" s="316" t="s">
        <v>975</v>
      </c>
      <c r="C248" s="380" t="s">
        <v>956</v>
      </c>
      <c r="D248" s="380" t="s">
        <v>938</v>
      </c>
      <c r="E248" s="330">
        <v>1019.32</v>
      </c>
    </row>
    <row r="249" spans="2:5" x14ac:dyDescent="0.3">
      <c r="B249" s="316" t="s">
        <v>963</v>
      </c>
      <c r="C249" s="380" t="s">
        <v>940</v>
      </c>
      <c r="D249" s="380" t="s">
        <v>938</v>
      </c>
      <c r="E249" s="330">
        <v>1019.32</v>
      </c>
    </row>
    <row r="250" spans="2:5" x14ac:dyDescent="0.3">
      <c r="B250" s="316" t="s">
        <v>954</v>
      </c>
      <c r="C250" s="380" t="s">
        <v>940</v>
      </c>
      <c r="D250" s="380" t="s">
        <v>938</v>
      </c>
      <c r="E250" s="330">
        <v>1019.32</v>
      </c>
    </row>
    <row r="251" spans="2:5" x14ac:dyDescent="0.3">
      <c r="B251" s="316" t="s">
        <v>962</v>
      </c>
      <c r="C251" s="380" t="s">
        <v>950</v>
      </c>
      <c r="D251" s="380" t="s">
        <v>935</v>
      </c>
      <c r="E251" s="330">
        <v>1024.54</v>
      </c>
    </row>
    <row r="252" spans="2:5" x14ac:dyDescent="0.3">
      <c r="B252" s="316" t="s">
        <v>953</v>
      </c>
      <c r="C252" s="380" t="s">
        <v>948</v>
      </c>
      <c r="D252" s="380" t="s">
        <v>935</v>
      </c>
      <c r="E252" s="330">
        <v>1024.54</v>
      </c>
    </row>
    <row r="253" spans="2:5" x14ac:dyDescent="0.3">
      <c r="B253" s="316" t="s">
        <v>947</v>
      </c>
      <c r="C253" s="380" t="s">
        <v>936</v>
      </c>
      <c r="D253" s="380" t="s">
        <v>938</v>
      </c>
      <c r="E253" s="330">
        <v>1027.8699999999999</v>
      </c>
    </row>
    <row r="254" spans="2:5" x14ac:dyDescent="0.3">
      <c r="B254" s="316" t="s">
        <v>964</v>
      </c>
      <c r="C254" s="380" t="s">
        <v>950</v>
      </c>
      <c r="D254" s="380" t="s">
        <v>938</v>
      </c>
      <c r="E254" s="330">
        <v>1037.3</v>
      </c>
    </row>
    <row r="255" spans="2:5" x14ac:dyDescent="0.3">
      <c r="B255" s="316" t="s">
        <v>941</v>
      </c>
      <c r="C255" s="380" t="s">
        <v>934</v>
      </c>
      <c r="D255" s="380" t="s">
        <v>938</v>
      </c>
      <c r="E255" s="330">
        <v>1046.69</v>
      </c>
    </row>
    <row r="256" spans="2:5" x14ac:dyDescent="0.3">
      <c r="B256" s="316" t="s">
        <v>949</v>
      </c>
      <c r="C256" s="380" t="s">
        <v>948</v>
      </c>
      <c r="D256" s="380" t="s">
        <v>938</v>
      </c>
      <c r="E256" s="330">
        <v>1046.69</v>
      </c>
    </row>
    <row r="257" spans="2:5" x14ac:dyDescent="0.3">
      <c r="B257" s="316" t="s">
        <v>939</v>
      </c>
      <c r="C257" s="380" t="s">
        <v>950</v>
      </c>
      <c r="D257" s="380" t="s">
        <v>938</v>
      </c>
      <c r="E257" s="330">
        <v>1049.3</v>
      </c>
    </row>
    <row r="258" spans="2:5" x14ac:dyDescent="0.3">
      <c r="B258" s="316" t="s">
        <v>939</v>
      </c>
      <c r="C258" s="380" t="s">
        <v>936</v>
      </c>
      <c r="D258" s="380" t="s">
        <v>938</v>
      </c>
      <c r="E258" s="330">
        <v>1049.3</v>
      </c>
    </row>
    <row r="259" spans="2:5" x14ac:dyDescent="0.3">
      <c r="B259" s="316" t="s">
        <v>941</v>
      </c>
      <c r="C259" s="380" t="s">
        <v>936</v>
      </c>
      <c r="D259" s="380" t="s">
        <v>938</v>
      </c>
      <c r="E259" s="330">
        <v>1052.94</v>
      </c>
    </row>
    <row r="260" spans="2:5" x14ac:dyDescent="0.3">
      <c r="B260" s="316" t="s">
        <v>933</v>
      </c>
      <c r="C260" s="380" t="s">
        <v>936</v>
      </c>
      <c r="D260" s="380" t="s">
        <v>938</v>
      </c>
      <c r="E260" s="330">
        <v>1052.94</v>
      </c>
    </row>
    <row r="261" spans="2:5" x14ac:dyDescent="0.3">
      <c r="B261" s="316" t="s">
        <v>965</v>
      </c>
      <c r="C261" s="380" t="s">
        <v>934</v>
      </c>
      <c r="D261" s="380" t="s">
        <v>938</v>
      </c>
      <c r="E261" s="330">
        <v>1052.94</v>
      </c>
    </row>
    <row r="262" spans="2:5" x14ac:dyDescent="0.3">
      <c r="B262" s="316" t="s">
        <v>977</v>
      </c>
      <c r="C262" s="380" t="s">
        <v>942</v>
      </c>
      <c r="D262" s="380" t="s">
        <v>938</v>
      </c>
      <c r="E262" s="330">
        <v>1052.94</v>
      </c>
    </row>
    <row r="263" spans="2:5" x14ac:dyDescent="0.3">
      <c r="B263" s="316" t="s">
        <v>947</v>
      </c>
      <c r="C263" s="380" t="s">
        <v>956</v>
      </c>
      <c r="D263" s="380" t="s">
        <v>938</v>
      </c>
      <c r="E263" s="330">
        <v>1079.28</v>
      </c>
    </row>
    <row r="264" spans="2:5" x14ac:dyDescent="0.3">
      <c r="B264" s="316" t="s">
        <v>952</v>
      </c>
      <c r="C264" s="380" t="s">
        <v>934</v>
      </c>
      <c r="D264" s="380" t="s">
        <v>935</v>
      </c>
      <c r="E264" s="330">
        <v>1082.8999999999999</v>
      </c>
    </row>
    <row r="265" spans="2:5" x14ac:dyDescent="0.3">
      <c r="B265" s="316" t="s">
        <v>939</v>
      </c>
      <c r="C265" s="380" t="s">
        <v>942</v>
      </c>
      <c r="D265" s="380" t="s">
        <v>938</v>
      </c>
      <c r="E265" s="330">
        <v>1108.26</v>
      </c>
    </row>
    <row r="266" spans="2:5" x14ac:dyDescent="0.3">
      <c r="B266" s="316" t="s">
        <v>966</v>
      </c>
      <c r="C266" s="380" t="s">
        <v>936</v>
      </c>
      <c r="D266" s="380" t="s">
        <v>938</v>
      </c>
      <c r="E266" s="330">
        <v>1108.26</v>
      </c>
    </row>
    <row r="267" spans="2:5" x14ac:dyDescent="0.3">
      <c r="B267" s="316" t="s">
        <v>965</v>
      </c>
      <c r="C267" s="380" t="s">
        <v>936</v>
      </c>
      <c r="D267" s="380" t="s">
        <v>938</v>
      </c>
      <c r="E267" s="330">
        <v>1109.26</v>
      </c>
    </row>
    <row r="268" spans="2:5" x14ac:dyDescent="0.3">
      <c r="B268" s="316" t="s">
        <v>953</v>
      </c>
      <c r="C268" s="380" t="s">
        <v>950</v>
      </c>
      <c r="D268" s="380" t="s">
        <v>938</v>
      </c>
      <c r="E268" s="330">
        <v>1109.26</v>
      </c>
    </row>
    <row r="269" spans="2:5" x14ac:dyDescent="0.3">
      <c r="B269" s="316" t="s">
        <v>963</v>
      </c>
      <c r="C269" s="380" t="s">
        <v>936</v>
      </c>
      <c r="D269" s="380" t="s">
        <v>938</v>
      </c>
      <c r="E269" s="330">
        <v>1109.26</v>
      </c>
    </row>
    <row r="270" spans="2:5" x14ac:dyDescent="0.3">
      <c r="B270" s="316" t="s">
        <v>949</v>
      </c>
      <c r="C270" s="380" t="s">
        <v>948</v>
      </c>
      <c r="D270" s="380" t="s">
        <v>938</v>
      </c>
      <c r="E270" s="330">
        <v>1109.26</v>
      </c>
    </row>
    <row r="271" spans="2:5" x14ac:dyDescent="0.3">
      <c r="B271" s="316" t="s">
        <v>970</v>
      </c>
      <c r="C271" s="380" t="s">
        <v>942</v>
      </c>
      <c r="D271" s="380" t="s">
        <v>938</v>
      </c>
      <c r="E271" s="330">
        <v>1134.4000000000001</v>
      </c>
    </row>
    <row r="272" spans="2:5" x14ac:dyDescent="0.3">
      <c r="B272" s="316" t="s">
        <v>976</v>
      </c>
      <c r="C272" s="380" t="s">
        <v>936</v>
      </c>
      <c r="D272" s="380" t="s">
        <v>938</v>
      </c>
      <c r="E272" s="330">
        <v>1144.5</v>
      </c>
    </row>
    <row r="273" spans="2:5" x14ac:dyDescent="0.3">
      <c r="B273" s="316" t="s">
        <v>973</v>
      </c>
      <c r="C273" s="380" t="s">
        <v>936</v>
      </c>
      <c r="D273" s="380" t="s">
        <v>938</v>
      </c>
      <c r="E273" s="330">
        <v>1144.5</v>
      </c>
    </row>
    <row r="274" spans="2:5" x14ac:dyDescent="0.3">
      <c r="B274" s="316" t="s">
        <v>972</v>
      </c>
      <c r="C274" s="380" t="s">
        <v>948</v>
      </c>
      <c r="D274" s="380" t="s">
        <v>938</v>
      </c>
      <c r="E274" s="330">
        <v>1144.5</v>
      </c>
    </row>
    <row r="275" spans="2:5" x14ac:dyDescent="0.3">
      <c r="B275" s="316" t="s">
        <v>959</v>
      </c>
      <c r="C275" s="380" t="s">
        <v>934</v>
      </c>
      <c r="D275" s="380" t="s">
        <v>938</v>
      </c>
      <c r="E275" s="330">
        <v>1144.5</v>
      </c>
    </row>
    <row r="276" spans="2:5" x14ac:dyDescent="0.3">
      <c r="B276" s="316" t="s">
        <v>954</v>
      </c>
      <c r="C276" s="380" t="s">
        <v>934</v>
      </c>
      <c r="D276" s="380" t="s">
        <v>938</v>
      </c>
      <c r="E276" s="330">
        <v>1144.5</v>
      </c>
    </row>
    <row r="277" spans="2:5" x14ac:dyDescent="0.3">
      <c r="B277" s="316" t="s">
        <v>945</v>
      </c>
      <c r="C277" s="380" t="s">
        <v>940</v>
      </c>
      <c r="D277" s="380" t="s">
        <v>938</v>
      </c>
      <c r="E277" s="330">
        <v>1144.5</v>
      </c>
    </row>
    <row r="278" spans="2:5" x14ac:dyDescent="0.3">
      <c r="B278" s="316" t="s">
        <v>968</v>
      </c>
      <c r="C278" s="380" t="s">
        <v>936</v>
      </c>
      <c r="D278" s="380" t="s">
        <v>938</v>
      </c>
      <c r="E278" s="330">
        <v>1144.5</v>
      </c>
    </row>
    <row r="279" spans="2:5" x14ac:dyDescent="0.3">
      <c r="B279" s="316" t="s">
        <v>954</v>
      </c>
      <c r="C279" s="380" t="s">
        <v>950</v>
      </c>
      <c r="D279" s="380" t="s">
        <v>938</v>
      </c>
      <c r="E279" s="330">
        <v>1144.5</v>
      </c>
    </row>
    <row r="280" spans="2:5" x14ac:dyDescent="0.3">
      <c r="B280" s="316" t="s">
        <v>961</v>
      </c>
      <c r="C280" s="380" t="s">
        <v>950</v>
      </c>
      <c r="D280" s="380" t="s">
        <v>938</v>
      </c>
      <c r="E280" s="330">
        <v>1146.0899999999999</v>
      </c>
    </row>
    <row r="281" spans="2:5" x14ac:dyDescent="0.3">
      <c r="B281" s="316" t="s">
        <v>963</v>
      </c>
      <c r="C281" s="380" t="s">
        <v>942</v>
      </c>
      <c r="D281" s="380" t="s">
        <v>938</v>
      </c>
      <c r="E281" s="330">
        <v>1169.22</v>
      </c>
    </row>
    <row r="282" spans="2:5" x14ac:dyDescent="0.3">
      <c r="B282" s="316" t="s">
        <v>968</v>
      </c>
      <c r="C282" s="380" t="s">
        <v>934</v>
      </c>
      <c r="D282" s="380" t="s">
        <v>938</v>
      </c>
      <c r="E282" s="330">
        <v>1169.22</v>
      </c>
    </row>
    <row r="283" spans="2:5" x14ac:dyDescent="0.3">
      <c r="B283" s="316" t="s">
        <v>976</v>
      </c>
      <c r="C283" s="380" t="s">
        <v>942</v>
      </c>
      <c r="D283" s="380" t="s">
        <v>938</v>
      </c>
      <c r="E283" s="330">
        <v>1176.94</v>
      </c>
    </row>
    <row r="284" spans="2:5" x14ac:dyDescent="0.3">
      <c r="B284" s="316" t="s">
        <v>970</v>
      </c>
      <c r="C284" s="380" t="s">
        <v>956</v>
      </c>
      <c r="D284" s="380" t="s">
        <v>938</v>
      </c>
      <c r="E284" s="330">
        <v>1176.94</v>
      </c>
    </row>
    <row r="285" spans="2:5" x14ac:dyDescent="0.3">
      <c r="B285" s="316" t="s">
        <v>971</v>
      </c>
      <c r="C285" s="380" t="s">
        <v>936</v>
      </c>
      <c r="D285" s="380" t="s">
        <v>938</v>
      </c>
      <c r="E285" s="330">
        <v>1191.1199999999999</v>
      </c>
    </row>
    <row r="286" spans="2:5" x14ac:dyDescent="0.3">
      <c r="B286" s="316" t="s">
        <v>961</v>
      </c>
      <c r="C286" s="380" t="s">
        <v>942</v>
      </c>
      <c r="D286" s="380" t="s">
        <v>938</v>
      </c>
      <c r="E286" s="330">
        <v>1191.1199999999999</v>
      </c>
    </row>
    <row r="287" spans="2:5" x14ac:dyDescent="0.3">
      <c r="B287" s="316" t="s">
        <v>960</v>
      </c>
      <c r="C287" s="380" t="s">
        <v>956</v>
      </c>
      <c r="D287" s="380" t="s">
        <v>938</v>
      </c>
      <c r="E287" s="330">
        <v>1199.2</v>
      </c>
    </row>
    <row r="288" spans="2:5" x14ac:dyDescent="0.3">
      <c r="B288" s="316" t="s">
        <v>960</v>
      </c>
      <c r="C288" s="380" t="s">
        <v>956</v>
      </c>
      <c r="D288" s="380" t="s">
        <v>938</v>
      </c>
      <c r="E288" s="330">
        <v>1199.2</v>
      </c>
    </row>
    <row r="289" spans="2:5" x14ac:dyDescent="0.3">
      <c r="B289" s="316" t="s">
        <v>968</v>
      </c>
      <c r="C289" s="380" t="s">
        <v>948</v>
      </c>
      <c r="D289" s="380" t="s">
        <v>938</v>
      </c>
      <c r="E289" s="330">
        <v>1215.55</v>
      </c>
    </row>
    <row r="290" spans="2:5" x14ac:dyDescent="0.3">
      <c r="B290" s="316" t="s">
        <v>954</v>
      </c>
      <c r="C290" s="380" t="s">
        <v>940</v>
      </c>
      <c r="D290" s="380" t="s">
        <v>938</v>
      </c>
      <c r="E290" s="330">
        <v>1219.48</v>
      </c>
    </row>
    <row r="291" spans="2:5" x14ac:dyDescent="0.3">
      <c r="B291" s="316" t="s">
        <v>957</v>
      </c>
      <c r="C291" s="380" t="s">
        <v>934</v>
      </c>
      <c r="D291" s="380" t="s">
        <v>938</v>
      </c>
      <c r="E291" s="330">
        <v>1219.48</v>
      </c>
    </row>
    <row r="292" spans="2:5" x14ac:dyDescent="0.3">
      <c r="B292" s="316" t="s">
        <v>954</v>
      </c>
      <c r="C292" s="380" t="s">
        <v>950</v>
      </c>
      <c r="D292" s="380" t="s">
        <v>938</v>
      </c>
      <c r="E292" s="330">
        <v>1231.4000000000001</v>
      </c>
    </row>
    <row r="293" spans="2:5" x14ac:dyDescent="0.3">
      <c r="B293" s="316" t="s">
        <v>954</v>
      </c>
      <c r="C293" s="380" t="s">
        <v>940</v>
      </c>
      <c r="D293" s="380" t="s">
        <v>938</v>
      </c>
      <c r="E293" s="330">
        <v>1236.06</v>
      </c>
    </row>
    <row r="294" spans="2:5" x14ac:dyDescent="0.3">
      <c r="B294" s="316" t="s">
        <v>967</v>
      </c>
      <c r="C294" s="380" t="s">
        <v>934</v>
      </c>
      <c r="D294" s="380" t="s">
        <v>935</v>
      </c>
      <c r="E294" s="330">
        <v>1247.3999999999999</v>
      </c>
    </row>
    <row r="295" spans="2:5" x14ac:dyDescent="0.3">
      <c r="B295" s="316" t="s">
        <v>959</v>
      </c>
      <c r="C295" s="380" t="s">
        <v>956</v>
      </c>
      <c r="D295" s="380" t="s">
        <v>935</v>
      </c>
      <c r="E295" s="330">
        <v>1247.3999999999999</v>
      </c>
    </row>
    <row r="296" spans="2:5" x14ac:dyDescent="0.3">
      <c r="B296" s="316" t="s">
        <v>969</v>
      </c>
      <c r="C296" s="380" t="s">
        <v>956</v>
      </c>
      <c r="D296" s="380" t="s">
        <v>938</v>
      </c>
      <c r="E296" s="330">
        <v>1250.28</v>
      </c>
    </row>
    <row r="297" spans="2:5" x14ac:dyDescent="0.3">
      <c r="B297" s="316" t="s">
        <v>954</v>
      </c>
      <c r="C297" s="380" t="s">
        <v>936</v>
      </c>
      <c r="D297" s="380" t="s">
        <v>935</v>
      </c>
      <c r="E297" s="330">
        <v>1250.48</v>
      </c>
    </row>
    <row r="298" spans="2:5" x14ac:dyDescent="0.3">
      <c r="B298" s="316" t="s">
        <v>963</v>
      </c>
      <c r="C298" s="380" t="s">
        <v>940</v>
      </c>
      <c r="D298" s="380" t="s">
        <v>935</v>
      </c>
      <c r="E298" s="330">
        <v>1250.48</v>
      </c>
    </row>
    <row r="299" spans="2:5" x14ac:dyDescent="0.3">
      <c r="B299" s="316" t="s">
        <v>963</v>
      </c>
      <c r="C299" s="380" t="s">
        <v>950</v>
      </c>
      <c r="D299" s="380" t="s">
        <v>935</v>
      </c>
      <c r="E299" s="330">
        <v>1250.48</v>
      </c>
    </row>
    <row r="300" spans="2:5" x14ac:dyDescent="0.3">
      <c r="B300" s="316" t="s">
        <v>949</v>
      </c>
      <c r="C300" s="380" t="s">
        <v>948</v>
      </c>
      <c r="D300" s="380" t="s">
        <v>938</v>
      </c>
      <c r="E300" s="330">
        <v>1259.1600000000001</v>
      </c>
    </row>
    <row r="301" spans="2:5" x14ac:dyDescent="0.3">
      <c r="B301" s="316" t="s">
        <v>966</v>
      </c>
      <c r="C301" s="380" t="s">
        <v>956</v>
      </c>
      <c r="D301" s="380" t="s">
        <v>938</v>
      </c>
      <c r="E301" s="330">
        <v>1259.1600000000001</v>
      </c>
    </row>
    <row r="302" spans="2:5" x14ac:dyDescent="0.3">
      <c r="B302" s="316" t="s">
        <v>964</v>
      </c>
      <c r="C302" s="380" t="s">
        <v>936</v>
      </c>
      <c r="D302" s="380" t="s">
        <v>938</v>
      </c>
      <c r="E302" s="330">
        <v>1276.2</v>
      </c>
    </row>
    <row r="303" spans="2:5" x14ac:dyDescent="0.3">
      <c r="B303" s="316" t="s">
        <v>958</v>
      </c>
      <c r="C303" s="380" t="s">
        <v>936</v>
      </c>
      <c r="D303" s="380" t="s">
        <v>938</v>
      </c>
      <c r="E303" s="330">
        <v>1276.2</v>
      </c>
    </row>
    <row r="304" spans="2:5" x14ac:dyDescent="0.3">
      <c r="B304" s="316" t="s">
        <v>952</v>
      </c>
      <c r="C304" s="380" t="s">
        <v>936</v>
      </c>
      <c r="D304" s="380" t="s">
        <v>938</v>
      </c>
      <c r="E304" s="330">
        <v>1285.8800000000001</v>
      </c>
    </row>
    <row r="305" spans="2:5" x14ac:dyDescent="0.3">
      <c r="B305" s="316" t="s">
        <v>954</v>
      </c>
      <c r="C305" s="380" t="s">
        <v>948</v>
      </c>
      <c r="D305" s="380" t="s">
        <v>938</v>
      </c>
      <c r="E305" s="330">
        <v>1289.1400000000001</v>
      </c>
    </row>
    <row r="306" spans="2:5" x14ac:dyDescent="0.3">
      <c r="B306" s="316" t="s">
        <v>954</v>
      </c>
      <c r="C306" s="380" t="s">
        <v>940</v>
      </c>
      <c r="D306" s="380" t="s">
        <v>938</v>
      </c>
      <c r="E306" s="330">
        <v>1289.1400000000001</v>
      </c>
    </row>
    <row r="307" spans="2:5" x14ac:dyDescent="0.3">
      <c r="B307" s="316" t="s">
        <v>966</v>
      </c>
      <c r="C307" s="380" t="s">
        <v>942</v>
      </c>
      <c r="D307" s="380" t="s">
        <v>938</v>
      </c>
      <c r="E307" s="330">
        <v>1290.3799999999999</v>
      </c>
    </row>
    <row r="308" spans="2:5" x14ac:dyDescent="0.3">
      <c r="B308" s="316" t="s">
        <v>962</v>
      </c>
      <c r="C308" s="380" t="s">
        <v>934</v>
      </c>
      <c r="D308" s="380" t="s">
        <v>938</v>
      </c>
      <c r="E308" s="330">
        <v>1323.7</v>
      </c>
    </row>
    <row r="309" spans="2:5" x14ac:dyDescent="0.3">
      <c r="B309" s="316" t="s">
        <v>952</v>
      </c>
      <c r="C309" s="380" t="s">
        <v>934</v>
      </c>
      <c r="D309" s="380" t="s">
        <v>938</v>
      </c>
      <c r="E309" s="330">
        <v>1323.7</v>
      </c>
    </row>
    <row r="310" spans="2:5" x14ac:dyDescent="0.3">
      <c r="B310" s="316" t="s">
        <v>976</v>
      </c>
      <c r="C310" s="380" t="s">
        <v>936</v>
      </c>
      <c r="D310" s="380" t="s">
        <v>938</v>
      </c>
      <c r="E310" s="330">
        <v>1347.1</v>
      </c>
    </row>
    <row r="311" spans="2:5" x14ac:dyDescent="0.3">
      <c r="B311" s="316" t="s">
        <v>945</v>
      </c>
      <c r="C311" s="380" t="s">
        <v>942</v>
      </c>
      <c r="D311" s="380" t="s">
        <v>938</v>
      </c>
      <c r="E311" s="330">
        <v>1347.1</v>
      </c>
    </row>
    <row r="312" spans="2:5" x14ac:dyDescent="0.3">
      <c r="B312" s="316" t="s">
        <v>965</v>
      </c>
      <c r="C312" s="380" t="s">
        <v>948</v>
      </c>
      <c r="D312" s="380" t="s">
        <v>938</v>
      </c>
      <c r="E312" s="330">
        <v>1347.1</v>
      </c>
    </row>
    <row r="313" spans="2:5" x14ac:dyDescent="0.3">
      <c r="B313" s="316" t="s">
        <v>977</v>
      </c>
      <c r="C313" s="380" t="s">
        <v>940</v>
      </c>
      <c r="D313" s="380" t="s">
        <v>938</v>
      </c>
      <c r="E313" s="330">
        <v>1361.28</v>
      </c>
    </row>
    <row r="314" spans="2:5" x14ac:dyDescent="0.3">
      <c r="B314" s="316" t="s">
        <v>954</v>
      </c>
      <c r="C314" s="380" t="s">
        <v>940</v>
      </c>
      <c r="D314" s="380" t="s">
        <v>938</v>
      </c>
      <c r="E314" s="330">
        <v>1373.4</v>
      </c>
    </row>
    <row r="315" spans="2:5" x14ac:dyDescent="0.3">
      <c r="B315" s="316" t="s">
        <v>947</v>
      </c>
      <c r="C315" s="380" t="s">
        <v>934</v>
      </c>
      <c r="D315" s="380" t="s">
        <v>938</v>
      </c>
      <c r="E315" s="330">
        <v>1373.4</v>
      </c>
    </row>
    <row r="316" spans="2:5" x14ac:dyDescent="0.3">
      <c r="B316" s="316" t="s">
        <v>933</v>
      </c>
      <c r="C316" s="380" t="s">
        <v>948</v>
      </c>
      <c r="D316" s="380" t="s">
        <v>938</v>
      </c>
      <c r="E316" s="330">
        <v>1373.4</v>
      </c>
    </row>
    <row r="317" spans="2:5" x14ac:dyDescent="0.3">
      <c r="B317" s="316" t="s">
        <v>977</v>
      </c>
      <c r="C317" s="380" t="s">
        <v>940</v>
      </c>
      <c r="D317" s="380" t="s">
        <v>938</v>
      </c>
      <c r="E317" s="330">
        <v>1375.46</v>
      </c>
    </row>
    <row r="318" spans="2:5" x14ac:dyDescent="0.3">
      <c r="B318" s="316" t="s">
        <v>937</v>
      </c>
      <c r="C318" s="380" t="s">
        <v>934</v>
      </c>
      <c r="D318" s="380" t="s">
        <v>938</v>
      </c>
      <c r="E318" s="330">
        <v>1375.46</v>
      </c>
    </row>
    <row r="319" spans="2:5" x14ac:dyDescent="0.3">
      <c r="B319" s="316" t="s">
        <v>976</v>
      </c>
      <c r="C319" s="380" t="s">
        <v>942</v>
      </c>
      <c r="D319" s="380" t="s">
        <v>935</v>
      </c>
      <c r="E319" s="330">
        <v>1406.79</v>
      </c>
    </row>
    <row r="320" spans="2:5" x14ac:dyDescent="0.3">
      <c r="B320" s="316" t="s">
        <v>954</v>
      </c>
      <c r="C320" s="380" t="s">
        <v>940</v>
      </c>
      <c r="D320" s="380" t="s">
        <v>935</v>
      </c>
      <c r="E320" s="330">
        <v>1406.79</v>
      </c>
    </row>
    <row r="321" spans="2:5" x14ac:dyDescent="0.3">
      <c r="B321" s="316" t="s">
        <v>954</v>
      </c>
      <c r="C321" s="380" t="s">
        <v>942</v>
      </c>
      <c r="D321" s="380" t="s">
        <v>938</v>
      </c>
      <c r="E321" s="330">
        <v>1409.06</v>
      </c>
    </row>
    <row r="322" spans="2:5" x14ac:dyDescent="0.3">
      <c r="B322" s="316" t="s">
        <v>968</v>
      </c>
      <c r="C322" s="380" t="s">
        <v>950</v>
      </c>
      <c r="D322" s="380" t="s">
        <v>938</v>
      </c>
      <c r="E322" s="330">
        <v>1409.06</v>
      </c>
    </row>
    <row r="323" spans="2:5" x14ac:dyDescent="0.3">
      <c r="B323" s="316" t="s">
        <v>977</v>
      </c>
      <c r="C323" s="380" t="s">
        <v>936</v>
      </c>
      <c r="D323" s="380" t="s">
        <v>938</v>
      </c>
      <c r="E323" s="330">
        <v>1409.06</v>
      </c>
    </row>
    <row r="324" spans="2:5" x14ac:dyDescent="0.3">
      <c r="B324" s="316" t="s">
        <v>951</v>
      </c>
      <c r="C324" s="380" t="s">
        <v>956</v>
      </c>
      <c r="D324" s="380" t="s">
        <v>935</v>
      </c>
      <c r="E324" s="330">
        <v>1411.68</v>
      </c>
    </row>
    <row r="325" spans="2:5" x14ac:dyDescent="0.3">
      <c r="B325" s="316" t="s">
        <v>967</v>
      </c>
      <c r="C325" s="380" t="s">
        <v>956</v>
      </c>
      <c r="D325" s="380" t="s">
        <v>935</v>
      </c>
      <c r="E325" s="330">
        <v>1411.68</v>
      </c>
    </row>
    <row r="326" spans="2:5" x14ac:dyDescent="0.3">
      <c r="B326" s="316" t="s">
        <v>963</v>
      </c>
      <c r="C326" s="380" t="s">
        <v>956</v>
      </c>
      <c r="D326" s="380" t="s">
        <v>938</v>
      </c>
      <c r="E326" s="330">
        <v>1416.11</v>
      </c>
    </row>
    <row r="327" spans="2:5" x14ac:dyDescent="0.3">
      <c r="B327" s="316" t="s">
        <v>955</v>
      </c>
      <c r="C327" s="380" t="s">
        <v>936</v>
      </c>
      <c r="D327" s="380" t="s">
        <v>938</v>
      </c>
      <c r="E327" s="330">
        <v>1416.11</v>
      </c>
    </row>
    <row r="328" spans="2:5" x14ac:dyDescent="0.3">
      <c r="B328" s="316" t="s">
        <v>964</v>
      </c>
      <c r="C328" s="380" t="s">
        <v>934</v>
      </c>
      <c r="D328" s="380" t="s">
        <v>935</v>
      </c>
      <c r="E328" s="330">
        <v>1416.57</v>
      </c>
    </row>
    <row r="329" spans="2:5" x14ac:dyDescent="0.3">
      <c r="B329" s="316" t="s">
        <v>975</v>
      </c>
      <c r="C329" s="380" t="s">
        <v>956</v>
      </c>
      <c r="D329" s="380" t="s">
        <v>935</v>
      </c>
      <c r="E329" s="330">
        <v>1416.57</v>
      </c>
    </row>
    <row r="330" spans="2:5" x14ac:dyDescent="0.3">
      <c r="B330" s="316" t="s">
        <v>970</v>
      </c>
      <c r="C330" s="380" t="s">
        <v>934</v>
      </c>
      <c r="D330" s="380" t="s">
        <v>938</v>
      </c>
      <c r="E330" s="330">
        <v>1419.18</v>
      </c>
    </row>
    <row r="331" spans="2:5" x14ac:dyDescent="0.3">
      <c r="B331" s="316" t="s">
        <v>967</v>
      </c>
      <c r="C331" s="380" t="s">
        <v>948</v>
      </c>
      <c r="D331" s="380" t="s">
        <v>938</v>
      </c>
      <c r="E331" s="330">
        <v>1419.18</v>
      </c>
    </row>
    <row r="332" spans="2:5" x14ac:dyDescent="0.3">
      <c r="B332" s="316" t="s">
        <v>970</v>
      </c>
      <c r="C332" s="380" t="s">
        <v>950</v>
      </c>
      <c r="D332" s="380" t="s">
        <v>938</v>
      </c>
      <c r="E332" s="330">
        <v>1419.18</v>
      </c>
    </row>
    <row r="333" spans="2:5" x14ac:dyDescent="0.3">
      <c r="B333" s="316" t="s">
        <v>959</v>
      </c>
      <c r="C333" s="380" t="s">
        <v>936</v>
      </c>
      <c r="D333" s="380" t="s">
        <v>938</v>
      </c>
      <c r="E333" s="330">
        <v>1419.18</v>
      </c>
    </row>
    <row r="334" spans="2:5" x14ac:dyDescent="0.3">
      <c r="B334" s="316" t="s">
        <v>960</v>
      </c>
      <c r="C334" s="380" t="s">
        <v>934</v>
      </c>
      <c r="D334" s="380" t="s">
        <v>938</v>
      </c>
      <c r="E334" s="330">
        <v>1419.18</v>
      </c>
    </row>
    <row r="335" spans="2:5" x14ac:dyDescent="0.3">
      <c r="B335" s="316" t="s">
        <v>976</v>
      </c>
      <c r="C335" s="380" t="s">
        <v>948</v>
      </c>
      <c r="D335" s="380" t="s">
        <v>938</v>
      </c>
      <c r="E335" s="330">
        <v>1432.18</v>
      </c>
    </row>
    <row r="336" spans="2:5" x14ac:dyDescent="0.3">
      <c r="B336" s="316" t="s">
        <v>966</v>
      </c>
      <c r="C336" s="380" t="s">
        <v>942</v>
      </c>
      <c r="D336" s="380" t="s">
        <v>938</v>
      </c>
      <c r="E336" s="330">
        <v>1437.16</v>
      </c>
    </row>
    <row r="337" spans="2:5" x14ac:dyDescent="0.3">
      <c r="B337" s="316" t="s">
        <v>972</v>
      </c>
      <c r="C337" s="380" t="s">
        <v>950</v>
      </c>
      <c r="D337" s="380" t="s">
        <v>938</v>
      </c>
      <c r="E337" s="330">
        <v>1460.54</v>
      </c>
    </row>
    <row r="338" spans="2:5" x14ac:dyDescent="0.3">
      <c r="B338" s="316" t="s">
        <v>951</v>
      </c>
      <c r="C338" s="380" t="s">
        <v>940</v>
      </c>
      <c r="D338" s="380" t="s">
        <v>938</v>
      </c>
      <c r="E338" s="330">
        <v>1469.02</v>
      </c>
    </row>
    <row r="339" spans="2:5" x14ac:dyDescent="0.3">
      <c r="B339" s="316" t="s">
        <v>962</v>
      </c>
      <c r="C339" s="380" t="s">
        <v>956</v>
      </c>
      <c r="D339" s="380" t="s">
        <v>938</v>
      </c>
      <c r="E339" s="330">
        <v>1474.98</v>
      </c>
    </row>
    <row r="340" spans="2:5" x14ac:dyDescent="0.3">
      <c r="B340" s="316" t="s">
        <v>970</v>
      </c>
      <c r="C340" s="380" t="s">
        <v>948</v>
      </c>
      <c r="D340" s="380" t="s">
        <v>935</v>
      </c>
      <c r="E340" s="330">
        <v>1477.8000000000002</v>
      </c>
    </row>
    <row r="341" spans="2:5" x14ac:dyDescent="0.3">
      <c r="B341" s="316" t="s">
        <v>971</v>
      </c>
      <c r="C341" s="380" t="s">
        <v>940</v>
      </c>
      <c r="D341" s="380" t="s">
        <v>938</v>
      </c>
      <c r="E341" s="330">
        <v>1488.8999999999999</v>
      </c>
    </row>
    <row r="342" spans="2:5" x14ac:dyDescent="0.3">
      <c r="B342" s="316" t="s">
        <v>959</v>
      </c>
      <c r="C342" s="380" t="s">
        <v>948</v>
      </c>
      <c r="D342" s="380" t="s">
        <v>938</v>
      </c>
      <c r="E342" s="330">
        <v>1488.8999999999999</v>
      </c>
    </row>
    <row r="343" spans="2:5" x14ac:dyDescent="0.3">
      <c r="B343" s="316" t="s">
        <v>947</v>
      </c>
      <c r="C343" s="380" t="s">
        <v>940</v>
      </c>
      <c r="D343" s="380" t="s">
        <v>938</v>
      </c>
      <c r="E343" s="330">
        <v>1493.3899999999999</v>
      </c>
    </row>
    <row r="344" spans="2:5" x14ac:dyDescent="0.3">
      <c r="B344" s="316" t="s">
        <v>976</v>
      </c>
      <c r="C344" s="380" t="s">
        <v>940</v>
      </c>
      <c r="D344" s="380" t="s">
        <v>938</v>
      </c>
      <c r="E344" s="330">
        <v>1499</v>
      </c>
    </row>
    <row r="345" spans="2:5" x14ac:dyDescent="0.3">
      <c r="B345" s="316" t="s">
        <v>977</v>
      </c>
      <c r="C345" s="380" t="s">
        <v>936</v>
      </c>
      <c r="D345" s="380" t="s">
        <v>938</v>
      </c>
      <c r="E345" s="330">
        <v>1499</v>
      </c>
    </row>
    <row r="346" spans="2:5" x14ac:dyDescent="0.3">
      <c r="B346" s="316" t="s">
        <v>971</v>
      </c>
      <c r="C346" s="380" t="s">
        <v>948</v>
      </c>
      <c r="D346" s="380" t="s">
        <v>938</v>
      </c>
      <c r="E346" s="330">
        <v>1499</v>
      </c>
    </row>
    <row r="347" spans="2:5" x14ac:dyDescent="0.3">
      <c r="B347" s="316" t="s">
        <v>972</v>
      </c>
      <c r="C347" s="380" t="s">
        <v>956</v>
      </c>
      <c r="D347" s="380" t="s">
        <v>938</v>
      </c>
      <c r="E347" s="330">
        <v>1499</v>
      </c>
    </row>
    <row r="348" spans="2:5" x14ac:dyDescent="0.3">
      <c r="B348" s="316" t="s">
        <v>939</v>
      </c>
      <c r="C348" s="380" t="s">
        <v>942</v>
      </c>
      <c r="D348" s="380" t="s">
        <v>938</v>
      </c>
      <c r="E348" s="330">
        <v>1499</v>
      </c>
    </row>
    <row r="349" spans="2:5" x14ac:dyDescent="0.3">
      <c r="B349" s="316" t="s">
        <v>970</v>
      </c>
      <c r="C349" s="380" t="s">
        <v>942</v>
      </c>
      <c r="D349" s="380" t="s">
        <v>935</v>
      </c>
      <c r="E349" s="330">
        <v>1503.36</v>
      </c>
    </row>
    <row r="350" spans="2:5" x14ac:dyDescent="0.3">
      <c r="B350" s="316" t="s">
        <v>954</v>
      </c>
      <c r="C350" s="380" t="s">
        <v>934</v>
      </c>
      <c r="D350" s="380" t="s">
        <v>938</v>
      </c>
      <c r="E350" s="330">
        <v>1510.74</v>
      </c>
    </row>
    <row r="351" spans="2:5" x14ac:dyDescent="0.3">
      <c r="B351" s="316" t="s">
        <v>949</v>
      </c>
      <c r="C351" s="380" t="s">
        <v>934</v>
      </c>
      <c r="D351" s="380" t="s">
        <v>938</v>
      </c>
      <c r="E351" s="330">
        <v>1510.74</v>
      </c>
    </row>
    <row r="352" spans="2:5" x14ac:dyDescent="0.3">
      <c r="B352" s="316" t="s">
        <v>952</v>
      </c>
      <c r="C352" s="380" t="s">
        <v>956</v>
      </c>
      <c r="D352" s="380" t="s">
        <v>938</v>
      </c>
      <c r="E352" s="330">
        <v>1510.74</v>
      </c>
    </row>
    <row r="353" spans="2:5" x14ac:dyDescent="0.3">
      <c r="B353" s="316" t="s">
        <v>949</v>
      </c>
      <c r="C353" s="380" t="s">
        <v>934</v>
      </c>
      <c r="D353" s="380" t="s">
        <v>938</v>
      </c>
      <c r="E353" s="330">
        <v>1510.74</v>
      </c>
    </row>
    <row r="354" spans="2:5" x14ac:dyDescent="0.3">
      <c r="B354" s="316" t="s">
        <v>961</v>
      </c>
      <c r="C354" s="380" t="s">
        <v>942</v>
      </c>
      <c r="D354" s="380" t="s">
        <v>938</v>
      </c>
      <c r="E354" s="330">
        <v>1512.8</v>
      </c>
    </row>
    <row r="355" spans="2:5" x14ac:dyDescent="0.3">
      <c r="B355" s="316" t="s">
        <v>977</v>
      </c>
      <c r="C355" s="380" t="s">
        <v>934</v>
      </c>
      <c r="D355" s="380" t="s">
        <v>938</v>
      </c>
      <c r="E355" s="330">
        <v>1512.8</v>
      </c>
    </row>
    <row r="356" spans="2:5" x14ac:dyDescent="0.3">
      <c r="B356" s="316" t="s">
        <v>953</v>
      </c>
      <c r="C356" s="380" t="s">
        <v>936</v>
      </c>
      <c r="D356" s="380" t="s">
        <v>938</v>
      </c>
      <c r="E356" s="330">
        <v>1528.12</v>
      </c>
    </row>
    <row r="357" spans="2:5" x14ac:dyDescent="0.3">
      <c r="B357" s="316" t="s">
        <v>959</v>
      </c>
      <c r="C357" s="380" t="s">
        <v>936</v>
      </c>
      <c r="D357" s="380" t="s">
        <v>938</v>
      </c>
      <c r="E357" s="330">
        <v>1528.98</v>
      </c>
    </row>
    <row r="358" spans="2:5" x14ac:dyDescent="0.3">
      <c r="B358" s="316" t="s">
        <v>966</v>
      </c>
      <c r="C358" s="380" t="s">
        <v>940</v>
      </c>
      <c r="D358" s="380" t="s">
        <v>938</v>
      </c>
      <c r="E358" s="330">
        <v>1528.98</v>
      </c>
    </row>
    <row r="359" spans="2:5" x14ac:dyDescent="0.3">
      <c r="B359" s="316" t="s">
        <v>951</v>
      </c>
      <c r="C359" s="380" t="s">
        <v>934</v>
      </c>
      <c r="D359" s="380" t="s">
        <v>938</v>
      </c>
      <c r="E359" s="330">
        <v>1528.98</v>
      </c>
    </row>
    <row r="360" spans="2:5" x14ac:dyDescent="0.3">
      <c r="B360" s="316" t="s">
        <v>958</v>
      </c>
      <c r="C360" s="380" t="s">
        <v>942</v>
      </c>
      <c r="D360" s="380" t="s">
        <v>938</v>
      </c>
      <c r="E360" s="330">
        <v>1547</v>
      </c>
    </row>
    <row r="361" spans="2:5" x14ac:dyDescent="0.3">
      <c r="B361" s="316" t="s">
        <v>972</v>
      </c>
      <c r="C361" s="380" t="s">
        <v>936</v>
      </c>
      <c r="D361" s="380" t="s">
        <v>938</v>
      </c>
      <c r="E361" s="330">
        <v>1556.52</v>
      </c>
    </row>
    <row r="362" spans="2:5" x14ac:dyDescent="0.3">
      <c r="B362" s="316" t="s">
        <v>976</v>
      </c>
      <c r="C362" s="380" t="s">
        <v>948</v>
      </c>
      <c r="D362" s="380" t="s">
        <v>938</v>
      </c>
      <c r="E362" s="330">
        <v>1569.53</v>
      </c>
    </row>
    <row r="363" spans="2:5" x14ac:dyDescent="0.3">
      <c r="B363" s="316" t="s">
        <v>951</v>
      </c>
      <c r="C363" s="380" t="s">
        <v>956</v>
      </c>
      <c r="D363" s="380" t="s">
        <v>938</v>
      </c>
      <c r="E363" s="330">
        <v>1602.3</v>
      </c>
    </row>
    <row r="364" spans="2:5" x14ac:dyDescent="0.3">
      <c r="B364" s="316" t="s">
        <v>972</v>
      </c>
      <c r="C364" s="380" t="s">
        <v>936</v>
      </c>
      <c r="D364" s="380" t="s">
        <v>938</v>
      </c>
      <c r="E364" s="330">
        <v>1602.3</v>
      </c>
    </row>
    <row r="365" spans="2:5" x14ac:dyDescent="0.3">
      <c r="B365" s="316" t="s">
        <v>968</v>
      </c>
      <c r="C365" s="380" t="s">
        <v>948</v>
      </c>
      <c r="D365" s="380" t="s">
        <v>938</v>
      </c>
      <c r="E365" s="330">
        <v>1602.3</v>
      </c>
    </row>
    <row r="366" spans="2:5" x14ac:dyDescent="0.3">
      <c r="B366" s="316" t="s">
        <v>961</v>
      </c>
      <c r="C366" s="380" t="s">
        <v>956</v>
      </c>
      <c r="D366" s="380" t="s">
        <v>935</v>
      </c>
      <c r="E366" s="330">
        <v>1621.62</v>
      </c>
    </row>
    <row r="367" spans="2:5" x14ac:dyDescent="0.3">
      <c r="B367" s="316" t="s">
        <v>960</v>
      </c>
      <c r="C367" s="380" t="s">
        <v>948</v>
      </c>
      <c r="D367" s="380" t="s">
        <v>935</v>
      </c>
      <c r="E367" s="330">
        <v>1621.62</v>
      </c>
    </row>
    <row r="368" spans="2:5" x14ac:dyDescent="0.3">
      <c r="B368" s="316" t="s">
        <v>967</v>
      </c>
      <c r="C368" s="380" t="s">
        <v>950</v>
      </c>
      <c r="D368" s="380" t="s">
        <v>938</v>
      </c>
      <c r="E368" s="330">
        <v>1644.8799999999999</v>
      </c>
    </row>
    <row r="369" spans="2:5" x14ac:dyDescent="0.3">
      <c r="B369" s="316" t="s">
        <v>963</v>
      </c>
      <c r="C369" s="380" t="s">
        <v>948</v>
      </c>
      <c r="D369" s="380" t="s">
        <v>938</v>
      </c>
      <c r="E369" s="330">
        <v>1648.9</v>
      </c>
    </row>
    <row r="370" spans="2:5" x14ac:dyDescent="0.3">
      <c r="B370" s="316" t="s">
        <v>962</v>
      </c>
      <c r="C370" s="380" t="s">
        <v>942</v>
      </c>
      <c r="D370" s="380" t="s">
        <v>938</v>
      </c>
      <c r="E370" s="330">
        <v>1648.9</v>
      </c>
    </row>
    <row r="371" spans="2:5" x14ac:dyDescent="0.3">
      <c r="B371" s="316" t="s">
        <v>977</v>
      </c>
      <c r="C371" s="380" t="s">
        <v>950</v>
      </c>
      <c r="D371" s="380" t="s">
        <v>938</v>
      </c>
      <c r="E371" s="330">
        <v>1659.06</v>
      </c>
    </row>
    <row r="372" spans="2:5" x14ac:dyDescent="0.3">
      <c r="B372" s="316" t="s">
        <v>969</v>
      </c>
      <c r="C372" s="380" t="s">
        <v>940</v>
      </c>
      <c r="D372" s="380" t="s">
        <v>938</v>
      </c>
      <c r="E372" s="330">
        <v>1662.39</v>
      </c>
    </row>
    <row r="373" spans="2:5" x14ac:dyDescent="0.3">
      <c r="B373" s="316" t="s">
        <v>937</v>
      </c>
      <c r="C373" s="380" t="s">
        <v>956</v>
      </c>
      <c r="D373" s="380" t="s">
        <v>938</v>
      </c>
      <c r="E373" s="330">
        <v>1693.8600000000001</v>
      </c>
    </row>
    <row r="374" spans="2:5" x14ac:dyDescent="0.3">
      <c r="B374" s="316" t="s">
        <v>947</v>
      </c>
      <c r="C374" s="380" t="s">
        <v>950</v>
      </c>
      <c r="D374" s="380" t="s">
        <v>938</v>
      </c>
      <c r="E374" s="330">
        <v>1708.8600000000001</v>
      </c>
    </row>
    <row r="375" spans="2:5" x14ac:dyDescent="0.3">
      <c r="B375" s="316" t="s">
        <v>971</v>
      </c>
      <c r="C375" s="380" t="s">
        <v>956</v>
      </c>
      <c r="D375" s="380" t="s">
        <v>938</v>
      </c>
      <c r="E375" s="330">
        <v>1708.8600000000001</v>
      </c>
    </row>
    <row r="376" spans="2:5" x14ac:dyDescent="0.3">
      <c r="B376" s="316" t="s">
        <v>954</v>
      </c>
      <c r="C376" s="380" t="s">
        <v>948</v>
      </c>
      <c r="D376" s="380" t="s">
        <v>935</v>
      </c>
      <c r="E376" s="330">
        <v>1719.41</v>
      </c>
    </row>
    <row r="377" spans="2:5" x14ac:dyDescent="0.3">
      <c r="B377" s="316" t="s">
        <v>975</v>
      </c>
      <c r="C377" s="380" t="s">
        <v>950</v>
      </c>
      <c r="D377" s="380" t="s">
        <v>935</v>
      </c>
      <c r="E377" s="330">
        <v>1724.1000000000001</v>
      </c>
    </row>
    <row r="378" spans="2:5" x14ac:dyDescent="0.3">
      <c r="B378" s="316" t="s">
        <v>971</v>
      </c>
      <c r="C378" s="380" t="s">
        <v>942</v>
      </c>
      <c r="D378" s="380" t="s">
        <v>938</v>
      </c>
      <c r="E378" s="330">
        <v>1738.84</v>
      </c>
    </row>
    <row r="379" spans="2:5" x14ac:dyDescent="0.3">
      <c r="B379" s="316" t="s">
        <v>958</v>
      </c>
      <c r="C379" s="380" t="s">
        <v>956</v>
      </c>
      <c r="D379" s="380" t="s">
        <v>938</v>
      </c>
      <c r="E379" s="330">
        <v>1738.84</v>
      </c>
    </row>
    <row r="380" spans="2:5" x14ac:dyDescent="0.3">
      <c r="B380" s="316" t="s">
        <v>933</v>
      </c>
      <c r="C380" s="380" t="s">
        <v>948</v>
      </c>
      <c r="D380" s="380" t="s">
        <v>938</v>
      </c>
      <c r="E380" s="330">
        <v>1779.05</v>
      </c>
    </row>
    <row r="381" spans="2:5" x14ac:dyDescent="0.3">
      <c r="B381" s="316" t="s">
        <v>973</v>
      </c>
      <c r="C381" s="380" t="s">
        <v>934</v>
      </c>
      <c r="D381" s="380" t="s">
        <v>938</v>
      </c>
      <c r="E381" s="330">
        <v>1779.05</v>
      </c>
    </row>
    <row r="382" spans="2:5" x14ac:dyDescent="0.3">
      <c r="B382" s="316" t="s">
        <v>962</v>
      </c>
      <c r="C382" s="380" t="s">
        <v>940</v>
      </c>
      <c r="D382" s="380" t="s">
        <v>938</v>
      </c>
      <c r="E382" s="330">
        <v>1779.05</v>
      </c>
    </row>
    <row r="383" spans="2:5" x14ac:dyDescent="0.3">
      <c r="B383" s="316" t="s">
        <v>960</v>
      </c>
      <c r="C383" s="380" t="s">
        <v>940</v>
      </c>
      <c r="D383" s="380" t="s">
        <v>938</v>
      </c>
      <c r="E383" s="330">
        <v>1779.05</v>
      </c>
    </row>
    <row r="384" spans="2:5" x14ac:dyDescent="0.3">
      <c r="B384" s="316" t="s">
        <v>973</v>
      </c>
      <c r="C384" s="380" t="s">
        <v>948</v>
      </c>
      <c r="D384" s="380" t="s">
        <v>938</v>
      </c>
      <c r="E384" s="330">
        <v>1779.05</v>
      </c>
    </row>
    <row r="385" spans="2:5" x14ac:dyDescent="0.3">
      <c r="B385" s="316" t="s">
        <v>975</v>
      </c>
      <c r="C385" s="380" t="s">
        <v>940</v>
      </c>
      <c r="D385" s="380" t="s">
        <v>938</v>
      </c>
      <c r="E385" s="330">
        <v>1798.8</v>
      </c>
    </row>
    <row r="386" spans="2:5" x14ac:dyDescent="0.3">
      <c r="B386" s="316" t="s">
        <v>970</v>
      </c>
      <c r="C386" s="380" t="s">
        <v>950</v>
      </c>
      <c r="D386" s="380" t="s">
        <v>938</v>
      </c>
      <c r="E386" s="330">
        <v>1798.8</v>
      </c>
    </row>
    <row r="387" spans="2:5" x14ac:dyDescent="0.3">
      <c r="B387" s="316" t="s">
        <v>937</v>
      </c>
      <c r="C387" s="380" t="s">
        <v>950</v>
      </c>
      <c r="D387" s="380" t="s">
        <v>938</v>
      </c>
      <c r="E387" s="330">
        <v>1831.2</v>
      </c>
    </row>
    <row r="388" spans="2:5" x14ac:dyDescent="0.3">
      <c r="B388" s="316" t="s">
        <v>937</v>
      </c>
      <c r="C388" s="380" t="s">
        <v>956</v>
      </c>
      <c r="D388" s="380" t="s">
        <v>938</v>
      </c>
      <c r="E388" s="330">
        <v>1847.25</v>
      </c>
    </row>
    <row r="389" spans="2:5" x14ac:dyDescent="0.3">
      <c r="B389" s="316" t="s">
        <v>959</v>
      </c>
      <c r="C389" s="380" t="s">
        <v>948</v>
      </c>
      <c r="D389" s="380" t="s">
        <v>938</v>
      </c>
      <c r="E389" s="330">
        <v>1847.25</v>
      </c>
    </row>
    <row r="390" spans="2:5" x14ac:dyDescent="0.3">
      <c r="B390" s="316" t="s">
        <v>974</v>
      </c>
      <c r="C390" s="380" t="s">
        <v>940</v>
      </c>
      <c r="D390" s="380" t="s">
        <v>938</v>
      </c>
      <c r="E390" s="330">
        <v>1871.1</v>
      </c>
    </row>
    <row r="391" spans="2:5" x14ac:dyDescent="0.3">
      <c r="B391" s="316" t="s">
        <v>976</v>
      </c>
      <c r="C391" s="380" t="s">
        <v>956</v>
      </c>
      <c r="D391" s="380" t="s">
        <v>935</v>
      </c>
      <c r="E391" s="330">
        <v>1885.44</v>
      </c>
    </row>
    <row r="392" spans="2:5" x14ac:dyDescent="0.3">
      <c r="B392" s="316" t="s">
        <v>965</v>
      </c>
      <c r="C392" s="380" t="s">
        <v>934</v>
      </c>
      <c r="D392" s="380" t="s">
        <v>935</v>
      </c>
      <c r="E392" s="330">
        <v>1885.44</v>
      </c>
    </row>
    <row r="393" spans="2:5" x14ac:dyDescent="0.3">
      <c r="B393" s="316" t="s">
        <v>965</v>
      </c>
      <c r="C393" s="380" t="s">
        <v>948</v>
      </c>
      <c r="D393" s="380" t="s">
        <v>935</v>
      </c>
      <c r="E393" s="330">
        <v>1888.76</v>
      </c>
    </row>
    <row r="394" spans="2:5" x14ac:dyDescent="0.3">
      <c r="B394" s="316" t="s">
        <v>933</v>
      </c>
      <c r="C394" s="380" t="s">
        <v>948</v>
      </c>
      <c r="D394" s="380" t="s">
        <v>938</v>
      </c>
      <c r="E394" s="330">
        <v>1948.7</v>
      </c>
    </row>
    <row r="395" spans="2:5" x14ac:dyDescent="0.3">
      <c r="B395" s="316" t="s">
        <v>961</v>
      </c>
      <c r="C395" s="380" t="s">
        <v>948</v>
      </c>
      <c r="D395" s="380" t="s">
        <v>938</v>
      </c>
      <c r="E395" s="330">
        <v>1948.7</v>
      </c>
    </row>
    <row r="396" spans="2:5" x14ac:dyDescent="0.3">
      <c r="B396" s="316" t="s">
        <v>963</v>
      </c>
      <c r="C396" s="380" t="s">
        <v>936</v>
      </c>
      <c r="D396" s="380" t="s">
        <v>938</v>
      </c>
      <c r="E396" s="330">
        <v>1970.24</v>
      </c>
    </row>
    <row r="397" spans="2:5" x14ac:dyDescent="0.3">
      <c r="B397" s="316" t="s">
        <v>975</v>
      </c>
      <c r="C397" s="380" t="s">
        <v>948</v>
      </c>
      <c r="D397" s="380" t="s">
        <v>938</v>
      </c>
      <c r="E397" s="330">
        <v>1970.4</v>
      </c>
    </row>
    <row r="398" spans="2:5" x14ac:dyDescent="0.3">
      <c r="B398" s="316" t="s">
        <v>961</v>
      </c>
      <c r="C398" s="380" t="s">
        <v>934</v>
      </c>
      <c r="D398" s="380" t="s">
        <v>938</v>
      </c>
      <c r="E398" s="330">
        <v>1970.4</v>
      </c>
    </row>
    <row r="399" spans="2:5" x14ac:dyDescent="0.3">
      <c r="B399" s="316" t="s">
        <v>974</v>
      </c>
      <c r="C399" s="380" t="s">
        <v>950</v>
      </c>
      <c r="D399" s="380" t="s">
        <v>938</v>
      </c>
      <c r="E399" s="330">
        <v>1978.68</v>
      </c>
    </row>
    <row r="400" spans="2:5" x14ac:dyDescent="0.3">
      <c r="B400" s="316" t="s">
        <v>970</v>
      </c>
      <c r="C400" s="380" t="s">
        <v>942</v>
      </c>
      <c r="D400" s="380" t="s">
        <v>938</v>
      </c>
      <c r="E400" s="330">
        <v>2008.66</v>
      </c>
    </row>
    <row r="401" spans="2:5" x14ac:dyDescent="0.3">
      <c r="B401" s="316" t="s">
        <v>945</v>
      </c>
      <c r="C401" s="380" t="s">
        <v>940</v>
      </c>
      <c r="D401" s="380" t="s">
        <v>938</v>
      </c>
      <c r="E401" s="330">
        <v>2014.3200000000002</v>
      </c>
    </row>
    <row r="402" spans="2:5" x14ac:dyDescent="0.3">
      <c r="B402" s="316" t="s">
        <v>977</v>
      </c>
      <c r="C402" s="380" t="s">
        <v>942</v>
      </c>
      <c r="D402" s="380" t="s">
        <v>938</v>
      </c>
      <c r="E402" s="330">
        <v>2060.1</v>
      </c>
    </row>
    <row r="403" spans="2:5" x14ac:dyDescent="0.3">
      <c r="B403" s="316" t="s">
        <v>968</v>
      </c>
      <c r="C403" s="380" t="s">
        <v>940</v>
      </c>
      <c r="D403" s="380" t="s">
        <v>938</v>
      </c>
      <c r="E403" s="330">
        <v>2118.5299999999997</v>
      </c>
    </row>
    <row r="404" spans="2:5" x14ac:dyDescent="0.3">
      <c r="B404" s="316" t="s">
        <v>939</v>
      </c>
      <c r="C404" s="380" t="s">
        <v>940</v>
      </c>
      <c r="D404" s="380" t="s">
        <v>938</v>
      </c>
      <c r="E404" s="330">
        <v>2118.5299999999997</v>
      </c>
    </row>
    <row r="405" spans="2:5" x14ac:dyDescent="0.3">
      <c r="B405" s="316" t="s">
        <v>966</v>
      </c>
      <c r="C405" s="380" t="s">
        <v>936</v>
      </c>
      <c r="D405" s="380" t="s">
        <v>938</v>
      </c>
      <c r="E405" s="330">
        <v>2128.58</v>
      </c>
    </row>
    <row r="406" spans="2:5" x14ac:dyDescent="0.3">
      <c r="B406" s="316" t="s">
        <v>963</v>
      </c>
      <c r="C406" s="380" t="s">
        <v>942</v>
      </c>
      <c r="D406" s="380" t="s">
        <v>938</v>
      </c>
      <c r="E406" s="330">
        <v>2188.54</v>
      </c>
    </row>
    <row r="407" spans="2:5" x14ac:dyDescent="0.3">
      <c r="B407" s="316" t="s">
        <v>970</v>
      </c>
      <c r="C407" s="380" t="s">
        <v>936</v>
      </c>
      <c r="D407" s="380" t="s">
        <v>938</v>
      </c>
      <c r="E407" s="330">
        <v>2218.52</v>
      </c>
    </row>
    <row r="408" spans="2:5" x14ac:dyDescent="0.3">
      <c r="B408" s="316" t="s">
        <v>945</v>
      </c>
      <c r="C408" s="380" t="s">
        <v>948</v>
      </c>
      <c r="D408" s="380" t="s">
        <v>938</v>
      </c>
      <c r="E408" s="330">
        <v>2218.52</v>
      </c>
    </row>
    <row r="409" spans="2:5" x14ac:dyDescent="0.3">
      <c r="B409" s="316" t="s">
        <v>960</v>
      </c>
      <c r="C409" s="380" t="s">
        <v>934</v>
      </c>
      <c r="D409" s="380" t="s">
        <v>938</v>
      </c>
      <c r="E409" s="330">
        <v>2222</v>
      </c>
    </row>
    <row r="410" spans="2:5" x14ac:dyDescent="0.3">
      <c r="B410" s="316" t="s">
        <v>970</v>
      </c>
      <c r="C410" s="380" t="s">
        <v>934</v>
      </c>
      <c r="D410" s="380" t="s">
        <v>938</v>
      </c>
      <c r="E410" s="330">
        <v>2222</v>
      </c>
    </row>
    <row r="411" spans="2:5" x14ac:dyDescent="0.3">
      <c r="B411" s="316" t="s">
        <v>954</v>
      </c>
      <c r="C411" s="380" t="s">
        <v>940</v>
      </c>
      <c r="D411" s="380" t="s">
        <v>938</v>
      </c>
      <c r="E411" s="330">
        <v>2247.25</v>
      </c>
    </row>
    <row r="412" spans="2:5" x14ac:dyDescent="0.3">
      <c r="B412" s="316" t="s">
        <v>976</v>
      </c>
      <c r="C412" s="380" t="s">
        <v>956</v>
      </c>
      <c r="D412" s="380" t="s">
        <v>938</v>
      </c>
      <c r="E412" s="330">
        <v>2278.48</v>
      </c>
    </row>
    <row r="413" spans="2:5" x14ac:dyDescent="0.3">
      <c r="B413" s="316" t="s">
        <v>976</v>
      </c>
      <c r="C413" s="380" t="s">
        <v>936</v>
      </c>
      <c r="D413" s="380" t="s">
        <v>938</v>
      </c>
      <c r="E413" s="330">
        <v>2278.48</v>
      </c>
    </row>
    <row r="414" spans="2:5" x14ac:dyDescent="0.3">
      <c r="B414" s="316" t="s">
        <v>973</v>
      </c>
      <c r="C414" s="380" t="s">
        <v>942</v>
      </c>
      <c r="D414" s="380" t="s">
        <v>938</v>
      </c>
      <c r="E414" s="330">
        <v>2289</v>
      </c>
    </row>
    <row r="415" spans="2:5" x14ac:dyDescent="0.3">
      <c r="B415" s="316" t="s">
        <v>945</v>
      </c>
      <c r="C415" s="380" t="s">
        <v>940</v>
      </c>
      <c r="D415" s="380" t="s">
        <v>938</v>
      </c>
      <c r="E415" s="330">
        <v>2308.46</v>
      </c>
    </row>
    <row r="416" spans="2:5" x14ac:dyDescent="0.3">
      <c r="B416" s="316" t="s">
        <v>939</v>
      </c>
      <c r="C416" s="380" t="s">
        <v>940</v>
      </c>
      <c r="D416" s="380" t="s">
        <v>938</v>
      </c>
      <c r="E416" s="330">
        <v>2320.5</v>
      </c>
    </row>
    <row r="417" spans="2:5" x14ac:dyDescent="0.3">
      <c r="B417" s="316" t="s">
        <v>967</v>
      </c>
      <c r="C417" s="380" t="s">
        <v>948</v>
      </c>
      <c r="D417" s="380" t="s">
        <v>938</v>
      </c>
      <c r="E417" s="330">
        <v>2320.5</v>
      </c>
    </row>
    <row r="418" spans="2:5" x14ac:dyDescent="0.3">
      <c r="B418" s="316" t="s">
        <v>973</v>
      </c>
      <c r="C418" s="380" t="s">
        <v>950</v>
      </c>
      <c r="D418" s="380" t="s">
        <v>938</v>
      </c>
      <c r="E418" s="330">
        <v>2328.5</v>
      </c>
    </row>
    <row r="419" spans="2:5" x14ac:dyDescent="0.3">
      <c r="B419" s="316" t="s">
        <v>949</v>
      </c>
      <c r="C419" s="380" t="s">
        <v>940</v>
      </c>
      <c r="D419" s="380" t="s">
        <v>935</v>
      </c>
      <c r="E419" s="330">
        <v>2360.9499999999998</v>
      </c>
    </row>
    <row r="420" spans="2:5" x14ac:dyDescent="0.3">
      <c r="B420" s="316" t="s">
        <v>951</v>
      </c>
      <c r="C420" s="380" t="s">
        <v>934</v>
      </c>
      <c r="D420" s="380" t="s">
        <v>938</v>
      </c>
      <c r="E420" s="330">
        <v>2373.5</v>
      </c>
    </row>
    <row r="421" spans="2:5" x14ac:dyDescent="0.3">
      <c r="B421" s="316" t="s">
        <v>965</v>
      </c>
      <c r="C421" s="380" t="s">
        <v>940</v>
      </c>
      <c r="D421" s="380" t="s">
        <v>938</v>
      </c>
      <c r="E421" s="330">
        <v>2397.85</v>
      </c>
    </row>
    <row r="422" spans="2:5" x14ac:dyDescent="0.3">
      <c r="B422" s="316" t="s">
        <v>961</v>
      </c>
      <c r="C422" s="380" t="s">
        <v>948</v>
      </c>
      <c r="D422" s="380" t="s">
        <v>938</v>
      </c>
      <c r="E422" s="330">
        <v>2426.34</v>
      </c>
    </row>
    <row r="423" spans="2:5" x14ac:dyDescent="0.3">
      <c r="B423" s="316" t="s">
        <v>971</v>
      </c>
      <c r="C423" s="380" t="s">
        <v>940</v>
      </c>
      <c r="D423" s="380" t="s">
        <v>938</v>
      </c>
      <c r="E423" s="330">
        <v>2426.34</v>
      </c>
    </row>
    <row r="424" spans="2:5" x14ac:dyDescent="0.3">
      <c r="B424" s="316" t="s">
        <v>969</v>
      </c>
      <c r="C424" s="380" t="s">
        <v>950</v>
      </c>
      <c r="D424" s="380" t="s">
        <v>935</v>
      </c>
      <c r="E424" s="330">
        <v>2442.96</v>
      </c>
    </row>
    <row r="425" spans="2:5" x14ac:dyDescent="0.3">
      <c r="B425" s="316" t="s">
        <v>954</v>
      </c>
      <c r="C425" s="380" t="s">
        <v>936</v>
      </c>
      <c r="D425" s="380" t="s">
        <v>935</v>
      </c>
      <c r="E425" s="330">
        <v>2442.96</v>
      </c>
    </row>
    <row r="426" spans="2:5" x14ac:dyDescent="0.3">
      <c r="B426" s="316" t="s">
        <v>963</v>
      </c>
      <c r="C426" s="380" t="s">
        <v>950</v>
      </c>
      <c r="D426" s="380" t="s">
        <v>938</v>
      </c>
      <c r="E426" s="330">
        <v>2463</v>
      </c>
    </row>
    <row r="427" spans="2:5" x14ac:dyDescent="0.3">
      <c r="B427" s="316" t="s">
        <v>958</v>
      </c>
      <c r="C427" s="380" t="s">
        <v>956</v>
      </c>
      <c r="D427" s="380" t="s">
        <v>938</v>
      </c>
      <c r="E427" s="330">
        <v>2463</v>
      </c>
    </row>
    <row r="428" spans="2:5" x14ac:dyDescent="0.3">
      <c r="B428" s="316" t="s">
        <v>977</v>
      </c>
      <c r="C428" s="380" t="s">
        <v>942</v>
      </c>
      <c r="D428" s="380" t="s">
        <v>938</v>
      </c>
      <c r="E428" s="330">
        <v>2465.83</v>
      </c>
    </row>
    <row r="429" spans="2:5" x14ac:dyDescent="0.3">
      <c r="B429" s="316" t="s">
        <v>951</v>
      </c>
      <c r="C429" s="380" t="s">
        <v>940</v>
      </c>
      <c r="D429" s="380" t="s">
        <v>938</v>
      </c>
      <c r="E429" s="330">
        <v>2465.83</v>
      </c>
    </row>
    <row r="430" spans="2:5" x14ac:dyDescent="0.3">
      <c r="B430" s="316" t="s">
        <v>974</v>
      </c>
      <c r="C430" s="380" t="s">
        <v>940</v>
      </c>
      <c r="D430" s="380" t="s">
        <v>938</v>
      </c>
      <c r="E430" s="330">
        <v>2465.83</v>
      </c>
    </row>
    <row r="431" spans="2:5" x14ac:dyDescent="0.3">
      <c r="B431" s="316" t="s">
        <v>953</v>
      </c>
      <c r="C431" s="380" t="s">
        <v>934</v>
      </c>
      <c r="D431" s="380" t="s">
        <v>938</v>
      </c>
      <c r="E431" s="330">
        <v>2472.12</v>
      </c>
    </row>
    <row r="432" spans="2:5" x14ac:dyDescent="0.3">
      <c r="B432" s="316" t="s">
        <v>945</v>
      </c>
      <c r="C432" s="380" t="s">
        <v>956</v>
      </c>
      <c r="D432" s="380" t="s">
        <v>938</v>
      </c>
      <c r="E432" s="330">
        <v>2494.7999999999997</v>
      </c>
    </row>
    <row r="433" spans="2:5" x14ac:dyDescent="0.3">
      <c r="B433" s="316" t="s">
        <v>971</v>
      </c>
      <c r="C433" s="380" t="s">
        <v>950</v>
      </c>
      <c r="D433" s="380" t="s">
        <v>938</v>
      </c>
      <c r="E433" s="330">
        <v>2501.2800000000002</v>
      </c>
    </row>
    <row r="434" spans="2:5" x14ac:dyDescent="0.3">
      <c r="B434" s="316" t="s">
        <v>962</v>
      </c>
      <c r="C434" s="380" t="s">
        <v>936</v>
      </c>
      <c r="D434" s="380" t="s">
        <v>938</v>
      </c>
      <c r="E434" s="330">
        <v>2514.7800000000002</v>
      </c>
    </row>
    <row r="435" spans="2:5" x14ac:dyDescent="0.3">
      <c r="B435" s="316" t="s">
        <v>964</v>
      </c>
      <c r="C435" s="380" t="s">
        <v>950</v>
      </c>
      <c r="D435" s="380" t="s">
        <v>938</v>
      </c>
      <c r="E435" s="330">
        <v>2563.6800000000003</v>
      </c>
    </row>
    <row r="436" spans="2:5" x14ac:dyDescent="0.3">
      <c r="B436" s="316" t="s">
        <v>941</v>
      </c>
      <c r="C436" s="380" t="s">
        <v>956</v>
      </c>
      <c r="D436" s="380" t="s">
        <v>938</v>
      </c>
      <c r="E436" s="330">
        <v>2563.6800000000003</v>
      </c>
    </row>
    <row r="437" spans="2:5" x14ac:dyDescent="0.3">
      <c r="B437" s="316" t="s">
        <v>975</v>
      </c>
      <c r="C437" s="380" t="s">
        <v>940</v>
      </c>
      <c r="D437" s="380" t="s">
        <v>938</v>
      </c>
      <c r="E437" s="330">
        <v>2585.94</v>
      </c>
    </row>
    <row r="438" spans="2:5" x14ac:dyDescent="0.3">
      <c r="B438" s="316" t="s">
        <v>963</v>
      </c>
      <c r="C438" s="380" t="s">
        <v>942</v>
      </c>
      <c r="D438" s="380" t="s">
        <v>938</v>
      </c>
      <c r="E438" s="330">
        <v>2585.94</v>
      </c>
    </row>
    <row r="439" spans="2:5" x14ac:dyDescent="0.3">
      <c r="B439" s="316" t="s">
        <v>941</v>
      </c>
      <c r="C439" s="380" t="s">
        <v>948</v>
      </c>
      <c r="D439" s="380" t="s">
        <v>938</v>
      </c>
      <c r="E439" s="330">
        <v>2586.15</v>
      </c>
    </row>
    <row r="440" spans="2:5" x14ac:dyDescent="0.3">
      <c r="B440" s="316" t="s">
        <v>961</v>
      </c>
      <c r="C440" s="380" t="s">
        <v>942</v>
      </c>
      <c r="D440" s="380" t="s">
        <v>938</v>
      </c>
      <c r="E440" s="330">
        <v>2586.15</v>
      </c>
    </row>
    <row r="441" spans="2:5" x14ac:dyDescent="0.3">
      <c r="B441" s="316" t="s">
        <v>941</v>
      </c>
      <c r="C441" s="380" t="s">
        <v>950</v>
      </c>
      <c r="D441" s="380" t="s">
        <v>938</v>
      </c>
      <c r="E441" s="330">
        <v>2607.92</v>
      </c>
    </row>
    <row r="442" spans="2:5" x14ac:dyDescent="0.3">
      <c r="B442" s="316" t="s">
        <v>939</v>
      </c>
      <c r="C442" s="380" t="s">
        <v>956</v>
      </c>
      <c r="D442" s="380" t="s">
        <v>938</v>
      </c>
      <c r="E442" s="330">
        <v>2607.92</v>
      </c>
    </row>
    <row r="443" spans="2:5" x14ac:dyDescent="0.3">
      <c r="B443" s="316" t="s">
        <v>949</v>
      </c>
      <c r="C443" s="380" t="s">
        <v>948</v>
      </c>
      <c r="D443" s="380" t="s">
        <v>938</v>
      </c>
      <c r="E443" s="330">
        <v>2609.46</v>
      </c>
    </row>
    <row r="444" spans="2:5" x14ac:dyDescent="0.3">
      <c r="B444" s="316" t="s">
        <v>954</v>
      </c>
      <c r="C444" s="380" t="s">
        <v>934</v>
      </c>
      <c r="D444" s="380" t="s">
        <v>938</v>
      </c>
      <c r="E444" s="330">
        <v>2619.54</v>
      </c>
    </row>
    <row r="445" spans="2:5" x14ac:dyDescent="0.3">
      <c r="B445" s="316" t="s">
        <v>966</v>
      </c>
      <c r="C445" s="380" t="s">
        <v>948</v>
      </c>
      <c r="D445" s="380" t="s">
        <v>938</v>
      </c>
      <c r="E445" s="330">
        <v>2639.4799999999996</v>
      </c>
    </row>
    <row r="446" spans="2:5" x14ac:dyDescent="0.3">
      <c r="B446" s="316" t="s">
        <v>959</v>
      </c>
      <c r="C446" s="380" t="s">
        <v>950</v>
      </c>
      <c r="D446" s="380" t="s">
        <v>935</v>
      </c>
      <c r="E446" s="330">
        <v>2668.8999999999996</v>
      </c>
    </row>
    <row r="447" spans="2:5" x14ac:dyDescent="0.3">
      <c r="B447" s="316" t="s">
        <v>961</v>
      </c>
      <c r="C447" s="380" t="s">
        <v>934</v>
      </c>
      <c r="D447" s="380" t="s">
        <v>938</v>
      </c>
      <c r="E447" s="330">
        <v>2670.07</v>
      </c>
    </row>
    <row r="448" spans="2:5" x14ac:dyDescent="0.3">
      <c r="B448" s="316" t="s">
        <v>960</v>
      </c>
      <c r="C448" s="380" t="s">
        <v>942</v>
      </c>
      <c r="D448" s="380" t="s">
        <v>938</v>
      </c>
      <c r="E448" s="330">
        <v>2701.02</v>
      </c>
    </row>
    <row r="449" spans="2:5" x14ac:dyDescent="0.3">
      <c r="B449" s="316" t="s">
        <v>939</v>
      </c>
      <c r="C449" s="380" t="s">
        <v>948</v>
      </c>
      <c r="D449" s="380" t="s">
        <v>938</v>
      </c>
      <c r="E449" s="330">
        <v>2701.02</v>
      </c>
    </row>
    <row r="450" spans="2:5" x14ac:dyDescent="0.3">
      <c r="B450" s="316" t="s">
        <v>951</v>
      </c>
      <c r="C450" s="380" t="s">
        <v>940</v>
      </c>
      <c r="D450" s="380" t="s">
        <v>938</v>
      </c>
      <c r="E450" s="330">
        <v>2701.02</v>
      </c>
    </row>
    <row r="451" spans="2:5" x14ac:dyDescent="0.3">
      <c r="B451" s="316" t="s">
        <v>966</v>
      </c>
      <c r="C451" s="380" t="s">
        <v>934</v>
      </c>
      <c r="D451" s="380" t="s">
        <v>938</v>
      </c>
      <c r="E451" s="330">
        <v>2701.02</v>
      </c>
    </row>
    <row r="452" spans="2:5" x14ac:dyDescent="0.3">
      <c r="B452" s="316" t="s">
        <v>954</v>
      </c>
      <c r="C452" s="380" t="s">
        <v>942</v>
      </c>
      <c r="D452" s="380" t="s">
        <v>938</v>
      </c>
      <c r="E452" s="330">
        <v>2709.08</v>
      </c>
    </row>
    <row r="453" spans="2:5" x14ac:dyDescent="0.3">
      <c r="B453" s="316" t="s">
        <v>968</v>
      </c>
      <c r="C453" s="380" t="s">
        <v>942</v>
      </c>
      <c r="D453" s="380" t="s">
        <v>938</v>
      </c>
      <c r="E453" s="330">
        <v>2709.08</v>
      </c>
    </row>
    <row r="454" spans="2:5" x14ac:dyDescent="0.3">
      <c r="B454" s="316" t="s">
        <v>975</v>
      </c>
      <c r="C454" s="380" t="s">
        <v>940</v>
      </c>
      <c r="D454" s="380" t="s">
        <v>938</v>
      </c>
      <c r="E454" s="330">
        <v>2709.08</v>
      </c>
    </row>
    <row r="455" spans="2:5" x14ac:dyDescent="0.3">
      <c r="B455" s="316" t="s">
        <v>973</v>
      </c>
      <c r="C455" s="380" t="s">
        <v>950</v>
      </c>
      <c r="D455" s="380" t="s">
        <v>938</v>
      </c>
      <c r="E455" s="330">
        <v>2709.3</v>
      </c>
    </row>
    <row r="456" spans="2:5" x14ac:dyDescent="0.3">
      <c r="B456" s="316" t="s">
        <v>972</v>
      </c>
      <c r="C456" s="380" t="s">
        <v>940</v>
      </c>
      <c r="D456" s="380" t="s">
        <v>938</v>
      </c>
      <c r="E456" s="330">
        <v>2709.3</v>
      </c>
    </row>
    <row r="457" spans="2:5" x14ac:dyDescent="0.3">
      <c r="B457" s="316" t="s">
        <v>953</v>
      </c>
      <c r="C457" s="380" t="s">
        <v>942</v>
      </c>
      <c r="D457" s="380" t="s">
        <v>938</v>
      </c>
      <c r="E457" s="330">
        <v>2709.3</v>
      </c>
    </row>
    <row r="458" spans="2:5" x14ac:dyDescent="0.3">
      <c r="B458" s="316" t="s">
        <v>959</v>
      </c>
      <c r="C458" s="380" t="s">
        <v>950</v>
      </c>
      <c r="D458" s="380" t="s">
        <v>938</v>
      </c>
      <c r="E458" s="330">
        <v>2728.18</v>
      </c>
    </row>
    <row r="459" spans="2:5" x14ac:dyDescent="0.3">
      <c r="B459" s="316" t="s">
        <v>973</v>
      </c>
      <c r="C459" s="380" t="s">
        <v>956</v>
      </c>
      <c r="D459" s="380" t="s">
        <v>938</v>
      </c>
      <c r="E459" s="330">
        <v>2746.8</v>
      </c>
    </row>
    <row r="460" spans="2:5" x14ac:dyDescent="0.3">
      <c r="B460" s="316" t="s">
        <v>949</v>
      </c>
      <c r="C460" s="380" t="s">
        <v>942</v>
      </c>
      <c r="D460" s="380" t="s">
        <v>938</v>
      </c>
      <c r="E460" s="330">
        <v>2758.16</v>
      </c>
    </row>
    <row r="461" spans="2:5" x14ac:dyDescent="0.3">
      <c r="B461" s="316" t="s">
        <v>968</v>
      </c>
      <c r="C461" s="380" t="s">
        <v>956</v>
      </c>
      <c r="D461" s="380" t="s">
        <v>938</v>
      </c>
      <c r="E461" s="330">
        <v>2758.16</v>
      </c>
    </row>
    <row r="462" spans="2:5" x14ac:dyDescent="0.3">
      <c r="B462" s="316" t="s">
        <v>974</v>
      </c>
      <c r="C462" s="380" t="s">
        <v>948</v>
      </c>
      <c r="D462" s="380" t="s">
        <v>938</v>
      </c>
      <c r="E462" s="330">
        <v>2758.16</v>
      </c>
    </row>
    <row r="463" spans="2:5" x14ac:dyDescent="0.3">
      <c r="B463" s="316" t="s">
        <v>959</v>
      </c>
      <c r="C463" s="380" t="s">
        <v>956</v>
      </c>
      <c r="D463" s="380" t="s">
        <v>938</v>
      </c>
      <c r="E463" s="330">
        <v>2779.2000000000003</v>
      </c>
    </row>
    <row r="464" spans="2:5" x14ac:dyDescent="0.3">
      <c r="B464" s="316" t="s">
        <v>964</v>
      </c>
      <c r="C464" s="380" t="s">
        <v>934</v>
      </c>
      <c r="D464" s="380" t="s">
        <v>938</v>
      </c>
      <c r="E464" s="330">
        <v>2779.2000000000003</v>
      </c>
    </row>
    <row r="465" spans="2:5" x14ac:dyDescent="0.3">
      <c r="B465" s="316" t="s">
        <v>958</v>
      </c>
      <c r="C465" s="380" t="s">
        <v>956</v>
      </c>
      <c r="D465" s="380" t="s">
        <v>938</v>
      </c>
      <c r="E465" s="330">
        <v>2784.6</v>
      </c>
    </row>
    <row r="466" spans="2:5" x14ac:dyDescent="0.3">
      <c r="B466" s="316" t="s">
        <v>955</v>
      </c>
      <c r="C466" s="380" t="s">
        <v>942</v>
      </c>
      <c r="D466" s="380" t="s">
        <v>938</v>
      </c>
      <c r="E466" s="330">
        <v>2788.14</v>
      </c>
    </row>
    <row r="467" spans="2:5" x14ac:dyDescent="0.3">
      <c r="B467" s="316" t="s">
        <v>955</v>
      </c>
      <c r="C467" s="380" t="s">
        <v>936</v>
      </c>
      <c r="D467" s="380" t="s">
        <v>938</v>
      </c>
      <c r="E467" s="330">
        <v>2794.2</v>
      </c>
    </row>
    <row r="468" spans="2:5" x14ac:dyDescent="0.3">
      <c r="B468" s="316" t="s">
        <v>941</v>
      </c>
      <c r="C468" s="380" t="s">
        <v>948</v>
      </c>
      <c r="D468" s="380" t="s">
        <v>938</v>
      </c>
      <c r="E468" s="330">
        <v>2794.2</v>
      </c>
    </row>
    <row r="469" spans="2:5" x14ac:dyDescent="0.3">
      <c r="B469" s="316" t="s">
        <v>954</v>
      </c>
      <c r="C469" s="380" t="s">
        <v>956</v>
      </c>
      <c r="D469" s="380" t="s">
        <v>938</v>
      </c>
      <c r="E469" s="330">
        <v>2794.2</v>
      </c>
    </row>
    <row r="470" spans="2:5" x14ac:dyDescent="0.3">
      <c r="B470" s="316" t="s">
        <v>933</v>
      </c>
      <c r="C470" s="380" t="s">
        <v>934</v>
      </c>
      <c r="D470" s="380" t="s">
        <v>938</v>
      </c>
      <c r="E470" s="330">
        <v>2794.2</v>
      </c>
    </row>
    <row r="471" spans="2:5" x14ac:dyDescent="0.3">
      <c r="B471" s="316" t="s">
        <v>964</v>
      </c>
      <c r="C471" s="380" t="s">
        <v>940</v>
      </c>
      <c r="D471" s="380" t="s">
        <v>938</v>
      </c>
      <c r="E471" s="330">
        <v>2810.6</v>
      </c>
    </row>
    <row r="472" spans="2:5" x14ac:dyDescent="0.3">
      <c r="B472" s="316" t="s">
        <v>958</v>
      </c>
      <c r="C472" s="380" t="s">
        <v>948</v>
      </c>
      <c r="D472" s="380" t="s">
        <v>938</v>
      </c>
      <c r="E472" s="330">
        <v>2810.6</v>
      </c>
    </row>
    <row r="473" spans="2:5" x14ac:dyDescent="0.3">
      <c r="B473" s="316" t="s">
        <v>949</v>
      </c>
      <c r="C473" s="380" t="s">
        <v>936</v>
      </c>
      <c r="D473" s="380" t="s">
        <v>938</v>
      </c>
      <c r="E473" s="330">
        <v>2813.58</v>
      </c>
    </row>
    <row r="474" spans="2:5" x14ac:dyDescent="0.3">
      <c r="B474" s="316" t="s">
        <v>968</v>
      </c>
      <c r="C474" s="380" t="s">
        <v>940</v>
      </c>
      <c r="D474" s="380" t="s">
        <v>938</v>
      </c>
      <c r="E474" s="330">
        <v>2818.12</v>
      </c>
    </row>
    <row r="475" spans="2:5" x14ac:dyDescent="0.3">
      <c r="B475" s="316" t="s">
        <v>957</v>
      </c>
      <c r="C475" s="380" t="s">
        <v>936</v>
      </c>
      <c r="D475" s="380" t="s">
        <v>938</v>
      </c>
      <c r="E475" s="330">
        <v>2832.22</v>
      </c>
    </row>
    <row r="476" spans="2:5" x14ac:dyDescent="0.3">
      <c r="B476" s="316" t="s">
        <v>974</v>
      </c>
      <c r="C476" s="380" t="s">
        <v>950</v>
      </c>
      <c r="D476" s="380" t="s">
        <v>938</v>
      </c>
      <c r="E476" s="330">
        <v>2832.22</v>
      </c>
    </row>
    <row r="477" spans="2:5" x14ac:dyDescent="0.3">
      <c r="B477" s="316" t="s">
        <v>959</v>
      </c>
      <c r="C477" s="380" t="s">
        <v>940</v>
      </c>
      <c r="D477" s="380" t="s">
        <v>938</v>
      </c>
      <c r="E477" s="330">
        <v>2832.22</v>
      </c>
    </row>
    <row r="478" spans="2:5" x14ac:dyDescent="0.3">
      <c r="B478" s="316" t="s">
        <v>933</v>
      </c>
      <c r="C478" s="380" t="s">
        <v>934</v>
      </c>
      <c r="D478" s="380" t="s">
        <v>938</v>
      </c>
      <c r="E478" s="330">
        <v>2832.4500000000003</v>
      </c>
    </row>
    <row r="479" spans="2:5" x14ac:dyDescent="0.3">
      <c r="B479" s="316" t="s">
        <v>962</v>
      </c>
      <c r="C479" s="380" t="s">
        <v>956</v>
      </c>
      <c r="D479" s="380" t="s">
        <v>938</v>
      </c>
      <c r="E479" s="330">
        <v>2832.4500000000003</v>
      </c>
    </row>
    <row r="480" spans="2:5" x14ac:dyDescent="0.3">
      <c r="B480" s="316" t="s">
        <v>954</v>
      </c>
      <c r="C480" s="380" t="s">
        <v>956</v>
      </c>
      <c r="D480" s="380" t="s">
        <v>938</v>
      </c>
      <c r="E480" s="330">
        <v>2848.1</v>
      </c>
    </row>
    <row r="481" spans="2:5" x14ac:dyDescent="0.3">
      <c r="B481" s="316" t="s">
        <v>973</v>
      </c>
      <c r="C481" s="380" t="s">
        <v>948</v>
      </c>
      <c r="D481" s="380" t="s">
        <v>938</v>
      </c>
      <c r="E481" s="330">
        <v>2887.34</v>
      </c>
    </row>
    <row r="482" spans="2:5" x14ac:dyDescent="0.3">
      <c r="B482" s="316" t="s">
        <v>954</v>
      </c>
      <c r="C482" s="380" t="s">
        <v>956</v>
      </c>
      <c r="D482" s="380" t="s">
        <v>938</v>
      </c>
      <c r="E482" s="330">
        <v>2893.79</v>
      </c>
    </row>
    <row r="483" spans="2:5" x14ac:dyDescent="0.3">
      <c r="B483" s="316" t="s">
        <v>968</v>
      </c>
      <c r="C483" s="380" t="s">
        <v>950</v>
      </c>
      <c r="D483" s="380" t="s">
        <v>938</v>
      </c>
      <c r="E483" s="330">
        <v>2893.79</v>
      </c>
    </row>
    <row r="484" spans="2:5" x14ac:dyDescent="0.3">
      <c r="B484" s="316" t="s">
        <v>955</v>
      </c>
      <c r="C484" s="380" t="s">
        <v>940</v>
      </c>
      <c r="D484" s="380" t="s">
        <v>938</v>
      </c>
      <c r="E484" s="330">
        <v>2908.06</v>
      </c>
    </row>
    <row r="485" spans="2:5" x14ac:dyDescent="0.3">
      <c r="B485" s="316" t="s">
        <v>969</v>
      </c>
      <c r="C485" s="380" t="s">
        <v>950</v>
      </c>
      <c r="D485" s="380" t="s">
        <v>938</v>
      </c>
      <c r="E485" s="330">
        <v>2918.1600000000003</v>
      </c>
    </row>
    <row r="486" spans="2:5" x14ac:dyDescent="0.3">
      <c r="B486" s="316" t="s">
        <v>972</v>
      </c>
      <c r="C486" s="380" t="s">
        <v>948</v>
      </c>
      <c r="D486" s="380" t="s">
        <v>938</v>
      </c>
      <c r="E486" s="330">
        <v>2918.1600000000003</v>
      </c>
    </row>
    <row r="487" spans="2:5" x14ac:dyDescent="0.3">
      <c r="B487" s="316" t="s">
        <v>969</v>
      </c>
      <c r="C487" s="380" t="s">
        <v>942</v>
      </c>
      <c r="D487" s="380" t="s">
        <v>938</v>
      </c>
      <c r="E487" s="330">
        <v>2918.1600000000003</v>
      </c>
    </row>
    <row r="488" spans="2:5" x14ac:dyDescent="0.3">
      <c r="B488" s="316" t="s">
        <v>969</v>
      </c>
      <c r="C488" s="380" t="s">
        <v>934</v>
      </c>
      <c r="D488" s="380" t="s">
        <v>938</v>
      </c>
      <c r="E488" s="330">
        <v>2929.92</v>
      </c>
    </row>
    <row r="489" spans="2:5" x14ac:dyDescent="0.3">
      <c r="B489" s="316" t="s">
        <v>975</v>
      </c>
      <c r="C489" s="380" t="s">
        <v>942</v>
      </c>
      <c r="D489" s="380" t="s">
        <v>938</v>
      </c>
      <c r="E489" s="330">
        <v>2951.13</v>
      </c>
    </row>
    <row r="490" spans="2:5" x14ac:dyDescent="0.3">
      <c r="B490" s="316" t="s">
        <v>974</v>
      </c>
      <c r="C490" s="380" t="s">
        <v>942</v>
      </c>
      <c r="D490" s="380" t="s">
        <v>938</v>
      </c>
      <c r="E490" s="330">
        <v>2955.6000000000004</v>
      </c>
    </row>
    <row r="491" spans="2:5" x14ac:dyDescent="0.3">
      <c r="B491" s="316" t="s">
        <v>971</v>
      </c>
      <c r="C491" s="380" t="s">
        <v>934</v>
      </c>
      <c r="D491" s="380" t="s">
        <v>938</v>
      </c>
      <c r="E491" s="330">
        <v>2955.6000000000004</v>
      </c>
    </row>
    <row r="492" spans="2:5" x14ac:dyDescent="0.3">
      <c r="B492" s="316" t="s">
        <v>958</v>
      </c>
      <c r="C492" s="380" t="s">
        <v>942</v>
      </c>
      <c r="D492" s="380" t="s">
        <v>938</v>
      </c>
      <c r="E492" s="330">
        <v>2955.6000000000004</v>
      </c>
    </row>
    <row r="493" spans="2:5" x14ac:dyDescent="0.3">
      <c r="B493" s="316" t="s">
        <v>960</v>
      </c>
      <c r="C493" s="380" t="s">
        <v>956</v>
      </c>
      <c r="D493" s="380" t="s">
        <v>938</v>
      </c>
      <c r="E493" s="330">
        <v>2955.6000000000004</v>
      </c>
    </row>
    <row r="494" spans="2:5" x14ac:dyDescent="0.3">
      <c r="B494" s="316" t="s">
        <v>970</v>
      </c>
      <c r="C494" s="380" t="s">
        <v>948</v>
      </c>
      <c r="D494" s="380" t="s">
        <v>938</v>
      </c>
      <c r="E494" s="330">
        <v>2955.6000000000004</v>
      </c>
    </row>
    <row r="495" spans="2:5" x14ac:dyDescent="0.3">
      <c r="B495" s="316" t="s">
        <v>957</v>
      </c>
      <c r="C495" s="380" t="s">
        <v>940</v>
      </c>
      <c r="D495" s="380" t="s">
        <v>938</v>
      </c>
      <c r="E495" s="330">
        <v>2955.6000000000004</v>
      </c>
    </row>
    <row r="496" spans="2:5" x14ac:dyDescent="0.3">
      <c r="B496" s="316" t="s">
        <v>959</v>
      </c>
      <c r="C496" s="380" t="s">
        <v>942</v>
      </c>
      <c r="D496" s="380" t="s">
        <v>938</v>
      </c>
      <c r="E496" s="330">
        <v>2975.7000000000003</v>
      </c>
    </row>
    <row r="497" spans="2:5" x14ac:dyDescent="0.3">
      <c r="B497" s="316" t="s">
        <v>964</v>
      </c>
      <c r="C497" s="380" t="s">
        <v>948</v>
      </c>
      <c r="D497" s="380" t="s">
        <v>938</v>
      </c>
      <c r="E497" s="330">
        <v>2975.7000000000003</v>
      </c>
    </row>
    <row r="498" spans="2:5" x14ac:dyDescent="0.3">
      <c r="B498" s="316" t="s">
        <v>970</v>
      </c>
      <c r="C498" s="380" t="s">
        <v>940</v>
      </c>
      <c r="D498" s="380" t="s">
        <v>938</v>
      </c>
      <c r="E498" s="330">
        <v>3016.6499999999996</v>
      </c>
    </row>
    <row r="499" spans="2:5" x14ac:dyDescent="0.3">
      <c r="B499" s="316" t="s">
        <v>965</v>
      </c>
      <c r="C499" s="380" t="s">
        <v>936</v>
      </c>
      <c r="D499" s="380" t="s">
        <v>938</v>
      </c>
      <c r="E499" s="330">
        <v>3016.6499999999996</v>
      </c>
    </row>
    <row r="500" spans="2:5" x14ac:dyDescent="0.3">
      <c r="B500" s="316" t="s">
        <v>947</v>
      </c>
      <c r="C500" s="380" t="s">
        <v>948</v>
      </c>
      <c r="D500" s="380" t="s">
        <v>938</v>
      </c>
      <c r="E500" s="330">
        <v>3016.6499999999996</v>
      </c>
    </row>
    <row r="501" spans="2:5" x14ac:dyDescent="0.3">
      <c r="B501" s="316" t="s">
        <v>947</v>
      </c>
      <c r="C501" s="380" t="s">
        <v>934</v>
      </c>
      <c r="D501" s="380" t="s">
        <v>938</v>
      </c>
      <c r="E501" s="330">
        <v>3021.48</v>
      </c>
    </row>
    <row r="502" spans="2:5" x14ac:dyDescent="0.3">
      <c r="B502" s="316" t="s">
        <v>971</v>
      </c>
      <c r="C502" s="380" t="s">
        <v>950</v>
      </c>
      <c r="D502" s="380" t="s">
        <v>938</v>
      </c>
      <c r="E502" s="330">
        <v>3027.98</v>
      </c>
    </row>
    <row r="503" spans="2:5" x14ac:dyDescent="0.3">
      <c r="B503" s="316" t="s">
        <v>933</v>
      </c>
      <c r="C503" s="380" t="s">
        <v>948</v>
      </c>
      <c r="D503" s="380" t="s">
        <v>938</v>
      </c>
      <c r="E503" s="330">
        <v>3057.96</v>
      </c>
    </row>
    <row r="504" spans="2:5" x14ac:dyDescent="0.3">
      <c r="B504" s="316" t="s">
        <v>953</v>
      </c>
      <c r="C504" s="380" t="s">
        <v>948</v>
      </c>
      <c r="D504" s="380" t="s">
        <v>938</v>
      </c>
      <c r="E504" s="330">
        <v>3057.96</v>
      </c>
    </row>
    <row r="505" spans="2:5" x14ac:dyDescent="0.3">
      <c r="B505" s="316" t="s">
        <v>963</v>
      </c>
      <c r="C505" s="380" t="s">
        <v>934</v>
      </c>
      <c r="D505" s="380" t="s">
        <v>938</v>
      </c>
      <c r="E505" s="330">
        <v>3057.96</v>
      </c>
    </row>
    <row r="506" spans="2:5" x14ac:dyDescent="0.3">
      <c r="B506" s="316" t="s">
        <v>937</v>
      </c>
      <c r="C506" s="380" t="s">
        <v>948</v>
      </c>
      <c r="D506" s="380" t="s">
        <v>938</v>
      </c>
      <c r="E506" s="330">
        <v>3067.26</v>
      </c>
    </row>
    <row r="507" spans="2:5" x14ac:dyDescent="0.3">
      <c r="B507" s="316" t="s">
        <v>964</v>
      </c>
      <c r="C507" s="380" t="s">
        <v>956</v>
      </c>
      <c r="D507" s="380" t="s">
        <v>938</v>
      </c>
      <c r="E507" s="330">
        <v>3073.62</v>
      </c>
    </row>
    <row r="508" spans="2:5" x14ac:dyDescent="0.3">
      <c r="B508" s="316" t="s">
        <v>974</v>
      </c>
      <c r="C508" s="380" t="s">
        <v>956</v>
      </c>
      <c r="D508" s="380" t="s">
        <v>938</v>
      </c>
      <c r="E508" s="330">
        <v>3094</v>
      </c>
    </row>
    <row r="509" spans="2:5" x14ac:dyDescent="0.3">
      <c r="B509" s="316" t="s">
        <v>964</v>
      </c>
      <c r="C509" s="380" t="s">
        <v>948</v>
      </c>
      <c r="D509" s="380" t="s">
        <v>938</v>
      </c>
      <c r="E509" s="330">
        <v>3094</v>
      </c>
    </row>
    <row r="510" spans="2:5" x14ac:dyDescent="0.3">
      <c r="B510" s="316" t="s">
        <v>954</v>
      </c>
      <c r="C510" s="380" t="s">
        <v>956</v>
      </c>
      <c r="D510" s="380" t="s">
        <v>938</v>
      </c>
      <c r="E510" s="330">
        <v>3094</v>
      </c>
    </row>
    <row r="511" spans="2:5" x14ac:dyDescent="0.3">
      <c r="B511" s="316" t="s">
        <v>970</v>
      </c>
      <c r="C511" s="380" t="s">
        <v>956</v>
      </c>
      <c r="D511" s="380" t="s">
        <v>938</v>
      </c>
      <c r="E511" s="330">
        <v>3094</v>
      </c>
    </row>
    <row r="512" spans="2:5" x14ac:dyDescent="0.3">
      <c r="B512" s="316" t="s">
        <v>961</v>
      </c>
      <c r="C512" s="380" t="s">
        <v>936</v>
      </c>
      <c r="D512" s="380" t="s">
        <v>938</v>
      </c>
      <c r="E512" s="330">
        <v>3171.35</v>
      </c>
    </row>
    <row r="513" spans="2:5" x14ac:dyDescent="0.3">
      <c r="B513" s="316" t="s">
        <v>945</v>
      </c>
      <c r="C513" s="380" t="s">
        <v>950</v>
      </c>
      <c r="D513" s="380" t="s">
        <v>938</v>
      </c>
      <c r="E513" s="330">
        <v>3171.35</v>
      </c>
    </row>
    <row r="514" spans="2:5" x14ac:dyDescent="0.3">
      <c r="B514" s="316" t="s">
        <v>968</v>
      </c>
      <c r="C514" s="380" t="s">
        <v>950</v>
      </c>
      <c r="D514" s="380" t="s">
        <v>938</v>
      </c>
      <c r="E514" s="330">
        <v>3201.64</v>
      </c>
    </row>
    <row r="515" spans="2:5" x14ac:dyDescent="0.3">
      <c r="B515" s="316" t="s">
        <v>968</v>
      </c>
      <c r="C515" s="380" t="s">
        <v>948</v>
      </c>
      <c r="D515" s="380" t="s">
        <v>938</v>
      </c>
      <c r="E515" s="330">
        <v>3201.64</v>
      </c>
    </row>
    <row r="516" spans="2:5" x14ac:dyDescent="0.3">
      <c r="B516" s="316" t="s">
        <v>976</v>
      </c>
      <c r="C516" s="380" t="s">
        <v>950</v>
      </c>
      <c r="D516" s="380" t="s">
        <v>938</v>
      </c>
      <c r="E516" s="330">
        <v>3201.64</v>
      </c>
    </row>
    <row r="517" spans="2:5" x14ac:dyDescent="0.3">
      <c r="B517" s="316" t="s">
        <v>965</v>
      </c>
      <c r="C517" s="380" t="s">
        <v>940</v>
      </c>
      <c r="D517" s="380" t="s">
        <v>938</v>
      </c>
      <c r="E517" s="330">
        <v>3201.64</v>
      </c>
    </row>
    <row r="518" spans="2:5" x14ac:dyDescent="0.3">
      <c r="B518" s="316" t="s">
        <v>957</v>
      </c>
      <c r="C518" s="380" t="s">
        <v>934</v>
      </c>
      <c r="D518" s="380" t="s">
        <v>938</v>
      </c>
      <c r="E518" s="330">
        <v>3201.9</v>
      </c>
    </row>
    <row r="519" spans="2:5" x14ac:dyDescent="0.3">
      <c r="B519" s="316" t="s">
        <v>951</v>
      </c>
      <c r="C519" s="380" t="s">
        <v>940</v>
      </c>
      <c r="D519" s="380" t="s">
        <v>938</v>
      </c>
      <c r="E519" s="330">
        <v>3232.19</v>
      </c>
    </row>
    <row r="520" spans="2:5" x14ac:dyDescent="0.3">
      <c r="B520" s="316" t="s">
        <v>953</v>
      </c>
      <c r="C520" s="380" t="s">
        <v>948</v>
      </c>
      <c r="D520" s="380" t="s">
        <v>938</v>
      </c>
      <c r="E520" s="330">
        <v>3232.19</v>
      </c>
    </row>
    <row r="521" spans="2:5" x14ac:dyDescent="0.3">
      <c r="B521" s="316" t="s">
        <v>937</v>
      </c>
      <c r="C521" s="380" t="s">
        <v>936</v>
      </c>
      <c r="D521" s="380" t="s">
        <v>938</v>
      </c>
      <c r="E521" s="330">
        <v>3232.19</v>
      </c>
    </row>
    <row r="522" spans="2:5" x14ac:dyDescent="0.3">
      <c r="B522" s="316" t="s">
        <v>976</v>
      </c>
      <c r="C522" s="380" t="s">
        <v>942</v>
      </c>
      <c r="D522" s="380" t="s">
        <v>938</v>
      </c>
      <c r="E522" s="330">
        <v>3232.19</v>
      </c>
    </row>
    <row r="523" spans="2:5" x14ac:dyDescent="0.3">
      <c r="B523" s="316" t="s">
        <v>955</v>
      </c>
      <c r="C523" s="380" t="s">
        <v>942</v>
      </c>
      <c r="D523" s="380" t="s">
        <v>938</v>
      </c>
      <c r="E523" s="330">
        <v>3250.38</v>
      </c>
    </row>
    <row r="524" spans="2:5" x14ac:dyDescent="0.3">
      <c r="B524" s="316" t="s">
        <v>974</v>
      </c>
      <c r="C524" s="380" t="s">
        <v>942</v>
      </c>
      <c r="D524" s="380" t="s">
        <v>938</v>
      </c>
      <c r="E524" s="330">
        <v>3250.38</v>
      </c>
    </row>
    <row r="525" spans="2:5" x14ac:dyDescent="0.3">
      <c r="B525" s="316" t="s">
        <v>954</v>
      </c>
      <c r="C525" s="380" t="s">
        <v>942</v>
      </c>
      <c r="D525" s="380" t="s">
        <v>938</v>
      </c>
      <c r="E525" s="330">
        <v>3259.9</v>
      </c>
    </row>
    <row r="526" spans="2:5" x14ac:dyDescent="0.3">
      <c r="B526" s="316" t="s">
        <v>963</v>
      </c>
      <c r="C526" s="380" t="s">
        <v>940</v>
      </c>
      <c r="D526" s="380" t="s">
        <v>938</v>
      </c>
      <c r="E526" s="330">
        <v>3282.51</v>
      </c>
    </row>
    <row r="527" spans="2:5" x14ac:dyDescent="0.3">
      <c r="B527" s="316" t="s">
        <v>939</v>
      </c>
      <c r="C527" s="380" t="s">
        <v>950</v>
      </c>
      <c r="D527" s="380" t="s">
        <v>938</v>
      </c>
      <c r="E527" s="330">
        <v>3335.04</v>
      </c>
    </row>
    <row r="528" spans="2:5" x14ac:dyDescent="0.3">
      <c r="B528" s="316" t="s">
        <v>949</v>
      </c>
      <c r="C528" s="380" t="s">
        <v>950</v>
      </c>
      <c r="D528" s="380" t="s">
        <v>938</v>
      </c>
      <c r="E528" s="330">
        <v>3335.04</v>
      </c>
    </row>
    <row r="529" spans="2:5" x14ac:dyDescent="0.3">
      <c r="B529" s="316" t="s">
        <v>954</v>
      </c>
      <c r="C529" s="380" t="s">
        <v>936</v>
      </c>
      <c r="D529" s="380" t="s">
        <v>938</v>
      </c>
      <c r="E529" s="330">
        <v>3335.04</v>
      </c>
    </row>
    <row r="530" spans="2:5" x14ac:dyDescent="0.3">
      <c r="B530" s="316" t="s">
        <v>959</v>
      </c>
      <c r="C530" s="380" t="s">
        <v>942</v>
      </c>
      <c r="D530" s="380" t="s">
        <v>938</v>
      </c>
      <c r="E530" s="330">
        <v>3353.04</v>
      </c>
    </row>
    <row r="531" spans="2:5" x14ac:dyDescent="0.3">
      <c r="B531" s="316" t="s">
        <v>973</v>
      </c>
      <c r="C531" s="380" t="s">
        <v>940</v>
      </c>
      <c r="D531" s="380" t="s">
        <v>938</v>
      </c>
      <c r="E531" s="330">
        <v>3353.04</v>
      </c>
    </row>
    <row r="532" spans="2:5" x14ac:dyDescent="0.3">
      <c r="B532" s="316" t="s">
        <v>971</v>
      </c>
      <c r="C532" s="380" t="s">
        <v>934</v>
      </c>
      <c r="D532" s="380" t="s">
        <v>938</v>
      </c>
      <c r="E532" s="330">
        <v>3372.7200000000003</v>
      </c>
    </row>
    <row r="533" spans="2:5" x14ac:dyDescent="0.3">
      <c r="B533" s="316" t="s">
        <v>973</v>
      </c>
      <c r="C533" s="380" t="s">
        <v>942</v>
      </c>
      <c r="D533" s="380" t="s">
        <v>938</v>
      </c>
      <c r="E533" s="330">
        <v>3372.7200000000003</v>
      </c>
    </row>
    <row r="534" spans="2:5" x14ac:dyDescent="0.3">
      <c r="B534" s="316" t="s">
        <v>969</v>
      </c>
      <c r="C534" s="380" t="s">
        <v>956</v>
      </c>
      <c r="D534" s="380" t="s">
        <v>938</v>
      </c>
      <c r="E534" s="330">
        <v>3372.7200000000003</v>
      </c>
    </row>
    <row r="535" spans="2:5" x14ac:dyDescent="0.3">
      <c r="B535" s="316" t="s">
        <v>971</v>
      </c>
      <c r="C535" s="380" t="s">
        <v>940</v>
      </c>
      <c r="D535" s="380" t="s">
        <v>938</v>
      </c>
      <c r="E535" s="330">
        <v>3372.7200000000003</v>
      </c>
    </row>
    <row r="536" spans="2:5" x14ac:dyDescent="0.3">
      <c r="B536" s="316" t="s">
        <v>977</v>
      </c>
      <c r="C536" s="380" t="s">
        <v>956</v>
      </c>
      <c r="D536" s="380" t="s">
        <v>938</v>
      </c>
      <c r="E536" s="330">
        <v>3403.3999999999996</v>
      </c>
    </row>
    <row r="537" spans="2:5" x14ac:dyDescent="0.3">
      <c r="B537" s="316" t="s">
        <v>949</v>
      </c>
      <c r="C537" s="380" t="s">
        <v>940</v>
      </c>
      <c r="D537" s="380" t="s">
        <v>938</v>
      </c>
      <c r="E537" s="330">
        <v>3403.3999999999996</v>
      </c>
    </row>
    <row r="538" spans="2:5" x14ac:dyDescent="0.3">
      <c r="B538" s="316" t="s">
        <v>953</v>
      </c>
      <c r="C538" s="380" t="s">
        <v>956</v>
      </c>
      <c r="D538" s="380" t="s">
        <v>938</v>
      </c>
      <c r="E538" s="330">
        <v>3433.5</v>
      </c>
    </row>
    <row r="539" spans="2:5" x14ac:dyDescent="0.3">
      <c r="B539" s="316" t="s">
        <v>947</v>
      </c>
      <c r="C539" s="380" t="s">
        <v>948</v>
      </c>
      <c r="D539" s="380" t="s">
        <v>938</v>
      </c>
      <c r="E539" s="330">
        <v>3447.92</v>
      </c>
    </row>
    <row r="540" spans="2:5" x14ac:dyDescent="0.3">
      <c r="B540" s="316" t="s">
        <v>954</v>
      </c>
      <c r="C540" s="380" t="s">
        <v>936</v>
      </c>
      <c r="D540" s="380" t="s">
        <v>935</v>
      </c>
      <c r="E540" s="330">
        <v>3456.6400000000003</v>
      </c>
    </row>
    <row r="541" spans="2:5" x14ac:dyDescent="0.3">
      <c r="B541" s="316" t="s">
        <v>933</v>
      </c>
      <c r="C541" s="380" t="s">
        <v>936</v>
      </c>
      <c r="D541" s="380" t="s">
        <v>938</v>
      </c>
      <c r="E541" s="330">
        <v>3474</v>
      </c>
    </row>
    <row r="542" spans="2:5" x14ac:dyDescent="0.3">
      <c r="B542" s="316" t="s">
        <v>972</v>
      </c>
      <c r="C542" s="380" t="s">
        <v>934</v>
      </c>
      <c r="D542" s="380" t="s">
        <v>938</v>
      </c>
      <c r="E542" s="330">
        <v>3474</v>
      </c>
    </row>
    <row r="543" spans="2:5" x14ac:dyDescent="0.3">
      <c r="B543" s="316" t="s">
        <v>972</v>
      </c>
      <c r="C543" s="380" t="s">
        <v>936</v>
      </c>
      <c r="D543" s="380" t="s">
        <v>938</v>
      </c>
      <c r="E543" s="330">
        <v>3513.25</v>
      </c>
    </row>
    <row r="544" spans="2:5" x14ac:dyDescent="0.3">
      <c r="B544" s="316" t="s">
        <v>954</v>
      </c>
      <c r="C544" s="380" t="s">
        <v>934</v>
      </c>
      <c r="D544" s="380" t="s">
        <v>938</v>
      </c>
      <c r="E544" s="330">
        <v>3513.25</v>
      </c>
    </row>
    <row r="545" spans="2:5" x14ac:dyDescent="0.3">
      <c r="B545" s="316" t="s">
        <v>971</v>
      </c>
      <c r="C545" s="380" t="s">
        <v>940</v>
      </c>
      <c r="D545" s="380" t="s">
        <v>938</v>
      </c>
      <c r="E545" s="330">
        <v>3539.32</v>
      </c>
    </row>
    <row r="546" spans="2:5" x14ac:dyDescent="0.3">
      <c r="B546" s="316" t="s">
        <v>975</v>
      </c>
      <c r="C546" s="380" t="s">
        <v>936</v>
      </c>
      <c r="D546" s="380" t="s">
        <v>938</v>
      </c>
      <c r="E546" s="330">
        <v>3539.32</v>
      </c>
    </row>
    <row r="547" spans="2:5" x14ac:dyDescent="0.3">
      <c r="B547" s="316" t="s">
        <v>974</v>
      </c>
      <c r="C547" s="380" t="s">
        <v>940</v>
      </c>
      <c r="D547" s="380" t="s">
        <v>938</v>
      </c>
      <c r="E547" s="330">
        <v>3539.32</v>
      </c>
    </row>
    <row r="548" spans="2:5" x14ac:dyDescent="0.3">
      <c r="B548" s="316" t="s">
        <v>967</v>
      </c>
      <c r="C548" s="380" t="s">
        <v>934</v>
      </c>
      <c r="D548" s="380" t="s">
        <v>938</v>
      </c>
      <c r="E548" s="330">
        <v>3612.96</v>
      </c>
    </row>
    <row r="549" spans="2:5" x14ac:dyDescent="0.3">
      <c r="B549" s="316" t="s">
        <v>954</v>
      </c>
      <c r="C549" s="380" t="s">
        <v>942</v>
      </c>
      <c r="D549" s="380" t="s">
        <v>938</v>
      </c>
      <c r="E549" s="330">
        <v>3616.62</v>
      </c>
    </row>
    <row r="550" spans="2:5" x14ac:dyDescent="0.3">
      <c r="B550" s="316" t="s">
        <v>962</v>
      </c>
      <c r="C550" s="380" t="s">
        <v>936</v>
      </c>
      <c r="D550" s="380" t="s">
        <v>938</v>
      </c>
      <c r="E550" s="330">
        <v>3635.45</v>
      </c>
    </row>
    <row r="551" spans="2:5" x14ac:dyDescent="0.3">
      <c r="B551" s="316" t="s">
        <v>937</v>
      </c>
      <c r="C551" s="380" t="s">
        <v>936</v>
      </c>
      <c r="D551" s="380" t="s">
        <v>938</v>
      </c>
      <c r="E551" s="330">
        <v>3694.5</v>
      </c>
    </row>
    <row r="552" spans="2:5" x14ac:dyDescent="0.3">
      <c r="B552" s="316" t="s">
        <v>958</v>
      </c>
      <c r="C552" s="380" t="s">
        <v>950</v>
      </c>
      <c r="D552" s="380" t="s">
        <v>938</v>
      </c>
      <c r="E552" s="330">
        <v>3694.5</v>
      </c>
    </row>
    <row r="553" spans="2:5" x14ac:dyDescent="0.3">
      <c r="B553" s="316" t="s">
        <v>971</v>
      </c>
      <c r="C553" s="380" t="s">
        <v>950</v>
      </c>
      <c r="D553" s="380" t="s">
        <v>938</v>
      </c>
      <c r="E553" s="330">
        <v>3712.7999999999997</v>
      </c>
    </row>
    <row r="554" spans="2:5" x14ac:dyDescent="0.3">
      <c r="B554" s="316" t="s">
        <v>967</v>
      </c>
      <c r="C554" s="380" t="s">
        <v>942</v>
      </c>
      <c r="D554" s="380" t="s">
        <v>938</v>
      </c>
      <c r="E554" s="330">
        <v>3712.7999999999997</v>
      </c>
    </row>
    <row r="555" spans="2:5" x14ac:dyDescent="0.3">
      <c r="B555" s="316" t="s">
        <v>951</v>
      </c>
      <c r="C555" s="380" t="s">
        <v>950</v>
      </c>
      <c r="D555" s="380" t="s">
        <v>938</v>
      </c>
      <c r="E555" s="330">
        <v>3712.7999999999997</v>
      </c>
    </row>
    <row r="556" spans="2:5" x14ac:dyDescent="0.3">
      <c r="B556" s="316" t="s">
        <v>977</v>
      </c>
      <c r="C556" s="380" t="s">
        <v>948</v>
      </c>
      <c r="D556" s="380" t="s">
        <v>938</v>
      </c>
      <c r="E556" s="330">
        <v>3742.2</v>
      </c>
    </row>
    <row r="557" spans="2:5" x14ac:dyDescent="0.3">
      <c r="B557" s="316" t="s">
        <v>947</v>
      </c>
      <c r="C557" s="380" t="s">
        <v>956</v>
      </c>
      <c r="D557" s="380" t="s">
        <v>938</v>
      </c>
      <c r="E557" s="330">
        <v>3751.44</v>
      </c>
    </row>
    <row r="558" spans="2:5" x14ac:dyDescent="0.3">
      <c r="B558" s="316" t="s">
        <v>972</v>
      </c>
      <c r="C558" s="380" t="s">
        <v>942</v>
      </c>
      <c r="D558" s="380" t="s">
        <v>935</v>
      </c>
      <c r="E558" s="330">
        <v>3777.52</v>
      </c>
    </row>
    <row r="559" spans="2:5" x14ac:dyDescent="0.3">
      <c r="B559" s="316" t="s">
        <v>976</v>
      </c>
      <c r="C559" s="380" t="s">
        <v>942</v>
      </c>
      <c r="D559" s="380" t="s">
        <v>935</v>
      </c>
      <c r="E559" s="330">
        <v>3777.52</v>
      </c>
    </row>
    <row r="560" spans="2:5" x14ac:dyDescent="0.3">
      <c r="B560" s="316" t="s">
        <v>964</v>
      </c>
      <c r="C560" s="380" t="s">
        <v>940</v>
      </c>
      <c r="D560" s="380" t="s">
        <v>935</v>
      </c>
      <c r="E560" s="330">
        <v>3777.52</v>
      </c>
    </row>
    <row r="561" spans="2:5" x14ac:dyDescent="0.3">
      <c r="B561" s="316" t="s">
        <v>962</v>
      </c>
      <c r="C561" s="380" t="s">
        <v>950</v>
      </c>
      <c r="D561" s="380" t="s">
        <v>938</v>
      </c>
      <c r="E561" s="330">
        <v>3845.52</v>
      </c>
    </row>
    <row r="562" spans="2:5" x14ac:dyDescent="0.3">
      <c r="B562" s="316" t="s">
        <v>945</v>
      </c>
      <c r="C562" s="380" t="s">
        <v>956</v>
      </c>
      <c r="D562" s="380" t="s">
        <v>938</v>
      </c>
      <c r="E562" s="330">
        <v>3845.52</v>
      </c>
    </row>
    <row r="563" spans="2:5" x14ac:dyDescent="0.3">
      <c r="B563" s="316" t="s">
        <v>945</v>
      </c>
      <c r="C563" s="380" t="s">
        <v>940</v>
      </c>
      <c r="D563" s="380" t="s">
        <v>938</v>
      </c>
      <c r="E563" s="330">
        <v>3866.94</v>
      </c>
    </row>
    <row r="564" spans="2:5" x14ac:dyDescent="0.3">
      <c r="B564" s="316" t="s">
        <v>933</v>
      </c>
      <c r="C564" s="380" t="s">
        <v>940</v>
      </c>
      <c r="D564" s="380" t="s">
        <v>938</v>
      </c>
      <c r="E564" s="330">
        <v>3867.4999999999995</v>
      </c>
    </row>
    <row r="565" spans="2:5" x14ac:dyDescent="0.3">
      <c r="B565" s="316" t="s">
        <v>966</v>
      </c>
      <c r="C565" s="380" t="s">
        <v>950</v>
      </c>
      <c r="D565" s="380" t="s">
        <v>938</v>
      </c>
      <c r="E565" s="330">
        <v>3867.4999999999995</v>
      </c>
    </row>
    <row r="566" spans="2:5" x14ac:dyDescent="0.3">
      <c r="B566" s="316" t="s">
        <v>955</v>
      </c>
      <c r="C566" s="380" t="s">
        <v>956</v>
      </c>
      <c r="D566" s="380" t="s">
        <v>938</v>
      </c>
      <c r="E566" s="330">
        <v>3867.4999999999995</v>
      </c>
    </row>
    <row r="567" spans="2:5" x14ac:dyDescent="0.3">
      <c r="B567" s="316" t="s">
        <v>941</v>
      </c>
      <c r="C567" s="380" t="s">
        <v>956</v>
      </c>
      <c r="D567" s="380" t="s">
        <v>938</v>
      </c>
      <c r="E567" s="330">
        <v>3890.88</v>
      </c>
    </row>
    <row r="568" spans="2:5" x14ac:dyDescent="0.3">
      <c r="B568" s="316" t="s">
        <v>964</v>
      </c>
      <c r="C568" s="380" t="s">
        <v>942</v>
      </c>
      <c r="D568" s="380" t="s">
        <v>938</v>
      </c>
      <c r="E568" s="330">
        <v>3907.75</v>
      </c>
    </row>
    <row r="569" spans="2:5" x14ac:dyDescent="0.3">
      <c r="B569" s="316" t="s">
        <v>967</v>
      </c>
      <c r="C569" s="380" t="s">
        <v>948</v>
      </c>
      <c r="D569" s="380" t="s">
        <v>938</v>
      </c>
      <c r="E569" s="330">
        <v>3907.75</v>
      </c>
    </row>
    <row r="570" spans="2:5" x14ac:dyDescent="0.3">
      <c r="B570" s="316" t="s">
        <v>965</v>
      </c>
      <c r="C570" s="380" t="s">
        <v>934</v>
      </c>
      <c r="D570" s="380" t="s">
        <v>938</v>
      </c>
      <c r="E570" s="330">
        <v>3907.75</v>
      </c>
    </row>
    <row r="571" spans="2:5" x14ac:dyDescent="0.3">
      <c r="B571" s="316" t="s">
        <v>949</v>
      </c>
      <c r="C571" s="380" t="s">
        <v>934</v>
      </c>
      <c r="D571" s="380" t="s">
        <v>935</v>
      </c>
      <c r="E571" s="330">
        <v>3908.65</v>
      </c>
    </row>
    <row r="572" spans="2:5" x14ac:dyDescent="0.3">
      <c r="B572" s="316" t="s">
        <v>970</v>
      </c>
      <c r="C572" s="380" t="s">
        <v>950</v>
      </c>
      <c r="D572" s="380" t="s">
        <v>935</v>
      </c>
      <c r="E572" s="330">
        <v>3908.65</v>
      </c>
    </row>
    <row r="573" spans="2:5" x14ac:dyDescent="0.3">
      <c r="B573" s="316" t="s">
        <v>960</v>
      </c>
      <c r="C573" s="380" t="s">
        <v>940</v>
      </c>
      <c r="D573" s="380" t="s">
        <v>935</v>
      </c>
      <c r="E573" s="330">
        <v>3908.65</v>
      </c>
    </row>
    <row r="574" spans="2:5" x14ac:dyDescent="0.3">
      <c r="B574" s="316" t="s">
        <v>941</v>
      </c>
      <c r="C574" s="380" t="s">
        <v>942</v>
      </c>
      <c r="D574" s="380" t="s">
        <v>935</v>
      </c>
      <c r="E574" s="330">
        <v>3908.65</v>
      </c>
    </row>
    <row r="575" spans="2:5" x14ac:dyDescent="0.3">
      <c r="B575" s="316" t="s">
        <v>969</v>
      </c>
      <c r="C575" s="380" t="s">
        <v>942</v>
      </c>
      <c r="D575" s="380" t="s">
        <v>935</v>
      </c>
      <c r="E575" s="330">
        <v>3908.65</v>
      </c>
    </row>
    <row r="576" spans="2:5" x14ac:dyDescent="0.3">
      <c r="B576" s="316" t="s">
        <v>965</v>
      </c>
      <c r="C576" s="380" t="s">
        <v>950</v>
      </c>
      <c r="D576" s="380" t="s">
        <v>938</v>
      </c>
      <c r="E576" s="330">
        <v>3934.84</v>
      </c>
    </row>
    <row r="577" spans="2:5" x14ac:dyDescent="0.3">
      <c r="B577" s="316" t="s">
        <v>947</v>
      </c>
      <c r="C577" s="380" t="s">
        <v>936</v>
      </c>
      <c r="D577" s="380" t="s">
        <v>938</v>
      </c>
      <c r="E577" s="330">
        <v>3991.68</v>
      </c>
    </row>
    <row r="578" spans="2:5" x14ac:dyDescent="0.3">
      <c r="B578" s="316" t="s">
        <v>973</v>
      </c>
      <c r="C578" s="380" t="s">
        <v>948</v>
      </c>
      <c r="D578" s="380" t="s">
        <v>938</v>
      </c>
      <c r="E578" s="330">
        <v>4031.52</v>
      </c>
    </row>
    <row r="579" spans="2:5" x14ac:dyDescent="0.3">
      <c r="B579" s="316" t="s">
        <v>975</v>
      </c>
      <c r="C579" s="380" t="s">
        <v>936</v>
      </c>
      <c r="D579" s="380" t="s">
        <v>938</v>
      </c>
      <c r="E579" s="330">
        <v>4031.52</v>
      </c>
    </row>
    <row r="580" spans="2:5" x14ac:dyDescent="0.3">
      <c r="B580" s="316" t="s">
        <v>954</v>
      </c>
      <c r="C580" s="380" t="s">
        <v>934</v>
      </c>
      <c r="D580" s="380" t="s">
        <v>938</v>
      </c>
      <c r="E580" s="330">
        <v>4064.06</v>
      </c>
    </row>
    <row r="581" spans="2:5" x14ac:dyDescent="0.3">
      <c r="B581" s="316" t="s">
        <v>976</v>
      </c>
      <c r="C581" s="380" t="s">
        <v>948</v>
      </c>
      <c r="D581" s="380" t="s">
        <v>938</v>
      </c>
      <c r="E581" s="330">
        <v>4064.06</v>
      </c>
    </row>
    <row r="582" spans="2:5" x14ac:dyDescent="0.3">
      <c r="B582" s="316" t="s">
        <v>945</v>
      </c>
      <c r="C582" s="380" t="s">
        <v>942</v>
      </c>
      <c r="D582" s="380" t="s">
        <v>938</v>
      </c>
      <c r="E582" s="330">
        <v>4064.06</v>
      </c>
    </row>
    <row r="583" spans="2:5" x14ac:dyDescent="0.3">
      <c r="B583" s="316" t="s">
        <v>970</v>
      </c>
      <c r="C583" s="380" t="s">
        <v>948</v>
      </c>
      <c r="D583" s="380" t="s">
        <v>938</v>
      </c>
      <c r="E583" s="330">
        <v>4075.37</v>
      </c>
    </row>
    <row r="584" spans="2:5" x14ac:dyDescent="0.3">
      <c r="B584" s="316" t="s">
        <v>969</v>
      </c>
      <c r="C584" s="380" t="s">
        <v>934</v>
      </c>
      <c r="D584" s="380" t="s">
        <v>938</v>
      </c>
      <c r="E584" s="330">
        <v>4075.37</v>
      </c>
    </row>
    <row r="585" spans="2:5" x14ac:dyDescent="0.3">
      <c r="B585" s="316" t="s">
        <v>971</v>
      </c>
      <c r="C585" s="380" t="s">
        <v>940</v>
      </c>
      <c r="D585" s="380" t="s">
        <v>938</v>
      </c>
      <c r="E585" s="330">
        <v>4116.42</v>
      </c>
    </row>
    <row r="586" spans="2:5" x14ac:dyDescent="0.3">
      <c r="B586" s="316" t="s">
        <v>952</v>
      </c>
      <c r="C586" s="380" t="s">
        <v>950</v>
      </c>
      <c r="D586" s="380" t="s">
        <v>938</v>
      </c>
      <c r="E586" s="330">
        <v>4116.42</v>
      </c>
    </row>
    <row r="587" spans="2:5" x14ac:dyDescent="0.3">
      <c r="B587" s="316" t="s">
        <v>972</v>
      </c>
      <c r="C587" s="380" t="s">
        <v>942</v>
      </c>
      <c r="D587" s="380" t="s">
        <v>938</v>
      </c>
      <c r="E587" s="330">
        <v>4120.2</v>
      </c>
    </row>
    <row r="588" spans="2:5" x14ac:dyDescent="0.3">
      <c r="B588" s="316" t="s">
        <v>973</v>
      </c>
      <c r="C588" s="380" t="s">
        <v>950</v>
      </c>
      <c r="D588" s="380" t="s">
        <v>938</v>
      </c>
      <c r="E588" s="330">
        <v>4120.2</v>
      </c>
    </row>
    <row r="589" spans="2:5" x14ac:dyDescent="0.3">
      <c r="B589" s="316" t="s">
        <v>955</v>
      </c>
      <c r="C589" s="380" t="s">
        <v>936</v>
      </c>
      <c r="D589" s="380" t="s">
        <v>938</v>
      </c>
      <c r="E589" s="330">
        <v>4168.8</v>
      </c>
    </row>
    <row r="590" spans="2:5" x14ac:dyDescent="0.3">
      <c r="B590" s="316" t="s">
        <v>961</v>
      </c>
      <c r="C590" s="380" t="s">
        <v>948</v>
      </c>
      <c r="D590" s="380" t="s">
        <v>938</v>
      </c>
      <c r="E590" s="330">
        <v>4257.54</v>
      </c>
    </row>
    <row r="591" spans="2:5" x14ac:dyDescent="0.3">
      <c r="B591" s="316" t="s">
        <v>945</v>
      </c>
      <c r="C591" s="380" t="s">
        <v>934</v>
      </c>
      <c r="D591" s="380" t="s">
        <v>938</v>
      </c>
      <c r="E591" s="330">
        <v>4257.54</v>
      </c>
    </row>
    <row r="592" spans="2:5" x14ac:dyDescent="0.3">
      <c r="B592" s="316" t="s">
        <v>966</v>
      </c>
      <c r="C592" s="380" t="s">
        <v>934</v>
      </c>
      <c r="D592" s="380" t="s">
        <v>938</v>
      </c>
      <c r="E592" s="330">
        <v>4257.54</v>
      </c>
    </row>
    <row r="593" spans="2:5" x14ac:dyDescent="0.3">
      <c r="B593" s="316" t="s">
        <v>958</v>
      </c>
      <c r="C593" s="380" t="s">
        <v>950</v>
      </c>
      <c r="D593" s="380" t="s">
        <v>938</v>
      </c>
      <c r="E593" s="330">
        <v>4257.54</v>
      </c>
    </row>
    <row r="594" spans="2:5" x14ac:dyDescent="0.3">
      <c r="B594" s="316" t="s">
        <v>971</v>
      </c>
      <c r="C594" s="380" t="s">
        <v>942</v>
      </c>
      <c r="D594" s="380" t="s">
        <v>938</v>
      </c>
      <c r="E594" s="330">
        <v>4257.54</v>
      </c>
    </row>
    <row r="595" spans="2:5" x14ac:dyDescent="0.3">
      <c r="B595" s="316" t="s">
        <v>951</v>
      </c>
      <c r="C595" s="380" t="s">
        <v>948</v>
      </c>
      <c r="D595" s="380" t="s">
        <v>938</v>
      </c>
      <c r="E595" s="330">
        <v>4257.54</v>
      </c>
    </row>
    <row r="596" spans="2:5" x14ac:dyDescent="0.3">
      <c r="B596" s="316" t="s">
        <v>939</v>
      </c>
      <c r="C596" s="380" t="s">
        <v>940</v>
      </c>
      <c r="D596" s="380" t="s">
        <v>938</v>
      </c>
      <c r="E596" s="330">
        <v>4303.32</v>
      </c>
    </row>
    <row r="597" spans="2:5" x14ac:dyDescent="0.3">
      <c r="B597" s="316" t="s">
        <v>933</v>
      </c>
      <c r="C597" s="380" t="s">
        <v>940</v>
      </c>
      <c r="D597" s="380" t="s">
        <v>938</v>
      </c>
      <c r="E597" s="330">
        <v>4303.32</v>
      </c>
    </row>
    <row r="598" spans="2:5" x14ac:dyDescent="0.3">
      <c r="B598" s="316" t="s">
        <v>973</v>
      </c>
      <c r="C598" s="380" t="s">
        <v>936</v>
      </c>
      <c r="D598" s="380" t="s">
        <v>938</v>
      </c>
      <c r="E598" s="330">
        <v>4307.76</v>
      </c>
    </row>
    <row r="599" spans="2:5" x14ac:dyDescent="0.3">
      <c r="B599" s="316" t="s">
        <v>977</v>
      </c>
      <c r="C599" s="380" t="s">
        <v>948</v>
      </c>
      <c r="D599" s="380" t="s">
        <v>938</v>
      </c>
      <c r="E599" s="330">
        <v>4307.76</v>
      </c>
    </row>
    <row r="600" spans="2:5" x14ac:dyDescent="0.3">
      <c r="B600" s="316" t="s">
        <v>961</v>
      </c>
      <c r="C600" s="380" t="s">
        <v>950</v>
      </c>
      <c r="D600" s="380" t="s">
        <v>938</v>
      </c>
      <c r="E600" s="330">
        <v>4307.76</v>
      </c>
    </row>
    <row r="601" spans="2:5" x14ac:dyDescent="0.3">
      <c r="B601" s="316" t="s">
        <v>976</v>
      </c>
      <c r="C601" s="380" t="s">
        <v>934</v>
      </c>
      <c r="D601" s="380" t="s">
        <v>938</v>
      </c>
      <c r="E601" s="330">
        <v>4307.76</v>
      </c>
    </row>
    <row r="602" spans="2:5" x14ac:dyDescent="0.3">
      <c r="B602" s="316" t="s">
        <v>939</v>
      </c>
      <c r="C602" s="380" t="s">
        <v>956</v>
      </c>
      <c r="D602" s="380" t="s">
        <v>938</v>
      </c>
      <c r="E602" s="330">
        <v>4356.43</v>
      </c>
    </row>
    <row r="603" spans="2:5" x14ac:dyDescent="0.3">
      <c r="B603" s="316" t="s">
        <v>958</v>
      </c>
      <c r="C603" s="380" t="s">
        <v>956</v>
      </c>
      <c r="D603" s="380" t="s">
        <v>938</v>
      </c>
      <c r="E603" s="330">
        <v>4356.43</v>
      </c>
    </row>
    <row r="604" spans="2:5" x14ac:dyDescent="0.3">
      <c r="B604" s="316" t="s">
        <v>977</v>
      </c>
      <c r="C604" s="380" t="s">
        <v>950</v>
      </c>
      <c r="D604" s="380" t="s">
        <v>938</v>
      </c>
      <c r="E604" s="330">
        <v>4356.43</v>
      </c>
    </row>
    <row r="605" spans="2:5" x14ac:dyDescent="0.3">
      <c r="B605" s="316" t="s">
        <v>969</v>
      </c>
      <c r="C605" s="380" t="s">
        <v>942</v>
      </c>
      <c r="D605" s="380" t="s">
        <v>938</v>
      </c>
      <c r="E605" s="330">
        <v>4376.68</v>
      </c>
    </row>
    <row r="606" spans="2:5" x14ac:dyDescent="0.3">
      <c r="B606" s="316" t="s">
        <v>937</v>
      </c>
      <c r="C606" s="380" t="s">
        <v>934</v>
      </c>
      <c r="D606" s="380" t="s">
        <v>938</v>
      </c>
      <c r="E606" s="330">
        <v>4376.68</v>
      </c>
    </row>
    <row r="607" spans="2:5" x14ac:dyDescent="0.3">
      <c r="B607" s="316" t="s">
        <v>955</v>
      </c>
      <c r="C607" s="380" t="s">
        <v>956</v>
      </c>
      <c r="D607" s="380" t="s">
        <v>938</v>
      </c>
      <c r="E607" s="330">
        <v>4394.88</v>
      </c>
    </row>
    <row r="608" spans="2:5" x14ac:dyDescent="0.3">
      <c r="B608" s="316" t="s">
        <v>933</v>
      </c>
      <c r="C608" s="380" t="s">
        <v>950</v>
      </c>
      <c r="D608" s="380" t="s">
        <v>938</v>
      </c>
      <c r="E608" s="330">
        <v>4394.88</v>
      </c>
    </row>
    <row r="609" spans="2:5" x14ac:dyDescent="0.3">
      <c r="B609" s="316" t="s">
        <v>957</v>
      </c>
      <c r="C609" s="380" t="s">
        <v>948</v>
      </c>
      <c r="D609" s="380" t="s">
        <v>938</v>
      </c>
      <c r="E609" s="330">
        <v>4394.88</v>
      </c>
    </row>
    <row r="610" spans="2:5" x14ac:dyDescent="0.3">
      <c r="B610" s="316" t="s">
        <v>939</v>
      </c>
      <c r="C610" s="380" t="s">
        <v>936</v>
      </c>
      <c r="D610" s="380" t="s">
        <v>938</v>
      </c>
      <c r="E610" s="330">
        <v>4467.3599999999997</v>
      </c>
    </row>
    <row r="611" spans="2:5" x14ac:dyDescent="0.3">
      <c r="B611" s="316" t="s">
        <v>962</v>
      </c>
      <c r="C611" s="380" t="s">
        <v>948</v>
      </c>
      <c r="D611" s="380" t="s">
        <v>938</v>
      </c>
      <c r="E611" s="330">
        <v>4467.3599999999997</v>
      </c>
    </row>
    <row r="612" spans="2:5" x14ac:dyDescent="0.3">
      <c r="B612" s="316" t="s">
        <v>974</v>
      </c>
      <c r="C612" s="380" t="s">
        <v>936</v>
      </c>
      <c r="D612" s="380" t="s">
        <v>938</v>
      </c>
      <c r="E612" s="330">
        <v>4532.99</v>
      </c>
    </row>
    <row r="613" spans="2:5" x14ac:dyDescent="0.3">
      <c r="B613" s="316" t="s">
        <v>960</v>
      </c>
      <c r="C613" s="380" t="s">
        <v>942</v>
      </c>
      <c r="D613" s="380" t="s">
        <v>938</v>
      </c>
      <c r="E613" s="330">
        <v>4532.99</v>
      </c>
    </row>
    <row r="614" spans="2:5" x14ac:dyDescent="0.3">
      <c r="B614" s="316" t="s">
        <v>954</v>
      </c>
      <c r="C614" s="380" t="s">
        <v>942</v>
      </c>
      <c r="D614" s="380" t="s">
        <v>938</v>
      </c>
      <c r="E614" s="330">
        <v>4576.32</v>
      </c>
    </row>
    <row r="615" spans="2:5" x14ac:dyDescent="0.3">
      <c r="B615" s="316" t="s">
        <v>953</v>
      </c>
      <c r="C615" s="380" t="s">
        <v>956</v>
      </c>
      <c r="D615" s="380" t="s">
        <v>938</v>
      </c>
      <c r="E615" s="330">
        <v>4576.32</v>
      </c>
    </row>
    <row r="616" spans="2:5" x14ac:dyDescent="0.3">
      <c r="B616" s="316" t="s">
        <v>933</v>
      </c>
      <c r="C616" s="380" t="s">
        <v>934</v>
      </c>
      <c r="D616" s="380" t="s">
        <v>938</v>
      </c>
      <c r="E616" s="330">
        <v>4576.32</v>
      </c>
    </row>
    <row r="617" spans="2:5" x14ac:dyDescent="0.3">
      <c r="B617" s="316" t="s">
        <v>965</v>
      </c>
      <c r="C617" s="380" t="s">
        <v>942</v>
      </c>
      <c r="D617" s="380" t="s">
        <v>938</v>
      </c>
      <c r="E617" s="330">
        <v>4578</v>
      </c>
    </row>
    <row r="618" spans="2:5" x14ac:dyDescent="0.3">
      <c r="B618" s="316" t="s">
        <v>968</v>
      </c>
      <c r="C618" s="380" t="s">
        <v>936</v>
      </c>
      <c r="D618" s="380" t="s">
        <v>938</v>
      </c>
      <c r="E618" s="330">
        <v>4578</v>
      </c>
    </row>
    <row r="619" spans="2:5" x14ac:dyDescent="0.3">
      <c r="B619" s="316" t="s">
        <v>945</v>
      </c>
      <c r="C619" s="380" t="s">
        <v>950</v>
      </c>
      <c r="D619" s="380" t="s">
        <v>938</v>
      </c>
      <c r="E619" s="330">
        <v>4623.78</v>
      </c>
    </row>
    <row r="620" spans="2:5" x14ac:dyDescent="0.3">
      <c r="B620" s="316" t="s">
        <v>974</v>
      </c>
      <c r="C620" s="380" t="s">
        <v>936</v>
      </c>
      <c r="D620" s="380" t="s">
        <v>938</v>
      </c>
      <c r="E620" s="330">
        <v>4623.78</v>
      </c>
    </row>
    <row r="621" spans="2:5" x14ac:dyDescent="0.3">
      <c r="B621" s="316" t="s">
        <v>933</v>
      </c>
      <c r="C621" s="380" t="s">
        <v>950</v>
      </c>
      <c r="D621" s="380" t="s">
        <v>938</v>
      </c>
      <c r="E621" s="330">
        <v>4669.5600000000004</v>
      </c>
    </row>
    <row r="622" spans="2:5" x14ac:dyDescent="0.3">
      <c r="B622" s="316" t="s">
        <v>947</v>
      </c>
      <c r="C622" s="380" t="s">
        <v>956</v>
      </c>
      <c r="D622" s="380" t="s">
        <v>938</v>
      </c>
      <c r="E622" s="330">
        <v>4669.5600000000004</v>
      </c>
    </row>
    <row r="623" spans="2:5" x14ac:dyDescent="0.3">
      <c r="B623" s="316" t="s">
        <v>974</v>
      </c>
      <c r="C623" s="380" t="s">
        <v>956</v>
      </c>
      <c r="D623" s="380" t="s">
        <v>938</v>
      </c>
      <c r="E623" s="330">
        <v>4685.28</v>
      </c>
    </row>
    <row r="624" spans="2:5" x14ac:dyDescent="0.3">
      <c r="B624" s="316" t="s">
        <v>954</v>
      </c>
      <c r="C624" s="380" t="s">
        <v>942</v>
      </c>
      <c r="D624" s="380" t="s">
        <v>938</v>
      </c>
      <c r="E624" s="330">
        <v>4685.28</v>
      </c>
    </row>
    <row r="625" spans="2:5" x14ac:dyDescent="0.3">
      <c r="B625" s="316" t="s">
        <v>965</v>
      </c>
      <c r="C625" s="380" t="s">
        <v>956</v>
      </c>
      <c r="D625" s="380" t="s">
        <v>938</v>
      </c>
      <c r="E625" s="330">
        <v>4689.3</v>
      </c>
    </row>
    <row r="626" spans="2:5" x14ac:dyDescent="0.3">
      <c r="B626" s="316" t="s">
        <v>953</v>
      </c>
      <c r="C626" s="380" t="s">
        <v>940</v>
      </c>
      <c r="D626" s="380" t="s">
        <v>938</v>
      </c>
      <c r="E626" s="330">
        <v>4689.3</v>
      </c>
    </row>
    <row r="627" spans="2:5" x14ac:dyDescent="0.3">
      <c r="B627" s="316" t="s">
        <v>937</v>
      </c>
      <c r="C627" s="380" t="s">
        <v>940</v>
      </c>
      <c r="D627" s="380" t="s">
        <v>935</v>
      </c>
      <c r="E627" s="330">
        <v>4690.38</v>
      </c>
    </row>
    <row r="628" spans="2:5" x14ac:dyDescent="0.3">
      <c r="B628" s="316" t="s">
        <v>963</v>
      </c>
      <c r="C628" s="380" t="s">
        <v>940</v>
      </c>
      <c r="D628" s="380" t="s">
        <v>938</v>
      </c>
      <c r="E628" s="330">
        <v>4698</v>
      </c>
    </row>
    <row r="629" spans="2:5" x14ac:dyDescent="0.3">
      <c r="B629" s="316" t="s">
        <v>976</v>
      </c>
      <c r="C629" s="380" t="s">
        <v>940</v>
      </c>
      <c r="D629" s="380" t="s">
        <v>938</v>
      </c>
      <c r="E629" s="330">
        <v>4698</v>
      </c>
    </row>
    <row r="630" spans="2:5" x14ac:dyDescent="0.3">
      <c r="B630" s="316" t="s">
        <v>957</v>
      </c>
      <c r="C630" s="380" t="s">
        <v>956</v>
      </c>
      <c r="D630" s="380" t="s">
        <v>938</v>
      </c>
      <c r="E630" s="330">
        <v>4715.34</v>
      </c>
    </row>
    <row r="631" spans="2:5" x14ac:dyDescent="0.3">
      <c r="B631" s="316" t="s">
        <v>954</v>
      </c>
      <c r="C631" s="380" t="s">
        <v>948</v>
      </c>
      <c r="D631" s="380" t="s">
        <v>938</v>
      </c>
      <c r="E631" s="330">
        <v>4724.6400000000003</v>
      </c>
    </row>
    <row r="632" spans="2:5" x14ac:dyDescent="0.3">
      <c r="B632" s="316" t="s">
        <v>971</v>
      </c>
      <c r="C632" s="380" t="s">
        <v>934</v>
      </c>
      <c r="D632" s="380" t="s">
        <v>938</v>
      </c>
      <c r="E632" s="330">
        <v>4740.12</v>
      </c>
    </row>
    <row r="633" spans="2:5" x14ac:dyDescent="0.3">
      <c r="B633" s="316" t="s">
        <v>976</v>
      </c>
      <c r="C633" s="380" t="s">
        <v>950</v>
      </c>
      <c r="D633" s="380" t="s">
        <v>938</v>
      </c>
      <c r="E633" s="330">
        <v>4740.12</v>
      </c>
    </row>
    <row r="634" spans="2:5" x14ac:dyDescent="0.3">
      <c r="B634" s="316" t="s">
        <v>947</v>
      </c>
      <c r="C634" s="380" t="s">
        <v>940</v>
      </c>
      <c r="D634" s="380" t="s">
        <v>938</v>
      </c>
      <c r="E634" s="330">
        <v>4795.7</v>
      </c>
    </row>
    <row r="635" spans="2:5" x14ac:dyDescent="0.3">
      <c r="B635" s="316" t="s">
        <v>954</v>
      </c>
      <c r="C635" s="380" t="s">
        <v>956</v>
      </c>
      <c r="D635" s="380" t="s">
        <v>938</v>
      </c>
      <c r="E635" s="330">
        <v>4795.7</v>
      </c>
    </row>
    <row r="636" spans="2:5" x14ac:dyDescent="0.3">
      <c r="B636" s="316" t="s">
        <v>941</v>
      </c>
      <c r="C636" s="380" t="s">
        <v>940</v>
      </c>
      <c r="D636" s="380" t="s">
        <v>938</v>
      </c>
      <c r="E636" s="330">
        <v>4795.7</v>
      </c>
    </row>
    <row r="637" spans="2:5" x14ac:dyDescent="0.3">
      <c r="B637" s="316" t="s">
        <v>959</v>
      </c>
      <c r="C637" s="380" t="s">
        <v>940</v>
      </c>
      <c r="D637" s="380" t="s">
        <v>938</v>
      </c>
      <c r="E637" s="330">
        <v>4845.6099999999997</v>
      </c>
    </row>
    <row r="638" spans="2:5" x14ac:dyDescent="0.3">
      <c r="B638" s="316" t="s">
        <v>970</v>
      </c>
      <c r="C638" s="380" t="s">
        <v>950</v>
      </c>
      <c r="D638" s="380" t="s">
        <v>938</v>
      </c>
      <c r="E638" s="330">
        <v>4845.6099999999997</v>
      </c>
    </row>
    <row r="639" spans="2:5" x14ac:dyDescent="0.3">
      <c r="B639" s="316" t="s">
        <v>953</v>
      </c>
      <c r="C639" s="380" t="s">
        <v>934</v>
      </c>
      <c r="D639" s="380" t="s">
        <v>938</v>
      </c>
      <c r="E639" s="330">
        <v>4864.8599999999997</v>
      </c>
    </row>
    <row r="640" spans="2:5" x14ac:dyDescent="0.3">
      <c r="B640" s="316" t="s">
        <v>954</v>
      </c>
      <c r="C640" s="380" t="s">
        <v>948</v>
      </c>
      <c r="D640" s="380" t="s">
        <v>938</v>
      </c>
      <c r="E640" s="330">
        <v>4873.0499999999993</v>
      </c>
    </row>
    <row r="641" spans="2:5" x14ac:dyDescent="0.3">
      <c r="B641" s="316" t="s">
        <v>971</v>
      </c>
      <c r="C641" s="380" t="s">
        <v>956</v>
      </c>
      <c r="D641" s="380" t="s">
        <v>938</v>
      </c>
      <c r="E641" s="330">
        <v>4873.0499999999993</v>
      </c>
    </row>
    <row r="642" spans="2:5" x14ac:dyDescent="0.3">
      <c r="B642" s="316" t="s">
        <v>963</v>
      </c>
      <c r="C642" s="380" t="s">
        <v>934</v>
      </c>
      <c r="D642" s="380" t="s">
        <v>938</v>
      </c>
      <c r="E642" s="330">
        <v>4873.0499999999993</v>
      </c>
    </row>
    <row r="643" spans="2:5" x14ac:dyDescent="0.3">
      <c r="B643" s="316" t="s">
        <v>964</v>
      </c>
      <c r="C643" s="380" t="s">
        <v>942</v>
      </c>
      <c r="D643" s="380" t="s">
        <v>938</v>
      </c>
      <c r="E643" s="330">
        <v>4873.0499999999993</v>
      </c>
    </row>
    <row r="644" spans="2:5" x14ac:dyDescent="0.3">
      <c r="B644" s="316" t="s">
        <v>967</v>
      </c>
      <c r="C644" s="380" t="s">
        <v>940</v>
      </c>
      <c r="D644" s="380" t="s">
        <v>938</v>
      </c>
      <c r="E644" s="330">
        <v>4873.0499999999993</v>
      </c>
    </row>
    <row r="645" spans="2:5" x14ac:dyDescent="0.3">
      <c r="B645" s="316" t="s">
        <v>966</v>
      </c>
      <c r="C645" s="380" t="s">
        <v>948</v>
      </c>
      <c r="D645" s="380" t="s">
        <v>938</v>
      </c>
      <c r="E645" s="330">
        <v>4873.0499999999993</v>
      </c>
    </row>
    <row r="646" spans="2:5" x14ac:dyDescent="0.3">
      <c r="B646" s="316" t="s">
        <v>958</v>
      </c>
      <c r="C646" s="380" t="s">
        <v>940</v>
      </c>
      <c r="D646" s="380" t="s">
        <v>938</v>
      </c>
      <c r="E646" s="330">
        <v>4931.66</v>
      </c>
    </row>
    <row r="647" spans="2:5" x14ac:dyDescent="0.3">
      <c r="B647" s="316" t="s">
        <v>969</v>
      </c>
      <c r="C647" s="380" t="s">
        <v>950</v>
      </c>
      <c r="D647" s="380" t="s">
        <v>938</v>
      </c>
      <c r="E647" s="330">
        <v>4931.66</v>
      </c>
    </row>
    <row r="648" spans="2:5" x14ac:dyDescent="0.3">
      <c r="B648" s="316" t="s">
        <v>952</v>
      </c>
      <c r="C648" s="380" t="s">
        <v>950</v>
      </c>
      <c r="D648" s="380" t="s">
        <v>938</v>
      </c>
      <c r="E648" s="330">
        <v>4966.3899999999994</v>
      </c>
    </row>
    <row r="649" spans="2:5" x14ac:dyDescent="0.3">
      <c r="B649" s="316" t="s">
        <v>969</v>
      </c>
      <c r="C649" s="380" t="s">
        <v>936</v>
      </c>
      <c r="D649" s="380" t="s">
        <v>938</v>
      </c>
      <c r="E649" s="330">
        <v>4989.5999999999995</v>
      </c>
    </row>
    <row r="650" spans="2:5" x14ac:dyDescent="0.3">
      <c r="B650" s="316" t="s">
        <v>951</v>
      </c>
      <c r="C650" s="380" t="s">
        <v>942</v>
      </c>
      <c r="D650" s="380" t="s">
        <v>938</v>
      </c>
      <c r="E650" s="330">
        <v>4989.5999999999995</v>
      </c>
    </row>
    <row r="651" spans="2:5" x14ac:dyDescent="0.3">
      <c r="B651" s="316" t="s">
        <v>947</v>
      </c>
      <c r="C651" s="380" t="s">
        <v>950</v>
      </c>
      <c r="D651" s="380" t="s">
        <v>938</v>
      </c>
      <c r="E651" s="330">
        <v>4990.0200000000004</v>
      </c>
    </row>
    <row r="652" spans="2:5" x14ac:dyDescent="0.3">
      <c r="B652" s="316" t="s">
        <v>958</v>
      </c>
      <c r="C652" s="380" t="s">
        <v>936</v>
      </c>
      <c r="D652" s="380" t="s">
        <v>938</v>
      </c>
      <c r="E652" s="330">
        <v>4990.0200000000004</v>
      </c>
    </row>
    <row r="653" spans="2:5" x14ac:dyDescent="0.3">
      <c r="B653" s="316" t="s">
        <v>964</v>
      </c>
      <c r="C653" s="380" t="s">
        <v>934</v>
      </c>
      <c r="D653" s="380" t="s">
        <v>938</v>
      </c>
      <c r="E653" s="330">
        <v>5001.12</v>
      </c>
    </row>
    <row r="654" spans="2:5" x14ac:dyDescent="0.3">
      <c r="B654" s="316" t="s">
        <v>939</v>
      </c>
      <c r="C654" s="380" t="s">
        <v>942</v>
      </c>
      <c r="D654" s="380" t="s">
        <v>938</v>
      </c>
      <c r="E654" s="330">
        <v>5001.12</v>
      </c>
    </row>
    <row r="655" spans="2:5" x14ac:dyDescent="0.3">
      <c r="B655" s="316" t="s">
        <v>959</v>
      </c>
      <c r="C655" s="380" t="s">
        <v>956</v>
      </c>
      <c r="D655" s="380" t="s">
        <v>938</v>
      </c>
      <c r="E655" s="330">
        <v>5001.92</v>
      </c>
    </row>
    <row r="656" spans="2:5" x14ac:dyDescent="0.3">
      <c r="B656" s="316" t="s">
        <v>937</v>
      </c>
      <c r="C656" s="380" t="s">
        <v>942</v>
      </c>
      <c r="D656" s="380" t="s">
        <v>938</v>
      </c>
      <c r="E656" s="330">
        <v>5001.92</v>
      </c>
    </row>
    <row r="657" spans="2:5" x14ac:dyDescent="0.3">
      <c r="B657" s="316" t="s">
        <v>968</v>
      </c>
      <c r="C657" s="380" t="s">
        <v>942</v>
      </c>
      <c r="D657" s="380" t="s">
        <v>938</v>
      </c>
      <c r="E657" s="330">
        <v>5073.8399999999992</v>
      </c>
    </row>
    <row r="658" spans="2:5" x14ac:dyDescent="0.3">
      <c r="B658" s="316" t="s">
        <v>962</v>
      </c>
      <c r="C658" s="380" t="s">
        <v>942</v>
      </c>
      <c r="D658" s="380" t="s">
        <v>938</v>
      </c>
      <c r="E658" s="330">
        <v>5121.12</v>
      </c>
    </row>
    <row r="659" spans="2:5" x14ac:dyDescent="0.3">
      <c r="B659" s="316" t="s">
        <v>967</v>
      </c>
      <c r="C659" s="380" t="s">
        <v>934</v>
      </c>
      <c r="D659" s="380" t="s">
        <v>938</v>
      </c>
      <c r="E659" s="330">
        <v>5158.2300000000005</v>
      </c>
    </row>
    <row r="660" spans="2:5" x14ac:dyDescent="0.3">
      <c r="B660" s="316" t="s">
        <v>939</v>
      </c>
      <c r="C660" s="380" t="s">
        <v>934</v>
      </c>
      <c r="D660" s="380" t="s">
        <v>938</v>
      </c>
      <c r="E660" s="330">
        <v>5174.7699999999995</v>
      </c>
    </row>
    <row r="661" spans="2:5" x14ac:dyDescent="0.3">
      <c r="B661" s="316" t="s">
        <v>952</v>
      </c>
      <c r="C661" s="380" t="s">
        <v>940</v>
      </c>
      <c r="D661" s="380" t="s">
        <v>938</v>
      </c>
      <c r="E661" s="330">
        <v>5174.7699999999995</v>
      </c>
    </row>
    <row r="662" spans="2:5" x14ac:dyDescent="0.3">
      <c r="B662" s="316" t="s">
        <v>939</v>
      </c>
      <c r="C662" s="380" t="s">
        <v>956</v>
      </c>
      <c r="D662" s="380" t="s">
        <v>935</v>
      </c>
      <c r="E662" s="330">
        <v>5194.09</v>
      </c>
    </row>
    <row r="663" spans="2:5" x14ac:dyDescent="0.3">
      <c r="B663" s="316" t="s">
        <v>968</v>
      </c>
      <c r="C663" s="380" t="s">
        <v>940</v>
      </c>
      <c r="D663" s="380" t="s">
        <v>935</v>
      </c>
      <c r="E663" s="330">
        <v>5194.09</v>
      </c>
    </row>
    <row r="664" spans="2:5" x14ac:dyDescent="0.3">
      <c r="B664" s="316" t="s">
        <v>962</v>
      </c>
      <c r="C664" s="380" t="s">
        <v>936</v>
      </c>
      <c r="D664" s="380" t="s">
        <v>938</v>
      </c>
      <c r="E664" s="330">
        <v>5244.23</v>
      </c>
    </row>
    <row r="665" spans="2:5" x14ac:dyDescent="0.3">
      <c r="B665" s="316" t="s">
        <v>967</v>
      </c>
      <c r="C665" s="380" t="s">
        <v>940</v>
      </c>
      <c r="D665" s="380" t="s">
        <v>938</v>
      </c>
      <c r="E665" s="330">
        <v>5244.23</v>
      </c>
    </row>
    <row r="666" spans="2:5" x14ac:dyDescent="0.3">
      <c r="B666" s="316" t="s">
        <v>959</v>
      </c>
      <c r="C666" s="380" t="s">
        <v>956</v>
      </c>
      <c r="D666" s="380" t="s">
        <v>938</v>
      </c>
      <c r="E666" s="330">
        <v>5259.7999999999993</v>
      </c>
    </row>
    <row r="667" spans="2:5" x14ac:dyDescent="0.3">
      <c r="B667" s="316" t="s">
        <v>958</v>
      </c>
      <c r="C667" s="380" t="s">
        <v>948</v>
      </c>
      <c r="D667" s="380" t="s">
        <v>938</v>
      </c>
      <c r="E667" s="330">
        <v>5259.7999999999993</v>
      </c>
    </row>
    <row r="668" spans="2:5" x14ac:dyDescent="0.3">
      <c r="B668" s="316" t="s">
        <v>964</v>
      </c>
      <c r="C668" s="380" t="s">
        <v>956</v>
      </c>
      <c r="D668" s="380" t="s">
        <v>938</v>
      </c>
      <c r="E668" s="330">
        <v>5259.7999999999993</v>
      </c>
    </row>
    <row r="669" spans="2:5" x14ac:dyDescent="0.3">
      <c r="B669" s="316" t="s">
        <v>955</v>
      </c>
      <c r="C669" s="380" t="s">
        <v>950</v>
      </c>
      <c r="D669" s="380" t="s">
        <v>938</v>
      </c>
      <c r="E669" s="330">
        <v>5314.54</v>
      </c>
    </row>
    <row r="670" spans="2:5" x14ac:dyDescent="0.3">
      <c r="B670" s="316" t="s">
        <v>963</v>
      </c>
      <c r="C670" s="380" t="s">
        <v>950</v>
      </c>
      <c r="D670" s="380" t="s">
        <v>938</v>
      </c>
      <c r="E670" s="330">
        <v>5363.82</v>
      </c>
    </row>
    <row r="671" spans="2:5" x14ac:dyDescent="0.3">
      <c r="B671" s="316" t="s">
        <v>959</v>
      </c>
      <c r="C671" s="380" t="s">
        <v>940</v>
      </c>
      <c r="D671" s="380" t="s">
        <v>938</v>
      </c>
      <c r="E671" s="330">
        <v>5363.82</v>
      </c>
    </row>
    <row r="672" spans="2:5" x14ac:dyDescent="0.3">
      <c r="B672" s="316" t="s">
        <v>957</v>
      </c>
      <c r="C672" s="380" t="s">
        <v>940</v>
      </c>
      <c r="D672" s="380" t="s">
        <v>938</v>
      </c>
      <c r="E672" s="330">
        <v>5363.82</v>
      </c>
    </row>
    <row r="673" spans="2:5" x14ac:dyDescent="0.3">
      <c r="B673" s="316" t="s">
        <v>955</v>
      </c>
      <c r="C673" s="380" t="s">
        <v>942</v>
      </c>
      <c r="D673" s="380" t="s">
        <v>938</v>
      </c>
      <c r="E673" s="330">
        <v>5363.82</v>
      </c>
    </row>
    <row r="674" spans="2:5" x14ac:dyDescent="0.3">
      <c r="B674" s="316" t="s">
        <v>959</v>
      </c>
      <c r="C674" s="380" t="s">
        <v>942</v>
      </c>
      <c r="D674" s="380" t="s">
        <v>938</v>
      </c>
      <c r="E674" s="330">
        <v>5363.82</v>
      </c>
    </row>
    <row r="675" spans="2:5" x14ac:dyDescent="0.3">
      <c r="B675" s="316" t="s">
        <v>954</v>
      </c>
      <c r="C675" s="380" t="s">
        <v>934</v>
      </c>
      <c r="D675" s="380" t="s">
        <v>938</v>
      </c>
      <c r="E675" s="330">
        <v>5448</v>
      </c>
    </row>
    <row r="676" spans="2:5" x14ac:dyDescent="0.3">
      <c r="B676" s="316" t="s">
        <v>957</v>
      </c>
      <c r="C676" s="380" t="s">
        <v>950</v>
      </c>
      <c r="D676" s="380" t="s">
        <v>938</v>
      </c>
      <c r="E676" s="330">
        <v>5448</v>
      </c>
    </row>
    <row r="677" spans="2:5" x14ac:dyDescent="0.3">
      <c r="B677" s="316" t="s">
        <v>966</v>
      </c>
      <c r="C677" s="380" t="s">
        <v>934</v>
      </c>
      <c r="D677" s="380" t="s">
        <v>938</v>
      </c>
      <c r="E677" s="330">
        <v>5470.85</v>
      </c>
    </row>
    <row r="678" spans="2:5" x14ac:dyDescent="0.3">
      <c r="B678" s="316" t="s">
        <v>967</v>
      </c>
      <c r="C678" s="380" t="s">
        <v>950</v>
      </c>
      <c r="D678" s="380" t="s">
        <v>938</v>
      </c>
      <c r="E678" s="330">
        <v>5470.85</v>
      </c>
    </row>
    <row r="679" spans="2:5" x14ac:dyDescent="0.3">
      <c r="B679" s="316" t="s">
        <v>974</v>
      </c>
      <c r="C679" s="380" t="s">
        <v>942</v>
      </c>
      <c r="D679" s="380" t="s">
        <v>938</v>
      </c>
      <c r="E679" s="330">
        <v>5470.85</v>
      </c>
    </row>
    <row r="680" spans="2:5" x14ac:dyDescent="0.3">
      <c r="B680" s="316" t="s">
        <v>952</v>
      </c>
      <c r="C680" s="380" t="s">
        <v>948</v>
      </c>
      <c r="D680" s="380" t="s">
        <v>938</v>
      </c>
      <c r="E680" s="330">
        <v>5470.85</v>
      </c>
    </row>
    <row r="681" spans="2:5" x14ac:dyDescent="0.3">
      <c r="B681" s="316" t="s">
        <v>972</v>
      </c>
      <c r="C681" s="380" t="s">
        <v>936</v>
      </c>
      <c r="D681" s="380" t="s">
        <v>938</v>
      </c>
      <c r="E681" s="330">
        <v>5470.85</v>
      </c>
    </row>
    <row r="682" spans="2:5" x14ac:dyDescent="0.3">
      <c r="B682" s="316" t="s">
        <v>972</v>
      </c>
      <c r="C682" s="380" t="s">
        <v>948</v>
      </c>
      <c r="D682" s="380" t="s">
        <v>938</v>
      </c>
      <c r="E682" s="330">
        <v>5491.8499999999995</v>
      </c>
    </row>
    <row r="683" spans="2:5" x14ac:dyDescent="0.3">
      <c r="B683" s="316" t="s">
        <v>959</v>
      </c>
      <c r="C683" s="380" t="s">
        <v>940</v>
      </c>
      <c r="D683" s="380" t="s">
        <v>938</v>
      </c>
      <c r="E683" s="330">
        <v>5491.8499999999995</v>
      </c>
    </row>
    <row r="684" spans="2:5" x14ac:dyDescent="0.3">
      <c r="B684" s="316" t="s">
        <v>967</v>
      </c>
      <c r="C684" s="380" t="s">
        <v>942</v>
      </c>
      <c r="D684" s="380" t="s">
        <v>938</v>
      </c>
      <c r="E684" s="330">
        <v>5556.96</v>
      </c>
    </row>
    <row r="685" spans="2:5" x14ac:dyDescent="0.3">
      <c r="B685" s="316" t="s">
        <v>974</v>
      </c>
      <c r="C685" s="380" t="s">
        <v>940</v>
      </c>
      <c r="D685" s="380" t="s">
        <v>938</v>
      </c>
      <c r="E685" s="330">
        <v>5569.2</v>
      </c>
    </row>
    <row r="686" spans="2:5" x14ac:dyDescent="0.3">
      <c r="B686" s="316" t="s">
        <v>945</v>
      </c>
      <c r="C686" s="380" t="s">
        <v>934</v>
      </c>
      <c r="D686" s="380" t="s">
        <v>938</v>
      </c>
      <c r="E686" s="330">
        <v>5569.2</v>
      </c>
    </row>
    <row r="687" spans="2:5" x14ac:dyDescent="0.3">
      <c r="B687" s="316" t="s">
        <v>954</v>
      </c>
      <c r="C687" s="380" t="s">
        <v>948</v>
      </c>
      <c r="D687" s="380" t="s">
        <v>938</v>
      </c>
      <c r="E687" s="330">
        <v>5613.3</v>
      </c>
    </row>
    <row r="688" spans="2:5" x14ac:dyDescent="0.3">
      <c r="B688" s="316" t="s">
        <v>967</v>
      </c>
      <c r="C688" s="380" t="s">
        <v>936</v>
      </c>
      <c r="D688" s="380" t="s">
        <v>938</v>
      </c>
      <c r="E688" s="330">
        <v>5613.3</v>
      </c>
    </row>
    <row r="689" spans="2:5" x14ac:dyDescent="0.3">
      <c r="B689" s="316" t="s">
        <v>945</v>
      </c>
      <c r="C689" s="380" t="s">
        <v>950</v>
      </c>
      <c r="D689" s="380" t="s">
        <v>938</v>
      </c>
      <c r="E689" s="330">
        <v>5627.16</v>
      </c>
    </row>
    <row r="690" spans="2:5" x14ac:dyDescent="0.3">
      <c r="B690" s="316" t="s">
        <v>939</v>
      </c>
      <c r="C690" s="380" t="s">
        <v>934</v>
      </c>
      <c r="D690" s="380" t="s">
        <v>938</v>
      </c>
      <c r="E690" s="330">
        <v>5627.16</v>
      </c>
    </row>
    <row r="691" spans="2:5" x14ac:dyDescent="0.3">
      <c r="B691" s="316" t="s">
        <v>941</v>
      </c>
      <c r="C691" s="380" t="s">
        <v>942</v>
      </c>
      <c r="D691" s="380" t="s">
        <v>938</v>
      </c>
      <c r="E691" s="330">
        <v>5637.5999999999995</v>
      </c>
    </row>
    <row r="692" spans="2:5" x14ac:dyDescent="0.3">
      <c r="B692" s="316" t="s">
        <v>966</v>
      </c>
      <c r="C692" s="380" t="s">
        <v>940</v>
      </c>
      <c r="D692" s="380" t="s">
        <v>938</v>
      </c>
      <c r="E692" s="330">
        <v>5637.5999999999995</v>
      </c>
    </row>
    <row r="693" spans="2:5" x14ac:dyDescent="0.3">
      <c r="B693" s="316" t="s">
        <v>965</v>
      </c>
      <c r="C693" s="380" t="s">
        <v>948</v>
      </c>
      <c r="D693" s="380" t="s">
        <v>938</v>
      </c>
      <c r="E693" s="330">
        <v>5646.5499999999993</v>
      </c>
    </row>
    <row r="694" spans="2:5" x14ac:dyDescent="0.3">
      <c r="B694" s="316" t="s">
        <v>973</v>
      </c>
      <c r="C694" s="380" t="s">
        <v>934</v>
      </c>
      <c r="D694" s="380" t="s">
        <v>938</v>
      </c>
      <c r="E694" s="330">
        <v>5783.47</v>
      </c>
    </row>
    <row r="695" spans="2:5" x14ac:dyDescent="0.3">
      <c r="B695" s="316" t="s">
        <v>941</v>
      </c>
      <c r="C695" s="380" t="s">
        <v>950</v>
      </c>
      <c r="D695" s="380" t="s">
        <v>938</v>
      </c>
      <c r="E695" s="330">
        <v>5783.47</v>
      </c>
    </row>
    <row r="696" spans="2:5" x14ac:dyDescent="0.3">
      <c r="B696" s="316" t="s">
        <v>954</v>
      </c>
      <c r="C696" s="380" t="s">
        <v>956</v>
      </c>
      <c r="D696" s="380" t="s">
        <v>938</v>
      </c>
      <c r="E696" s="330">
        <v>5783.47</v>
      </c>
    </row>
    <row r="697" spans="2:5" x14ac:dyDescent="0.3">
      <c r="B697" s="316" t="s">
        <v>951</v>
      </c>
      <c r="C697" s="380" t="s">
        <v>950</v>
      </c>
      <c r="D697" s="380" t="s">
        <v>938</v>
      </c>
      <c r="E697" s="330">
        <v>5862.78</v>
      </c>
    </row>
    <row r="698" spans="2:5" x14ac:dyDescent="0.3">
      <c r="B698" s="316" t="s">
        <v>937</v>
      </c>
      <c r="C698" s="380" t="s">
        <v>950</v>
      </c>
      <c r="D698" s="380" t="s">
        <v>938</v>
      </c>
      <c r="E698" s="330">
        <v>5862.78</v>
      </c>
    </row>
    <row r="699" spans="2:5" x14ac:dyDescent="0.3">
      <c r="B699" s="316" t="s">
        <v>951</v>
      </c>
      <c r="C699" s="380" t="s">
        <v>956</v>
      </c>
      <c r="D699" s="380" t="s">
        <v>938</v>
      </c>
      <c r="E699" s="330">
        <v>5867.82</v>
      </c>
    </row>
    <row r="700" spans="2:5" x14ac:dyDescent="0.3">
      <c r="B700" s="316" t="s">
        <v>960</v>
      </c>
      <c r="C700" s="380" t="s">
        <v>950</v>
      </c>
      <c r="D700" s="380" t="s">
        <v>938</v>
      </c>
      <c r="E700" s="330">
        <v>5867.82</v>
      </c>
    </row>
    <row r="701" spans="2:5" x14ac:dyDescent="0.3">
      <c r="B701" s="316" t="s">
        <v>961</v>
      </c>
      <c r="C701" s="380" t="s">
        <v>936</v>
      </c>
      <c r="D701" s="380" t="s">
        <v>938</v>
      </c>
      <c r="E701" s="330">
        <v>5939.78</v>
      </c>
    </row>
    <row r="702" spans="2:5" x14ac:dyDescent="0.3">
      <c r="B702" s="316" t="s">
        <v>977</v>
      </c>
      <c r="C702" s="380" t="s">
        <v>948</v>
      </c>
      <c r="D702" s="380" t="s">
        <v>938</v>
      </c>
      <c r="E702" s="330">
        <v>6188</v>
      </c>
    </row>
    <row r="703" spans="2:5" x14ac:dyDescent="0.3">
      <c r="B703" s="316" t="s">
        <v>958</v>
      </c>
      <c r="C703" s="380" t="s">
        <v>934</v>
      </c>
      <c r="D703" s="380" t="s">
        <v>938</v>
      </c>
      <c r="E703" s="330">
        <v>6352.56</v>
      </c>
    </row>
    <row r="704" spans="2:5" x14ac:dyDescent="0.3">
      <c r="B704" s="316" t="s">
        <v>933</v>
      </c>
      <c r="C704" s="380" t="s">
        <v>942</v>
      </c>
      <c r="D704" s="380" t="s">
        <v>938</v>
      </c>
      <c r="E704" s="330">
        <v>6361.74</v>
      </c>
    </row>
    <row r="705" spans="2:5" x14ac:dyDescent="0.3">
      <c r="B705" s="316" t="s">
        <v>975</v>
      </c>
      <c r="C705" s="380" t="s">
        <v>948</v>
      </c>
      <c r="D705" s="380" t="s">
        <v>938</v>
      </c>
      <c r="E705" s="330">
        <v>6361.74</v>
      </c>
    </row>
    <row r="706" spans="2:5" x14ac:dyDescent="0.3">
      <c r="B706" s="316" t="s">
        <v>975</v>
      </c>
      <c r="C706" s="380" t="s">
        <v>948</v>
      </c>
      <c r="D706" s="380" t="s">
        <v>938</v>
      </c>
      <c r="E706" s="330">
        <v>6361.74</v>
      </c>
    </row>
    <row r="707" spans="2:5" x14ac:dyDescent="0.3">
      <c r="B707" s="316" t="s">
        <v>958</v>
      </c>
      <c r="C707" s="380" t="s">
        <v>950</v>
      </c>
      <c r="D707" s="380" t="s">
        <v>938</v>
      </c>
      <c r="E707" s="330">
        <v>6408.71</v>
      </c>
    </row>
    <row r="708" spans="2:5" x14ac:dyDescent="0.3">
      <c r="B708" s="316" t="s">
        <v>951</v>
      </c>
      <c r="C708" s="380" t="s">
        <v>942</v>
      </c>
      <c r="D708" s="380" t="s">
        <v>938</v>
      </c>
      <c r="E708" s="330">
        <v>6408.71</v>
      </c>
    </row>
    <row r="709" spans="2:5" x14ac:dyDescent="0.3">
      <c r="B709" s="316" t="s">
        <v>941</v>
      </c>
      <c r="C709" s="380" t="s">
        <v>950</v>
      </c>
      <c r="D709" s="380" t="s">
        <v>938</v>
      </c>
      <c r="E709" s="330">
        <v>6408.71</v>
      </c>
    </row>
    <row r="710" spans="2:5" x14ac:dyDescent="0.3">
      <c r="B710" s="316" t="s">
        <v>974</v>
      </c>
      <c r="C710" s="380" t="s">
        <v>950</v>
      </c>
      <c r="D710" s="380" t="s">
        <v>938</v>
      </c>
      <c r="E710" s="330">
        <v>6426.66</v>
      </c>
    </row>
    <row r="711" spans="2:5" x14ac:dyDescent="0.3">
      <c r="B711" s="316" t="s">
        <v>974</v>
      </c>
      <c r="C711" s="380" t="s">
        <v>950</v>
      </c>
      <c r="D711" s="380" t="s">
        <v>938</v>
      </c>
      <c r="E711" s="330">
        <v>6426.66</v>
      </c>
    </row>
    <row r="712" spans="2:5" x14ac:dyDescent="0.3">
      <c r="B712" s="316" t="s">
        <v>962</v>
      </c>
      <c r="C712" s="380" t="s">
        <v>956</v>
      </c>
      <c r="D712" s="380" t="s">
        <v>938</v>
      </c>
      <c r="E712" s="330">
        <v>6464.85</v>
      </c>
    </row>
    <row r="713" spans="2:5" x14ac:dyDescent="0.3">
      <c r="B713" s="316" t="s">
        <v>952</v>
      </c>
      <c r="C713" s="380" t="s">
        <v>936</v>
      </c>
      <c r="D713" s="380" t="s">
        <v>938</v>
      </c>
      <c r="E713" s="330">
        <v>6464.85</v>
      </c>
    </row>
    <row r="714" spans="2:5" x14ac:dyDescent="0.3">
      <c r="B714" s="316" t="s">
        <v>966</v>
      </c>
      <c r="C714" s="380" t="s">
        <v>948</v>
      </c>
      <c r="D714" s="380" t="s">
        <v>938</v>
      </c>
      <c r="E714" s="330">
        <v>6486.48</v>
      </c>
    </row>
    <row r="715" spans="2:5" x14ac:dyDescent="0.3">
      <c r="B715" s="316" t="s">
        <v>952</v>
      </c>
      <c r="C715" s="380" t="s">
        <v>942</v>
      </c>
      <c r="D715" s="380" t="s">
        <v>938</v>
      </c>
      <c r="E715" s="330">
        <v>6486.48</v>
      </c>
    </row>
    <row r="716" spans="2:5" x14ac:dyDescent="0.3">
      <c r="B716" s="316" t="s">
        <v>954</v>
      </c>
      <c r="C716" s="380" t="s">
        <v>948</v>
      </c>
      <c r="D716" s="380" t="s">
        <v>938</v>
      </c>
      <c r="E716" s="330">
        <v>6486.48</v>
      </c>
    </row>
    <row r="717" spans="2:5" x14ac:dyDescent="0.3">
      <c r="B717" s="316" t="s">
        <v>953</v>
      </c>
      <c r="C717" s="380" t="s">
        <v>940</v>
      </c>
      <c r="D717" s="380" t="s">
        <v>938</v>
      </c>
      <c r="E717" s="330">
        <v>6486.48</v>
      </c>
    </row>
    <row r="718" spans="2:5" x14ac:dyDescent="0.3">
      <c r="B718" s="316" t="s">
        <v>957</v>
      </c>
      <c r="C718" s="380" t="s">
        <v>934</v>
      </c>
      <c r="D718" s="380" t="s">
        <v>938</v>
      </c>
      <c r="E718" s="330">
        <v>6565.02</v>
      </c>
    </row>
    <row r="719" spans="2:5" x14ac:dyDescent="0.3">
      <c r="B719" s="316" t="s">
        <v>952</v>
      </c>
      <c r="C719" s="380" t="s">
        <v>948</v>
      </c>
      <c r="D719" s="380" t="s">
        <v>938</v>
      </c>
      <c r="E719" s="330">
        <v>6577.2</v>
      </c>
    </row>
    <row r="720" spans="2:5" x14ac:dyDescent="0.3">
      <c r="B720" s="316" t="s">
        <v>959</v>
      </c>
      <c r="C720" s="380" t="s">
        <v>934</v>
      </c>
      <c r="D720" s="380" t="s">
        <v>938</v>
      </c>
      <c r="E720" s="330">
        <v>6577.2</v>
      </c>
    </row>
    <row r="721" spans="2:5" x14ac:dyDescent="0.3">
      <c r="B721" s="316" t="s">
        <v>967</v>
      </c>
      <c r="C721" s="380" t="s">
        <v>940</v>
      </c>
      <c r="D721" s="380" t="s">
        <v>938</v>
      </c>
      <c r="E721" s="330">
        <v>6577.2</v>
      </c>
    </row>
    <row r="722" spans="2:5" x14ac:dyDescent="0.3">
      <c r="B722" s="316" t="s">
        <v>976</v>
      </c>
      <c r="C722" s="380" t="s">
        <v>956</v>
      </c>
      <c r="D722" s="380" t="s">
        <v>938</v>
      </c>
      <c r="E722" s="330">
        <v>6577.2</v>
      </c>
    </row>
    <row r="723" spans="2:5" x14ac:dyDescent="0.3">
      <c r="B723" s="316" t="s">
        <v>963</v>
      </c>
      <c r="C723" s="380" t="s">
        <v>934</v>
      </c>
      <c r="D723" s="380" t="s">
        <v>938</v>
      </c>
      <c r="E723" s="330">
        <v>6577.2</v>
      </c>
    </row>
    <row r="724" spans="2:5" x14ac:dyDescent="0.3">
      <c r="B724" s="316" t="s">
        <v>975</v>
      </c>
      <c r="C724" s="380" t="s">
        <v>934</v>
      </c>
      <c r="D724" s="380" t="s">
        <v>938</v>
      </c>
      <c r="E724" s="330">
        <v>6577.2</v>
      </c>
    </row>
    <row r="725" spans="2:5" x14ac:dyDescent="0.3">
      <c r="B725" s="316" t="s">
        <v>941</v>
      </c>
      <c r="C725" s="380" t="s">
        <v>948</v>
      </c>
      <c r="D725" s="380" t="s">
        <v>938</v>
      </c>
      <c r="E725" s="330">
        <v>6577.2</v>
      </c>
    </row>
    <row r="726" spans="2:5" x14ac:dyDescent="0.3">
      <c r="B726" s="316" t="s">
        <v>975</v>
      </c>
      <c r="C726" s="380" t="s">
        <v>940</v>
      </c>
      <c r="D726" s="380" t="s">
        <v>938</v>
      </c>
      <c r="E726" s="330">
        <v>6577.2</v>
      </c>
    </row>
    <row r="727" spans="2:5" x14ac:dyDescent="0.3">
      <c r="B727" s="316" t="s">
        <v>977</v>
      </c>
      <c r="C727" s="380" t="s">
        <v>940</v>
      </c>
      <c r="D727" s="380" t="s">
        <v>938</v>
      </c>
      <c r="E727" s="330">
        <v>6587.99</v>
      </c>
    </row>
    <row r="728" spans="2:5" x14ac:dyDescent="0.3">
      <c r="B728" s="316" t="s">
        <v>947</v>
      </c>
      <c r="C728" s="380" t="s">
        <v>950</v>
      </c>
      <c r="D728" s="380" t="s">
        <v>938</v>
      </c>
      <c r="E728" s="330">
        <v>6587.99</v>
      </c>
    </row>
    <row r="729" spans="2:5" x14ac:dyDescent="0.3">
      <c r="B729" s="316" t="s">
        <v>959</v>
      </c>
      <c r="C729" s="380" t="s">
        <v>936</v>
      </c>
      <c r="D729" s="380" t="s">
        <v>938</v>
      </c>
      <c r="E729" s="330">
        <v>6611.2199999999993</v>
      </c>
    </row>
    <row r="730" spans="2:5" x14ac:dyDescent="0.3">
      <c r="B730" s="316" t="s">
        <v>947</v>
      </c>
      <c r="C730" s="380" t="s">
        <v>942</v>
      </c>
      <c r="D730" s="380" t="s">
        <v>938</v>
      </c>
      <c r="E730" s="330">
        <v>6611.2199999999993</v>
      </c>
    </row>
    <row r="731" spans="2:5" x14ac:dyDescent="0.3">
      <c r="B731" s="316" t="s">
        <v>947</v>
      </c>
      <c r="C731" s="380" t="s">
        <v>950</v>
      </c>
      <c r="D731" s="380" t="s">
        <v>938</v>
      </c>
      <c r="E731" s="330">
        <v>6711.13</v>
      </c>
    </row>
    <row r="732" spans="2:5" x14ac:dyDescent="0.3">
      <c r="B732" s="316" t="s">
        <v>957</v>
      </c>
      <c r="C732" s="380" t="s">
        <v>956</v>
      </c>
      <c r="D732" s="380" t="s">
        <v>938</v>
      </c>
      <c r="E732" s="330">
        <v>6721.33</v>
      </c>
    </row>
    <row r="733" spans="2:5" x14ac:dyDescent="0.3">
      <c r="B733" s="316" t="s">
        <v>957</v>
      </c>
      <c r="C733" s="380" t="s">
        <v>942</v>
      </c>
      <c r="D733" s="380" t="s">
        <v>938</v>
      </c>
      <c r="E733" s="330">
        <v>6735.96</v>
      </c>
    </row>
    <row r="734" spans="2:5" x14ac:dyDescent="0.3">
      <c r="B734" s="316" t="s">
        <v>977</v>
      </c>
      <c r="C734" s="380" t="s">
        <v>956</v>
      </c>
      <c r="D734" s="380" t="s">
        <v>938</v>
      </c>
      <c r="E734" s="330">
        <v>6735.96</v>
      </c>
    </row>
    <row r="735" spans="2:5" x14ac:dyDescent="0.3">
      <c r="B735" s="316" t="s">
        <v>939</v>
      </c>
      <c r="C735" s="380" t="s">
        <v>934</v>
      </c>
      <c r="D735" s="380" t="s">
        <v>938</v>
      </c>
      <c r="E735" s="330">
        <v>6772.7</v>
      </c>
    </row>
    <row r="736" spans="2:5" x14ac:dyDescent="0.3">
      <c r="B736" s="316" t="s">
        <v>957</v>
      </c>
      <c r="C736" s="380" t="s">
        <v>934</v>
      </c>
      <c r="D736" s="380" t="s">
        <v>938</v>
      </c>
      <c r="E736" s="330">
        <v>6772.7</v>
      </c>
    </row>
    <row r="737" spans="2:5" x14ac:dyDescent="0.3">
      <c r="B737" s="316" t="s">
        <v>975</v>
      </c>
      <c r="C737" s="380" t="s">
        <v>934</v>
      </c>
      <c r="D737" s="380" t="s">
        <v>938</v>
      </c>
      <c r="E737" s="330">
        <v>6772.7</v>
      </c>
    </row>
    <row r="738" spans="2:5" x14ac:dyDescent="0.3">
      <c r="B738" s="316" t="s">
        <v>953</v>
      </c>
      <c r="C738" s="380" t="s">
        <v>942</v>
      </c>
      <c r="D738" s="380" t="s">
        <v>938</v>
      </c>
      <c r="E738" s="330">
        <v>6772.7</v>
      </c>
    </row>
    <row r="739" spans="2:5" x14ac:dyDescent="0.3">
      <c r="B739" s="316" t="s">
        <v>959</v>
      </c>
      <c r="C739" s="380" t="s">
        <v>956</v>
      </c>
      <c r="D739" s="380" t="s">
        <v>938</v>
      </c>
      <c r="E739" s="330">
        <v>6772.7</v>
      </c>
    </row>
    <row r="740" spans="2:5" x14ac:dyDescent="0.3">
      <c r="B740" s="316" t="s">
        <v>952</v>
      </c>
      <c r="C740" s="380" t="s">
        <v>936</v>
      </c>
      <c r="D740" s="380" t="s">
        <v>938</v>
      </c>
      <c r="E740" s="330">
        <v>6772.7</v>
      </c>
    </row>
    <row r="741" spans="2:5" x14ac:dyDescent="0.3">
      <c r="B741" s="316" t="s">
        <v>967</v>
      </c>
      <c r="C741" s="380" t="s">
        <v>950</v>
      </c>
      <c r="D741" s="380" t="s">
        <v>938</v>
      </c>
      <c r="E741" s="330">
        <v>6772.7</v>
      </c>
    </row>
    <row r="742" spans="2:5" x14ac:dyDescent="0.3">
      <c r="B742" s="316" t="s">
        <v>962</v>
      </c>
      <c r="C742" s="380" t="s">
        <v>950</v>
      </c>
      <c r="D742" s="380" t="s">
        <v>938</v>
      </c>
      <c r="E742" s="330">
        <v>6772.7</v>
      </c>
    </row>
    <row r="743" spans="2:5" x14ac:dyDescent="0.3">
      <c r="B743" s="316" t="s">
        <v>977</v>
      </c>
      <c r="C743" s="380" t="s">
        <v>940</v>
      </c>
      <c r="D743" s="380" t="s">
        <v>938</v>
      </c>
      <c r="E743" s="330">
        <v>6772.7</v>
      </c>
    </row>
    <row r="744" spans="2:5" x14ac:dyDescent="0.3">
      <c r="B744" s="316" t="s">
        <v>937</v>
      </c>
      <c r="C744" s="380" t="s">
        <v>934</v>
      </c>
      <c r="D744" s="380" t="s">
        <v>938</v>
      </c>
      <c r="E744" s="330">
        <v>6864.58</v>
      </c>
    </row>
    <row r="745" spans="2:5" x14ac:dyDescent="0.3">
      <c r="B745" s="316" t="s">
        <v>941</v>
      </c>
      <c r="C745" s="380" t="s">
        <v>936</v>
      </c>
      <c r="D745" s="380" t="s">
        <v>938</v>
      </c>
      <c r="E745" s="330">
        <v>6877.64</v>
      </c>
    </row>
    <row r="746" spans="2:5" x14ac:dyDescent="0.3">
      <c r="B746" s="316" t="s">
        <v>961</v>
      </c>
      <c r="C746" s="380" t="s">
        <v>940</v>
      </c>
      <c r="D746" s="380" t="s">
        <v>938</v>
      </c>
      <c r="E746" s="330">
        <v>6877.64</v>
      </c>
    </row>
    <row r="747" spans="2:5" x14ac:dyDescent="0.3">
      <c r="B747" s="316" t="s">
        <v>941</v>
      </c>
      <c r="C747" s="380" t="s">
        <v>948</v>
      </c>
      <c r="D747" s="380" t="s">
        <v>938</v>
      </c>
      <c r="E747" s="330">
        <v>6877.64</v>
      </c>
    </row>
    <row r="748" spans="2:5" x14ac:dyDescent="0.3">
      <c r="B748" s="316" t="s">
        <v>963</v>
      </c>
      <c r="C748" s="380" t="s">
        <v>940</v>
      </c>
      <c r="D748" s="380" t="s">
        <v>938</v>
      </c>
      <c r="E748" s="330">
        <v>6957.41</v>
      </c>
    </row>
    <row r="749" spans="2:5" x14ac:dyDescent="0.3">
      <c r="B749" s="316" t="s">
        <v>958</v>
      </c>
      <c r="C749" s="380" t="s">
        <v>948</v>
      </c>
      <c r="D749" s="380" t="s">
        <v>938</v>
      </c>
      <c r="E749" s="330">
        <v>6957.41</v>
      </c>
    </row>
    <row r="750" spans="2:5" x14ac:dyDescent="0.3">
      <c r="B750" s="316" t="s">
        <v>977</v>
      </c>
      <c r="C750" s="380" t="s">
        <v>936</v>
      </c>
      <c r="D750" s="380" t="s">
        <v>938</v>
      </c>
      <c r="E750" s="330">
        <v>6961.4999999999991</v>
      </c>
    </row>
    <row r="751" spans="2:5" x14ac:dyDescent="0.3">
      <c r="B751" s="316" t="s">
        <v>933</v>
      </c>
      <c r="C751" s="380" t="s">
        <v>942</v>
      </c>
      <c r="D751" s="380" t="s">
        <v>938</v>
      </c>
      <c r="E751" s="330">
        <v>6961.4999999999991</v>
      </c>
    </row>
    <row r="752" spans="2:5" x14ac:dyDescent="0.3">
      <c r="B752" s="316" t="s">
        <v>933</v>
      </c>
      <c r="C752" s="380" t="s">
        <v>950</v>
      </c>
      <c r="D752" s="380" t="s">
        <v>938</v>
      </c>
      <c r="E752" s="330">
        <v>6985.44</v>
      </c>
    </row>
    <row r="753" spans="2:5" x14ac:dyDescent="0.3">
      <c r="B753" s="316" t="s">
        <v>937</v>
      </c>
      <c r="C753" s="380" t="s">
        <v>948</v>
      </c>
      <c r="D753" s="380" t="s">
        <v>938</v>
      </c>
      <c r="E753" s="330">
        <v>7018.9800000000005</v>
      </c>
    </row>
    <row r="754" spans="2:5" x14ac:dyDescent="0.3">
      <c r="B754" s="316" t="s">
        <v>945</v>
      </c>
      <c r="C754" s="380" t="s">
        <v>934</v>
      </c>
      <c r="D754" s="380" t="s">
        <v>938</v>
      </c>
      <c r="E754" s="330">
        <v>7033.95</v>
      </c>
    </row>
    <row r="755" spans="2:5" x14ac:dyDescent="0.3">
      <c r="B755" s="316" t="s">
        <v>952</v>
      </c>
      <c r="C755" s="380" t="s">
        <v>940</v>
      </c>
      <c r="D755" s="380" t="s">
        <v>938</v>
      </c>
      <c r="E755" s="330">
        <v>7033.95</v>
      </c>
    </row>
    <row r="756" spans="2:5" x14ac:dyDescent="0.3">
      <c r="B756" s="316" t="s">
        <v>957</v>
      </c>
      <c r="C756" s="380" t="s">
        <v>950</v>
      </c>
      <c r="D756" s="380" t="s">
        <v>938</v>
      </c>
      <c r="E756" s="330">
        <v>7033.95</v>
      </c>
    </row>
    <row r="757" spans="2:5" x14ac:dyDescent="0.3">
      <c r="B757" s="316" t="s">
        <v>973</v>
      </c>
      <c r="C757" s="380" t="s">
        <v>948</v>
      </c>
      <c r="D757" s="380" t="s">
        <v>938</v>
      </c>
      <c r="E757" s="330">
        <v>7033.95</v>
      </c>
    </row>
    <row r="758" spans="2:5" x14ac:dyDescent="0.3">
      <c r="B758" s="316" t="s">
        <v>976</v>
      </c>
      <c r="C758" s="380" t="s">
        <v>956</v>
      </c>
      <c r="D758" s="380" t="s">
        <v>938</v>
      </c>
      <c r="E758" s="330">
        <v>7033.95</v>
      </c>
    </row>
    <row r="759" spans="2:5" x14ac:dyDescent="0.3">
      <c r="B759" s="316" t="s">
        <v>945</v>
      </c>
      <c r="C759" s="380" t="s">
        <v>948</v>
      </c>
      <c r="D759" s="380" t="s">
        <v>935</v>
      </c>
      <c r="E759" s="330">
        <v>7035.57</v>
      </c>
    </row>
    <row r="760" spans="2:5" x14ac:dyDescent="0.3">
      <c r="B760" s="316" t="s">
        <v>958</v>
      </c>
      <c r="C760" s="380" t="s">
        <v>934</v>
      </c>
      <c r="D760" s="380" t="s">
        <v>935</v>
      </c>
      <c r="E760" s="330">
        <v>7035.57</v>
      </c>
    </row>
    <row r="761" spans="2:5" x14ac:dyDescent="0.3">
      <c r="B761" s="316" t="s">
        <v>941</v>
      </c>
      <c r="C761" s="380" t="s">
        <v>940</v>
      </c>
      <c r="D761" s="380" t="s">
        <v>938</v>
      </c>
      <c r="E761" s="330">
        <v>7080.55</v>
      </c>
    </row>
    <row r="762" spans="2:5" x14ac:dyDescent="0.3">
      <c r="B762" s="316" t="s">
        <v>974</v>
      </c>
      <c r="C762" s="380" t="s">
        <v>956</v>
      </c>
      <c r="D762" s="380" t="s">
        <v>938</v>
      </c>
      <c r="E762" s="330">
        <v>7080.55</v>
      </c>
    </row>
    <row r="763" spans="2:5" x14ac:dyDescent="0.3">
      <c r="B763" s="316" t="s">
        <v>941</v>
      </c>
      <c r="C763" s="380" t="s">
        <v>942</v>
      </c>
      <c r="D763" s="380" t="s">
        <v>938</v>
      </c>
      <c r="E763" s="330">
        <v>7110.1799999999994</v>
      </c>
    </row>
    <row r="764" spans="2:5" x14ac:dyDescent="0.3">
      <c r="B764" s="316" t="s">
        <v>964</v>
      </c>
      <c r="C764" s="380" t="s">
        <v>956</v>
      </c>
      <c r="D764" s="380" t="s">
        <v>938</v>
      </c>
      <c r="E764" s="330">
        <v>7190.26</v>
      </c>
    </row>
    <row r="765" spans="2:5" x14ac:dyDescent="0.3">
      <c r="B765" s="316" t="s">
        <v>939</v>
      </c>
      <c r="C765" s="380" t="s">
        <v>956</v>
      </c>
      <c r="D765" s="380" t="s">
        <v>938</v>
      </c>
      <c r="E765" s="330">
        <v>7190.26</v>
      </c>
    </row>
    <row r="766" spans="2:5" x14ac:dyDescent="0.3">
      <c r="B766" s="316" t="s">
        <v>933</v>
      </c>
      <c r="C766" s="380" t="s">
        <v>956</v>
      </c>
      <c r="D766" s="380" t="s">
        <v>938</v>
      </c>
      <c r="E766" s="330">
        <v>7203.69</v>
      </c>
    </row>
    <row r="767" spans="2:5" x14ac:dyDescent="0.3">
      <c r="B767" s="316" t="s">
        <v>957</v>
      </c>
      <c r="C767" s="380" t="s">
        <v>948</v>
      </c>
      <c r="D767" s="380" t="s">
        <v>938</v>
      </c>
      <c r="E767" s="330">
        <v>7264.92</v>
      </c>
    </row>
    <row r="768" spans="2:5" x14ac:dyDescent="0.3">
      <c r="B768" s="316" t="s">
        <v>933</v>
      </c>
      <c r="C768" s="380" t="s">
        <v>956</v>
      </c>
      <c r="D768" s="380" t="s">
        <v>938</v>
      </c>
      <c r="E768" s="330">
        <v>7265.26</v>
      </c>
    </row>
    <row r="769" spans="2:5" x14ac:dyDescent="0.3">
      <c r="B769" s="316" t="s">
        <v>975</v>
      </c>
      <c r="C769" s="380" t="s">
        <v>956</v>
      </c>
      <c r="D769" s="380" t="s">
        <v>938</v>
      </c>
      <c r="E769" s="330">
        <v>7326.83</v>
      </c>
    </row>
    <row r="770" spans="2:5" x14ac:dyDescent="0.3">
      <c r="B770" s="316" t="s">
        <v>939</v>
      </c>
      <c r="C770" s="380" t="s">
        <v>936</v>
      </c>
      <c r="D770" s="380" t="s">
        <v>938</v>
      </c>
      <c r="E770" s="330">
        <v>7346.57</v>
      </c>
    </row>
    <row r="771" spans="2:5" x14ac:dyDescent="0.3">
      <c r="B771" s="316" t="s">
        <v>977</v>
      </c>
      <c r="C771" s="380" t="s">
        <v>942</v>
      </c>
      <c r="D771" s="380" t="s">
        <v>938</v>
      </c>
      <c r="E771" s="330">
        <v>7358.06</v>
      </c>
    </row>
    <row r="772" spans="2:5" x14ac:dyDescent="0.3">
      <c r="B772" s="316" t="s">
        <v>961</v>
      </c>
      <c r="C772" s="380" t="s">
        <v>950</v>
      </c>
      <c r="D772" s="380" t="s">
        <v>938</v>
      </c>
      <c r="E772" s="330">
        <v>7359.66</v>
      </c>
    </row>
    <row r="773" spans="2:5" x14ac:dyDescent="0.3">
      <c r="B773" s="316" t="s">
        <v>964</v>
      </c>
      <c r="C773" s="380" t="s">
        <v>936</v>
      </c>
      <c r="D773" s="380" t="s">
        <v>938</v>
      </c>
      <c r="E773" s="330">
        <v>7359.66</v>
      </c>
    </row>
    <row r="774" spans="2:5" x14ac:dyDescent="0.3">
      <c r="B774" s="316" t="s">
        <v>975</v>
      </c>
      <c r="C774" s="380" t="s">
        <v>950</v>
      </c>
      <c r="D774" s="380" t="s">
        <v>938</v>
      </c>
      <c r="E774" s="330">
        <v>7359.66</v>
      </c>
    </row>
    <row r="775" spans="2:5" x14ac:dyDescent="0.3">
      <c r="B775" s="316" t="s">
        <v>957</v>
      </c>
      <c r="C775" s="380" t="s">
        <v>942</v>
      </c>
      <c r="D775" s="380" t="s">
        <v>938</v>
      </c>
      <c r="E775" s="330">
        <v>7388.4</v>
      </c>
    </row>
    <row r="776" spans="2:5" x14ac:dyDescent="0.3">
      <c r="B776" s="316" t="s">
        <v>977</v>
      </c>
      <c r="C776" s="380" t="s">
        <v>950</v>
      </c>
      <c r="D776" s="380" t="s">
        <v>938</v>
      </c>
      <c r="E776" s="330">
        <v>7388.4</v>
      </c>
    </row>
    <row r="777" spans="2:5" x14ac:dyDescent="0.3">
      <c r="B777" s="316" t="s">
        <v>952</v>
      </c>
      <c r="C777" s="380" t="s">
        <v>956</v>
      </c>
      <c r="D777" s="380" t="s">
        <v>938</v>
      </c>
      <c r="E777" s="330">
        <v>7484.4</v>
      </c>
    </row>
    <row r="778" spans="2:5" x14ac:dyDescent="0.3">
      <c r="B778" s="316" t="s">
        <v>962</v>
      </c>
      <c r="C778" s="380" t="s">
        <v>950</v>
      </c>
      <c r="D778" s="380" t="s">
        <v>938</v>
      </c>
      <c r="E778" s="330">
        <v>7502.88</v>
      </c>
    </row>
    <row r="779" spans="2:5" x14ac:dyDescent="0.3">
      <c r="B779" s="316" t="s">
        <v>973</v>
      </c>
      <c r="C779" s="380" t="s">
        <v>936</v>
      </c>
      <c r="D779" s="380" t="s">
        <v>938</v>
      </c>
      <c r="E779" s="330">
        <v>7516.7999999999993</v>
      </c>
    </row>
    <row r="780" spans="2:5" x14ac:dyDescent="0.3">
      <c r="B780" s="316" t="s">
        <v>960</v>
      </c>
      <c r="C780" s="380" t="s">
        <v>950</v>
      </c>
      <c r="D780" s="380" t="s">
        <v>938</v>
      </c>
      <c r="E780" s="330">
        <v>7588.62</v>
      </c>
    </row>
    <row r="781" spans="2:5" x14ac:dyDescent="0.3">
      <c r="B781" s="316" t="s">
        <v>952</v>
      </c>
      <c r="C781" s="380" t="s">
        <v>934</v>
      </c>
      <c r="D781" s="380" t="s">
        <v>938</v>
      </c>
      <c r="E781" s="330">
        <v>7659.1900000000005</v>
      </c>
    </row>
    <row r="782" spans="2:5" x14ac:dyDescent="0.3">
      <c r="B782" s="316" t="s">
        <v>953</v>
      </c>
      <c r="C782" s="380" t="s">
        <v>936</v>
      </c>
      <c r="D782" s="380" t="s">
        <v>938</v>
      </c>
      <c r="E782" s="330">
        <v>7659.1900000000005</v>
      </c>
    </row>
    <row r="783" spans="2:5" x14ac:dyDescent="0.3">
      <c r="B783" s="316" t="s">
        <v>976</v>
      </c>
      <c r="C783" s="380" t="s">
        <v>934</v>
      </c>
      <c r="D783" s="380" t="s">
        <v>938</v>
      </c>
      <c r="E783" s="330">
        <v>7729.15</v>
      </c>
    </row>
    <row r="784" spans="2:5" x14ac:dyDescent="0.3">
      <c r="B784" s="316" t="s">
        <v>945</v>
      </c>
      <c r="C784" s="380" t="s">
        <v>948</v>
      </c>
      <c r="D784" s="380" t="s">
        <v>938</v>
      </c>
      <c r="E784" s="330">
        <v>7729.15</v>
      </c>
    </row>
    <row r="785" spans="2:5" x14ac:dyDescent="0.3">
      <c r="B785" s="316" t="s">
        <v>953</v>
      </c>
      <c r="C785" s="380" t="s">
        <v>956</v>
      </c>
      <c r="D785" s="380" t="s">
        <v>938</v>
      </c>
      <c r="E785" s="330">
        <v>7764.24</v>
      </c>
    </row>
    <row r="786" spans="2:5" x14ac:dyDescent="0.3">
      <c r="B786" s="316" t="s">
        <v>954</v>
      </c>
      <c r="C786" s="380" t="s">
        <v>950</v>
      </c>
      <c r="D786" s="380" t="s">
        <v>938</v>
      </c>
      <c r="E786" s="330">
        <v>7764.24</v>
      </c>
    </row>
    <row r="787" spans="2:5" x14ac:dyDescent="0.3">
      <c r="B787" s="316" t="s">
        <v>964</v>
      </c>
      <c r="C787" s="380" t="s">
        <v>936</v>
      </c>
      <c r="D787" s="380" t="s">
        <v>935</v>
      </c>
      <c r="E787" s="330">
        <v>7817.3</v>
      </c>
    </row>
    <row r="788" spans="2:5" x14ac:dyDescent="0.3">
      <c r="B788" s="316" t="s">
        <v>965</v>
      </c>
      <c r="C788" s="380" t="s">
        <v>942</v>
      </c>
      <c r="D788" s="380" t="s">
        <v>935</v>
      </c>
      <c r="E788" s="330">
        <v>7817.3</v>
      </c>
    </row>
    <row r="789" spans="2:5" x14ac:dyDescent="0.3">
      <c r="B789" s="316" t="s">
        <v>977</v>
      </c>
      <c r="C789" s="380" t="s">
        <v>956</v>
      </c>
      <c r="D789" s="380" t="s">
        <v>938</v>
      </c>
      <c r="E789" s="330">
        <v>7971.81</v>
      </c>
    </row>
    <row r="790" spans="2:5" x14ac:dyDescent="0.3">
      <c r="B790" s="316" t="s">
        <v>967</v>
      </c>
      <c r="C790" s="380" t="s">
        <v>936</v>
      </c>
      <c r="D790" s="380" t="s">
        <v>938</v>
      </c>
      <c r="E790" s="330">
        <v>7971.81</v>
      </c>
    </row>
    <row r="791" spans="2:5" x14ac:dyDescent="0.3">
      <c r="B791" s="316" t="s">
        <v>939</v>
      </c>
      <c r="C791" s="380" t="s">
        <v>942</v>
      </c>
      <c r="D791" s="380" t="s">
        <v>938</v>
      </c>
      <c r="E791" s="330">
        <v>7971.81</v>
      </c>
    </row>
    <row r="792" spans="2:5" x14ac:dyDescent="0.3">
      <c r="B792" s="316" t="s">
        <v>958</v>
      </c>
      <c r="C792" s="380" t="s">
        <v>940</v>
      </c>
      <c r="D792" s="380" t="s">
        <v>938</v>
      </c>
      <c r="E792" s="330">
        <v>7971.81</v>
      </c>
    </row>
    <row r="793" spans="2:5" x14ac:dyDescent="0.3">
      <c r="B793" s="316" t="s">
        <v>964</v>
      </c>
      <c r="C793" s="380" t="s">
        <v>940</v>
      </c>
      <c r="D793" s="380" t="s">
        <v>938</v>
      </c>
      <c r="E793" s="330">
        <v>7999.52</v>
      </c>
    </row>
    <row r="794" spans="2:5" x14ac:dyDescent="0.3">
      <c r="B794" s="316" t="s">
        <v>958</v>
      </c>
      <c r="C794" s="380" t="s">
        <v>950</v>
      </c>
      <c r="D794" s="380" t="s">
        <v>938</v>
      </c>
      <c r="E794" s="330">
        <v>7999.52</v>
      </c>
    </row>
    <row r="795" spans="2:5" x14ac:dyDescent="0.3">
      <c r="B795" s="316" t="s">
        <v>951</v>
      </c>
      <c r="C795" s="380" t="s">
        <v>936</v>
      </c>
      <c r="D795" s="380" t="s">
        <v>938</v>
      </c>
      <c r="E795" s="330">
        <v>7999.52</v>
      </c>
    </row>
    <row r="796" spans="2:5" x14ac:dyDescent="0.3">
      <c r="B796" s="316" t="s">
        <v>954</v>
      </c>
      <c r="C796" s="380" t="s">
        <v>956</v>
      </c>
      <c r="D796" s="380" t="s">
        <v>938</v>
      </c>
      <c r="E796" s="330">
        <v>7999.52</v>
      </c>
    </row>
    <row r="797" spans="2:5" x14ac:dyDescent="0.3">
      <c r="B797" s="316" t="s">
        <v>952</v>
      </c>
      <c r="C797" s="380" t="s">
        <v>940</v>
      </c>
      <c r="D797" s="380" t="s">
        <v>938</v>
      </c>
      <c r="E797" s="330">
        <v>8196.32</v>
      </c>
    </row>
    <row r="798" spans="2:5" x14ac:dyDescent="0.3">
      <c r="B798" s="316" t="s">
        <v>954</v>
      </c>
      <c r="C798" s="380" t="s">
        <v>950</v>
      </c>
      <c r="D798" s="380" t="s">
        <v>938</v>
      </c>
      <c r="E798" s="330">
        <v>8196.32</v>
      </c>
    </row>
    <row r="799" spans="2:5" x14ac:dyDescent="0.3">
      <c r="B799" s="316" t="s">
        <v>962</v>
      </c>
      <c r="C799" s="380" t="s">
        <v>948</v>
      </c>
      <c r="D799" s="380" t="s">
        <v>938</v>
      </c>
      <c r="E799" s="330">
        <v>8232.84</v>
      </c>
    </row>
    <row r="800" spans="2:5" x14ac:dyDescent="0.3">
      <c r="B800" s="316" t="s">
        <v>975</v>
      </c>
      <c r="C800" s="380" t="s">
        <v>956</v>
      </c>
      <c r="D800" s="380" t="s">
        <v>938</v>
      </c>
      <c r="E800" s="330">
        <v>8232.84</v>
      </c>
    </row>
    <row r="801" spans="2:5" x14ac:dyDescent="0.3">
      <c r="B801" s="316" t="s">
        <v>955</v>
      </c>
      <c r="C801" s="380" t="s">
        <v>940</v>
      </c>
      <c r="D801" s="380" t="s">
        <v>938</v>
      </c>
      <c r="E801" s="330">
        <v>8268.48</v>
      </c>
    </row>
    <row r="802" spans="2:5" x14ac:dyDescent="0.3">
      <c r="B802" s="316" t="s">
        <v>939</v>
      </c>
      <c r="C802" s="380" t="s">
        <v>942</v>
      </c>
      <c r="D802" s="380" t="s">
        <v>938</v>
      </c>
      <c r="E802" s="330">
        <v>8273.59</v>
      </c>
    </row>
    <row r="803" spans="2:5" x14ac:dyDescent="0.3">
      <c r="B803" s="316" t="s">
        <v>957</v>
      </c>
      <c r="C803" s="380" t="s">
        <v>950</v>
      </c>
      <c r="D803" s="380" t="s">
        <v>938</v>
      </c>
      <c r="E803" s="330">
        <v>8284.43</v>
      </c>
    </row>
    <row r="804" spans="2:5" x14ac:dyDescent="0.3">
      <c r="B804" s="316" t="s">
        <v>968</v>
      </c>
      <c r="C804" s="380" t="s">
        <v>934</v>
      </c>
      <c r="D804" s="380" t="s">
        <v>938</v>
      </c>
      <c r="E804" s="330">
        <v>8440.74</v>
      </c>
    </row>
    <row r="805" spans="2:5" x14ac:dyDescent="0.3">
      <c r="B805" s="316" t="s">
        <v>954</v>
      </c>
      <c r="C805" s="380" t="s">
        <v>956</v>
      </c>
      <c r="D805" s="380" t="s">
        <v>938</v>
      </c>
      <c r="E805" s="330">
        <v>8456.4</v>
      </c>
    </row>
    <row r="806" spans="2:5" x14ac:dyDescent="0.3">
      <c r="B806" s="316" t="s">
        <v>952</v>
      </c>
      <c r="C806" s="380" t="s">
        <v>942</v>
      </c>
      <c r="D806" s="380" t="s">
        <v>938</v>
      </c>
      <c r="E806" s="330">
        <v>8572.33</v>
      </c>
    </row>
    <row r="807" spans="2:5" x14ac:dyDescent="0.3">
      <c r="B807" s="316" t="s">
        <v>969</v>
      </c>
      <c r="C807" s="380" t="s">
        <v>940</v>
      </c>
      <c r="D807" s="380" t="s">
        <v>938</v>
      </c>
      <c r="E807" s="330">
        <v>8597.0499999999993</v>
      </c>
    </row>
    <row r="808" spans="2:5" x14ac:dyDescent="0.3">
      <c r="B808" s="316" t="s">
        <v>971</v>
      </c>
      <c r="C808" s="380" t="s">
        <v>936</v>
      </c>
      <c r="D808" s="380" t="s">
        <v>938</v>
      </c>
      <c r="E808" s="330">
        <v>8597.0499999999993</v>
      </c>
    </row>
    <row r="809" spans="2:5" x14ac:dyDescent="0.3">
      <c r="B809" s="316" t="s">
        <v>947</v>
      </c>
      <c r="C809" s="380" t="s">
        <v>940</v>
      </c>
      <c r="D809" s="380" t="s">
        <v>938</v>
      </c>
      <c r="E809" s="330">
        <v>8597.0499999999993</v>
      </c>
    </row>
    <row r="810" spans="2:5" x14ac:dyDescent="0.3">
      <c r="B810" s="316" t="s">
        <v>962</v>
      </c>
      <c r="C810" s="380" t="s">
        <v>934</v>
      </c>
      <c r="D810" s="380" t="s">
        <v>935</v>
      </c>
      <c r="E810" s="330">
        <v>8599.0300000000007</v>
      </c>
    </row>
    <row r="811" spans="2:5" x14ac:dyDescent="0.3">
      <c r="B811" s="316" t="s">
        <v>975</v>
      </c>
      <c r="C811" s="380" t="s">
        <v>956</v>
      </c>
      <c r="D811" s="380" t="s">
        <v>935</v>
      </c>
      <c r="E811" s="330">
        <v>8599.0300000000007</v>
      </c>
    </row>
    <row r="812" spans="2:5" x14ac:dyDescent="0.3">
      <c r="B812" s="316" t="s">
        <v>970</v>
      </c>
      <c r="C812" s="380" t="s">
        <v>956</v>
      </c>
      <c r="D812" s="380" t="s">
        <v>938</v>
      </c>
      <c r="E812" s="330">
        <v>8712.86</v>
      </c>
    </row>
    <row r="813" spans="2:5" x14ac:dyDescent="0.3">
      <c r="B813" s="316" t="s">
        <v>937</v>
      </c>
      <c r="C813" s="380" t="s">
        <v>950</v>
      </c>
      <c r="D813" s="380" t="s">
        <v>938</v>
      </c>
      <c r="E813" s="330">
        <v>8759.1</v>
      </c>
    </row>
    <row r="814" spans="2:5" x14ac:dyDescent="0.3">
      <c r="B814" s="316" t="s">
        <v>961</v>
      </c>
      <c r="C814" s="380" t="s">
        <v>956</v>
      </c>
      <c r="D814" s="380" t="s">
        <v>938</v>
      </c>
      <c r="E814" s="330">
        <v>8832.24</v>
      </c>
    </row>
    <row r="815" spans="2:5" x14ac:dyDescent="0.3">
      <c r="B815" s="316" t="s">
        <v>976</v>
      </c>
      <c r="C815" s="380" t="s">
        <v>934</v>
      </c>
      <c r="D815" s="380" t="s">
        <v>938</v>
      </c>
      <c r="E815" s="330">
        <v>8909.67</v>
      </c>
    </row>
    <row r="816" spans="2:5" x14ac:dyDescent="0.3">
      <c r="B816" s="316" t="s">
        <v>966</v>
      </c>
      <c r="C816" s="380" t="s">
        <v>940</v>
      </c>
      <c r="D816" s="380" t="s">
        <v>938</v>
      </c>
      <c r="E816" s="330">
        <v>8909.67</v>
      </c>
    </row>
    <row r="817" spans="2:5" x14ac:dyDescent="0.3">
      <c r="B817" s="316" t="s">
        <v>945</v>
      </c>
      <c r="C817" s="380" t="s">
        <v>942</v>
      </c>
      <c r="D817" s="380" t="s">
        <v>938</v>
      </c>
      <c r="E817" s="330">
        <v>8940.64</v>
      </c>
    </row>
    <row r="818" spans="2:5" x14ac:dyDescent="0.3">
      <c r="B818" s="316" t="s">
        <v>949</v>
      </c>
      <c r="C818" s="380" t="s">
        <v>934</v>
      </c>
      <c r="D818" s="380" t="s">
        <v>938</v>
      </c>
      <c r="E818" s="330">
        <v>8940.64</v>
      </c>
    </row>
    <row r="819" spans="2:5" x14ac:dyDescent="0.3">
      <c r="B819" s="316" t="s">
        <v>949</v>
      </c>
      <c r="C819" s="380" t="s">
        <v>956</v>
      </c>
      <c r="D819" s="380" t="s">
        <v>938</v>
      </c>
      <c r="E819" s="330">
        <v>9166.5</v>
      </c>
    </row>
    <row r="820" spans="2:5" x14ac:dyDescent="0.3">
      <c r="B820" s="316" t="s">
        <v>952</v>
      </c>
      <c r="C820" s="380" t="s">
        <v>948</v>
      </c>
      <c r="D820" s="380" t="s">
        <v>938</v>
      </c>
      <c r="E820" s="330">
        <v>9175.92</v>
      </c>
    </row>
    <row r="821" spans="2:5" x14ac:dyDescent="0.3">
      <c r="B821" s="316" t="s">
        <v>960</v>
      </c>
      <c r="C821" s="380" t="s">
        <v>936</v>
      </c>
      <c r="D821" s="380" t="s">
        <v>938</v>
      </c>
      <c r="E821" s="330">
        <v>9175.92</v>
      </c>
    </row>
    <row r="822" spans="2:5" x14ac:dyDescent="0.3">
      <c r="B822" s="316" t="s">
        <v>970</v>
      </c>
      <c r="C822" s="380" t="s">
        <v>940</v>
      </c>
      <c r="D822" s="380" t="s">
        <v>938</v>
      </c>
      <c r="E822" s="330">
        <v>9370.1999999999989</v>
      </c>
    </row>
    <row r="823" spans="2:5" x14ac:dyDescent="0.3">
      <c r="B823" s="316" t="s">
        <v>971</v>
      </c>
      <c r="C823" s="380" t="s">
        <v>950</v>
      </c>
      <c r="D823" s="380" t="s">
        <v>938</v>
      </c>
      <c r="E823" s="330">
        <v>9370.1999999999989</v>
      </c>
    </row>
    <row r="824" spans="2:5" x14ac:dyDescent="0.3">
      <c r="B824" s="316" t="s">
        <v>966</v>
      </c>
      <c r="C824" s="380" t="s">
        <v>936</v>
      </c>
      <c r="D824" s="380" t="s">
        <v>938</v>
      </c>
      <c r="E824" s="330">
        <v>9411.2000000000007</v>
      </c>
    </row>
    <row r="825" spans="2:5" x14ac:dyDescent="0.3">
      <c r="B825" s="316" t="s">
        <v>970</v>
      </c>
      <c r="C825" s="380" t="s">
        <v>936</v>
      </c>
      <c r="D825" s="380" t="s">
        <v>938</v>
      </c>
      <c r="E825" s="330">
        <v>9806.4</v>
      </c>
    </row>
    <row r="826" spans="2:5" x14ac:dyDescent="0.3">
      <c r="B826" s="316" t="s">
        <v>960</v>
      </c>
      <c r="C826" s="380" t="s">
        <v>950</v>
      </c>
      <c r="D826" s="380" t="s">
        <v>938</v>
      </c>
      <c r="E826" s="330">
        <v>9959.76</v>
      </c>
    </row>
    <row r="827" spans="2:5" x14ac:dyDescent="0.3">
      <c r="B827" s="316" t="s">
        <v>960</v>
      </c>
      <c r="C827" s="380" t="s">
        <v>940</v>
      </c>
      <c r="D827" s="380" t="s">
        <v>938</v>
      </c>
      <c r="E827" s="330">
        <v>9959.76</v>
      </c>
    </row>
    <row r="828" spans="2:5" x14ac:dyDescent="0.3">
      <c r="B828" s="316" t="s">
        <v>972</v>
      </c>
      <c r="C828" s="380" t="s">
        <v>942</v>
      </c>
      <c r="D828" s="380" t="s">
        <v>938</v>
      </c>
      <c r="E828" s="330">
        <v>10003.84</v>
      </c>
    </row>
    <row r="829" spans="2:5" x14ac:dyDescent="0.3">
      <c r="B829" s="316" t="s">
        <v>949</v>
      </c>
      <c r="C829" s="380" t="s">
        <v>942</v>
      </c>
      <c r="D829" s="380" t="s">
        <v>938</v>
      </c>
      <c r="E829" s="330">
        <v>10003.84</v>
      </c>
    </row>
    <row r="830" spans="2:5" x14ac:dyDescent="0.3">
      <c r="B830" s="316" t="s">
        <v>977</v>
      </c>
      <c r="C830" s="380" t="s">
        <v>942</v>
      </c>
      <c r="D830" s="380" t="s">
        <v>938</v>
      </c>
      <c r="E830" s="330">
        <v>10024.32</v>
      </c>
    </row>
    <row r="831" spans="2:5" x14ac:dyDescent="0.3">
      <c r="B831" s="316" t="s">
        <v>976</v>
      </c>
      <c r="C831" s="380" t="s">
        <v>948</v>
      </c>
      <c r="D831" s="380" t="s">
        <v>938</v>
      </c>
      <c r="E831" s="330">
        <v>10024.32</v>
      </c>
    </row>
    <row r="832" spans="2:5" x14ac:dyDescent="0.3">
      <c r="B832" s="316" t="s">
        <v>963</v>
      </c>
      <c r="C832" s="380" t="s">
        <v>950</v>
      </c>
      <c r="D832" s="380" t="s">
        <v>938</v>
      </c>
      <c r="E832" s="330">
        <v>10117.040000000001</v>
      </c>
    </row>
    <row r="833" spans="2:5" x14ac:dyDescent="0.3">
      <c r="B833" s="316" t="s">
        <v>945</v>
      </c>
      <c r="C833" s="380" t="s">
        <v>948</v>
      </c>
      <c r="D833" s="380" t="s">
        <v>938</v>
      </c>
      <c r="E833" s="330">
        <v>10117.040000000001</v>
      </c>
    </row>
    <row r="834" spans="2:5" x14ac:dyDescent="0.3">
      <c r="B834" s="316" t="s">
        <v>957</v>
      </c>
      <c r="C834" s="380" t="s">
        <v>936</v>
      </c>
      <c r="D834" s="380" t="s">
        <v>938</v>
      </c>
      <c r="E834" s="330">
        <v>10117.040000000001</v>
      </c>
    </row>
    <row r="835" spans="2:5" x14ac:dyDescent="0.3">
      <c r="B835" s="316" t="s">
        <v>964</v>
      </c>
      <c r="C835" s="380" t="s">
        <v>942</v>
      </c>
      <c r="D835" s="380" t="s">
        <v>938</v>
      </c>
      <c r="E835" s="330">
        <v>10117.040000000001</v>
      </c>
    </row>
    <row r="836" spans="2:5" x14ac:dyDescent="0.3">
      <c r="B836" s="316" t="s">
        <v>974</v>
      </c>
      <c r="C836" s="380" t="s">
        <v>956</v>
      </c>
      <c r="D836" s="380" t="s">
        <v>938</v>
      </c>
      <c r="E836" s="330">
        <v>10160.15</v>
      </c>
    </row>
    <row r="837" spans="2:5" x14ac:dyDescent="0.3">
      <c r="B837" s="316" t="s">
        <v>976</v>
      </c>
      <c r="C837" s="380" t="s">
        <v>942</v>
      </c>
      <c r="D837" s="380" t="s">
        <v>935</v>
      </c>
      <c r="E837" s="330">
        <v>10244.52</v>
      </c>
    </row>
    <row r="838" spans="2:5" x14ac:dyDescent="0.3">
      <c r="B838" s="316" t="s">
        <v>933</v>
      </c>
      <c r="C838" s="380" t="s">
        <v>950</v>
      </c>
      <c r="D838" s="380" t="s">
        <v>938</v>
      </c>
      <c r="E838" s="330">
        <v>10352.32</v>
      </c>
    </row>
    <row r="839" spans="2:5" x14ac:dyDescent="0.3">
      <c r="B839" s="316" t="s">
        <v>958</v>
      </c>
      <c r="C839" s="380" t="s">
        <v>942</v>
      </c>
      <c r="D839" s="380" t="s">
        <v>938</v>
      </c>
      <c r="E839" s="330">
        <v>10388.699999999999</v>
      </c>
    </row>
    <row r="840" spans="2:5" x14ac:dyDescent="0.3">
      <c r="B840" s="316" t="s">
        <v>955</v>
      </c>
      <c r="C840" s="380" t="s">
        <v>956</v>
      </c>
      <c r="D840" s="380" t="s">
        <v>938</v>
      </c>
      <c r="E840" s="330">
        <v>10587.6</v>
      </c>
    </row>
    <row r="841" spans="2:5" x14ac:dyDescent="0.3">
      <c r="B841" s="316" t="s">
        <v>947</v>
      </c>
      <c r="C841" s="380" t="s">
        <v>936</v>
      </c>
      <c r="D841" s="380" t="s">
        <v>938</v>
      </c>
      <c r="E841" s="330">
        <v>10587.6</v>
      </c>
    </row>
    <row r="842" spans="2:5" x14ac:dyDescent="0.3">
      <c r="B842" s="316" t="s">
        <v>968</v>
      </c>
      <c r="C842" s="380" t="s">
        <v>948</v>
      </c>
      <c r="D842" s="380" t="s">
        <v>938</v>
      </c>
      <c r="E842" s="330">
        <v>10724.34</v>
      </c>
    </row>
    <row r="843" spans="2:5" x14ac:dyDescent="0.3">
      <c r="B843" s="316" t="s">
        <v>977</v>
      </c>
      <c r="C843" s="380" t="s">
        <v>934</v>
      </c>
      <c r="D843" s="380" t="s">
        <v>938</v>
      </c>
      <c r="E843" s="330">
        <v>10897.38</v>
      </c>
    </row>
    <row r="844" spans="2:5" x14ac:dyDescent="0.3">
      <c r="B844" s="316" t="s">
        <v>965</v>
      </c>
      <c r="C844" s="380" t="s">
        <v>950</v>
      </c>
      <c r="D844" s="380" t="s">
        <v>938</v>
      </c>
      <c r="E844" s="330">
        <v>10897.38</v>
      </c>
    </row>
    <row r="845" spans="2:5" x14ac:dyDescent="0.3">
      <c r="B845" s="316" t="s">
        <v>963</v>
      </c>
      <c r="C845" s="380" t="s">
        <v>948</v>
      </c>
      <c r="D845" s="380" t="s">
        <v>938</v>
      </c>
      <c r="E845" s="330">
        <v>10899.359999999999</v>
      </c>
    </row>
    <row r="846" spans="2:5" x14ac:dyDescent="0.3">
      <c r="B846" s="316" t="s">
        <v>972</v>
      </c>
      <c r="C846" s="380" t="s">
        <v>942</v>
      </c>
      <c r="D846" s="380" t="s">
        <v>938</v>
      </c>
      <c r="E846" s="330">
        <v>10942.49</v>
      </c>
    </row>
    <row r="847" spans="2:5" x14ac:dyDescent="0.3">
      <c r="B847" s="316" t="s">
        <v>953</v>
      </c>
      <c r="C847" s="380" t="s">
        <v>936</v>
      </c>
      <c r="D847" s="380" t="s">
        <v>938</v>
      </c>
      <c r="E847" s="330">
        <v>11083.66</v>
      </c>
    </row>
    <row r="848" spans="2:5" x14ac:dyDescent="0.3">
      <c r="B848" s="316" t="s">
        <v>955</v>
      </c>
      <c r="C848" s="380" t="s">
        <v>950</v>
      </c>
      <c r="D848" s="380" t="s">
        <v>938</v>
      </c>
      <c r="E848" s="330">
        <v>11083.66</v>
      </c>
    </row>
    <row r="849" spans="2:5" x14ac:dyDescent="0.3">
      <c r="B849" s="316" t="s">
        <v>957</v>
      </c>
      <c r="C849" s="380" t="s">
        <v>956</v>
      </c>
      <c r="D849" s="380" t="s">
        <v>938</v>
      </c>
      <c r="E849" s="330">
        <v>11083.66</v>
      </c>
    </row>
    <row r="850" spans="2:5" x14ac:dyDescent="0.3">
      <c r="B850" s="316" t="s">
        <v>941</v>
      </c>
      <c r="C850" s="380" t="s">
        <v>940</v>
      </c>
      <c r="D850" s="380" t="s">
        <v>938</v>
      </c>
      <c r="E850" s="330">
        <v>11176.8</v>
      </c>
    </row>
    <row r="851" spans="2:5" x14ac:dyDescent="0.3">
      <c r="B851" s="316" t="s">
        <v>957</v>
      </c>
      <c r="C851" s="380" t="s">
        <v>942</v>
      </c>
      <c r="D851" s="380" t="s">
        <v>938</v>
      </c>
      <c r="E851" s="330">
        <v>11176.8</v>
      </c>
    </row>
    <row r="852" spans="2:5" x14ac:dyDescent="0.3">
      <c r="B852" s="316" t="s">
        <v>955</v>
      </c>
      <c r="C852" s="380" t="s">
        <v>940</v>
      </c>
      <c r="D852" s="380" t="s">
        <v>938</v>
      </c>
      <c r="E852" s="330">
        <v>11176.8</v>
      </c>
    </row>
    <row r="853" spans="2:5" x14ac:dyDescent="0.3">
      <c r="B853" s="316" t="s">
        <v>965</v>
      </c>
      <c r="C853" s="380" t="s">
        <v>936</v>
      </c>
      <c r="D853" s="380" t="s">
        <v>938</v>
      </c>
      <c r="E853" s="330">
        <v>11176.8</v>
      </c>
    </row>
    <row r="854" spans="2:5" x14ac:dyDescent="0.3">
      <c r="B854" s="316" t="s">
        <v>961</v>
      </c>
      <c r="C854" s="380" t="s">
        <v>950</v>
      </c>
      <c r="D854" s="380" t="s">
        <v>938</v>
      </c>
      <c r="E854" s="330">
        <v>11176.8</v>
      </c>
    </row>
    <row r="855" spans="2:5" x14ac:dyDescent="0.3">
      <c r="B855" s="316" t="s">
        <v>976</v>
      </c>
      <c r="C855" s="380" t="s">
        <v>956</v>
      </c>
      <c r="D855" s="380" t="s">
        <v>938</v>
      </c>
      <c r="E855" s="330">
        <v>11176.8</v>
      </c>
    </row>
    <row r="856" spans="2:5" x14ac:dyDescent="0.3">
      <c r="B856" s="316" t="s">
        <v>967</v>
      </c>
      <c r="C856" s="380" t="s">
        <v>934</v>
      </c>
      <c r="D856" s="380" t="s">
        <v>938</v>
      </c>
      <c r="E856" s="330">
        <v>11176.8</v>
      </c>
    </row>
    <row r="857" spans="2:5" x14ac:dyDescent="0.3">
      <c r="B857" s="316" t="s">
        <v>977</v>
      </c>
      <c r="C857" s="380" t="s">
        <v>956</v>
      </c>
      <c r="D857" s="380" t="s">
        <v>938</v>
      </c>
      <c r="E857" s="330">
        <v>11254.32</v>
      </c>
    </row>
    <row r="858" spans="2:5" x14ac:dyDescent="0.3">
      <c r="B858" s="316" t="s">
        <v>962</v>
      </c>
      <c r="C858" s="380" t="s">
        <v>950</v>
      </c>
      <c r="D858" s="380" t="s">
        <v>938</v>
      </c>
      <c r="E858" s="330">
        <v>11275.199999999999</v>
      </c>
    </row>
    <row r="859" spans="2:5" x14ac:dyDescent="0.3">
      <c r="B859" s="316" t="s">
        <v>976</v>
      </c>
      <c r="C859" s="380" t="s">
        <v>940</v>
      </c>
      <c r="D859" s="380" t="s">
        <v>938</v>
      </c>
      <c r="E859" s="330">
        <v>11275.199999999999</v>
      </c>
    </row>
    <row r="860" spans="2:5" x14ac:dyDescent="0.3">
      <c r="B860" s="316" t="s">
        <v>971</v>
      </c>
      <c r="C860" s="380" t="s">
        <v>942</v>
      </c>
      <c r="D860" s="380" t="s">
        <v>938</v>
      </c>
      <c r="E860" s="330">
        <v>11293.44</v>
      </c>
    </row>
    <row r="861" spans="2:5" x14ac:dyDescent="0.3">
      <c r="B861" s="316" t="s">
        <v>971</v>
      </c>
      <c r="C861" s="380" t="s">
        <v>934</v>
      </c>
      <c r="D861" s="380" t="s">
        <v>938</v>
      </c>
      <c r="E861" s="330">
        <v>11293.44</v>
      </c>
    </row>
    <row r="862" spans="2:5" x14ac:dyDescent="0.3">
      <c r="B862" s="316" t="s">
        <v>955</v>
      </c>
      <c r="C862" s="380" t="s">
        <v>942</v>
      </c>
      <c r="D862" s="380" t="s">
        <v>938</v>
      </c>
      <c r="E862" s="330">
        <v>11410.630000000001</v>
      </c>
    </row>
    <row r="863" spans="2:5" x14ac:dyDescent="0.3">
      <c r="B863" s="316" t="s">
        <v>952</v>
      </c>
      <c r="C863" s="380" t="s">
        <v>942</v>
      </c>
      <c r="D863" s="380" t="s">
        <v>938</v>
      </c>
      <c r="E863" s="330">
        <v>11463.119999999999</v>
      </c>
    </row>
    <row r="864" spans="2:5" x14ac:dyDescent="0.3">
      <c r="B864" s="316" t="s">
        <v>975</v>
      </c>
      <c r="C864" s="380" t="s">
        <v>950</v>
      </c>
      <c r="D864" s="380" t="s">
        <v>938</v>
      </c>
      <c r="E864" s="330">
        <v>11642.5</v>
      </c>
    </row>
    <row r="865" spans="2:5" x14ac:dyDescent="0.3">
      <c r="B865" s="316" t="s">
        <v>953</v>
      </c>
      <c r="C865" s="380" t="s">
        <v>956</v>
      </c>
      <c r="D865" s="380" t="s">
        <v>938</v>
      </c>
      <c r="E865" s="330">
        <v>11642.5</v>
      </c>
    </row>
    <row r="866" spans="2:5" x14ac:dyDescent="0.3">
      <c r="B866" s="316" t="s">
        <v>970</v>
      </c>
      <c r="C866" s="380" t="s">
        <v>934</v>
      </c>
      <c r="D866" s="380" t="s">
        <v>938</v>
      </c>
      <c r="E866" s="330">
        <v>11651.039999999999</v>
      </c>
    </row>
    <row r="867" spans="2:5" x14ac:dyDescent="0.3">
      <c r="B867" s="316" t="s">
        <v>976</v>
      </c>
      <c r="C867" s="380" t="s">
        <v>940</v>
      </c>
      <c r="D867" s="380" t="s">
        <v>938</v>
      </c>
      <c r="E867" s="330">
        <v>11725.95</v>
      </c>
    </row>
    <row r="868" spans="2:5" x14ac:dyDescent="0.3">
      <c r="B868" s="316" t="s">
        <v>937</v>
      </c>
      <c r="C868" s="380" t="s">
        <v>934</v>
      </c>
      <c r="D868" s="380" t="s">
        <v>938</v>
      </c>
      <c r="E868" s="330">
        <v>11725.95</v>
      </c>
    </row>
    <row r="869" spans="2:5" x14ac:dyDescent="0.3">
      <c r="B869" s="316" t="s">
        <v>965</v>
      </c>
      <c r="C869" s="380" t="s">
        <v>934</v>
      </c>
      <c r="D869" s="380" t="s">
        <v>938</v>
      </c>
      <c r="E869" s="330">
        <v>11735.64</v>
      </c>
    </row>
    <row r="870" spans="2:5" x14ac:dyDescent="0.3">
      <c r="B870" s="316" t="s">
        <v>969</v>
      </c>
      <c r="C870" s="380" t="s">
        <v>950</v>
      </c>
      <c r="D870" s="380" t="s">
        <v>938</v>
      </c>
      <c r="E870" s="330">
        <v>11764</v>
      </c>
    </row>
    <row r="871" spans="2:5" x14ac:dyDescent="0.3">
      <c r="B871" s="316" t="s">
        <v>972</v>
      </c>
      <c r="C871" s="380" t="s">
        <v>948</v>
      </c>
      <c r="D871" s="380" t="s">
        <v>938</v>
      </c>
      <c r="E871" s="330">
        <v>11764</v>
      </c>
    </row>
    <row r="872" spans="2:5" x14ac:dyDescent="0.3">
      <c r="B872" s="316" t="s">
        <v>960</v>
      </c>
      <c r="C872" s="380" t="s">
        <v>942</v>
      </c>
      <c r="D872" s="380" t="s">
        <v>938</v>
      </c>
      <c r="E872" s="330">
        <v>11804.75</v>
      </c>
    </row>
    <row r="873" spans="2:5" x14ac:dyDescent="0.3">
      <c r="B873" s="316" t="s">
        <v>937</v>
      </c>
      <c r="C873" s="380" t="s">
        <v>950</v>
      </c>
      <c r="D873" s="380" t="s">
        <v>938</v>
      </c>
      <c r="E873" s="330">
        <v>11804.75</v>
      </c>
    </row>
    <row r="874" spans="2:5" x14ac:dyDescent="0.3">
      <c r="B874" s="316" t="s">
        <v>967</v>
      </c>
      <c r="C874" s="380" t="s">
        <v>934</v>
      </c>
      <c r="D874" s="380" t="s">
        <v>938</v>
      </c>
      <c r="E874" s="330">
        <v>11820.599999999999</v>
      </c>
    </row>
    <row r="875" spans="2:5" x14ac:dyDescent="0.3">
      <c r="B875" s="316" t="s">
        <v>961</v>
      </c>
      <c r="C875" s="380" t="s">
        <v>940</v>
      </c>
      <c r="D875" s="380" t="s">
        <v>938</v>
      </c>
      <c r="E875" s="330">
        <v>11921.92</v>
      </c>
    </row>
    <row r="876" spans="2:5" x14ac:dyDescent="0.3">
      <c r="B876" s="316" t="s">
        <v>937</v>
      </c>
      <c r="C876" s="380" t="s">
        <v>940</v>
      </c>
      <c r="D876" s="380" t="s">
        <v>938</v>
      </c>
      <c r="E876" s="330">
        <v>11921.92</v>
      </c>
    </row>
    <row r="877" spans="2:5" x14ac:dyDescent="0.3">
      <c r="B877" s="316" t="s">
        <v>969</v>
      </c>
      <c r="C877" s="380" t="s">
        <v>948</v>
      </c>
      <c r="D877" s="380" t="s">
        <v>938</v>
      </c>
      <c r="E877" s="330">
        <v>11921.92</v>
      </c>
    </row>
    <row r="878" spans="2:5" x14ac:dyDescent="0.3">
      <c r="B878" s="316" t="s">
        <v>959</v>
      </c>
      <c r="C878" s="380" t="s">
        <v>948</v>
      </c>
      <c r="D878" s="380" t="s">
        <v>938</v>
      </c>
      <c r="E878" s="330">
        <v>12015.06</v>
      </c>
    </row>
    <row r="879" spans="2:5" x14ac:dyDescent="0.3">
      <c r="B879" s="316" t="s">
        <v>951</v>
      </c>
      <c r="C879" s="380" t="s">
        <v>948</v>
      </c>
      <c r="D879" s="380" t="s">
        <v>938</v>
      </c>
      <c r="E879" s="330">
        <v>12276.94</v>
      </c>
    </row>
    <row r="880" spans="2:5" x14ac:dyDescent="0.3">
      <c r="B880" s="316" t="s">
        <v>951</v>
      </c>
      <c r="C880" s="380" t="s">
        <v>956</v>
      </c>
      <c r="D880" s="380" t="s">
        <v>938</v>
      </c>
      <c r="E880" s="330">
        <v>12276.94</v>
      </c>
    </row>
    <row r="881" spans="2:5" x14ac:dyDescent="0.3">
      <c r="B881" s="316" t="s">
        <v>949</v>
      </c>
      <c r="C881" s="380" t="s">
        <v>940</v>
      </c>
      <c r="D881" s="380" t="s">
        <v>938</v>
      </c>
      <c r="E881" s="330">
        <v>12387.62</v>
      </c>
    </row>
    <row r="882" spans="2:5" x14ac:dyDescent="0.3">
      <c r="B882" s="316" t="s">
        <v>966</v>
      </c>
      <c r="C882" s="380" t="s">
        <v>940</v>
      </c>
      <c r="D882" s="380" t="s">
        <v>938</v>
      </c>
      <c r="E882" s="330">
        <v>12590.64</v>
      </c>
    </row>
    <row r="883" spans="2:5" x14ac:dyDescent="0.3">
      <c r="B883" s="316" t="s">
        <v>952</v>
      </c>
      <c r="C883" s="380" t="s">
        <v>956</v>
      </c>
      <c r="D883" s="380" t="s">
        <v>938</v>
      </c>
      <c r="E883" s="330">
        <v>12590.64</v>
      </c>
    </row>
    <row r="884" spans="2:5" x14ac:dyDescent="0.3">
      <c r="B884" s="316" t="s">
        <v>959</v>
      </c>
      <c r="C884" s="380" t="s">
        <v>934</v>
      </c>
      <c r="D884" s="380" t="s">
        <v>938</v>
      </c>
      <c r="E884" s="330">
        <v>12590.64</v>
      </c>
    </row>
    <row r="885" spans="2:5" x14ac:dyDescent="0.3">
      <c r="B885" s="316" t="s">
        <v>959</v>
      </c>
      <c r="C885" s="380" t="s">
        <v>942</v>
      </c>
      <c r="D885" s="380" t="s">
        <v>938</v>
      </c>
      <c r="E885" s="330">
        <v>13512.32</v>
      </c>
    </row>
    <row r="886" spans="2:5" x14ac:dyDescent="0.3">
      <c r="B886" s="316" t="s">
        <v>962</v>
      </c>
      <c r="C886" s="380" t="s">
        <v>936</v>
      </c>
      <c r="D886" s="380" t="s">
        <v>938</v>
      </c>
      <c r="E886" s="330">
        <v>13512.32</v>
      </c>
    </row>
    <row r="887" spans="2:5" x14ac:dyDescent="0.3">
      <c r="B887" s="316" t="s">
        <v>967</v>
      </c>
      <c r="C887" s="380" t="s">
        <v>940</v>
      </c>
      <c r="D887" s="380" t="s">
        <v>938</v>
      </c>
      <c r="E887" s="330">
        <v>13598.97</v>
      </c>
    </row>
    <row r="888" spans="2:5" x14ac:dyDescent="0.3">
      <c r="B888" s="316" t="s">
        <v>973</v>
      </c>
      <c r="C888" s="380" t="s">
        <v>950</v>
      </c>
      <c r="D888" s="380" t="s">
        <v>938</v>
      </c>
      <c r="E888" s="330">
        <v>13826.560000000001</v>
      </c>
    </row>
    <row r="889" spans="2:5" x14ac:dyDescent="0.3">
      <c r="B889" s="316" t="s">
        <v>960</v>
      </c>
      <c r="C889" s="380" t="s">
        <v>936</v>
      </c>
      <c r="D889" s="380" t="s">
        <v>938</v>
      </c>
      <c r="E889" s="330">
        <v>13826.560000000001</v>
      </c>
    </row>
    <row r="890" spans="2:5" x14ac:dyDescent="0.3">
      <c r="B890" s="316" t="s">
        <v>971</v>
      </c>
      <c r="C890" s="380" t="s">
        <v>950</v>
      </c>
      <c r="D890" s="380" t="s">
        <v>938</v>
      </c>
      <c r="E890" s="330">
        <v>13851.599999999999</v>
      </c>
    </row>
    <row r="891" spans="2:5" x14ac:dyDescent="0.3">
      <c r="B891" s="316" t="s">
        <v>961</v>
      </c>
      <c r="C891" s="380" t="s">
        <v>956</v>
      </c>
      <c r="D891" s="380" t="s">
        <v>938</v>
      </c>
      <c r="E891" s="330">
        <v>13851.599999999999</v>
      </c>
    </row>
    <row r="892" spans="2:5" x14ac:dyDescent="0.3">
      <c r="B892" s="316" t="s">
        <v>975</v>
      </c>
      <c r="C892" s="380" t="s">
        <v>936</v>
      </c>
      <c r="D892" s="380" t="s">
        <v>938</v>
      </c>
      <c r="E892" s="330">
        <v>14055.3</v>
      </c>
    </row>
    <row r="893" spans="2:5" x14ac:dyDescent="0.3">
      <c r="B893" s="316" t="s">
        <v>977</v>
      </c>
      <c r="C893" s="380" t="s">
        <v>934</v>
      </c>
      <c r="D893" s="380" t="s">
        <v>938</v>
      </c>
      <c r="E893" s="330">
        <v>14055.3</v>
      </c>
    </row>
    <row r="894" spans="2:5" x14ac:dyDescent="0.3">
      <c r="B894" s="316" t="s">
        <v>969</v>
      </c>
      <c r="C894" s="380" t="s">
        <v>940</v>
      </c>
      <c r="D894" s="380" t="s">
        <v>938</v>
      </c>
      <c r="E894" s="330">
        <v>14067.9</v>
      </c>
    </row>
    <row r="895" spans="2:5" x14ac:dyDescent="0.3">
      <c r="B895" s="316" t="s">
        <v>937</v>
      </c>
      <c r="C895" s="380" t="s">
        <v>936</v>
      </c>
      <c r="D895" s="380" t="s">
        <v>938</v>
      </c>
      <c r="E895" s="330">
        <v>14067.9</v>
      </c>
    </row>
    <row r="896" spans="2:5" x14ac:dyDescent="0.3">
      <c r="B896" s="316" t="s">
        <v>954</v>
      </c>
      <c r="C896" s="380" t="s">
        <v>950</v>
      </c>
      <c r="D896" s="380" t="s">
        <v>938</v>
      </c>
      <c r="E896" s="330">
        <v>14067.9</v>
      </c>
    </row>
    <row r="897" spans="2:5" x14ac:dyDescent="0.3">
      <c r="B897" s="316" t="s">
        <v>977</v>
      </c>
      <c r="C897" s="380" t="s">
        <v>948</v>
      </c>
      <c r="D897" s="380" t="s">
        <v>938</v>
      </c>
      <c r="E897" s="330">
        <v>14116.8</v>
      </c>
    </row>
    <row r="898" spans="2:5" x14ac:dyDescent="0.3">
      <c r="B898" s="316" t="s">
        <v>945</v>
      </c>
      <c r="C898" s="380" t="s">
        <v>956</v>
      </c>
      <c r="D898" s="380" t="s">
        <v>938</v>
      </c>
      <c r="E898" s="330">
        <v>14165.7</v>
      </c>
    </row>
    <row r="899" spans="2:5" x14ac:dyDescent="0.3">
      <c r="B899" s="316" t="s">
        <v>963</v>
      </c>
      <c r="C899" s="380" t="s">
        <v>948</v>
      </c>
      <c r="D899" s="380" t="s">
        <v>938</v>
      </c>
      <c r="E899" s="330">
        <v>14165.7</v>
      </c>
    </row>
    <row r="900" spans="2:5" x14ac:dyDescent="0.3">
      <c r="B900" s="316" t="s">
        <v>960</v>
      </c>
      <c r="C900" s="380" t="s">
        <v>948</v>
      </c>
      <c r="D900" s="380" t="s">
        <v>938</v>
      </c>
      <c r="E900" s="330">
        <v>14259</v>
      </c>
    </row>
    <row r="901" spans="2:5" x14ac:dyDescent="0.3">
      <c r="B901" s="316" t="s">
        <v>958</v>
      </c>
      <c r="C901" s="380" t="s">
        <v>936</v>
      </c>
      <c r="D901" s="380" t="s">
        <v>938</v>
      </c>
      <c r="E901" s="330">
        <v>14281.919999999998</v>
      </c>
    </row>
    <row r="902" spans="2:5" x14ac:dyDescent="0.3">
      <c r="B902" s="316" t="s">
        <v>972</v>
      </c>
      <c r="C902" s="380" t="s">
        <v>956</v>
      </c>
      <c r="D902" s="380" t="s">
        <v>938</v>
      </c>
      <c r="E902" s="330">
        <v>14281.919999999998</v>
      </c>
    </row>
    <row r="903" spans="2:5" x14ac:dyDescent="0.3">
      <c r="B903" s="316" t="s">
        <v>954</v>
      </c>
      <c r="C903" s="380" t="s">
        <v>934</v>
      </c>
      <c r="D903" s="380" t="s">
        <v>938</v>
      </c>
      <c r="E903" s="330">
        <v>14455.04</v>
      </c>
    </row>
    <row r="904" spans="2:5" x14ac:dyDescent="0.3">
      <c r="B904" s="316" t="s">
        <v>945</v>
      </c>
      <c r="C904" s="380" t="s">
        <v>942</v>
      </c>
      <c r="D904" s="380" t="s">
        <v>938</v>
      </c>
      <c r="E904" s="330">
        <v>14462.699999999999</v>
      </c>
    </row>
    <row r="905" spans="2:5" x14ac:dyDescent="0.3">
      <c r="B905" s="316" t="s">
        <v>954</v>
      </c>
      <c r="C905" s="380" t="s">
        <v>934</v>
      </c>
      <c r="D905" s="380" t="s">
        <v>938</v>
      </c>
      <c r="E905" s="330">
        <v>14462.699999999999</v>
      </c>
    </row>
    <row r="906" spans="2:5" x14ac:dyDescent="0.3">
      <c r="B906" s="316" t="s">
        <v>974</v>
      </c>
      <c r="C906" s="380" t="s">
        <v>936</v>
      </c>
      <c r="D906" s="380" t="s">
        <v>938</v>
      </c>
      <c r="E906" s="330">
        <v>14637.89</v>
      </c>
    </row>
    <row r="907" spans="2:5" x14ac:dyDescent="0.3">
      <c r="B907" s="316" t="s">
        <v>939</v>
      </c>
      <c r="C907" s="380" t="s">
        <v>936</v>
      </c>
      <c r="D907" s="380" t="s">
        <v>938</v>
      </c>
      <c r="E907" s="330">
        <v>14666.4</v>
      </c>
    </row>
    <row r="908" spans="2:5" x14ac:dyDescent="0.3">
      <c r="B908" s="316" t="s">
        <v>968</v>
      </c>
      <c r="C908" s="380" t="s">
        <v>956</v>
      </c>
      <c r="D908" s="380" t="s">
        <v>938</v>
      </c>
      <c r="E908" s="330">
        <v>14666.4</v>
      </c>
    </row>
    <row r="909" spans="2:5" x14ac:dyDescent="0.3">
      <c r="B909" s="316" t="s">
        <v>951</v>
      </c>
      <c r="C909" s="380" t="s">
        <v>934</v>
      </c>
      <c r="D909" s="380" t="s">
        <v>938</v>
      </c>
      <c r="E909" s="330">
        <v>14666.4</v>
      </c>
    </row>
    <row r="910" spans="2:5" x14ac:dyDescent="0.3">
      <c r="B910" s="316" t="s">
        <v>933</v>
      </c>
      <c r="C910" s="380" t="s">
        <v>956</v>
      </c>
      <c r="D910" s="380" t="s">
        <v>938</v>
      </c>
      <c r="E910" s="330">
        <v>14693.14</v>
      </c>
    </row>
    <row r="911" spans="2:5" x14ac:dyDescent="0.3">
      <c r="B911" s="316" t="s">
        <v>947</v>
      </c>
      <c r="C911" s="380" t="s">
        <v>942</v>
      </c>
      <c r="D911" s="380" t="s">
        <v>938</v>
      </c>
      <c r="E911" s="330">
        <v>14769.28</v>
      </c>
    </row>
    <row r="912" spans="2:5" x14ac:dyDescent="0.3">
      <c r="B912" s="316" t="s">
        <v>957</v>
      </c>
      <c r="C912" s="380" t="s">
        <v>936</v>
      </c>
      <c r="D912" s="380" t="s">
        <v>938</v>
      </c>
      <c r="E912" s="330">
        <v>14769.28</v>
      </c>
    </row>
    <row r="913" spans="2:5" x14ac:dyDescent="0.3">
      <c r="B913" s="316" t="s">
        <v>974</v>
      </c>
      <c r="C913" s="380" t="s">
        <v>934</v>
      </c>
      <c r="D913" s="380" t="s">
        <v>938</v>
      </c>
      <c r="E913" s="330">
        <v>14769.28</v>
      </c>
    </row>
    <row r="914" spans="2:5" x14ac:dyDescent="0.3">
      <c r="B914" s="316" t="s">
        <v>966</v>
      </c>
      <c r="C914" s="380" t="s">
        <v>956</v>
      </c>
      <c r="D914" s="380" t="s">
        <v>938</v>
      </c>
      <c r="E914" s="330">
        <v>14769.28</v>
      </c>
    </row>
    <row r="915" spans="2:5" x14ac:dyDescent="0.3">
      <c r="B915" s="316" t="s">
        <v>951</v>
      </c>
      <c r="C915" s="380" t="s">
        <v>934</v>
      </c>
      <c r="D915" s="380" t="s">
        <v>938</v>
      </c>
      <c r="E915" s="330">
        <v>14870.099999999999</v>
      </c>
    </row>
    <row r="916" spans="2:5" x14ac:dyDescent="0.3">
      <c r="B916" s="316" t="s">
        <v>945</v>
      </c>
      <c r="C916" s="380" t="s">
        <v>950</v>
      </c>
      <c r="D916" s="380" t="s">
        <v>938</v>
      </c>
      <c r="E916" s="330">
        <v>15083.52</v>
      </c>
    </row>
    <row r="917" spans="2:5" x14ac:dyDescent="0.3">
      <c r="B917" s="316" t="s">
        <v>961</v>
      </c>
      <c r="C917" s="380" t="s">
        <v>936</v>
      </c>
      <c r="D917" s="380" t="s">
        <v>938</v>
      </c>
      <c r="E917" s="330">
        <v>15083.52</v>
      </c>
    </row>
    <row r="918" spans="2:5" x14ac:dyDescent="0.3">
      <c r="B918" s="316" t="s">
        <v>953</v>
      </c>
      <c r="C918" s="380" t="s">
        <v>950</v>
      </c>
      <c r="D918" s="380" t="s">
        <v>938</v>
      </c>
      <c r="E918" s="330">
        <v>15083.52</v>
      </c>
    </row>
    <row r="919" spans="2:5" x14ac:dyDescent="0.3">
      <c r="B919" s="316" t="s">
        <v>945</v>
      </c>
      <c r="C919" s="380" t="s">
        <v>936</v>
      </c>
      <c r="D919" s="380" t="s">
        <v>938</v>
      </c>
      <c r="E919" s="330">
        <v>15162.07</v>
      </c>
    </row>
    <row r="920" spans="2:5" x14ac:dyDescent="0.3">
      <c r="B920" s="316" t="s">
        <v>961</v>
      </c>
      <c r="C920" s="380" t="s">
        <v>940</v>
      </c>
      <c r="D920" s="380" t="s">
        <v>938</v>
      </c>
      <c r="E920" s="330">
        <v>15162.07</v>
      </c>
    </row>
    <row r="921" spans="2:5" x14ac:dyDescent="0.3">
      <c r="B921" s="316" t="s">
        <v>965</v>
      </c>
      <c r="C921" s="380" t="s">
        <v>956</v>
      </c>
      <c r="D921" s="380" t="s">
        <v>938</v>
      </c>
      <c r="E921" s="330">
        <v>15318.380000000001</v>
      </c>
    </row>
    <row r="922" spans="2:5" x14ac:dyDescent="0.3">
      <c r="B922" s="316" t="s">
        <v>970</v>
      </c>
      <c r="C922" s="380" t="s">
        <v>948</v>
      </c>
      <c r="D922" s="380" t="s">
        <v>938</v>
      </c>
      <c r="E922" s="330">
        <v>15397.76</v>
      </c>
    </row>
    <row r="923" spans="2:5" x14ac:dyDescent="0.3">
      <c r="B923" s="316" t="s">
        <v>962</v>
      </c>
      <c r="C923" s="380" t="s">
        <v>942</v>
      </c>
      <c r="D923" s="380" t="s">
        <v>938</v>
      </c>
      <c r="E923" s="330">
        <v>15397.76</v>
      </c>
    </row>
    <row r="924" spans="2:5" x14ac:dyDescent="0.3">
      <c r="B924" s="316" t="s">
        <v>941</v>
      </c>
      <c r="C924" s="380" t="s">
        <v>936</v>
      </c>
      <c r="D924" s="380" t="s">
        <v>938</v>
      </c>
      <c r="E924" s="330">
        <v>15397.76</v>
      </c>
    </row>
    <row r="925" spans="2:5" x14ac:dyDescent="0.3">
      <c r="B925" s="316" t="s">
        <v>961</v>
      </c>
      <c r="C925" s="380" t="s">
        <v>948</v>
      </c>
      <c r="D925" s="380" t="s">
        <v>938</v>
      </c>
      <c r="E925" s="330">
        <v>15409.439999999999</v>
      </c>
    </row>
    <row r="926" spans="2:5" x14ac:dyDescent="0.3">
      <c r="B926" s="316" t="s">
        <v>953</v>
      </c>
      <c r="C926" s="380" t="s">
        <v>942</v>
      </c>
      <c r="D926" s="380" t="s">
        <v>938</v>
      </c>
      <c r="E926" s="330">
        <v>15481.199999999999</v>
      </c>
    </row>
    <row r="927" spans="2:5" x14ac:dyDescent="0.3">
      <c r="B927" s="316" t="s">
        <v>949</v>
      </c>
      <c r="C927" s="380" t="s">
        <v>942</v>
      </c>
      <c r="D927" s="380" t="s">
        <v>938</v>
      </c>
      <c r="E927" s="330">
        <v>15481.199999999999</v>
      </c>
    </row>
    <row r="928" spans="2:5" x14ac:dyDescent="0.3">
      <c r="B928" s="316" t="s">
        <v>941</v>
      </c>
      <c r="C928" s="380" t="s">
        <v>950</v>
      </c>
      <c r="D928" s="380" t="s">
        <v>938</v>
      </c>
      <c r="E928" s="330">
        <v>15582.27</v>
      </c>
    </row>
    <row r="929" spans="2:5" x14ac:dyDescent="0.3">
      <c r="B929" s="316" t="s">
        <v>933</v>
      </c>
      <c r="C929" s="380" t="s">
        <v>956</v>
      </c>
      <c r="D929" s="380" t="s">
        <v>938</v>
      </c>
      <c r="E929" s="330">
        <v>15582.27</v>
      </c>
    </row>
    <row r="930" spans="2:5" x14ac:dyDescent="0.3">
      <c r="B930" s="316" t="s">
        <v>941</v>
      </c>
      <c r="C930" s="380" t="s">
        <v>940</v>
      </c>
      <c r="D930" s="380" t="s">
        <v>938</v>
      </c>
      <c r="E930" s="330">
        <v>15631</v>
      </c>
    </row>
    <row r="931" spans="2:5" x14ac:dyDescent="0.3">
      <c r="B931" s="316" t="s">
        <v>939</v>
      </c>
      <c r="C931" s="380" t="s">
        <v>948</v>
      </c>
      <c r="D931" s="380" t="s">
        <v>938</v>
      </c>
      <c r="E931" s="330">
        <v>15684.9</v>
      </c>
    </row>
    <row r="932" spans="2:5" x14ac:dyDescent="0.3">
      <c r="B932" s="316" t="s">
        <v>961</v>
      </c>
      <c r="C932" s="380" t="s">
        <v>956</v>
      </c>
      <c r="D932" s="380" t="s">
        <v>938</v>
      </c>
      <c r="E932" s="330">
        <v>15684.9</v>
      </c>
    </row>
    <row r="933" spans="2:5" x14ac:dyDescent="0.3">
      <c r="B933" s="316" t="s">
        <v>952</v>
      </c>
      <c r="C933" s="380" t="s">
        <v>948</v>
      </c>
      <c r="D933" s="380" t="s">
        <v>938</v>
      </c>
      <c r="E933" s="330">
        <v>15712</v>
      </c>
    </row>
    <row r="934" spans="2:5" x14ac:dyDescent="0.3">
      <c r="B934" s="316" t="s">
        <v>966</v>
      </c>
      <c r="C934" s="380" t="s">
        <v>934</v>
      </c>
      <c r="D934" s="380" t="s">
        <v>938</v>
      </c>
      <c r="E934" s="330">
        <v>15760.8</v>
      </c>
    </row>
    <row r="935" spans="2:5" x14ac:dyDescent="0.3">
      <c r="B935" s="316" t="s">
        <v>963</v>
      </c>
      <c r="C935" s="380" t="s">
        <v>956</v>
      </c>
      <c r="D935" s="380" t="s">
        <v>938</v>
      </c>
      <c r="E935" s="330">
        <v>15888.599999999999</v>
      </c>
    </row>
    <row r="936" spans="2:5" x14ac:dyDescent="0.3">
      <c r="B936" s="316" t="s">
        <v>937</v>
      </c>
      <c r="C936" s="380" t="s">
        <v>948</v>
      </c>
      <c r="D936" s="380" t="s">
        <v>938</v>
      </c>
      <c r="E936" s="330">
        <v>15888.599999999999</v>
      </c>
    </row>
    <row r="937" spans="2:5" x14ac:dyDescent="0.3">
      <c r="B937" s="316" t="s">
        <v>963</v>
      </c>
      <c r="C937" s="380" t="s">
        <v>942</v>
      </c>
      <c r="D937" s="380" t="s">
        <v>938</v>
      </c>
      <c r="E937" s="330">
        <v>15973.199999999999</v>
      </c>
    </row>
    <row r="938" spans="2:5" x14ac:dyDescent="0.3">
      <c r="B938" s="316" t="s">
        <v>933</v>
      </c>
      <c r="C938" s="380" t="s">
        <v>948</v>
      </c>
      <c r="D938" s="380" t="s">
        <v>938</v>
      </c>
      <c r="E938" s="330">
        <v>16054.46</v>
      </c>
    </row>
    <row r="939" spans="2:5" x14ac:dyDescent="0.3">
      <c r="B939" s="316" t="s">
        <v>937</v>
      </c>
      <c r="C939" s="380" t="s">
        <v>956</v>
      </c>
      <c r="D939" s="380" t="s">
        <v>938</v>
      </c>
      <c r="E939" s="330">
        <v>16092.3</v>
      </c>
    </row>
    <row r="940" spans="2:5" x14ac:dyDescent="0.3">
      <c r="B940" s="316" t="s">
        <v>958</v>
      </c>
      <c r="C940" s="380" t="s">
        <v>942</v>
      </c>
      <c r="D940" s="380" t="s">
        <v>938</v>
      </c>
      <c r="E940" s="330">
        <v>16092.3</v>
      </c>
    </row>
    <row r="941" spans="2:5" x14ac:dyDescent="0.3">
      <c r="B941" s="316" t="s">
        <v>965</v>
      </c>
      <c r="C941" s="380" t="s">
        <v>948</v>
      </c>
      <c r="D941" s="380" t="s">
        <v>938</v>
      </c>
      <c r="E941" s="330">
        <v>16394.280000000002</v>
      </c>
    </row>
    <row r="942" spans="2:5" x14ac:dyDescent="0.3">
      <c r="B942" s="316" t="s">
        <v>945</v>
      </c>
      <c r="C942" s="380" t="s">
        <v>936</v>
      </c>
      <c r="D942" s="380" t="s">
        <v>938</v>
      </c>
      <c r="E942" s="330">
        <v>16394.280000000002</v>
      </c>
    </row>
    <row r="943" spans="2:5" x14ac:dyDescent="0.3">
      <c r="B943" s="316" t="s">
        <v>962</v>
      </c>
      <c r="C943" s="380" t="s">
        <v>948</v>
      </c>
      <c r="D943" s="380" t="s">
        <v>938</v>
      </c>
      <c r="E943" s="330">
        <v>16526.650000000001</v>
      </c>
    </row>
    <row r="944" spans="2:5" x14ac:dyDescent="0.3">
      <c r="B944" s="316" t="s">
        <v>976</v>
      </c>
      <c r="C944" s="380" t="s">
        <v>950</v>
      </c>
      <c r="D944" s="380" t="s">
        <v>938</v>
      </c>
      <c r="E944" s="330">
        <v>16526.650000000001</v>
      </c>
    </row>
    <row r="945" spans="2:5" x14ac:dyDescent="0.3">
      <c r="B945" s="316" t="s">
        <v>969</v>
      </c>
      <c r="C945" s="380" t="s">
        <v>940</v>
      </c>
      <c r="D945" s="380" t="s">
        <v>938</v>
      </c>
      <c r="E945" s="330">
        <v>16526.650000000001</v>
      </c>
    </row>
    <row r="946" spans="2:5" x14ac:dyDescent="0.3">
      <c r="B946" s="316" t="s">
        <v>949</v>
      </c>
      <c r="C946" s="380" t="s">
        <v>956</v>
      </c>
      <c r="D946" s="380" t="s">
        <v>938</v>
      </c>
      <c r="E946" s="330">
        <v>16526.650000000001</v>
      </c>
    </row>
    <row r="947" spans="2:5" x14ac:dyDescent="0.3">
      <c r="B947" s="316" t="s">
        <v>970</v>
      </c>
      <c r="C947" s="380" t="s">
        <v>940</v>
      </c>
      <c r="D947" s="380" t="s">
        <v>938</v>
      </c>
      <c r="E947" s="330">
        <v>16654.72</v>
      </c>
    </row>
    <row r="948" spans="2:5" x14ac:dyDescent="0.3">
      <c r="B948" s="316" t="s">
        <v>954</v>
      </c>
      <c r="C948" s="380" t="s">
        <v>948</v>
      </c>
      <c r="D948" s="380" t="s">
        <v>938</v>
      </c>
      <c r="E948" s="330">
        <v>16654.72</v>
      </c>
    </row>
    <row r="949" spans="2:5" x14ac:dyDescent="0.3">
      <c r="B949" s="316" t="s">
        <v>958</v>
      </c>
      <c r="C949" s="380" t="s">
        <v>934</v>
      </c>
      <c r="D949" s="380" t="s">
        <v>938</v>
      </c>
      <c r="E949" s="330">
        <v>16912.8</v>
      </c>
    </row>
    <row r="950" spans="2:5" x14ac:dyDescent="0.3">
      <c r="B950" s="316" t="s">
        <v>951</v>
      </c>
      <c r="C950" s="380" t="s">
        <v>936</v>
      </c>
      <c r="D950" s="380" t="s">
        <v>938</v>
      </c>
      <c r="E950" s="330">
        <v>16998.84</v>
      </c>
    </row>
    <row r="951" spans="2:5" x14ac:dyDescent="0.3">
      <c r="B951" s="316" t="s">
        <v>951</v>
      </c>
      <c r="C951" s="380" t="s">
        <v>950</v>
      </c>
      <c r="D951" s="380" t="s">
        <v>938</v>
      </c>
      <c r="E951" s="330">
        <v>16998.84</v>
      </c>
    </row>
    <row r="952" spans="2:5" x14ac:dyDescent="0.3">
      <c r="B952" s="316" t="s">
        <v>975</v>
      </c>
      <c r="C952" s="380" t="s">
        <v>936</v>
      </c>
      <c r="D952" s="380" t="s">
        <v>935</v>
      </c>
      <c r="E952" s="330">
        <v>17037</v>
      </c>
    </row>
    <row r="953" spans="2:5" x14ac:dyDescent="0.3">
      <c r="B953" s="316" t="s">
        <v>949</v>
      </c>
      <c r="C953" s="380" t="s">
        <v>956</v>
      </c>
      <c r="D953" s="380" t="s">
        <v>938</v>
      </c>
      <c r="E953" s="330">
        <v>17283.2</v>
      </c>
    </row>
    <row r="954" spans="2:5" x14ac:dyDescent="0.3">
      <c r="B954" s="316" t="s">
        <v>961</v>
      </c>
      <c r="C954" s="380" t="s">
        <v>936</v>
      </c>
      <c r="D954" s="380" t="s">
        <v>938</v>
      </c>
      <c r="E954" s="330">
        <v>17283.2</v>
      </c>
    </row>
    <row r="955" spans="2:5" x14ac:dyDescent="0.3">
      <c r="B955" s="316" t="s">
        <v>960</v>
      </c>
      <c r="C955" s="380" t="s">
        <v>942</v>
      </c>
      <c r="D955" s="380" t="s">
        <v>938</v>
      </c>
      <c r="E955" s="330">
        <v>17310.68</v>
      </c>
    </row>
    <row r="956" spans="2:5" x14ac:dyDescent="0.3">
      <c r="B956" s="316" t="s">
        <v>971</v>
      </c>
      <c r="C956" s="380" t="s">
        <v>936</v>
      </c>
      <c r="D956" s="380" t="s">
        <v>938</v>
      </c>
      <c r="E956" s="330">
        <v>17310.68</v>
      </c>
    </row>
    <row r="957" spans="2:5" x14ac:dyDescent="0.3">
      <c r="B957" s="316" t="s">
        <v>954</v>
      </c>
      <c r="C957" s="380" t="s">
        <v>950</v>
      </c>
      <c r="D957" s="380" t="s">
        <v>938</v>
      </c>
      <c r="E957" s="330">
        <v>17524.920000000002</v>
      </c>
    </row>
    <row r="958" spans="2:5" x14ac:dyDescent="0.3">
      <c r="B958" s="316" t="s">
        <v>941</v>
      </c>
      <c r="C958" s="380" t="s">
        <v>936</v>
      </c>
      <c r="D958" s="380" t="s">
        <v>938</v>
      </c>
      <c r="E958" s="330">
        <v>17597.440000000002</v>
      </c>
    </row>
    <row r="959" spans="2:5" x14ac:dyDescent="0.3">
      <c r="B959" s="316" t="s">
        <v>954</v>
      </c>
      <c r="C959" s="380" t="s">
        <v>942</v>
      </c>
      <c r="D959" s="380" t="s">
        <v>938</v>
      </c>
      <c r="E959" s="330">
        <v>17597.440000000002</v>
      </c>
    </row>
    <row r="960" spans="2:5" x14ac:dyDescent="0.3">
      <c r="B960" s="316" t="s">
        <v>953</v>
      </c>
      <c r="C960" s="380" t="s">
        <v>942</v>
      </c>
      <c r="D960" s="380" t="s">
        <v>938</v>
      </c>
      <c r="E960" s="330">
        <v>17597.440000000002</v>
      </c>
    </row>
    <row r="961" spans="2:5" x14ac:dyDescent="0.3">
      <c r="B961" s="316" t="s">
        <v>939</v>
      </c>
      <c r="C961" s="380" t="s">
        <v>950</v>
      </c>
      <c r="D961" s="380" t="s">
        <v>938</v>
      </c>
      <c r="E961" s="330">
        <v>17597.440000000002</v>
      </c>
    </row>
    <row r="962" spans="2:5" x14ac:dyDescent="0.3">
      <c r="B962" s="316" t="s">
        <v>969</v>
      </c>
      <c r="C962" s="380" t="s">
        <v>956</v>
      </c>
      <c r="D962" s="380" t="s">
        <v>938</v>
      </c>
      <c r="E962" s="330">
        <v>17597.440000000002</v>
      </c>
    </row>
    <row r="963" spans="2:5" x14ac:dyDescent="0.3">
      <c r="B963" s="316" t="s">
        <v>960</v>
      </c>
      <c r="C963" s="380" t="s">
        <v>950</v>
      </c>
      <c r="D963" s="380" t="s">
        <v>938</v>
      </c>
      <c r="E963" s="330">
        <v>17911.68</v>
      </c>
    </row>
    <row r="964" spans="2:5" x14ac:dyDescent="0.3">
      <c r="B964" s="316" t="s">
        <v>959</v>
      </c>
      <c r="C964" s="380" t="s">
        <v>948</v>
      </c>
      <c r="D964" s="380" t="s">
        <v>938</v>
      </c>
      <c r="E964" s="330">
        <v>17943.22</v>
      </c>
    </row>
    <row r="965" spans="2:5" x14ac:dyDescent="0.3">
      <c r="B965" s="316" t="s">
        <v>937</v>
      </c>
      <c r="C965" s="380" t="s">
        <v>934</v>
      </c>
      <c r="D965" s="380" t="s">
        <v>938</v>
      </c>
      <c r="E965" s="330">
        <v>17943.22</v>
      </c>
    </row>
    <row r="966" spans="2:5" x14ac:dyDescent="0.3">
      <c r="B966" s="316" t="s">
        <v>951</v>
      </c>
      <c r="C966" s="380" t="s">
        <v>948</v>
      </c>
      <c r="D966" s="380" t="s">
        <v>938</v>
      </c>
      <c r="E966" s="330">
        <v>17943.22</v>
      </c>
    </row>
    <row r="967" spans="2:5" x14ac:dyDescent="0.3">
      <c r="B967" s="316" t="s">
        <v>974</v>
      </c>
      <c r="C967" s="380" t="s">
        <v>948</v>
      </c>
      <c r="D967" s="380" t="s">
        <v>938</v>
      </c>
      <c r="E967" s="330">
        <v>18225.920000000002</v>
      </c>
    </row>
    <row r="968" spans="2:5" x14ac:dyDescent="0.3">
      <c r="B968" s="316" t="s">
        <v>964</v>
      </c>
      <c r="C968" s="380" t="s">
        <v>940</v>
      </c>
      <c r="D968" s="380" t="s">
        <v>938</v>
      </c>
      <c r="E968" s="330">
        <v>18225.920000000002</v>
      </c>
    </row>
    <row r="969" spans="2:5" x14ac:dyDescent="0.3">
      <c r="B969" s="316" t="s">
        <v>967</v>
      </c>
      <c r="C969" s="380" t="s">
        <v>956</v>
      </c>
      <c r="D969" s="380" t="s">
        <v>938</v>
      </c>
      <c r="E969" s="330">
        <v>18225.920000000002</v>
      </c>
    </row>
    <row r="970" spans="2:5" x14ac:dyDescent="0.3">
      <c r="B970" s="316" t="s">
        <v>952</v>
      </c>
      <c r="C970" s="380" t="s">
        <v>942</v>
      </c>
      <c r="D970" s="380" t="s">
        <v>938</v>
      </c>
      <c r="E970" s="330">
        <v>18225.920000000002</v>
      </c>
    </row>
    <row r="971" spans="2:5" x14ac:dyDescent="0.3">
      <c r="B971" s="316" t="s">
        <v>933</v>
      </c>
      <c r="C971" s="380" t="s">
        <v>940</v>
      </c>
      <c r="D971" s="380" t="s">
        <v>938</v>
      </c>
      <c r="E971" s="330">
        <v>18372.900000000001</v>
      </c>
    </row>
    <row r="972" spans="2:5" x14ac:dyDescent="0.3">
      <c r="B972" s="316" t="s">
        <v>961</v>
      </c>
      <c r="C972" s="380" t="s">
        <v>950</v>
      </c>
      <c r="D972" s="380" t="s">
        <v>938</v>
      </c>
      <c r="E972" s="330">
        <v>18372.900000000001</v>
      </c>
    </row>
    <row r="973" spans="2:5" x14ac:dyDescent="0.3">
      <c r="B973" s="316" t="s">
        <v>977</v>
      </c>
      <c r="C973" s="380" t="s">
        <v>950</v>
      </c>
      <c r="D973" s="380" t="s">
        <v>938</v>
      </c>
      <c r="E973" s="330">
        <v>18504.52</v>
      </c>
    </row>
    <row r="974" spans="2:5" x14ac:dyDescent="0.3">
      <c r="B974" s="316" t="s">
        <v>958</v>
      </c>
      <c r="C974" s="380" t="s">
        <v>956</v>
      </c>
      <c r="D974" s="380" t="s">
        <v>938</v>
      </c>
      <c r="E974" s="330">
        <v>18504.52</v>
      </c>
    </row>
    <row r="975" spans="2:5" x14ac:dyDescent="0.3">
      <c r="B975" s="316" t="s">
        <v>954</v>
      </c>
      <c r="C975" s="380" t="s">
        <v>942</v>
      </c>
      <c r="D975" s="380" t="s">
        <v>938</v>
      </c>
      <c r="E975" s="330">
        <v>18854.400000000001</v>
      </c>
    </row>
    <row r="976" spans="2:5" x14ac:dyDescent="0.3">
      <c r="B976" s="316" t="s">
        <v>965</v>
      </c>
      <c r="C976" s="380" t="s">
        <v>942</v>
      </c>
      <c r="D976" s="380" t="s">
        <v>938</v>
      </c>
      <c r="E976" s="330">
        <v>18854.400000000001</v>
      </c>
    </row>
    <row r="977" spans="2:5" x14ac:dyDescent="0.3">
      <c r="B977" s="316" t="s">
        <v>962</v>
      </c>
      <c r="C977" s="380" t="s">
        <v>936</v>
      </c>
      <c r="D977" s="380" t="s">
        <v>938</v>
      </c>
      <c r="E977" s="330">
        <v>18854.400000000001</v>
      </c>
    </row>
    <row r="978" spans="2:5" x14ac:dyDescent="0.3">
      <c r="B978" s="316" t="s">
        <v>970</v>
      </c>
      <c r="C978" s="380" t="s">
        <v>950</v>
      </c>
      <c r="D978" s="380" t="s">
        <v>938</v>
      </c>
      <c r="E978" s="330">
        <v>18938.22</v>
      </c>
    </row>
    <row r="979" spans="2:5" x14ac:dyDescent="0.3">
      <c r="B979" s="316" t="s">
        <v>955</v>
      </c>
      <c r="C979" s="380" t="s">
        <v>934</v>
      </c>
      <c r="D979" s="380" t="s">
        <v>938</v>
      </c>
      <c r="E979" s="330">
        <v>18938.22</v>
      </c>
    </row>
    <row r="980" spans="2:5" x14ac:dyDescent="0.3">
      <c r="B980" s="316" t="s">
        <v>947</v>
      </c>
      <c r="C980" s="380" t="s">
        <v>948</v>
      </c>
      <c r="D980" s="380" t="s">
        <v>938</v>
      </c>
      <c r="E980" s="330">
        <v>19101.439999999999</v>
      </c>
    </row>
    <row r="981" spans="2:5" x14ac:dyDescent="0.3">
      <c r="B981" s="316" t="s">
        <v>947</v>
      </c>
      <c r="C981" s="380" t="s">
        <v>950</v>
      </c>
      <c r="D981" s="380" t="s">
        <v>938</v>
      </c>
      <c r="E981" s="330">
        <v>19101.439999999999</v>
      </c>
    </row>
    <row r="982" spans="2:5" x14ac:dyDescent="0.3">
      <c r="B982" s="316" t="s">
        <v>964</v>
      </c>
      <c r="C982" s="380" t="s">
        <v>950</v>
      </c>
      <c r="D982" s="380" t="s">
        <v>938</v>
      </c>
      <c r="E982" s="330">
        <v>19101.439999999999</v>
      </c>
    </row>
    <row r="983" spans="2:5" x14ac:dyDescent="0.3">
      <c r="B983" s="316" t="s">
        <v>941</v>
      </c>
      <c r="C983" s="380" t="s">
        <v>936</v>
      </c>
      <c r="D983" s="380" t="s">
        <v>938</v>
      </c>
      <c r="E983" s="330">
        <v>19101.439999999999</v>
      </c>
    </row>
    <row r="984" spans="2:5" x14ac:dyDescent="0.3">
      <c r="B984" s="316" t="s">
        <v>972</v>
      </c>
      <c r="C984" s="380" t="s">
        <v>934</v>
      </c>
      <c r="D984" s="380" t="s">
        <v>938</v>
      </c>
      <c r="E984" s="330">
        <v>19220.88</v>
      </c>
    </row>
    <row r="985" spans="2:5" x14ac:dyDescent="0.3">
      <c r="B985" s="316" t="s">
        <v>969</v>
      </c>
      <c r="C985" s="380" t="s">
        <v>934</v>
      </c>
      <c r="D985" s="380" t="s">
        <v>938</v>
      </c>
      <c r="E985" s="330">
        <v>19399.899999999998</v>
      </c>
    </row>
    <row r="986" spans="2:5" x14ac:dyDescent="0.3">
      <c r="B986" s="316" t="s">
        <v>969</v>
      </c>
      <c r="C986" s="380" t="s">
        <v>936</v>
      </c>
      <c r="D986" s="380" t="s">
        <v>938</v>
      </c>
      <c r="E986" s="330">
        <v>19399.899999999998</v>
      </c>
    </row>
    <row r="987" spans="2:5" x14ac:dyDescent="0.3">
      <c r="B987" s="316" t="s">
        <v>947</v>
      </c>
      <c r="C987" s="380" t="s">
        <v>956</v>
      </c>
      <c r="D987" s="380" t="s">
        <v>938</v>
      </c>
      <c r="E987" s="330">
        <v>19399.899999999998</v>
      </c>
    </row>
    <row r="988" spans="2:5" x14ac:dyDescent="0.3">
      <c r="B988" s="316" t="s">
        <v>960</v>
      </c>
      <c r="C988" s="380" t="s">
        <v>956</v>
      </c>
      <c r="D988" s="380" t="s">
        <v>938</v>
      </c>
      <c r="E988" s="330">
        <v>19698.359999999997</v>
      </c>
    </row>
    <row r="989" spans="2:5" x14ac:dyDescent="0.3">
      <c r="B989" s="316" t="s">
        <v>947</v>
      </c>
      <c r="C989" s="380" t="s">
        <v>934</v>
      </c>
      <c r="D989" s="380" t="s">
        <v>938</v>
      </c>
      <c r="E989" s="330">
        <v>19786.2</v>
      </c>
    </row>
    <row r="990" spans="2:5" x14ac:dyDescent="0.3">
      <c r="B990" s="316" t="s">
        <v>952</v>
      </c>
      <c r="C990" s="380" t="s">
        <v>936</v>
      </c>
      <c r="D990" s="380" t="s">
        <v>938</v>
      </c>
      <c r="E990" s="330">
        <v>19831.98</v>
      </c>
    </row>
    <row r="991" spans="2:5" x14ac:dyDescent="0.3">
      <c r="B991" s="316" t="s">
        <v>969</v>
      </c>
      <c r="C991" s="380" t="s">
        <v>942</v>
      </c>
      <c r="D991" s="380" t="s">
        <v>938</v>
      </c>
      <c r="E991" s="330">
        <v>19996.82</v>
      </c>
    </row>
    <row r="992" spans="2:5" x14ac:dyDescent="0.3">
      <c r="B992" s="316" t="s">
        <v>954</v>
      </c>
      <c r="C992" s="380" t="s">
        <v>936</v>
      </c>
      <c r="D992" s="380" t="s">
        <v>938</v>
      </c>
      <c r="E992" s="330">
        <v>19996.82</v>
      </c>
    </row>
    <row r="993" spans="2:5" x14ac:dyDescent="0.3">
      <c r="B993" s="316" t="s">
        <v>953</v>
      </c>
      <c r="C993" s="380" t="s">
        <v>950</v>
      </c>
      <c r="D993" s="380" t="s">
        <v>938</v>
      </c>
      <c r="E993" s="330">
        <v>19996.82</v>
      </c>
    </row>
    <row r="994" spans="2:5" x14ac:dyDescent="0.3">
      <c r="B994" s="316" t="s">
        <v>949</v>
      </c>
      <c r="C994" s="380" t="s">
        <v>936</v>
      </c>
      <c r="D994" s="380" t="s">
        <v>938</v>
      </c>
      <c r="E994" s="330">
        <v>20111.36</v>
      </c>
    </row>
    <row r="995" spans="2:5" x14ac:dyDescent="0.3">
      <c r="B995" s="316" t="s">
        <v>964</v>
      </c>
      <c r="C995" s="380" t="s">
        <v>956</v>
      </c>
      <c r="D995" s="380" t="s">
        <v>938</v>
      </c>
      <c r="E995" s="330">
        <v>20111.36</v>
      </c>
    </row>
    <row r="996" spans="2:5" x14ac:dyDescent="0.3">
      <c r="B996" s="316" t="s">
        <v>972</v>
      </c>
      <c r="C996" s="380" t="s">
        <v>956</v>
      </c>
      <c r="D996" s="380" t="s">
        <v>938</v>
      </c>
      <c r="E996" s="330">
        <v>20739.84</v>
      </c>
    </row>
    <row r="997" spans="2:5" x14ac:dyDescent="0.3">
      <c r="B997" s="316" t="s">
        <v>963</v>
      </c>
      <c r="C997" s="380" t="s">
        <v>934</v>
      </c>
      <c r="D997" s="380" t="s">
        <v>938</v>
      </c>
      <c r="E997" s="330">
        <v>20776.36</v>
      </c>
    </row>
    <row r="998" spans="2:5" x14ac:dyDescent="0.3">
      <c r="B998" s="316" t="s">
        <v>954</v>
      </c>
      <c r="C998" s="380" t="s">
        <v>936</v>
      </c>
      <c r="D998" s="380" t="s">
        <v>938</v>
      </c>
      <c r="E998" s="330">
        <v>20776.36</v>
      </c>
    </row>
    <row r="999" spans="2:5" x14ac:dyDescent="0.3">
      <c r="B999" s="316" t="s">
        <v>939</v>
      </c>
      <c r="C999" s="380" t="s">
        <v>948</v>
      </c>
      <c r="D999" s="380" t="s">
        <v>938</v>
      </c>
      <c r="E999" s="330">
        <v>20776.36</v>
      </c>
    </row>
    <row r="1000" spans="2:5" x14ac:dyDescent="0.3">
      <c r="B1000" s="316" t="s">
        <v>962</v>
      </c>
      <c r="C1000" s="380" t="s">
        <v>940</v>
      </c>
      <c r="D1000" s="380" t="s">
        <v>938</v>
      </c>
      <c r="E1000" s="330">
        <v>20892.199999999997</v>
      </c>
    </row>
    <row r="1001" spans="2:5" x14ac:dyDescent="0.3">
      <c r="B1001" s="316" t="s">
        <v>957</v>
      </c>
      <c r="C1001" s="380" t="s">
        <v>936</v>
      </c>
      <c r="D1001" s="380" t="s">
        <v>938</v>
      </c>
      <c r="E1001" s="330">
        <v>20892.199999999997</v>
      </c>
    </row>
    <row r="1002" spans="2:5" x14ac:dyDescent="0.3">
      <c r="B1002" s="316" t="s">
        <v>939</v>
      </c>
      <c r="C1002" s="380" t="s">
        <v>948</v>
      </c>
      <c r="D1002" s="380" t="s">
        <v>938</v>
      </c>
      <c r="E1002" s="330">
        <v>20892.199999999997</v>
      </c>
    </row>
    <row r="1003" spans="2:5" x14ac:dyDescent="0.3">
      <c r="B1003" s="316" t="s">
        <v>964</v>
      </c>
      <c r="C1003" s="380" t="s">
        <v>934</v>
      </c>
      <c r="D1003" s="380" t="s">
        <v>938</v>
      </c>
      <c r="E1003" s="330">
        <v>21054.080000000002</v>
      </c>
    </row>
    <row r="1004" spans="2:5" x14ac:dyDescent="0.3">
      <c r="B1004" s="316" t="s">
        <v>977</v>
      </c>
      <c r="C1004" s="380" t="s">
        <v>940</v>
      </c>
      <c r="D1004" s="380" t="s">
        <v>938</v>
      </c>
      <c r="E1004" s="330">
        <v>21248.55</v>
      </c>
    </row>
    <row r="1005" spans="2:5" x14ac:dyDescent="0.3">
      <c r="B1005" s="316" t="s">
        <v>964</v>
      </c>
      <c r="C1005" s="380" t="s">
        <v>948</v>
      </c>
      <c r="D1005" s="380" t="s">
        <v>938</v>
      </c>
      <c r="E1005" s="330">
        <v>21248.55</v>
      </c>
    </row>
    <row r="1006" spans="2:5" x14ac:dyDescent="0.3">
      <c r="B1006" s="316" t="s">
        <v>957</v>
      </c>
      <c r="C1006" s="380" t="s">
        <v>940</v>
      </c>
      <c r="D1006" s="380" t="s">
        <v>938</v>
      </c>
      <c r="E1006" s="330">
        <v>21368.32</v>
      </c>
    </row>
    <row r="1007" spans="2:5" x14ac:dyDescent="0.3">
      <c r="B1007" s="316" t="s">
        <v>953</v>
      </c>
      <c r="C1007" s="380" t="s">
        <v>936</v>
      </c>
      <c r="D1007" s="380" t="s">
        <v>938</v>
      </c>
      <c r="E1007" s="330">
        <v>21368.32</v>
      </c>
    </row>
    <row r="1008" spans="2:5" x14ac:dyDescent="0.3">
      <c r="B1008" s="316" t="s">
        <v>973</v>
      </c>
      <c r="C1008" s="380" t="s">
        <v>948</v>
      </c>
      <c r="D1008" s="380" t="s">
        <v>938</v>
      </c>
      <c r="E1008" s="330">
        <v>22086.039999999997</v>
      </c>
    </row>
    <row r="1009" spans="2:5" x14ac:dyDescent="0.3">
      <c r="B1009" s="316" t="s">
        <v>951</v>
      </c>
      <c r="C1009" s="380" t="s">
        <v>942</v>
      </c>
      <c r="D1009" s="380" t="s">
        <v>938</v>
      </c>
      <c r="E1009" s="330">
        <v>22086.039999999997</v>
      </c>
    </row>
    <row r="1010" spans="2:5" x14ac:dyDescent="0.3">
      <c r="B1010" s="316" t="s">
        <v>949</v>
      </c>
      <c r="C1010" s="380" t="s">
        <v>940</v>
      </c>
      <c r="D1010" s="380" t="s">
        <v>938</v>
      </c>
      <c r="E1010" s="330">
        <v>22086.039999999997</v>
      </c>
    </row>
    <row r="1011" spans="2:5" x14ac:dyDescent="0.3">
      <c r="B1011" s="316" t="s">
        <v>941</v>
      </c>
      <c r="C1011" s="380" t="s">
        <v>934</v>
      </c>
      <c r="D1011" s="380" t="s">
        <v>938</v>
      </c>
      <c r="E1011" s="330">
        <v>22086.039999999997</v>
      </c>
    </row>
    <row r="1012" spans="2:5" x14ac:dyDescent="0.3">
      <c r="B1012" s="316" t="s">
        <v>966</v>
      </c>
      <c r="C1012" s="380" t="s">
        <v>940</v>
      </c>
      <c r="D1012" s="380" t="s">
        <v>938</v>
      </c>
      <c r="E1012" s="330">
        <v>22086.039999999997</v>
      </c>
    </row>
    <row r="1013" spans="2:5" x14ac:dyDescent="0.3">
      <c r="B1013" s="316" t="s">
        <v>971</v>
      </c>
      <c r="C1013" s="380" t="s">
        <v>942</v>
      </c>
      <c r="D1013" s="380" t="s">
        <v>938</v>
      </c>
      <c r="E1013" s="330">
        <v>22981.42</v>
      </c>
    </row>
    <row r="1014" spans="2:5" x14ac:dyDescent="0.3">
      <c r="B1014" s="316" t="s">
        <v>968</v>
      </c>
      <c r="C1014" s="380" t="s">
        <v>942</v>
      </c>
      <c r="D1014" s="380" t="s">
        <v>938</v>
      </c>
      <c r="E1014" s="330">
        <v>23253.760000000002</v>
      </c>
    </row>
    <row r="1015" spans="2:5" x14ac:dyDescent="0.3">
      <c r="B1015" s="316" t="s">
        <v>953</v>
      </c>
      <c r="C1015" s="380" t="s">
        <v>934</v>
      </c>
      <c r="D1015" s="380" t="s">
        <v>938</v>
      </c>
      <c r="E1015" s="330">
        <v>24233.84</v>
      </c>
    </row>
    <row r="1016" spans="2:5" x14ac:dyDescent="0.3">
      <c r="B1016" s="316" t="s">
        <v>945</v>
      </c>
      <c r="C1016" s="380" t="s">
        <v>934</v>
      </c>
      <c r="D1016" s="380" t="s">
        <v>938</v>
      </c>
      <c r="E1016" s="330">
        <v>25070.639999999999</v>
      </c>
    </row>
    <row r="1017" spans="2:5" x14ac:dyDescent="0.3">
      <c r="B1017" s="316" t="s">
        <v>955</v>
      </c>
      <c r="C1017" s="380" t="s">
        <v>948</v>
      </c>
      <c r="D1017" s="380" t="s">
        <v>938</v>
      </c>
      <c r="E1017" s="330">
        <v>25369.1</v>
      </c>
    </row>
    <row r="1018" spans="2:5" x14ac:dyDescent="0.3">
      <c r="B1018" s="316" t="s">
        <v>937</v>
      </c>
      <c r="C1018" s="380" t="s">
        <v>936</v>
      </c>
      <c r="D1018" s="380" t="s">
        <v>938</v>
      </c>
      <c r="E1018" s="330">
        <v>25410.240000000002</v>
      </c>
    </row>
    <row r="1019" spans="2:5" x14ac:dyDescent="0.3">
      <c r="B1019" s="316" t="s">
        <v>968</v>
      </c>
      <c r="C1019" s="380" t="s">
        <v>934</v>
      </c>
      <c r="D1019" s="380" t="s">
        <v>938</v>
      </c>
      <c r="E1019" s="330">
        <v>29089.71</v>
      </c>
    </row>
    <row r="1020" spans="2:5" x14ac:dyDescent="0.3">
      <c r="B1020" s="316" t="s">
        <v>972</v>
      </c>
      <c r="C1020" s="380" t="s">
        <v>948</v>
      </c>
      <c r="D1020" s="380" t="s">
        <v>938</v>
      </c>
      <c r="E1020" s="330">
        <v>29814.75</v>
      </c>
    </row>
    <row r="1021" spans="2:5" x14ac:dyDescent="0.3">
      <c r="B1021" s="316" t="s">
        <v>963</v>
      </c>
      <c r="C1021" s="380" t="s">
        <v>942</v>
      </c>
      <c r="D1021" s="380" t="s">
        <v>938</v>
      </c>
      <c r="E1021" s="330">
        <v>30213.95</v>
      </c>
    </row>
    <row r="1022" spans="2:5" x14ac:dyDescent="0.3">
      <c r="B1022" s="316" t="s">
        <v>974</v>
      </c>
      <c r="C1022" s="380" t="s">
        <v>934</v>
      </c>
      <c r="D1022" s="380" t="s">
        <v>938</v>
      </c>
      <c r="E1022" s="330">
        <v>30354.48</v>
      </c>
    </row>
    <row r="1023" spans="2:5" x14ac:dyDescent="0.3">
      <c r="B1023" s="316" t="s">
        <v>964</v>
      </c>
      <c r="C1023" s="380" t="s">
        <v>942</v>
      </c>
      <c r="D1023" s="380" t="s">
        <v>938</v>
      </c>
      <c r="E1023" s="330">
        <v>30916.6</v>
      </c>
    </row>
    <row r="1024" spans="2:5" x14ac:dyDescent="0.3">
      <c r="B1024" s="316" t="s">
        <v>954</v>
      </c>
      <c r="C1024" s="380" t="s">
        <v>950</v>
      </c>
      <c r="D1024" s="380" t="s">
        <v>938</v>
      </c>
      <c r="E1024" s="330">
        <v>32995.200000000004</v>
      </c>
    </row>
    <row r="1025" spans="2:5" x14ac:dyDescent="0.3">
      <c r="B1025" s="316" t="s">
        <v>968</v>
      </c>
      <c r="C1025" s="380" t="s">
        <v>936</v>
      </c>
      <c r="D1025" s="380" t="s">
        <v>938</v>
      </c>
      <c r="E1025" s="330">
        <v>32995.200000000004</v>
      </c>
    </row>
    <row r="1026" spans="2:5" x14ac:dyDescent="0.3">
      <c r="B1026" s="316" t="s">
        <v>963</v>
      </c>
      <c r="C1026" s="380" t="s">
        <v>936</v>
      </c>
      <c r="D1026" s="380" t="s">
        <v>938</v>
      </c>
      <c r="E1026" s="330">
        <v>33895.03</v>
      </c>
    </row>
    <row r="1027" spans="2:5" x14ac:dyDescent="0.3">
      <c r="B1027" s="316" t="s">
        <v>975</v>
      </c>
      <c r="C1027" s="380" t="s">
        <v>934</v>
      </c>
      <c r="D1027" s="380" t="s">
        <v>938</v>
      </c>
      <c r="E1027" s="330">
        <v>34161.919999999998</v>
      </c>
    </row>
    <row r="1028" spans="2:5" x14ac:dyDescent="0.3">
      <c r="B1028" s="316" t="s">
        <v>973</v>
      </c>
      <c r="C1028" s="380" t="s">
        <v>956</v>
      </c>
      <c r="D1028" s="380" t="s">
        <v>938</v>
      </c>
      <c r="E1028" s="330">
        <v>34428.81</v>
      </c>
    </row>
    <row r="1029" spans="2:5" x14ac:dyDescent="0.3">
      <c r="B1029" s="316" t="s">
        <v>959</v>
      </c>
      <c r="C1029" s="380" t="s">
        <v>934</v>
      </c>
      <c r="D1029" s="380" t="s">
        <v>938</v>
      </c>
      <c r="E1029" s="330">
        <v>34428.81</v>
      </c>
    </row>
    <row r="1030" spans="2:5" x14ac:dyDescent="0.3">
      <c r="B1030" s="316" t="s">
        <v>973</v>
      </c>
      <c r="C1030" s="380" t="s">
        <v>956</v>
      </c>
      <c r="D1030" s="380" t="s">
        <v>938</v>
      </c>
      <c r="E1030" s="330">
        <v>34428.81</v>
      </c>
    </row>
    <row r="1031" spans="2:5" x14ac:dyDescent="0.3">
      <c r="B1031" s="316" t="s">
        <v>954</v>
      </c>
      <c r="C1031" s="380" t="s">
        <v>936</v>
      </c>
      <c r="D1031" s="380" t="s">
        <v>938</v>
      </c>
      <c r="E1031" s="330">
        <v>34695.699999999997</v>
      </c>
    </row>
    <row r="1032" spans="2:5" x14ac:dyDescent="0.3">
      <c r="B1032" s="316" t="s">
        <v>954</v>
      </c>
      <c r="C1032" s="380" t="s">
        <v>948</v>
      </c>
      <c r="D1032" s="380" t="s">
        <v>938</v>
      </c>
      <c r="E1032" s="330">
        <v>34695.699999999997</v>
      </c>
    </row>
    <row r="1033" spans="2:5" x14ac:dyDescent="0.3">
      <c r="B1033" s="316" t="s">
        <v>974</v>
      </c>
      <c r="C1033" s="380" t="s">
        <v>948</v>
      </c>
      <c r="D1033" s="380" t="s">
        <v>938</v>
      </c>
      <c r="E1033" s="330">
        <v>34695.699999999997</v>
      </c>
    </row>
    <row r="1034" spans="2:5" x14ac:dyDescent="0.3">
      <c r="B1034" s="316" t="s">
        <v>937</v>
      </c>
      <c r="C1034" s="380" t="s">
        <v>948</v>
      </c>
      <c r="D1034" s="380" t="s">
        <v>938</v>
      </c>
      <c r="E1034" s="330">
        <v>34695.699999999997</v>
      </c>
    </row>
    <row r="1035" spans="2:5" x14ac:dyDescent="0.3">
      <c r="B1035" s="316" t="s">
        <v>968</v>
      </c>
      <c r="C1035" s="380" t="s">
        <v>934</v>
      </c>
      <c r="D1035" s="380" t="s">
        <v>938</v>
      </c>
      <c r="E1035" s="330">
        <v>34695.699999999997</v>
      </c>
    </row>
    <row r="1036" spans="2:5" x14ac:dyDescent="0.3">
      <c r="B1036" s="316" t="s">
        <v>960</v>
      </c>
      <c r="C1036" s="380" t="s">
        <v>934</v>
      </c>
      <c r="D1036" s="380" t="s">
        <v>938</v>
      </c>
      <c r="E1036" s="330">
        <v>34695.699999999997</v>
      </c>
    </row>
    <row r="1037" spans="2:5" x14ac:dyDescent="0.3">
      <c r="B1037" s="316" t="s">
        <v>941</v>
      </c>
      <c r="C1037" s="380" t="s">
        <v>934</v>
      </c>
      <c r="D1037" s="380" t="s">
        <v>938</v>
      </c>
      <c r="E1037" s="330">
        <v>34695.699999999997</v>
      </c>
    </row>
    <row r="1038" spans="2:5" x14ac:dyDescent="0.3">
      <c r="B1038" s="316" t="s">
        <v>939</v>
      </c>
      <c r="C1038" s="380" t="s">
        <v>956</v>
      </c>
      <c r="D1038" s="380" t="s">
        <v>938</v>
      </c>
      <c r="E1038" s="330">
        <v>34695.699999999997</v>
      </c>
    </row>
    <row r="1039" spans="2:5" x14ac:dyDescent="0.3">
      <c r="B1039" s="316" t="s">
        <v>947</v>
      </c>
      <c r="C1039" s="380" t="s">
        <v>948</v>
      </c>
      <c r="D1039" s="380" t="s">
        <v>938</v>
      </c>
      <c r="E1039" s="330">
        <v>34695.699999999997</v>
      </c>
    </row>
    <row r="1040" spans="2:5" x14ac:dyDescent="0.3">
      <c r="B1040" s="316" t="s">
        <v>971</v>
      </c>
      <c r="C1040" s="380" t="s">
        <v>936</v>
      </c>
      <c r="D1040" s="380" t="s">
        <v>938</v>
      </c>
      <c r="E1040" s="330">
        <v>34695.699999999997</v>
      </c>
    </row>
    <row r="1041" spans="2:5" x14ac:dyDescent="0.3">
      <c r="B1041" s="316" t="s">
        <v>974</v>
      </c>
      <c r="C1041" s="380" t="s">
        <v>956</v>
      </c>
      <c r="D1041" s="380" t="s">
        <v>938</v>
      </c>
      <c r="E1041" s="330">
        <v>34695.699999999997</v>
      </c>
    </row>
    <row r="1042" spans="2:5" x14ac:dyDescent="0.3">
      <c r="B1042" s="316" t="s">
        <v>959</v>
      </c>
      <c r="C1042" s="380" t="s">
        <v>950</v>
      </c>
      <c r="D1042" s="380" t="s">
        <v>938</v>
      </c>
      <c r="E1042" s="330">
        <v>34962.589999999997</v>
      </c>
    </row>
    <row r="1043" spans="2:5" x14ac:dyDescent="0.3">
      <c r="B1043" s="316" t="s">
        <v>970</v>
      </c>
      <c r="C1043" s="380" t="s">
        <v>956</v>
      </c>
      <c r="D1043" s="380" t="s">
        <v>938</v>
      </c>
      <c r="E1043" s="330">
        <v>35229.479999999996</v>
      </c>
    </row>
    <row r="1044" spans="2:5" x14ac:dyDescent="0.3">
      <c r="B1044" s="316" t="s">
        <v>945</v>
      </c>
      <c r="C1044" s="380" t="s">
        <v>956</v>
      </c>
      <c r="D1044" s="380" t="s">
        <v>938</v>
      </c>
      <c r="E1044" s="330">
        <v>35229.479999999996</v>
      </c>
    </row>
    <row r="1045" spans="2:5" x14ac:dyDescent="0.3">
      <c r="B1045" s="316" t="s">
        <v>958</v>
      </c>
      <c r="C1045" s="380" t="s">
        <v>948</v>
      </c>
      <c r="D1045" s="380" t="s">
        <v>938</v>
      </c>
      <c r="E1045" s="330">
        <v>35229.479999999996</v>
      </c>
    </row>
    <row r="1046" spans="2:5" x14ac:dyDescent="0.3">
      <c r="B1046" s="316" t="s">
        <v>945</v>
      </c>
      <c r="C1046" s="380" t="s">
        <v>936</v>
      </c>
      <c r="D1046" s="380" t="s">
        <v>938</v>
      </c>
      <c r="E1046" s="330">
        <v>35229.479999999996</v>
      </c>
    </row>
    <row r="1047" spans="2:5" x14ac:dyDescent="0.3">
      <c r="B1047" s="316" t="s">
        <v>968</v>
      </c>
      <c r="C1047" s="380" t="s">
        <v>936</v>
      </c>
      <c r="D1047" s="380" t="s">
        <v>938</v>
      </c>
      <c r="E1047" s="330">
        <v>35496.369999999995</v>
      </c>
    </row>
    <row r="1048" spans="2:5" x14ac:dyDescent="0.3">
      <c r="B1048" s="316" t="s">
        <v>957</v>
      </c>
      <c r="C1048" s="380" t="s">
        <v>940</v>
      </c>
      <c r="D1048" s="380" t="s">
        <v>938</v>
      </c>
      <c r="E1048" s="330">
        <v>35496.369999999995</v>
      </c>
    </row>
    <row r="1049" spans="2:5" x14ac:dyDescent="0.3">
      <c r="B1049" s="316" t="s">
        <v>957</v>
      </c>
      <c r="C1049" s="380" t="s">
        <v>950</v>
      </c>
      <c r="D1049" s="380" t="s">
        <v>938</v>
      </c>
      <c r="E1049" s="330">
        <v>35496.369999999995</v>
      </c>
    </row>
    <row r="1050" spans="2:5" x14ac:dyDescent="0.3">
      <c r="B1050" s="316" t="s">
        <v>967</v>
      </c>
      <c r="C1050" s="380" t="s">
        <v>942</v>
      </c>
      <c r="D1050" s="380" t="s">
        <v>938</v>
      </c>
      <c r="E1050" s="330">
        <v>35496.369999999995</v>
      </c>
    </row>
    <row r="1051" spans="2:5" x14ac:dyDescent="0.3">
      <c r="B1051" s="316" t="s">
        <v>975</v>
      </c>
      <c r="C1051" s="380" t="s">
        <v>942</v>
      </c>
      <c r="D1051" s="380" t="s">
        <v>938</v>
      </c>
      <c r="E1051" s="330">
        <v>35763.259999999995</v>
      </c>
    </row>
    <row r="1052" spans="2:5" x14ac:dyDescent="0.3">
      <c r="B1052" s="316" t="s">
        <v>967</v>
      </c>
      <c r="C1052" s="380" t="s">
        <v>956</v>
      </c>
      <c r="D1052" s="380" t="s">
        <v>938</v>
      </c>
      <c r="E1052" s="330">
        <v>35823.360000000001</v>
      </c>
    </row>
    <row r="1053" spans="2:5" x14ac:dyDescent="0.3">
      <c r="B1053" s="316" t="s">
        <v>963</v>
      </c>
      <c r="C1053" s="380" t="s">
        <v>936</v>
      </c>
      <c r="D1053" s="380" t="s">
        <v>938</v>
      </c>
      <c r="E1053" s="330">
        <v>35823.360000000001</v>
      </c>
    </row>
    <row r="1054" spans="2:5" x14ac:dyDescent="0.3">
      <c r="B1054" s="316" t="s">
        <v>937</v>
      </c>
      <c r="C1054" s="380" t="s">
        <v>940</v>
      </c>
      <c r="D1054" s="380" t="s">
        <v>938</v>
      </c>
      <c r="E1054" s="330">
        <v>35823.360000000001</v>
      </c>
    </row>
    <row r="1055" spans="2:5" x14ac:dyDescent="0.3">
      <c r="B1055" s="316" t="s">
        <v>960</v>
      </c>
      <c r="C1055" s="380" t="s">
        <v>936</v>
      </c>
      <c r="D1055" s="380" t="s">
        <v>938</v>
      </c>
      <c r="E1055" s="330">
        <v>36297.040000000001</v>
      </c>
    </row>
    <row r="1056" spans="2:5" x14ac:dyDescent="0.3">
      <c r="B1056" s="316" t="s">
        <v>976</v>
      </c>
      <c r="C1056" s="380" t="s">
        <v>936</v>
      </c>
      <c r="D1056" s="380" t="s">
        <v>938</v>
      </c>
      <c r="E1056" s="330">
        <v>36297.040000000001</v>
      </c>
    </row>
    <row r="1057" spans="2:5" x14ac:dyDescent="0.3">
      <c r="B1057" s="316" t="s">
        <v>939</v>
      </c>
      <c r="C1057" s="380" t="s">
        <v>950</v>
      </c>
      <c r="D1057" s="380" t="s">
        <v>938</v>
      </c>
      <c r="E1057" s="330">
        <v>36297.040000000001</v>
      </c>
    </row>
    <row r="1058" spans="2:5" x14ac:dyDescent="0.3">
      <c r="B1058" s="316" t="s">
        <v>975</v>
      </c>
      <c r="C1058" s="380" t="s">
        <v>940</v>
      </c>
      <c r="D1058" s="380" t="s">
        <v>938</v>
      </c>
      <c r="E1058" s="330">
        <v>36563.93</v>
      </c>
    </row>
    <row r="1059" spans="2:5" x14ac:dyDescent="0.3">
      <c r="B1059" s="316" t="s">
        <v>949</v>
      </c>
      <c r="C1059" s="380" t="s">
        <v>956</v>
      </c>
      <c r="D1059" s="380" t="s">
        <v>938</v>
      </c>
      <c r="E1059" s="330">
        <v>36563.93</v>
      </c>
    </row>
    <row r="1060" spans="2:5" x14ac:dyDescent="0.3">
      <c r="B1060" s="316" t="s">
        <v>961</v>
      </c>
      <c r="C1060" s="380" t="s">
        <v>936</v>
      </c>
      <c r="D1060" s="380" t="s">
        <v>938</v>
      </c>
      <c r="E1060" s="330">
        <v>36563.93</v>
      </c>
    </row>
    <row r="1061" spans="2:5" x14ac:dyDescent="0.3">
      <c r="B1061" s="316" t="s">
        <v>955</v>
      </c>
      <c r="C1061" s="380" t="s">
        <v>940</v>
      </c>
      <c r="D1061" s="380" t="s">
        <v>938</v>
      </c>
      <c r="E1061" s="330">
        <v>36563.93</v>
      </c>
    </row>
    <row r="1062" spans="2:5" x14ac:dyDescent="0.3">
      <c r="B1062" s="316" t="s">
        <v>933</v>
      </c>
      <c r="C1062" s="380" t="s">
        <v>940</v>
      </c>
      <c r="D1062" s="380" t="s">
        <v>938</v>
      </c>
      <c r="E1062" s="330">
        <v>36563.93</v>
      </c>
    </row>
    <row r="1063" spans="2:5" x14ac:dyDescent="0.3">
      <c r="B1063" s="316" t="s">
        <v>971</v>
      </c>
      <c r="C1063" s="380" t="s">
        <v>956</v>
      </c>
      <c r="D1063" s="380" t="s">
        <v>938</v>
      </c>
      <c r="E1063" s="330">
        <v>36563.93</v>
      </c>
    </row>
    <row r="1064" spans="2:5" x14ac:dyDescent="0.3">
      <c r="B1064" s="316" t="s">
        <v>952</v>
      </c>
      <c r="C1064" s="380" t="s">
        <v>950</v>
      </c>
      <c r="D1064" s="380" t="s">
        <v>938</v>
      </c>
      <c r="E1064" s="330">
        <v>36830.82</v>
      </c>
    </row>
    <row r="1065" spans="2:5" x14ac:dyDescent="0.3">
      <c r="B1065" s="316" t="s">
        <v>947</v>
      </c>
      <c r="C1065" s="380" t="s">
        <v>934</v>
      </c>
      <c r="D1065" s="380" t="s">
        <v>938</v>
      </c>
      <c r="E1065" s="330">
        <v>36830.82</v>
      </c>
    </row>
    <row r="1066" spans="2:5" x14ac:dyDescent="0.3">
      <c r="B1066" s="316" t="s">
        <v>960</v>
      </c>
      <c r="C1066" s="380" t="s">
        <v>940</v>
      </c>
      <c r="D1066" s="380" t="s">
        <v>938</v>
      </c>
      <c r="E1066" s="330">
        <v>37097.71</v>
      </c>
    </row>
    <row r="1067" spans="2:5" x14ac:dyDescent="0.3">
      <c r="B1067" s="316" t="s">
        <v>949</v>
      </c>
      <c r="C1067" s="380" t="s">
        <v>948</v>
      </c>
      <c r="D1067" s="380" t="s">
        <v>938</v>
      </c>
      <c r="E1067" s="330">
        <v>37097.71</v>
      </c>
    </row>
    <row r="1068" spans="2:5" x14ac:dyDescent="0.3">
      <c r="B1068" s="316" t="s">
        <v>958</v>
      </c>
      <c r="C1068" s="380" t="s">
        <v>940</v>
      </c>
      <c r="D1068" s="380" t="s">
        <v>938</v>
      </c>
      <c r="E1068" s="330">
        <v>37097.71</v>
      </c>
    </row>
    <row r="1069" spans="2:5" x14ac:dyDescent="0.3">
      <c r="B1069" s="316" t="s">
        <v>933</v>
      </c>
      <c r="C1069" s="380" t="s">
        <v>936</v>
      </c>
      <c r="D1069" s="380" t="s">
        <v>938</v>
      </c>
      <c r="E1069" s="330">
        <v>37097.71</v>
      </c>
    </row>
    <row r="1070" spans="2:5" x14ac:dyDescent="0.3">
      <c r="B1070" s="316" t="s">
        <v>965</v>
      </c>
      <c r="C1070" s="380" t="s">
        <v>936</v>
      </c>
      <c r="D1070" s="380" t="s">
        <v>938</v>
      </c>
      <c r="E1070" s="330">
        <v>37097.71</v>
      </c>
    </row>
    <row r="1071" spans="2:5" x14ac:dyDescent="0.3">
      <c r="B1071" s="316" t="s">
        <v>945</v>
      </c>
      <c r="C1071" s="380" t="s">
        <v>936</v>
      </c>
      <c r="D1071" s="380" t="s">
        <v>938</v>
      </c>
      <c r="E1071" s="330">
        <v>37097.71</v>
      </c>
    </row>
    <row r="1072" spans="2:5" x14ac:dyDescent="0.3">
      <c r="B1072" s="316" t="s">
        <v>933</v>
      </c>
      <c r="C1072" s="380" t="s">
        <v>936</v>
      </c>
      <c r="D1072" s="380" t="s">
        <v>938</v>
      </c>
      <c r="E1072" s="330">
        <v>37097.71</v>
      </c>
    </row>
    <row r="1073" spans="2:5" x14ac:dyDescent="0.3">
      <c r="B1073" s="316" t="s">
        <v>972</v>
      </c>
      <c r="C1073" s="380" t="s">
        <v>934</v>
      </c>
      <c r="D1073" s="380" t="s">
        <v>938</v>
      </c>
      <c r="E1073" s="330">
        <v>37097.71</v>
      </c>
    </row>
    <row r="1074" spans="2:5" x14ac:dyDescent="0.3">
      <c r="B1074" s="316" t="s">
        <v>952</v>
      </c>
      <c r="C1074" s="380" t="s">
        <v>934</v>
      </c>
      <c r="D1074" s="380" t="s">
        <v>938</v>
      </c>
      <c r="E1074" s="330">
        <v>37364.6</v>
      </c>
    </row>
    <row r="1075" spans="2:5" x14ac:dyDescent="0.3">
      <c r="B1075" s="316" t="s">
        <v>949</v>
      </c>
      <c r="C1075" s="380" t="s">
        <v>942</v>
      </c>
      <c r="D1075" s="380" t="s">
        <v>938</v>
      </c>
      <c r="E1075" s="330">
        <v>37364.6</v>
      </c>
    </row>
    <row r="1076" spans="2:5" x14ac:dyDescent="0.3">
      <c r="B1076" s="316" t="s">
        <v>977</v>
      </c>
      <c r="C1076" s="380" t="s">
        <v>934</v>
      </c>
      <c r="D1076" s="380" t="s">
        <v>938</v>
      </c>
      <c r="E1076" s="330">
        <v>37364.6</v>
      </c>
    </row>
    <row r="1077" spans="2:5" x14ac:dyDescent="0.3">
      <c r="B1077" s="316" t="s">
        <v>974</v>
      </c>
      <c r="C1077" s="380" t="s">
        <v>934</v>
      </c>
      <c r="D1077" s="380" t="s">
        <v>938</v>
      </c>
      <c r="E1077" s="330">
        <v>37364.6</v>
      </c>
    </row>
    <row r="1078" spans="2:5" x14ac:dyDescent="0.3">
      <c r="B1078" s="316" t="s">
        <v>955</v>
      </c>
      <c r="C1078" s="380" t="s">
        <v>948</v>
      </c>
      <c r="D1078" s="380" t="s">
        <v>938</v>
      </c>
      <c r="E1078" s="330">
        <v>37364.6</v>
      </c>
    </row>
    <row r="1079" spans="2:5" x14ac:dyDescent="0.3">
      <c r="B1079" s="316" t="s">
        <v>954</v>
      </c>
      <c r="C1079" s="380" t="s">
        <v>940</v>
      </c>
      <c r="D1079" s="380" t="s">
        <v>938</v>
      </c>
      <c r="E1079" s="330">
        <v>37364.6</v>
      </c>
    </row>
    <row r="1080" spans="2:5" x14ac:dyDescent="0.3">
      <c r="B1080" s="316" t="s">
        <v>954</v>
      </c>
      <c r="C1080" s="380" t="s">
        <v>940</v>
      </c>
      <c r="D1080" s="380" t="s">
        <v>938</v>
      </c>
      <c r="E1080" s="330">
        <v>48078.720000000001</v>
      </c>
    </row>
    <row r="1081" spans="2:5" x14ac:dyDescent="0.3">
      <c r="B1081" s="316" t="s">
        <v>960</v>
      </c>
      <c r="C1081" s="380" t="s">
        <v>950</v>
      </c>
      <c r="D1081" s="380" t="s">
        <v>938</v>
      </c>
      <c r="E1081" s="330">
        <v>48163.38</v>
      </c>
    </row>
    <row r="1082" spans="2:5" x14ac:dyDescent="0.3">
      <c r="B1082" s="316" t="s">
        <v>952</v>
      </c>
      <c r="C1082" s="380" t="s">
        <v>942</v>
      </c>
      <c r="D1082" s="380" t="s">
        <v>938</v>
      </c>
      <c r="E1082" s="330">
        <v>48599.92</v>
      </c>
    </row>
    <row r="1083" spans="2:5" x14ac:dyDescent="0.3">
      <c r="B1083" s="316" t="s">
        <v>951</v>
      </c>
      <c r="C1083" s="380" t="s">
        <v>950</v>
      </c>
      <c r="D1083" s="380" t="s">
        <v>938</v>
      </c>
      <c r="E1083" s="330">
        <v>49649.919999999998</v>
      </c>
    </row>
    <row r="1084" spans="2:5" x14ac:dyDescent="0.3">
      <c r="B1084" s="316" t="s">
        <v>937</v>
      </c>
      <c r="C1084" s="380" t="s">
        <v>942</v>
      </c>
      <c r="D1084" s="380" t="s">
        <v>938</v>
      </c>
      <c r="E1084" s="330">
        <v>51468.71</v>
      </c>
    </row>
    <row r="1085" spans="2:5" x14ac:dyDescent="0.3">
      <c r="B1085" s="320" t="s">
        <v>966</v>
      </c>
      <c r="C1085" s="381" t="s">
        <v>942</v>
      </c>
      <c r="D1085" s="381" t="s">
        <v>938</v>
      </c>
      <c r="E1085" s="163">
        <v>53882.52</v>
      </c>
    </row>
  </sheetData>
  <protectedRanges>
    <protectedRange sqref="E5:E7 B5:B7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943E-6B82-4521-9C35-6362DF5D131B}">
  <dimension ref="A1:I20"/>
  <sheetViews>
    <sheetView workbookViewId="0">
      <selection activeCell="F30" sqref="F30"/>
    </sheetView>
  </sheetViews>
  <sheetFormatPr defaultColWidth="9.33203125" defaultRowHeight="14.4" x14ac:dyDescent="0.3"/>
  <cols>
    <col min="1" max="1" width="10.33203125" style="144" customWidth="1"/>
    <col min="2" max="2" width="35.44140625" style="144" bestFit="1" customWidth="1"/>
    <col min="3" max="3" width="14.33203125" style="144" customWidth="1"/>
    <col min="4" max="4" width="16.6640625" style="144" customWidth="1"/>
    <col min="5" max="5" width="17.5546875" style="144" customWidth="1"/>
    <col min="6" max="6" width="35.5546875" style="144" bestFit="1" customWidth="1"/>
    <col min="7" max="7" width="22.6640625" style="144" customWidth="1"/>
    <col min="8" max="8" width="14.6640625" style="144" customWidth="1"/>
    <col min="9" max="9" width="18.6640625" style="144" customWidth="1"/>
    <col min="10" max="16384" width="9.33203125" style="144"/>
  </cols>
  <sheetData>
    <row r="1" spans="1:9" x14ac:dyDescent="0.3">
      <c r="A1"/>
      <c r="B1"/>
      <c r="C1"/>
      <c r="D1"/>
      <c r="E1"/>
      <c r="F1"/>
      <c r="G1"/>
      <c r="H1"/>
      <c r="I1"/>
    </row>
    <row r="2" spans="1:9" x14ac:dyDescent="0.3">
      <c r="A2" t="s">
        <v>300</v>
      </c>
      <c r="B2"/>
      <c r="C2"/>
      <c r="D2"/>
      <c r="E2"/>
      <c r="F2"/>
      <c r="G2"/>
      <c r="H2"/>
      <c r="I2"/>
    </row>
    <row r="3" spans="1:9" x14ac:dyDescent="0.3">
      <c r="A3" t="s">
        <v>301</v>
      </c>
      <c r="B3"/>
      <c r="C3"/>
      <c r="D3"/>
      <c r="E3"/>
      <c r="F3"/>
      <c r="G3"/>
      <c r="H3"/>
      <c r="I3"/>
    </row>
    <row r="4" spans="1:9" x14ac:dyDescent="0.3">
      <c r="A4"/>
      <c r="B4"/>
      <c r="C4"/>
      <c r="D4"/>
      <c r="E4"/>
      <c r="F4"/>
      <c r="G4"/>
      <c r="H4"/>
      <c r="I4"/>
    </row>
    <row r="5" spans="1:9" x14ac:dyDescent="0.3">
      <c r="A5" t="s">
        <v>302</v>
      </c>
      <c r="B5" t="s">
        <v>303</v>
      </c>
      <c r="C5" t="s">
        <v>304</v>
      </c>
      <c r="D5" t="s">
        <v>305</v>
      </c>
      <c r="E5" t="s">
        <v>306</v>
      </c>
      <c r="F5" t="s">
        <v>307</v>
      </c>
      <c r="G5" t="s">
        <v>308</v>
      </c>
      <c r="H5" t="s">
        <v>309</v>
      </c>
      <c r="I5" t="s">
        <v>310</v>
      </c>
    </row>
    <row r="6" spans="1:9" x14ac:dyDescent="0.3">
      <c r="A6" t="s">
        <v>311</v>
      </c>
      <c r="B6" t="s">
        <v>312</v>
      </c>
      <c r="C6">
        <v>405</v>
      </c>
      <c r="D6">
        <v>215.6</v>
      </c>
      <c r="E6">
        <v>43539</v>
      </c>
      <c r="F6">
        <v>43540</v>
      </c>
      <c r="G6">
        <v>0.67058823529412004</v>
      </c>
      <c r="H6">
        <v>0.86918433271871909</v>
      </c>
      <c r="I6">
        <f t="shared" ref="I6:I12" si="0">C6*D6*H6</f>
        <v>75895.437564333115</v>
      </c>
    </row>
    <row r="7" spans="1:9" x14ac:dyDescent="0.3">
      <c r="A7" t="s">
        <v>313</v>
      </c>
      <c r="B7" t="s">
        <v>314</v>
      </c>
      <c r="C7">
        <v>300</v>
      </c>
      <c r="D7">
        <v>853</v>
      </c>
      <c r="E7">
        <v>43485</v>
      </c>
      <c r="F7">
        <v>43486</v>
      </c>
      <c r="G7">
        <v>0.64285714285714002</v>
      </c>
      <c r="H7">
        <v>0.76180238882401274</v>
      </c>
      <c r="I7">
        <f t="shared" si="0"/>
        <v>194945.23130006486</v>
      </c>
    </row>
    <row r="8" spans="1:9" x14ac:dyDescent="0.3">
      <c r="A8" t="s">
        <v>315</v>
      </c>
      <c r="B8" t="s">
        <v>316</v>
      </c>
      <c r="C8">
        <v>5938</v>
      </c>
      <c r="D8">
        <v>10</v>
      </c>
      <c r="E8">
        <v>43698</v>
      </c>
      <c r="F8">
        <v>43699</v>
      </c>
      <c r="G8">
        <v>0.84677680596047999</v>
      </c>
      <c r="H8">
        <v>0.9822318347513066</v>
      </c>
      <c r="I8">
        <f t="shared" si="0"/>
        <v>58324.926347532586</v>
      </c>
    </row>
    <row r="9" spans="1:9" x14ac:dyDescent="0.3">
      <c r="A9" t="s">
        <v>317</v>
      </c>
      <c r="B9" t="s">
        <v>318</v>
      </c>
      <c r="C9">
        <v>5059</v>
      </c>
      <c r="D9">
        <v>10</v>
      </c>
      <c r="E9">
        <v>43666</v>
      </c>
      <c r="F9">
        <v>43667</v>
      </c>
      <c r="G9">
        <v>0.78967215701909999</v>
      </c>
      <c r="H9">
        <v>6.2321286966345202E-2</v>
      </c>
      <c r="I9">
        <f t="shared" si="0"/>
        <v>3152.8339076274037</v>
      </c>
    </row>
    <row r="10" spans="1:9" x14ac:dyDescent="0.3">
      <c r="A10" t="s">
        <v>319</v>
      </c>
      <c r="B10" t="s">
        <v>312</v>
      </c>
      <c r="C10">
        <v>405</v>
      </c>
      <c r="D10">
        <v>215</v>
      </c>
      <c r="E10">
        <v>43634</v>
      </c>
      <c r="F10">
        <v>43636</v>
      </c>
      <c r="G10">
        <v>0.67058823529412004</v>
      </c>
      <c r="H10">
        <v>0.73341836846186526</v>
      </c>
      <c r="I10">
        <f t="shared" si="0"/>
        <v>63862.404433816919</v>
      </c>
    </row>
    <row r="11" spans="1:9" x14ac:dyDescent="0.3">
      <c r="A11" t="s">
        <v>320</v>
      </c>
      <c r="B11" t="s">
        <v>314</v>
      </c>
      <c r="C11">
        <v>300</v>
      </c>
      <c r="D11">
        <v>853</v>
      </c>
      <c r="E11">
        <v>43626</v>
      </c>
      <c r="F11">
        <v>43628</v>
      </c>
      <c r="G11">
        <v>0.64285714285714002</v>
      </c>
      <c r="H11">
        <v>0.9583645142776489</v>
      </c>
      <c r="I11">
        <f t="shared" si="0"/>
        <v>245245.47920365035</v>
      </c>
    </row>
    <row r="12" spans="1:9" x14ac:dyDescent="0.3">
      <c r="A12" t="s">
        <v>315</v>
      </c>
      <c r="B12" t="s">
        <v>316</v>
      </c>
      <c r="C12">
        <v>5938</v>
      </c>
      <c r="D12">
        <v>10</v>
      </c>
      <c r="E12">
        <v>43727</v>
      </c>
      <c r="F12">
        <v>43730</v>
      </c>
      <c r="G12">
        <v>0.84677680596047999</v>
      </c>
      <c r="H12">
        <v>0.93620387812414352</v>
      </c>
      <c r="I12">
        <f t="shared" si="0"/>
        <v>55591.786283011643</v>
      </c>
    </row>
    <row r="13" spans="1:9" s="161" customFormat="1" ht="15.6" x14ac:dyDescent="0.3">
      <c r="A13" s="159"/>
      <c r="B13" s="159"/>
      <c r="C13" s="159"/>
      <c r="D13" s="159"/>
      <c r="E13" s="159"/>
      <c r="F13" s="159"/>
      <c r="G13" s="160"/>
      <c r="H13" s="159"/>
    </row>
    <row r="14" spans="1:9" s="161" customFormat="1" ht="15.6" x14ac:dyDescent="0.3">
      <c r="A14" s="159"/>
      <c r="B14" s="159"/>
      <c r="C14" s="159"/>
      <c r="D14" s="159"/>
      <c r="E14" s="159"/>
      <c r="F14" s="159"/>
      <c r="G14" s="160"/>
      <c r="H14" s="159"/>
    </row>
    <row r="15" spans="1:9" s="161" customFormat="1" ht="15.6" x14ac:dyDescent="0.3">
      <c r="A15" s="159"/>
      <c r="B15" s="159"/>
      <c r="C15" s="159"/>
      <c r="D15" s="159"/>
      <c r="E15" s="159"/>
      <c r="F15" s="159"/>
      <c r="G15" s="160"/>
      <c r="H15" s="159"/>
    </row>
    <row r="16" spans="1:9" s="161" customFormat="1" ht="15.6" x14ac:dyDescent="0.3">
      <c r="A16" s="159"/>
      <c r="B16" s="159"/>
      <c r="C16" s="159"/>
      <c r="D16" s="159"/>
      <c r="E16" s="159"/>
      <c r="F16" s="159"/>
      <c r="G16" s="160"/>
      <c r="H16" s="159"/>
    </row>
    <row r="17" spans="1:8" s="161" customFormat="1" ht="15.6" x14ac:dyDescent="0.3">
      <c r="A17" s="159"/>
      <c r="B17" s="159"/>
      <c r="C17" s="159"/>
      <c r="D17" s="159"/>
      <c r="E17" s="159"/>
      <c r="F17" s="159"/>
      <c r="G17" s="160"/>
      <c r="H17" s="159"/>
    </row>
    <row r="18" spans="1:8" s="161" customFormat="1" ht="15.6" x14ac:dyDescent="0.3">
      <c r="A18" s="159"/>
      <c r="B18" s="159"/>
      <c r="C18" s="159"/>
      <c r="D18" s="159"/>
      <c r="E18" s="159"/>
      <c r="F18" s="159"/>
      <c r="G18" s="160"/>
      <c r="H18" s="159"/>
    </row>
    <row r="19" spans="1:8" s="161" customFormat="1" ht="13.8" x14ac:dyDescent="0.3"/>
    <row r="20" spans="1:8" s="161" customFormat="1" ht="13.8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C91C-A0A0-4878-B05D-32F56FA14EC7}">
  <dimension ref="A1:U139"/>
  <sheetViews>
    <sheetView showGridLines="0" zoomScaleNormal="100" workbookViewId="0">
      <pane ySplit="2" topLeftCell="A11" activePane="bottomLeft" state="frozen"/>
      <selection activeCell="D15" sqref="D15"/>
      <selection pane="bottomLeft" activeCell="D15" sqref="D15"/>
    </sheetView>
  </sheetViews>
  <sheetFormatPr defaultColWidth="0" defaultRowHeight="0" customHeight="1" zeroHeight="1" x14ac:dyDescent="0.3"/>
  <cols>
    <col min="1" max="1" width="2.33203125" style="144" customWidth="1"/>
    <col min="2" max="2" width="32" style="144" customWidth="1"/>
    <col min="3" max="3" width="32.109375" style="144" customWidth="1"/>
    <col min="4" max="4" width="25.6640625" style="144" customWidth="1"/>
    <col min="5" max="5" width="31.33203125" style="144" bestFit="1" customWidth="1"/>
    <col min="6" max="6" width="27.109375" style="144" customWidth="1"/>
    <col min="7" max="7" width="18.6640625" style="144" customWidth="1"/>
    <col min="8" max="8" width="13.5546875" style="144" customWidth="1"/>
    <col min="9" max="9" width="13.33203125" style="144" customWidth="1"/>
    <col min="10" max="10" width="12.5546875" style="144" customWidth="1"/>
    <col min="11" max="11" width="13.44140625" style="144" customWidth="1"/>
    <col min="12" max="13" width="11.33203125" style="144" bestFit="1" customWidth="1"/>
    <col min="14" max="16" width="9.33203125" style="144" customWidth="1"/>
    <col min="17" max="21" width="0" style="144" hidden="1" customWidth="1"/>
    <col min="22" max="16384" width="9.33203125" style="144" hidden="1"/>
  </cols>
  <sheetData>
    <row r="1" spans="2:6" s="187" customFormat="1" ht="9" customHeight="1" x14ac:dyDescent="0.3"/>
    <row r="2" spans="2:6" s="196" customFormat="1" ht="46.5" customHeight="1" thickBot="1" x14ac:dyDescent="0.35"/>
    <row r="3" spans="2:6" ht="259.5" customHeight="1" thickTop="1" x14ac:dyDescent="0.3"/>
    <row r="4" spans="2:6" ht="16.2" thickBot="1" x14ac:dyDescent="0.35">
      <c r="B4" s="209" t="s">
        <v>719</v>
      </c>
      <c r="C4" s="209" t="s">
        <v>720</v>
      </c>
      <c r="D4" s="209" t="s">
        <v>721</v>
      </c>
      <c r="E4" s="209" t="s">
        <v>722</v>
      </c>
      <c r="F4" s="209" t="s">
        <v>723</v>
      </c>
    </row>
    <row r="5" spans="2:6" ht="14.4" x14ac:dyDescent="0.3">
      <c r="B5" s="189" t="s">
        <v>724</v>
      </c>
      <c r="C5" s="164"/>
      <c r="D5" s="247"/>
      <c r="E5" s="246"/>
      <c r="F5" s="164"/>
    </row>
    <row r="6" spans="2:6" ht="14.4" x14ac:dyDescent="0.3">
      <c r="B6" s="189" t="s">
        <v>725</v>
      </c>
      <c r="C6" s="164"/>
      <c r="D6" s="247"/>
      <c r="E6" s="246"/>
      <c r="F6" s="164"/>
    </row>
    <row r="7" spans="2:6" ht="14.4" x14ac:dyDescent="0.3">
      <c r="B7" s="189" t="s">
        <v>726</v>
      </c>
      <c r="C7" s="164"/>
      <c r="D7" s="247"/>
      <c r="E7" s="246"/>
      <c r="F7" s="164"/>
    </row>
    <row r="8" spans="2:6" ht="14.4" x14ac:dyDescent="0.3">
      <c r="B8" s="189" t="s">
        <v>727</v>
      </c>
      <c r="C8" s="164"/>
      <c r="D8" s="247"/>
      <c r="E8" s="246"/>
      <c r="F8" s="164"/>
    </row>
    <row r="9" spans="2:6" ht="14.4" x14ac:dyDescent="0.3">
      <c r="B9" s="301" t="s">
        <v>728</v>
      </c>
      <c r="C9" s="302"/>
      <c r="D9" s="303"/>
      <c r="E9" s="304"/>
      <c r="F9" s="302"/>
    </row>
    <row r="10" spans="2:6" ht="14.4" x14ac:dyDescent="0.3"/>
    <row r="11" spans="2:6" ht="14.4" x14ac:dyDescent="0.3"/>
    <row r="12" spans="2:6" ht="14.4" x14ac:dyDescent="0.3"/>
    <row r="13" spans="2:6" ht="14.4" x14ac:dyDescent="0.3"/>
    <row r="14" spans="2:6" ht="14.4" x14ac:dyDescent="0.3"/>
    <row r="15" spans="2:6" ht="14.4" x14ac:dyDescent="0.3"/>
    <row r="16" spans="2:6" ht="14.4" x14ac:dyDescent="0.3"/>
    <row r="17" spans="2:5" ht="14.4" x14ac:dyDescent="0.3"/>
    <row r="18" spans="2:5" ht="14.4" x14ac:dyDescent="0.3"/>
    <row r="19" spans="2:5" ht="14.4" x14ac:dyDescent="0.3"/>
    <row r="20" spans="2:5" ht="14.4" x14ac:dyDescent="0.3"/>
    <row r="21" spans="2:5" ht="14.4" x14ac:dyDescent="0.3"/>
    <row r="22" spans="2:5" ht="14.4" x14ac:dyDescent="0.3"/>
    <row r="23" spans="2:5" ht="14.4" x14ac:dyDescent="0.3"/>
    <row r="24" spans="2:5" ht="14.4" x14ac:dyDescent="0.3"/>
    <row r="25" spans="2:5" ht="14.4" x14ac:dyDescent="0.3"/>
    <row r="26" spans="2:5" ht="14.4" x14ac:dyDescent="0.3"/>
    <row r="27" spans="2:5" ht="14.4" x14ac:dyDescent="0.3"/>
    <row r="28" spans="2:5" ht="14.4" x14ac:dyDescent="0.3"/>
    <row r="29" spans="2:5" ht="14.4" x14ac:dyDescent="0.3"/>
    <row r="30" spans="2:5" ht="33" customHeight="1" x14ac:dyDescent="0.3"/>
    <row r="31" spans="2:5" ht="14.4" x14ac:dyDescent="0.3">
      <c r="B31" s="305" t="s">
        <v>729</v>
      </c>
      <c r="C31" s="305" t="s">
        <v>409</v>
      </c>
      <c r="D31" s="305" t="s">
        <v>494</v>
      </c>
      <c r="E31" s="305" t="s">
        <v>502</v>
      </c>
    </row>
    <row r="32" spans="2:5" ht="14.4" x14ac:dyDescent="0.3">
      <c r="B32" s="306" t="s">
        <v>730</v>
      </c>
      <c r="C32" s="307"/>
      <c r="D32" s="307"/>
      <c r="E32" s="307"/>
    </row>
    <row r="33" spans="2:5" ht="14.4" x14ac:dyDescent="0.3">
      <c r="B33" s="306" t="s">
        <v>731</v>
      </c>
      <c r="C33" s="306"/>
      <c r="D33" s="306"/>
      <c r="E33" s="306"/>
    </row>
    <row r="34" spans="2:5" ht="16.5" customHeight="1" x14ac:dyDescent="0.3">
      <c r="B34" s="306" t="s">
        <v>732</v>
      </c>
      <c r="C34" s="306"/>
      <c r="D34" s="306"/>
      <c r="E34" s="306"/>
    </row>
    <row r="35" spans="2:5" ht="17.25" customHeight="1" x14ac:dyDescent="0.3">
      <c r="B35" s="306" t="s">
        <v>733</v>
      </c>
      <c r="C35" s="306"/>
      <c r="D35" s="306"/>
      <c r="E35" s="306"/>
    </row>
    <row r="36" spans="2:5" ht="14.4" x14ac:dyDescent="0.3">
      <c r="B36" s="306" t="s">
        <v>734</v>
      </c>
      <c r="C36" s="306"/>
      <c r="D36" s="306"/>
      <c r="E36" s="306"/>
    </row>
    <row r="37" spans="2:5" ht="16.8" x14ac:dyDescent="0.4">
      <c r="B37" s="308"/>
      <c r="C37" s="308"/>
      <c r="D37" s="308"/>
    </row>
    <row r="38" spans="2:5" ht="16.8" x14ac:dyDescent="0.4">
      <c r="B38" s="308"/>
      <c r="C38" s="308"/>
      <c r="D38" s="308"/>
    </row>
    <row r="39" spans="2:5" ht="16.8" x14ac:dyDescent="0.4">
      <c r="B39" s="308"/>
      <c r="C39" s="308"/>
      <c r="D39" s="308"/>
    </row>
    <row r="40" spans="2:5" ht="16.8" x14ac:dyDescent="0.4">
      <c r="B40" s="308"/>
      <c r="C40" s="308"/>
      <c r="D40" s="308"/>
    </row>
    <row r="41" spans="2:5" ht="16.8" x14ac:dyDescent="0.4">
      <c r="B41" s="308"/>
      <c r="C41" s="308"/>
      <c r="D41" s="308"/>
    </row>
    <row r="42" spans="2:5" ht="16.8" x14ac:dyDescent="0.4">
      <c r="B42" s="308"/>
      <c r="C42" s="308"/>
      <c r="D42" s="308"/>
    </row>
    <row r="43" spans="2:5" ht="16.8" x14ac:dyDescent="0.4">
      <c r="B43" s="308"/>
      <c r="C43" s="308"/>
      <c r="D43" s="308"/>
    </row>
    <row r="44" spans="2:5" ht="16.8" x14ac:dyDescent="0.4">
      <c r="B44" s="308"/>
      <c r="C44" s="308"/>
      <c r="D44" s="308"/>
    </row>
    <row r="45" spans="2:5" ht="16.8" x14ac:dyDescent="0.4">
      <c r="B45" s="308"/>
      <c r="C45" s="308"/>
      <c r="D45" s="308"/>
    </row>
    <row r="46" spans="2:5" ht="16.8" x14ac:dyDescent="0.4">
      <c r="B46" s="308"/>
      <c r="C46" s="308"/>
      <c r="D46" s="308"/>
    </row>
    <row r="47" spans="2:5" ht="16.8" x14ac:dyDescent="0.4">
      <c r="B47" s="308"/>
      <c r="C47" s="308"/>
      <c r="D47" s="308"/>
    </row>
    <row r="48" spans="2:5" ht="16.8" x14ac:dyDescent="0.4">
      <c r="B48" s="308"/>
      <c r="C48" s="308"/>
      <c r="D48" s="308"/>
    </row>
    <row r="49" spans="2:7" ht="14.4" x14ac:dyDescent="0.3"/>
    <row r="50" spans="2:7" ht="14.4" x14ac:dyDescent="0.3"/>
    <row r="51" spans="2:7" ht="14.4" x14ac:dyDescent="0.3"/>
    <row r="52" spans="2:7" ht="14.4" x14ac:dyDescent="0.3">
      <c r="F52" s="309"/>
    </row>
    <row r="53" spans="2:7" ht="12.75" customHeight="1" thickBot="1" x14ac:dyDescent="0.35">
      <c r="F53"/>
      <c r="G53"/>
    </row>
    <row r="54" spans="2:7" ht="16.2" thickBot="1" x14ac:dyDescent="0.35">
      <c r="B54" s="288" t="s">
        <v>735</v>
      </c>
      <c r="C54" s="288" t="s">
        <v>736</v>
      </c>
      <c r="D54" s="288" t="s">
        <v>737</v>
      </c>
      <c r="E54" s="310" t="s">
        <v>738</v>
      </c>
      <c r="F54" s="311" t="s">
        <v>739</v>
      </c>
      <c r="G54"/>
    </row>
    <row r="55" spans="2:7" ht="14.4" x14ac:dyDescent="0.3">
      <c r="B55" s="312" t="s">
        <v>740</v>
      </c>
      <c r="C55" s="313" t="s">
        <v>741</v>
      </c>
      <c r="D55" s="314"/>
      <c r="E55" s="315"/>
      <c r="F55" s="315"/>
      <c r="G55"/>
    </row>
    <row r="56" spans="2:7" ht="14.4" x14ac:dyDescent="0.3">
      <c r="B56" s="316" t="s">
        <v>742</v>
      </c>
      <c r="C56" s="317" t="str">
        <f ca="1">TEXT(TODAY(),"dddd dd/mm/aaaa")</f>
        <v>sexta-feira 04/04/2025</v>
      </c>
      <c r="D56" s="318"/>
      <c r="E56" s="319"/>
      <c r="F56" s="319"/>
      <c r="G56"/>
    </row>
    <row r="57" spans="2:7" ht="14.4" x14ac:dyDescent="0.3">
      <c r="B57" s="316" t="s">
        <v>743</v>
      </c>
      <c r="C57" s="317" t="s">
        <v>744</v>
      </c>
      <c r="D57" s="318"/>
      <c r="E57" s="319"/>
      <c r="F57" s="319"/>
      <c r="G57"/>
    </row>
    <row r="58" spans="2:7" ht="14.4" x14ac:dyDescent="0.3">
      <c r="B58" s="320" t="s">
        <v>745</v>
      </c>
      <c r="C58" s="321">
        <v>2016</v>
      </c>
      <c r="D58" s="322"/>
      <c r="E58" s="323"/>
      <c r="F58" s="323"/>
      <c r="G58"/>
    </row>
    <row r="59" spans="2:7" ht="14.4" x14ac:dyDescent="0.3"/>
    <row r="60" spans="2:7" ht="14.4" x14ac:dyDescent="0.3"/>
    <row r="61" spans="2:7" ht="14.4" x14ac:dyDescent="0.3"/>
    <row r="62" spans="2:7" ht="14.4" x14ac:dyDescent="0.3"/>
    <row r="63" spans="2:7" ht="14.4" x14ac:dyDescent="0.3"/>
    <row r="64" spans="2:7" ht="14.4" x14ac:dyDescent="0.3"/>
    <row r="65" spans="2:5" ht="14.4" x14ac:dyDescent="0.3"/>
    <row r="66" spans="2:5" ht="14.4" x14ac:dyDescent="0.3"/>
    <row r="67" spans="2:5" ht="14.4" x14ac:dyDescent="0.3"/>
    <row r="68" spans="2:5" ht="14.4" x14ac:dyDescent="0.3"/>
    <row r="69" spans="2:5" ht="14.4" x14ac:dyDescent="0.3"/>
    <row r="70" spans="2:5" ht="14.4" x14ac:dyDescent="0.3"/>
    <row r="71" spans="2:5" ht="14.4" x14ac:dyDescent="0.3"/>
    <row r="72" spans="2:5" ht="14.4" x14ac:dyDescent="0.3"/>
    <row r="73" spans="2:5" ht="14.4" x14ac:dyDescent="0.3"/>
    <row r="74" spans="2:5" ht="14.4" x14ac:dyDescent="0.3"/>
    <row r="75" spans="2:5" ht="14.4" x14ac:dyDescent="0.3"/>
    <row r="76" spans="2:5" ht="14.4" x14ac:dyDescent="0.3"/>
    <row r="77" spans="2:5" ht="16.2" thickBot="1" x14ac:dyDescent="0.35">
      <c r="B77" s="209" t="s">
        <v>746</v>
      </c>
      <c r="C77" s="209" t="s">
        <v>747</v>
      </c>
      <c r="D77" s="209" t="s">
        <v>748</v>
      </c>
      <c r="E77" s="209" t="s">
        <v>749</v>
      </c>
    </row>
    <row r="78" spans="2:5" ht="14.4" x14ac:dyDescent="0.3">
      <c r="B78" s="207" t="s">
        <v>750</v>
      </c>
      <c r="C78" s="164"/>
      <c r="D78" s="247"/>
      <c r="E78" s="247"/>
    </row>
    <row r="79" spans="2:5" ht="14.4" x14ac:dyDescent="0.3">
      <c r="B79" s="207" t="s">
        <v>751</v>
      </c>
      <c r="C79" s="164"/>
      <c r="D79" s="247"/>
      <c r="E79" s="247"/>
    </row>
    <row r="80" spans="2:5" ht="14.4" x14ac:dyDescent="0.3">
      <c r="B80" s="207" t="s">
        <v>752</v>
      </c>
      <c r="C80" s="164"/>
      <c r="D80" s="247"/>
      <c r="E80" s="247"/>
    </row>
    <row r="81" spans="2:5" ht="14.4" x14ac:dyDescent="0.3">
      <c r="B81" s="207" t="s">
        <v>753</v>
      </c>
      <c r="C81" s="164"/>
      <c r="D81" s="247"/>
      <c r="E81" s="247"/>
    </row>
    <row r="82" spans="2:5" ht="14.4" x14ac:dyDescent="0.3">
      <c r="B82" s="207" t="s">
        <v>754</v>
      </c>
      <c r="C82" s="164"/>
      <c r="D82" s="247"/>
      <c r="E82" s="247"/>
    </row>
    <row r="83" spans="2:5" ht="14.4" x14ac:dyDescent="0.3">
      <c r="B83" s="207" t="s">
        <v>755</v>
      </c>
      <c r="C83" s="164"/>
      <c r="D83" s="247"/>
      <c r="E83" s="247"/>
    </row>
    <row r="84" spans="2:5" ht="14.4" x14ac:dyDescent="0.3">
      <c r="B84" s="324" t="s">
        <v>756</v>
      </c>
      <c r="C84" s="302"/>
      <c r="D84" s="303"/>
      <c r="E84" s="303"/>
    </row>
    <row r="85" spans="2:5" ht="14.4" x14ac:dyDescent="0.3"/>
    <row r="86" spans="2:5" ht="14.4" x14ac:dyDescent="0.3"/>
    <row r="87" spans="2:5" ht="14.4" x14ac:dyDescent="0.3"/>
    <row r="88" spans="2:5" ht="14.4" x14ac:dyDescent="0.3"/>
    <row r="89" spans="2:5" ht="14.4" x14ac:dyDescent="0.3"/>
    <row r="90" spans="2:5" ht="14.4" x14ac:dyDescent="0.3"/>
    <row r="91" spans="2:5" ht="14.4" x14ac:dyDescent="0.3"/>
    <row r="92" spans="2:5" ht="14.4" x14ac:dyDescent="0.3"/>
    <row r="93" spans="2:5" ht="14.4" x14ac:dyDescent="0.3"/>
    <row r="94" spans="2:5" ht="14.4" x14ac:dyDescent="0.3"/>
    <row r="95" spans="2:5" ht="14.4" x14ac:dyDescent="0.3"/>
    <row r="96" spans="2:5" ht="14.4" x14ac:dyDescent="0.3"/>
    <row r="97" spans="2:7" ht="14.4" x14ac:dyDescent="0.3"/>
    <row r="98" spans="2:7" ht="14.4" x14ac:dyDescent="0.3"/>
    <row r="99" spans="2:7" ht="14.4" x14ac:dyDescent="0.3"/>
    <row r="100" spans="2:7" ht="14.4" x14ac:dyDescent="0.3"/>
    <row r="101" spans="2:7" ht="14.4" x14ac:dyDescent="0.3"/>
    <row r="102" spans="2:7" ht="14.4" x14ac:dyDescent="0.3"/>
    <row r="103" spans="2:7" ht="14.4" x14ac:dyDescent="0.3"/>
    <row r="104" spans="2:7" ht="15" thickBot="1" x14ac:dyDescent="0.35"/>
    <row r="105" spans="2:7" ht="16.2" thickBot="1" x14ac:dyDescent="0.35">
      <c r="B105" s="325" t="s">
        <v>150</v>
      </c>
      <c r="C105" s="325" t="s">
        <v>757</v>
      </c>
      <c r="D105" s="325" t="s">
        <v>16</v>
      </c>
      <c r="F105" s="311" t="s">
        <v>758</v>
      </c>
      <c r="G105" s="326">
        <f ca="1">TODAY()</f>
        <v>45751</v>
      </c>
    </row>
    <row r="106" spans="2:7" ht="14.4" x14ac:dyDescent="0.3">
      <c r="B106" s="327">
        <f t="shared" ref="B106:B115" ca="1" si="0">TODAY()</f>
        <v>45751</v>
      </c>
      <c r="C106" s="313" t="s">
        <v>759</v>
      </c>
      <c r="D106" s="328"/>
    </row>
    <row r="107" spans="2:7" ht="14.4" x14ac:dyDescent="0.3">
      <c r="B107" s="329">
        <f t="shared" ca="1" si="0"/>
        <v>45751</v>
      </c>
      <c r="C107" s="317" t="s">
        <v>760</v>
      </c>
      <c r="D107" s="330"/>
      <c r="F107" s="575" t="s">
        <v>761</v>
      </c>
      <c r="G107" s="575"/>
    </row>
    <row r="108" spans="2:7" ht="14.4" x14ac:dyDescent="0.3">
      <c r="B108" s="329">
        <f t="shared" ca="1" si="0"/>
        <v>45751</v>
      </c>
      <c r="C108" s="317" t="s">
        <v>762</v>
      </c>
      <c r="D108" s="330"/>
      <c r="F108" s="576"/>
      <c r="G108" s="577"/>
    </row>
    <row r="109" spans="2:7" ht="14.4" x14ac:dyDescent="0.3">
      <c r="B109" s="329">
        <f t="shared" ca="1" si="0"/>
        <v>45751</v>
      </c>
      <c r="C109" s="317" t="s">
        <v>763</v>
      </c>
      <c r="D109" s="330"/>
      <c r="F109" s="578"/>
      <c r="G109" s="579"/>
    </row>
    <row r="110" spans="2:7" ht="14.4" x14ac:dyDescent="0.3">
      <c r="B110" s="329">
        <f t="shared" ca="1" si="0"/>
        <v>45751</v>
      </c>
      <c r="C110" s="317" t="s">
        <v>764</v>
      </c>
      <c r="D110" s="330"/>
    </row>
    <row r="111" spans="2:7" ht="14.4" x14ac:dyDescent="0.3">
      <c r="B111" s="329">
        <f t="shared" ca="1" si="0"/>
        <v>45751</v>
      </c>
      <c r="C111" s="317" t="s">
        <v>765</v>
      </c>
      <c r="D111" s="330"/>
    </row>
    <row r="112" spans="2:7" ht="14.4" x14ac:dyDescent="0.3">
      <c r="B112" s="329">
        <f t="shared" ca="1" si="0"/>
        <v>45751</v>
      </c>
      <c r="C112" s="317" t="s">
        <v>766</v>
      </c>
      <c r="D112" s="330"/>
    </row>
    <row r="113" spans="2:4" ht="14.4" x14ac:dyDescent="0.3">
      <c r="B113" s="329">
        <f t="shared" ca="1" si="0"/>
        <v>45751</v>
      </c>
      <c r="C113" s="317" t="s">
        <v>767</v>
      </c>
      <c r="D113" s="330"/>
    </row>
    <row r="114" spans="2:4" ht="14.4" x14ac:dyDescent="0.3">
      <c r="B114" s="329">
        <f t="shared" ca="1" si="0"/>
        <v>45751</v>
      </c>
      <c r="C114" s="317" t="s">
        <v>768</v>
      </c>
      <c r="D114" s="330"/>
    </row>
    <row r="115" spans="2:4" ht="14.4" x14ac:dyDescent="0.3">
      <c r="B115" s="329">
        <f t="shared" ca="1" si="0"/>
        <v>45751</v>
      </c>
      <c r="C115" s="317" t="s">
        <v>769</v>
      </c>
      <c r="D115" s="330"/>
    </row>
    <row r="116" spans="2:4" ht="14.4" x14ac:dyDescent="0.3">
      <c r="B116" s="331">
        <v>4.3090277777777776E-2</v>
      </c>
      <c r="C116" s="317" t="s">
        <v>770</v>
      </c>
      <c r="D116" s="330"/>
    </row>
    <row r="117" spans="2:4" ht="14.4" x14ac:dyDescent="0.3">
      <c r="B117" s="331">
        <v>8.4756944444444399E-2</v>
      </c>
      <c r="C117" s="317" t="s">
        <v>771</v>
      </c>
      <c r="D117" s="330"/>
    </row>
    <row r="118" spans="2:4" ht="14.4" x14ac:dyDescent="0.3">
      <c r="B118" s="331">
        <v>0.126423611111111</v>
      </c>
      <c r="C118" s="317" t="s">
        <v>772</v>
      </c>
      <c r="D118" s="330"/>
    </row>
    <row r="119" spans="2:4" ht="14.4" x14ac:dyDescent="0.3">
      <c r="B119" s="331">
        <v>0.16809027777777799</v>
      </c>
      <c r="C119" s="317" t="s">
        <v>773</v>
      </c>
      <c r="D119" s="330"/>
    </row>
    <row r="120" spans="2:4" ht="14.4" x14ac:dyDescent="0.3">
      <c r="B120" s="331">
        <v>0.20975694444444401</v>
      </c>
      <c r="C120" s="317" t="s">
        <v>774</v>
      </c>
      <c r="D120" s="330"/>
    </row>
    <row r="121" spans="2:4" ht="14.4" x14ac:dyDescent="0.3">
      <c r="B121" s="331">
        <v>0.251423611111111</v>
      </c>
      <c r="C121" s="317" t="s">
        <v>775</v>
      </c>
      <c r="D121" s="330"/>
    </row>
    <row r="122" spans="2:4" ht="14.4" x14ac:dyDescent="0.3">
      <c r="B122" s="332">
        <v>12345678</v>
      </c>
      <c r="C122" s="317" t="s">
        <v>776</v>
      </c>
      <c r="D122" s="330"/>
    </row>
    <row r="123" spans="2:4" ht="14.4" x14ac:dyDescent="0.3">
      <c r="B123" s="332">
        <v>12341274125</v>
      </c>
      <c r="C123" s="317" t="s">
        <v>777</v>
      </c>
      <c r="D123" s="330"/>
    </row>
    <row r="124" spans="2:4" ht="14.4" x14ac:dyDescent="0.3">
      <c r="B124" s="332">
        <v>1155885588</v>
      </c>
      <c r="C124" s="317" t="s">
        <v>778</v>
      </c>
      <c r="D124" s="330"/>
    </row>
    <row r="125" spans="2:4" ht="14.4" x14ac:dyDescent="0.3">
      <c r="B125" s="332">
        <v>123123123000112</v>
      </c>
      <c r="C125" s="317" t="s">
        <v>779</v>
      </c>
      <c r="D125" s="330"/>
    </row>
    <row r="126" spans="2:4" ht="14.4" x14ac:dyDescent="0.3">
      <c r="B126" s="332">
        <v>11222.12</v>
      </c>
      <c r="C126" s="317" t="s">
        <v>780</v>
      </c>
      <c r="D126" s="330"/>
    </row>
    <row r="127" spans="2:4" ht="14.4" x14ac:dyDescent="0.3">
      <c r="B127" s="332">
        <v>-11222.12</v>
      </c>
      <c r="C127" s="317" t="s">
        <v>780</v>
      </c>
      <c r="D127" s="330"/>
    </row>
    <row r="128" spans="2:4" ht="14.4" x14ac:dyDescent="0.3">
      <c r="B128" s="332">
        <v>0</v>
      </c>
      <c r="C128" s="317" t="s">
        <v>780</v>
      </c>
      <c r="D128" s="330"/>
    </row>
    <row r="129" spans="2:4" ht="14.4" x14ac:dyDescent="0.3">
      <c r="B129" s="332" t="s">
        <v>389</v>
      </c>
      <c r="C129" s="317" t="s">
        <v>780</v>
      </c>
      <c r="D129" s="330"/>
    </row>
    <row r="130" spans="2:4" ht="14.4" x14ac:dyDescent="0.3">
      <c r="B130" s="332">
        <v>45</v>
      </c>
      <c r="C130" s="317" t="s">
        <v>781</v>
      </c>
      <c r="D130" s="330"/>
    </row>
    <row r="131" spans="2:4" ht="14.4" x14ac:dyDescent="0.3">
      <c r="B131" s="332">
        <v>2003</v>
      </c>
      <c r="C131" s="317" t="s">
        <v>781</v>
      </c>
      <c r="D131" s="330"/>
    </row>
    <row r="132" spans="2:4" ht="14.4" x14ac:dyDescent="0.3">
      <c r="B132" s="332">
        <v>1165206889</v>
      </c>
      <c r="C132" s="317" t="s">
        <v>782</v>
      </c>
      <c r="D132" s="330"/>
    </row>
    <row r="133" spans="2:4" ht="14.4" x14ac:dyDescent="0.3">
      <c r="B133" s="332">
        <v>43966640</v>
      </c>
      <c r="C133" s="317" t="s">
        <v>782</v>
      </c>
      <c r="D133" s="330"/>
    </row>
    <row r="134" spans="2:4" ht="14.4" x14ac:dyDescent="0.3"/>
    <row r="135" spans="2:4" ht="14.4" x14ac:dyDescent="0.3"/>
    <row r="136" spans="2:4" ht="14.4" x14ac:dyDescent="0.3"/>
    <row r="137" spans="2:4" ht="14.4" x14ac:dyDescent="0.3"/>
    <row r="138" spans="2:4" ht="14.4" x14ac:dyDescent="0.3"/>
    <row r="139" spans="2:4" ht="14.4" x14ac:dyDescent="0.3"/>
  </sheetData>
  <mergeCells count="2">
    <mergeCell ref="F107:G107"/>
    <mergeCell ref="F108:G109"/>
  </mergeCells>
  <conditionalFormatting sqref="B82:B84">
    <cfRule type="expression" dxfId="3" priority="3">
      <formula>LEN($A101)=14</formula>
    </cfRule>
    <cfRule type="expression" dxfId="2" priority="4">
      <formula>LEN($A101)=11</formula>
    </cfRule>
  </conditionalFormatting>
  <conditionalFormatting sqref="B110:B133">
    <cfRule type="expression" dxfId="1" priority="1">
      <formula>LEN($A121)=14</formula>
    </cfRule>
    <cfRule type="expression" dxfId="0" priority="2">
      <formula>LEN($A121)=11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1878-5816-4CD3-A508-7AE67456C91F}">
  <dimension ref="B1:D29"/>
  <sheetViews>
    <sheetView showGridLines="0" zoomScaleNormal="100" workbookViewId="0">
      <selection activeCell="D15" sqref="D15"/>
    </sheetView>
  </sheetViews>
  <sheetFormatPr defaultRowHeight="14.4" x14ac:dyDescent="0.3"/>
  <cols>
    <col min="1" max="1" width="2.33203125" customWidth="1"/>
    <col min="2" max="2" width="25.33203125" customWidth="1"/>
    <col min="3" max="3" width="22" customWidth="1"/>
    <col min="4" max="4" width="24.5546875" customWidth="1"/>
    <col min="5" max="5" width="14.5546875" customWidth="1"/>
    <col min="6" max="6" width="17.6640625" customWidth="1"/>
    <col min="7" max="7" width="3.44140625" customWidth="1"/>
    <col min="8" max="8" width="20" bestFit="1" customWidth="1"/>
  </cols>
  <sheetData>
    <row r="1" spans="2:4" s="255" customFormat="1" ht="9" customHeight="1" x14ac:dyDescent="0.3"/>
    <row r="2" spans="2:4" s="256" customFormat="1" ht="46.5" customHeight="1" thickBot="1" x14ac:dyDescent="0.35"/>
    <row r="3" spans="2:4" ht="15" thickTop="1" x14ac:dyDescent="0.3"/>
    <row r="4" spans="2:4" ht="22.5" customHeight="1" thickBot="1" x14ac:dyDescent="0.35">
      <c r="B4" s="209" t="s">
        <v>0</v>
      </c>
      <c r="C4" s="209" t="s">
        <v>783</v>
      </c>
      <c r="D4" s="209" t="s">
        <v>784</v>
      </c>
    </row>
    <row r="5" spans="2:4" x14ac:dyDescent="0.3">
      <c r="B5" s="246" t="s">
        <v>785</v>
      </c>
      <c r="C5" s="164" t="s">
        <v>786</v>
      </c>
      <c r="D5" s="247"/>
    </row>
    <row r="6" spans="2:4" x14ac:dyDescent="0.3">
      <c r="B6" s="246" t="s">
        <v>787</v>
      </c>
      <c r="C6" s="164" t="s">
        <v>788</v>
      </c>
      <c r="D6" s="247"/>
    </row>
    <row r="7" spans="2:4" x14ac:dyDescent="0.3">
      <c r="B7" s="246" t="s">
        <v>789</v>
      </c>
      <c r="C7" s="164" t="s">
        <v>790</v>
      </c>
      <c r="D7" s="247"/>
    </row>
    <row r="8" spans="2:4" x14ac:dyDescent="0.3">
      <c r="B8" s="246" t="s">
        <v>791</v>
      </c>
      <c r="C8" s="164" t="s">
        <v>792</v>
      </c>
      <c r="D8" s="247"/>
    </row>
    <row r="9" spans="2:4" x14ac:dyDescent="0.3">
      <c r="B9" s="246" t="s">
        <v>793</v>
      </c>
      <c r="C9" s="164" t="s">
        <v>794</v>
      </c>
      <c r="D9" s="247"/>
    </row>
    <row r="10" spans="2:4" x14ac:dyDescent="0.3">
      <c r="B10" s="246" t="s">
        <v>795</v>
      </c>
      <c r="C10" s="164" t="s">
        <v>796</v>
      </c>
      <c r="D10" s="247"/>
    </row>
    <row r="11" spans="2:4" x14ac:dyDescent="0.3">
      <c r="B11" s="246" t="s">
        <v>797</v>
      </c>
      <c r="C11" s="164" t="s">
        <v>798</v>
      </c>
      <c r="D11" s="247"/>
    </row>
    <row r="12" spans="2:4" x14ac:dyDescent="0.3">
      <c r="B12" s="246" t="s">
        <v>799</v>
      </c>
      <c r="C12" s="164" t="s">
        <v>800</v>
      </c>
      <c r="D12" s="247"/>
    </row>
    <row r="13" spans="2:4" x14ac:dyDescent="0.3">
      <c r="B13" s="246" t="s">
        <v>801</v>
      </c>
      <c r="C13" s="164" t="s">
        <v>802</v>
      </c>
      <c r="D13" s="247"/>
    </row>
    <row r="14" spans="2:4" x14ac:dyDescent="0.3">
      <c r="B14" s="246" t="s">
        <v>803</v>
      </c>
      <c r="C14" s="164" t="s">
        <v>804</v>
      </c>
      <c r="D14" s="247"/>
    </row>
    <row r="15" spans="2:4" x14ac:dyDescent="0.3">
      <c r="B15" s="246" t="s">
        <v>805</v>
      </c>
      <c r="C15" s="164" t="s">
        <v>806</v>
      </c>
      <c r="D15" s="247"/>
    </row>
    <row r="16" spans="2:4" x14ac:dyDescent="0.3">
      <c r="B16" s="246" t="s">
        <v>807</v>
      </c>
      <c r="C16" s="164" t="s">
        <v>808</v>
      </c>
      <c r="D16" s="247"/>
    </row>
    <row r="17" spans="2:4" x14ac:dyDescent="0.3">
      <c r="B17" s="246" t="s">
        <v>809</v>
      </c>
      <c r="C17" s="164" t="s">
        <v>810</v>
      </c>
      <c r="D17" s="247"/>
    </row>
    <row r="18" spans="2:4" x14ac:dyDescent="0.3">
      <c r="B18" s="246" t="s">
        <v>811</v>
      </c>
      <c r="C18" s="164" t="s">
        <v>812</v>
      </c>
      <c r="D18" s="247"/>
    </row>
    <row r="19" spans="2:4" x14ac:dyDescent="0.3">
      <c r="B19" s="246" t="s">
        <v>813</v>
      </c>
      <c r="C19" s="164" t="s">
        <v>814</v>
      </c>
      <c r="D19" s="247"/>
    </row>
    <row r="20" spans="2:4" x14ac:dyDescent="0.3">
      <c r="B20" s="246" t="s">
        <v>815</v>
      </c>
      <c r="C20" s="164" t="s">
        <v>816</v>
      </c>
      <c r="D20" s="247"/>
    </row>
    <row r="21" spans="2:4" x14ac:dyDescent="0.3">
      <c r="B21" s="246" t="s">
        <v>817</v>
      </c>
      <c r="C21" s="164" t="s">
        <v>818</v>
      </c>
      <c r="D21" s="247"/>
    </row>
    <row r="22" spans="2:4" x14ac:dyDescent="0.3">
      <c r="B22" s="246" t="s">
        <v>819</v>
      </c>
      <c r="C22" s="164" t="s">
        <v>820</v>
      </c>
      <c r="D22" s="247"/>
    </row>
    <row r="23" spans="2:4" x14ac:dyDescent="0.3">
      <c r="B23" s="246" t="s">
        <v>821</v>
      </c>
      <c r="C23" s="164" t="s">
        <v>822</v>
      </c>
      <c r="D23" s="247"/>
    </row>
    <row r="24" spans="2:4" x14ac:dyDescent="0.3">
      <c r="B24" s="246" t="s">
        <v>823</v>
      </c>
      <c r="C24" s="164" t="s">
        <v>824</v>
      </c>
      <c r="D24" s="247"/>
    </row>
    <row r="25" spans="2:4" x14ac:dyDescent="0.3">
      <c r="B25" s="246" t="s">
        <v>825</v>
      </c>
      <c r="C25" s="164" t="s">
        <v>826</v>
      </c>
      <c r="D25" s="247"/>
    </row>
    <row r="26" spans="2:4" x14ac:dyDescent="0.3">
      <c r="B26" s="246" t="s">
        <v>827</v>
      </c>
      <c r="C26" s="164" t="s">
        <v>828</v>
      </c>
      <c r="D26" s="247"/>
    </row>
    <row r="27" spans="2:4" x14ac:dyDescent="0.3">
      <c r="B27" s="246" t="s">
        <v>829</v>
      </c>
      <c r="C27" s="164" t="s">
        <v>830</v>
      </c>
      <c r="D27" s="247"/>
    </row>
    <row r="28" spans="2:4" x14ac:dyDescent="0.3">
      <c r="B28" s="246" t="s">
        <v>829</v>
      </c>
      <c r="C28" s="164" t="s">
        <v>831</v>
      </c>
      <c r="D28" s="247"/>
    </row>
    <row r="29" spans="2:4" x14ac:dyDescent="0.3">
      <c r="B29" s="304" t="s">
        <v>832</v>
      </c>
      <c r="C29" s="302" t="s">
        <v>833</v>
      </c>
      <c r="D29" s="303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ABB7-3B66-41A5-80E2-316982FB3461}">
  <dimension ref="B1:E29"/>
  <sheetViews>
    <sheetView showGridLines="0" workbookViewId="0">
      <selection activeCell="F14" sqref="F14"/>
    </sheetView>
  </sheetViews>
  <sheetFormatPr defaultColWidth="9.33203125" defaultRowHeight="14.4" x14ac:dyDescent="0.3"/>
  <cols>
    <col min="1" max="1" width="2.33203125" style="144" customWidth="1"/>
    <col min="2" max="2" width="16.44140625" style="144" customWidth="1"/>
    <col min="3" max="3" width="19.6640625" style="144" customWidth="1"/>
    <col min="4" max="4" width="25.44140625" style="144" customWidth="1"/>
    <col min="5" max="5" width="14.5546875" style="144" customWidth="1"/>
    <col min="6" max="6" width="15.33203125" style="144" customWidth="1"/>
    <col min="7" max="7" width="16.33203125" style="144" customWidth="1"/>
    <col min="8" max="8" width="7.5546875" style="144" bestFit="1" customWidth="1"/>
    <col min="9" max="9" width="9.6640625" style="144" customWidth="1"/>
    <col min="10" max="10" width="3.44140625" style="144" customWidth="1"/>
    <col min="11" max="11" width="11.5546875" style="144" customWidth="1"/>
    <col min="12" max="16384" width="9.33203125" style="144"/>
  </cols>
  <sheetData>
    <row r="1" spans="2:4" s="187" customFormat="1" ht="9" customHeight="1" x14ac:dyDescent="0.3"/>
    <row r="2" spans="2:4" s="196" customFormat="1" ht="46.5" customHeight="1" thickBot="1" x14ac:dyDescent="0.35"/>
    <row r="3" spans="2:4" ht="15" thickTop="1" x14ac:dyDescent="0.3"/>
    <row r="4" spans="2:4" ht="30" customHeight="1" thickBot="1" x14ac:dyDescent="0.35">
      <c r="B4" s="209" t="s">
        <v>0</v>
      </c>
      <c r="C4" s="209" t="s">
        <v>783</v>
      </c>
      <c r="D4" s="209" t="s">
        <v>784</v>
      </c>
    </row>
    <row r="5" spans="2:4" x14ac:dyDescent="0.3">
      <c r="B5" s="189" t="s">
        <v>834</v>
      </c>
      <c r="C5" s="164" t="s">
        <v>835</v>
      </c>
      <c r="D5" s="190"/>
    </row>
    <row r="6" spans="2:4" x14ac:dyDescent="0.3">
      <c r="B6" s="189" t="s">
        <v>836</v>
      </c>
      <c r="C6" s="164" t="s">
        <v>837</v>
      </c>
      <c r="D6" s="190"/>
    </row>
    <row r="7" spans="2:4" x14ac:dyDescent="0.3">
      <c r="B7" s="189" t="s">
        <v>838</v>
      </c>
      <c r="C7" s="164" t="s">
        <v>839</v>
      </c>
      <c r="D7" s="190"/>
    </row>
    <row r="8" spans="2:4" x14ac:dyDescent="0.3">
      <c r="B8" s="189" t="s">
        <v>840</v>
      </c>
      <c r="C8" s="164" t="s">
        <v>841</v>
      </c>
      <c r="D8" s="190"/>
    </row>
    <row r="9" spans="2:4" x14ac:dyDescent="0.3">
      <c r="B9" s="189" t="s">
        <v>842</v>
      </c>
      <c r="C9" s="164" t="s">
        <v>843</v>
      </c>
      <c r="D9" s="190"/>
    </row>
    <row r="10" spans="2:4" x14ac:dyDescent="0.3">
      <c r="B10" s="189" t="s">
        <v>844</v>
      </c>
      <c r="C10" s="164" t="s">
        <v>845</v>
      </c>
      <c r="D10" s="190"/>
    </row>
    <row r="11" spans="2:4" x14ac:dyDescent="0.3">
      <c r="B11" s="189" t="s">
        <v>846</v>
      </c>
      <c r="C11" s="164" t="s">
        <v>847</v>
      </c>
      <c r="D11" s="190"/>
    </row>
    <row r="12" spans="2:4" x14ac:dyDescent="0.3">
      <c r="B12" s="189" t="s">
        <v>848</v>
      </c>
      <c r="C12" s="164" t="s">
        <v>849</v>
      </c>
      <c r="D12" s="190"/>
    </row>
    <row r="13" spans="2:4" x14ac:dyDescent="0.3">
      <c r="B13" s="189" t="s">
        <v>850</v>
      </c>
      <c r="C13" s="164" t="s">
        <v>851</v>
      </c>
      <c r="D13" s="190"/>
    </row>
    <row r="14" spans="2:4" x14ac:dyDescent="0.3">
      <c r="B14" s="189" t="s">
        <v>852</v>
      </c>
      <c r="C14" s="164" t="s">
        <v>853</v>
      </c>
      <c r="D14" s="190"/>
    </row>
    <row r="15" spans="2:4" x14ac:dyDescent="0.3">
      <c r="B15" s="189" t="s">
        <v>854</v>
      </c>
      <c r="C15" s="164" t="s">
        <v>855</v>
      </c>
      <c r="D15" s="190"/>
    </row>
    <row r="16" spans="2:4" x14ac:dyDescent="0.3">
      <c r="B16" s="189" t="s">
        <v>856</v>
      </c>
      <c r="C16" s="164" t="s">
        <v>857</v>
      </c>
      <c r="D16" s="190"/>
    </row>
    <row r="17" spans="2:5" x14ac:dyDescent="0.3">
      <c r="B17" s="189" t="s">
        <v>858</v>
      </c>
      <c r="C17" s="164" t="s">
        <v>859</v>
      </c>
      <c r="D17" s="190"/>
    </row>
    <row r="18" spans="2:5" x14ac:dyDescent="0.3">
      <c r="B18" s="189" t="s">
        <v>860</v>
      </c>
      <c r="C18" s="164" t="s">
        <v>861</v>
      </c>
      <c r="D18" s="190"/>
    </row>
    <row r="19" spans="2:5" x14ac:dyDescent="0.3">
      <c r="B19" s="189" t="s">
        <v>862</v>
      </c>
      <c r="C19" s="164" t="s">
        <v>863</v>
      </c>
      <c r="D19" s="190"/>
      <c r="E19" s="250"/>
    </row>
    <row r="20" spans="2:5" x14ac:dyDescent="0.3">
      <c r="B20" s="189" t="s">
        <v>864</v>
      </c>
      <c r="C20" s="164" t="s">
        <v>865</v>
      </c>
      <c r="D20" s="190"/>
    </row>
    <row r="21" spans="2:5" x14ac:dyDescent="0.3">
      <c r="B21" s="189" t="s">
        <v>866</v>
      </c>
      <c r="C21" s="164" t="s">
        <v>867</v>
      </c>
      <c r="D21" s="190"/>
    </row>
    <row r="22" spans="2:5" x14ac:dyDescent="0.3">
      <c r="B22" s="189" t="s">
        <v>868</v>
      </c>
      <c r="C22" s="164" t="s">
        <v>869</v>
      </c>
      <c r="D22" s="190"/>
    </row>
    <row r="23" spans="2:5" x14ac:dyDescent="0.3">
      <c r="B23" s="189" t="s">
        <v>870</v>
      </c>
      <c r="C23" s="164" t="s">
        <v>871</v>
      </c>
      <c r="D23" s="190"/>
    </row>
    <row r="24" spans="2:5" x14ac:dyDescent="0.3">
      <c r="B24" s="189" t="s">
        <v>872</v>
      </c>
      <c r="C24" s="164" t="s">
        <v>873</v>
      </c>
      <c r="D24" s="190"/>
    </row>
    <row r="25" spans="2:5" x14ac:dyDescent="0.3">
      <c r="B25" s="189" t="s">
        <v>874</v>
      </c>
      <c r="C25" s="164" t="s">
        <v>875</v>
      </c>
      <c r="D25" s="190"/>
    </row>
    <row r="26" spans="2:5" x14ac:dyDescent="0.3">
      <c r="B26" s="189" t="s">
        <v>876</v>
      </c>
      <c r="C26" s="164" t="s">
        <v>877</v>
      </c>
      <c r="D26" s="190"/>
    </row>
    <row r="27" spans="2:5" x14ac:dyDescent="0.3">
      <c r="B27" s="189" t="s">
        <v>878</v>
      </c>
      <c r="C27" s="164" t="s">
        <v>879</v>
      </c>
      <c r="D27" s="190"/>
    </row>
    <row r="28" spans="2:5" x14ac:dyDescent="0.3">
      <c r="B28" s="189" t="s">
        <v>878</v>
      </c>
      <c r="C28" s="164" t="s">
        <v>880</v>
      </c>
      <c r="D28" s="190"/>
    </row>
    <row r="29" spans="2:5" x14ac:dyDescent="0.3">
      <c r="B29" s="301" t="s">
        <v>881</v>
      </c>
      <c r="C29" s="302" t="s">
        <v>882</v>
      </c>
      <c r="D29" s="333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2031-CA98-4E2E-BBEF-F29D75DDDFFF}">
  <dimension ref="B1:P31"/>
  <sheetViews>
    <sheetView showGridLines="0" workbookViewId="0">
      <selection activeCell="D15" sqref="D15"/>
    </sheetView>
  </sheetViews>
  <sheetFormatPr defaultColWidth="9.33203125" defaultRowHeight="14.4" x14ac:dyDescent="0.3"/>
  <cols>
    <col min="1" max="1" width="2.33203125" style="144" customWidth="1"/>
    <col min="2" max="2" width="50.109375" style="144" bestFit="1" customWidth="1"/>
    <col min="3" max="3" width="22.44140625" style="144" customWidth="1"/>
    <col min="4" max="4" width="24.88671875" style="144" customWidth="1"/>
    <col min="5" max="5" width="27" style="144" customWidth="1"/>
    <col min="6" max="6" width="15.33203125" style="144" customWidth="1"/>
    <col min="7" max="7" width="16.33203125" style="144" customWidth="1"/>
    <col min="8" max="8" width="7.5546875" style="144" bestFit="1" customWidth="1"/>
    <col min="9" max="9" width="9.6640625" style="144" customWidth="1"/>
    <col min="10" max="10" width="3.44140625" style="144" customWidth="1"/>
    <col min="11" max="11" width="11.5546875" style="144" customWidth="1"/>
    <col min="12" max="16384" width="9.33203125" style="144"/>
  </cols>
  <sheetData>
    <row r="1" spans="2:16" s="187" customFormat="1" ht="9" customHeight="1" x14ac:dyDescent="0.3"/>
    <row r="2" spans="2:16" s="196" customFormat="1" ht="46.5" customHeight="1" thickBot="1" x14ac:dyDescent="0.35"/>
    <row r="3" spans="2:16" ht="15.6" thickTop="1" thickBot="1" x14ac:dyDescent="0.35"/>
    <row r="4" spans="2:16" ht="20.25" customHeight="1" x14ac:dyDescent="0.3">
      <c r="B4" s="334" t="s">
        <v>883</v>
      </c>
      <c r="C4" s="335" t="s">
        <v>409</v>
      </c>
      <c r="D4" s="335" t="s">
        <v>494</v>
      </c>
      <c r="E4" s="335" t="s">
        <v>884</v>
      </c>
      <c r="F4"/>
      <c r="G4"/>
      <c r="H4"/>
      <c r="I4"/>
      <c r="J4"/>
      <c r="K4"/>
      <c r="L4"/>
      <c r="M4"/>
      <c r="N4"/>
      <c r="O4"/>
      <c r="P4"/>
    </row>
    <row r="5" spans="2:16" ht="18.75" customHeight="1" x14ac:dyDescent="0.3">
      <c r="B5" s="336" t="s">
        <v>885</v>
      </c>
      <c r="C5" s="5"/>
      <c r="D5" s="5"/>
      <c r="E5" s="5"/>
      <c r="F5"/>
      <c r="G5"/>
      <c r="H5"/>
      <c r="I5"/>
      <c r="J5"/>
      <c r="K5"/>
      <c r="L5"/>
      <c r="M5"/>
      <c r="N5"/>
      <c r="O5"/>
      <c r="P5"/>
    </row>
    <row r="6" spans="2:16" ht="18" customHeight="1" x14ac:dyDescent="0.3">
      <c r="B6" s="336" t="s">
        <v>886</v>
      </c>
      <c r="C6" s="5"/>
      <c r="D6" s="5"/>
      <c r="E6" s="5"/>
      <c r="F6"/>
      <c r="G6"/>
      <c r="H6"/>
      <c r="I6"/>
      <c r="J6"/>
      <c r="K6"/>
      <c r="L6"/>
      <c r="M6"/>
      <c r="N6"/>
      <c r="O6"/>
      <c r="P6"/>
    </row>
    <row r="7" spans="2:16" ht="17.25" customHeight="1" x14ac:dyDescent="0.3">
      <c r="B7" s="336" t="s">
        <v>887</v>
      </c>
      <c r="C7" s="5"/>
      <c r="D7" s="5"/>
      <c r="E7" s="5"/>
      <c r="F7"/>
      <c r="G7"/>
      <c r="H7"/>
      <c r="I7"/>
      <c r="J7"/>
      <c r="K7"/>
      <c r="L7"/>
      <c r="M7"/>
      <c r="N7"/>
      <c r="O7"/>
      <c r="P7"/>
    </row>
    <row r="8" spans="2:16" ht="18" customHeight="1" x14ac:dyDescent="0.3">
      <c r="B8" s="336" t="s">
        <v>888</v>
      </c>
      <c r="C8" s="5"/>
      <c r="D8" s="5"/>
      <c r="E8" s="5"/>
      <c r="F8"/>
      <c r="G8"/>
      <c r="H8"/>
      <c r="I8"/>
      <c r="J8"/>
      <c r="K8"/>
      <c r="L8"/>
      <c r="M8"/>
      <c r="N8"/>
      <c r="O8"/>
      <c r="P8"/>
    </row>
    <row r="9" spans="2:16" ht="18.75" customHeight="1" x14ac:dyDescent="0.3">
      <c r="B9" s="336" t="s">
        <v>889</v>
      </c>
      <c r="C9" s="5"/>
      <c r="D9" s="5"/>
      <c r="E9" s="5"/>
      <c r="F9"/>
      <c r="G9"/>
      <c r="H9"/>
      <c r="I9"/>
      <c r="J9"/>
      <c r="K9"/>
      <c r="L9"/>
      <c r="M9"/>
      <c r="N9"/>
      <c r="O9"/>
      <c r="P9"/>
    </row>
    <row r="10" spans="2:16" ht="18.75" customHeight="1" x14ac:dyDescent="0.3">
      <c r="B10" s="336" t="s">
        <v>890</v>
      </c>
      <c r="C10" s="5"/>
      <c r="D10" s="5"/>
      <c r="E10" s="5"/>
      <c r="F10"/>
      <c r="G10"/>
      <c r="H10"/>
      <c r="I10"/>
      <c r="J10"/>
      <c r="K10"/>
      <c r="L10"/>
      <c r="M10"/>
      <c r="N10"/>
      <c r="O10"/>
      <c r="P10"/>
    </row>
    <row r="11" spans="2:16" ht="15.6" x14ac:dyDescent="0.3">
      <c r="B11" s="336" t="s">
        <v>891</v>
      </c>
      <c r="C11" s="5"/>
      <c r="D11" s="5"/>
      <c r="E11" s="5"/>
      <c r="F11"/>
      <c r="G11"/>
      <c r="H11"/>
      <c r="I11"/>
      <c r="J11"/>
      <c r="K11"/>
      <c r="L11"/>
      <c r="M11"/>
      <c r="N11"/>
      <c r="O11"/>
      <c r="P11"/>
    </row>
    <row r="12" spans="2:16" ht="19.5" customHeight="1" x14ac:dyDescent="0.3">
      <c r="B12" s="336" t="s">
        <v>892</v>
      </c>
      <c r="C12" s="5"/>
      <c r="D12" s="5"/>
      <c r="E12" s="5"/>
      <c r="F12"/>
      <c r="G12"/>
      <c r="H12"/>
      <c r="I12"/>
      <c r="J12"/>
      <c r="K12"/>
      <c r="L12"/>
      <c r="M12"/>
      <c r="N12"/>
      <c r="O12"/>
      <c r="P12"/>
    </row>
    <row r="13" spans="2:1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2:16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2:16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2:16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2:16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2:16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2:16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2:16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16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16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16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16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6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6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067C-4FC0-4C9E-A5B5-9A488694C218}">
  <dimension ref="A1"/>
  <sheetViews>
    <sheetView showGridLines="0" topLeftCell="A28" zoomScale="80" zoomScaleNormal="80" workbookViewId="0">
      <selection activeCell="T32" sqref="T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C9AC-4BF4-4906-BBC5-649B38D6B1BE}">
  <dimension ref="A1"/>
  <sheetViews>
    <sheetView showGridLines="0" workbookViewId="0">
      <selection activeCell="T32" sqref="T3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38B5-42A8-43A6-BF80-873032795A42}">
  <dimension ref="A1:XFC256"/>
  <sheetViews>
    <sheetView showGridLines="0" zoomScale="90" zoomScaleNormal="90" workbookViewId="0">
      <pane ySplit="2" topLeftCell="A3" activePane="bottomLeft" state="frozen"/>
      <selection activeCell="T32" sqref="T32"/>
      <selection pane="bottomLeft" activeCell="T32" sqref="T32"/>
    </sheetView>
  </sheetViews>
  <sheetFormatPr defaultColWidth="0" defaultRowHeight="0" customHeight="1" zeroHeight="1" x14ac:dyDescent="0.3"/>
  <cols>
    <col min="1" max="1" width="11.33203125" style="144" customWidth="1"/>
    <col min="2" max="2" width="18.44140625" style="144" customWidth="1"/>
    <col min="3" max="3" width="18" style="144" customWidth="1"/>
    <col min="4" max="4" width="14.109375" style="144" customWidth="1"/>
    <col min="5" max="5" width="14.33203125" style="144" customWidth="1"/>
    <col min="6" max="6" width="5.5546875" style="144" customWidth="1"/>
    <col min="7" max="7" width="15" style="144" customWidth="1"/>
    <col min="8" max="8" width="2.33203125" style="144" customWidth="1"/>
    <col min="9" max="9" width="13.33203125" style="144" customWidth="1"/>
    <col min="10" max="10" width="4.33203125" style="144" customWidth="1"/>
    <col min="11" max="11" width="3.44140625" style="144" customWidth="1"/>
    <col min="12" max="13" width="4.33203125" style="144" customWidth="1"/>
    <col min="14" max="14" width="11.33203125" style="144" bestFit="1" customWidth="1"/>
    <col min="15" max="15" width="20.109375" style="144" customWidth="1"/>
    <col min="16" max="16" width="9.33203125" style="144" customWidth="1"/>
    <col min="17" max="17" width="11.33203125" style="144" customWidth="1"/>
    <col min="18" max="22" width="0" style="144" hidden="1" customWidth="1"/>
    <col min="23" max="16383" width="9.33203125" style="144" hidden="1"/>
    <col min="16384" max="16384" width="8.44140625" style="144" customWidth="1"/>
  </cols>
  <sheetData>
    <row r="1" spans="2:17" s="187" customFormat="1" ht="9" customHeight="1" x14ac:dyDescent="0.3"/>
    <row r="2" spans="2:17" s="196" customFormat="1" ht="46.5" customHeight="1" thickBot="1" x14ac:dyDescent="0.35"/>
    <row r="3" spans="2:17" ht="15" thickTop="1" x14ac:dyDescent="0.3">
      <c r="F3"/>
      <c r="G3"/>
    </row>
    <row r="4" spans="2:17" ht="14.4" x14ac:dyDescent="0.3">
      <c r="B4"/>
      <c r="C4"/>
      <c r="D4"/>
      <c r="E4"/>
      <c r="F4" s="147"/>
      <c r="G4" s="148"/>
      <c r="H4" s="148"/>
      <c r="I4" s="148"/>
      <c r="J4" s="148"/>
      <c r="K4" s="148"/>
      <c r="L4" s="148"/>
      <c r="M4" s="148"/>
      <c r="N4" s="148"/>
      <c r="O4" s="148"/>
      <c r="P4" s="392"/>
      <c r="Q4" s="393"/>
    </row>
    <row r="5" spans="2:17" ht="14.4" x14ac:dyDescent="0.3">
      <c r="B5"/>
      <c r="C5"/>
      <c r="D5"/>
      <c r="E5"/>
      <c r="F5" s="149"/>
      <c r="G5"/>
      <c r="H5"/>
      <c r="I5"/>
      <c r="J5"/>
      <c r="K5"/>
      <c r="L5"/>
      <c r="M5"/>
      <c r="N5"/>
      <c r="O5"/>
      <c r="Q5" s="394"/>
    </row>
    <row r="6" spans="2:17" ht="14.4" x14ac:dyDescent="0.3">
      <c r="B6" s="395" t="s">
        <v>502</v>
      </c>
      <c r="C6" s="395">
        <v>2017</v>
      </c>
      <c r="D6" s="395">
        <v>2018</v>
      </c>
      <c r="E6"/>
      <c r="F6" s="149"/>
      <c r="G6"/>
      <c r="H6"/>
      <c r="I6"/>
      <c r="J6"/>
      <c r="K6"/>
      <c r="L6"/>
      <c r="M6"/>
      <c r="N6"/>
      <c r="O6"/>
      <c r="Q6" s="394"/>
    </row>
    <row r="7" spans="2:17" ht="14.4" x14ac:dyDescent="0.3">
      <c r="B7" s="396" t="s">
        <v>604</v>
      </c>
      <c r="C7" s="397">
        <v>10000</v>
      </c>
      <c r="D7" s="396">
        <v>11000</v>
      </c>
      <c r="E7"/>
      <c r="F7" s="149"/>
      <c r="G7"/>
      <c r="H7"/>
      <c r="I7"/>
      <c r="J7"/>
      <c r="K7"/>
      <c r="L7"/>
      <c r="M7"/>
      <c r="N7"/>
      <c r="O7"/>
      <c r="Q7" s="394"/>
    </row>
    <row r="8" spans="2:17" ht="14.4" x14ac:dyDescent="0.3">
      <c r="B8" s="398" t="s">
        <v>980</v>
      </c>
      <c r="C8" s="399">
        <v>10000</v>
      </c>
      <c r="D8" s="398">
        <v>9000</v>
      </c>
      <c r="E8"/>
      <c r="F8" s="149"/>
      <c r="G8"/>
      <c r="H8"/>
      <c r="I8"/>
      <c r="J8"/>
      <c r="K8"/>
      <c r="L8"/>
      <c r="M8"/>
      <c r="N8"/>
      <c r="O8"/>
      <c r="Q8" s="394"/>
    </row>
    <row r="9" spans="2:17" ht="14.4" x14ac:dyDescent="0.3">
      <c r="B9" s="396" t="s">
        <v>606</v>
      </c>
      <c r="C9" s="397">
        <v>5000</v>
      </c>
      <c r="D9" s="396">
        <v>4500</v>
      </c>
      <c r="E9"/>
      <c r="F9" s="149"/>
      <c r="G9"/>
      <c r="H9"/>
      <c r="I9"/>
      <c r="J9"/>
      <c r="K9"/>
      <c r="L9"/>
      <c r="M9"/>
      <c r="N9"/>
      <c r="O9"/>
      <c r="Q9" s="394"/>
    </row>
    <row r="10" spans="2:17" ht="14.4" x14ac:dyDescent="0.3">
      <c r="B10" s="398" t="s">
        <v>981</v>
      </c>
      <c r="C10" s="399">
        <v>7000</v>
      </c>
      <c r="D10" s="398">
        <v>8500</v>
      </c>
      <c r="E10"/>
      <c r="F10" s="149"/>
      <c r="G10"/>
      <c r="H10"/>
      <c r="I10"/>
      <c r="J10"/>
      <c r="K10"/>
      <c r="L10"/>
      <c r="M10"/>
      <c r="N10"/>
      <c r="O10"/>
      <c r="Q10" s="394"/>
    </row>
    <row r="11" spans="2:17" ht="14.4" x14ac:dyDescent="0.3">
      <c r="B11" s="396" t="s">
        <v>602</v>
      </c>
      <c r="C11" s="397">
        <v>23000</v>
      </c>
      <c r="D11" s="396">
        <v>35400</v>
      </c>
      <c r="E11"/>
      <c r="F11" s="149"/>
      <c r="G11"/>
      <c r="H11"/>
      <c r="I11"/>
      <c r="J11"/>
      <c r="K11"/>
      <c r="L11"/>
      <c r="M11"/>
      <c r="N11"/>
      <c r="O11"/>
      <c r="Q11" s="394"/>
    </row>
    <row r="12" spans="2:17" ht="14.4" x14ac:dyDescent="0.3">
      <c r="B12" s="398" t="s">
        <v>982</v>
      </c>
      <c r="C12" s="399">
        <v>20000</v>
      </c>
      <c r="D12" s="398">
        <v>25600</v>
      </c>
      <c r="E12"/>
      <c r="F12" s="149"/>
      <c r="G12"/>
      <c r="H12"/>
      <c r="I12"/>
      <c r="J12"/>
      <c r="K12"/>
      <c r="L12"/>
      <c r="M12"/>
      <c r="N12"/>
      <c r="O12"/>
      <c r="Q12" s="394"/>
    </row>
    <row r="13" spans="2:17" ht="14.4" x14ac:dyDescent="0.3">
      <c r="F13" s="149"/>
      <c r="G13"/>
      <c r="H13"/>
      <c r="I13"/>
      <c r="J13"/>
      <c r="K13"/>
      <c r="L13"/>
      <c r="M13"/>
      <c r="N13"/>
      <c r="O13"/>
      <c r="Q13" s="394"/>
    </row>
    <row r="14" spans="2:17" ht="14.4" x14ac:dyDescent="0.3">
      <c r="F14" s="149"/>
      <c r="G14"/>
      <c r="H14"/>
      <c r="I14"/>
      <c r="J14"/>
      <c r="K14"/>
      <c r="L14"/>
      <c r="M14"/>
      <c r="N14"/>
      <c r="O14"/>
      <c r="Q14" s="394"/>
    </row>
    <row r="15" spans="2:17" ht="14.4" x14ac:dyDescent="0.3">
      <c r="F15" s="149"/>
      <c r="G15"/>
      <c r="H15"/>
      <c r="I15"/>
      <c r="J15"/>
      <c r="K15"/>
      <c r="L15"/>
      <c r="M15"/>
      <c r="N15"/>
      <c r="O15"/>
      <c r="Q15" s="394"/>
    </row>
    <row r="16" spans="2:17" ht="14.4" x14ac:dyDescent="0.3">
      <c r="F16" s="149"/>
      <c r="G16"/>
      <c r="H16"/>
      <c r="I16"/>
      <c r="J16"/>
      <c r="K16"/>
      <c r="L16"/>
      <c r="M16"/>
      <c r="N16"/>
      <c r="O16"/>
      <c r="Q16" s="394"/>
    </row>
    <row r="17" spans="2:18" ht="14.4" x14ac:dyDescent="0.3">
      <c r="F17" s="149"/>
      <c r="G17"/>
      <c r="H17"/>
      <c r="I17"/>
      <c r="J17"/>
      <c r="K17"/>
      <c r="L17"/>
      <c r="M17"/>
      <c r="N17"/>
      <c r="O17"/>
      <c r="Q17" s="394"/>
    </row>
    <row r="18" spans="2:18" ht="14.4" x14ac:dyDescent="0.3">
      <c r="F18" s="149"/>
      <c r="G18"/>
      <c r="H18"/>
      <c r="I18"/>
      <c r="J18"/>
      <c r="K18"/>
      <c r="L18"/>
      <c r="M18"/>
      <c r="N18"/>
      <c r="O18"/>
      <c r="Q18" s="394"/>
    </row>
    <row r="19" spans="2:18" ht="14.4" x14ac:dyDescent="0.3">
      <c r="F19" s="400"/>
      <c r="Q19" s="394"/>
    </row>
    <row r="20" spans="2:18" ht="14.4" x14ac:dyDescent="0.3">
      <c r="F20" s="401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3"/>
    </row>
    <row r="21" spans="2:18" ht="14.4" x14ac:dyDescent="0.3"/>
    <row r="22" spans="2:18" ht="14.4" x14ac:dyDescent="0.3"/>
    <row r="23" spans="2:18" ht="36" customHeight="1" thickBot="1" x14ac:dyDescent="0.35">
      <c r="B23" s="404"/>
      <c r="C23" s="404"/>
      <c r="D23" s="404"/>
      <c r="E23" s="404"/>
      <c r="F23" s="404"/>
    </row>
    <row r="24" spans="2:18" ht="21" customHeight="1" x14ac:dyDescent="0.3">
      <c r="D24"/>
      <c r="E24"/>
      <c r="F24" s="405"/>
      <c r="G24" s="392"/>
      <c r="H24" s="392"/>
      <c r="I24" s="392"/>
      <c r="J24" s="392"/>
      <c r="K24" s="392"/>
      <c r="L24" s="392"/>
      <c r="M24" s="392"/>
      <c r="N24" s="392"/>
      <c r="O24" s="392"/>
      <c r="P24" s="392"/>
      <c r="Q24" s="393"/>
      <c r="R24" s="406"/>
    </row>
    <row r="25" spans="2:18" ht="14.4" x14ac:dyDescent="0.3">
      <c r="D25"/>
      <c r="E25" s="407"/>
      <c r="F25" s="400"/>
      <c r="Q25" s="394"/>
      <c r="R25" s="408"/>
    </row>
    <row r="26" spans="2:18" ht="14.4" x14ac:dyDescent="0.3">
      <c r="B26" s="409" t="s">
        <v>502</v>
      </c>
      <c r="C26" s="409" t="s">
        <v>514</v>
      </c>
      <c r="D26"/>
      <c r="E26" s="407"/>
      <c r="F26" s="400"/>
      <c r="Q26" s="394"/>
      <c r="R26" s="408"/>
    </row>
    <row r="27" spans="2:18" ht="14.4" x14ac:dyDescent="0.3">
      <c r="B27" s="396" t="s">
        <v>983</v>
      </c>
      <c r="C27" s="397">
        <v>521</v>
      </c>
      <c r="D27"/>
      <c r="E27" s="407"/>
      <c r="F27" s="400"/>
      <c r="Q27" s="394"/>
      <c r="R27" s="408"/>
    </row>
    <row r="28" spans="2:18" ht="14.4" x14ac:dyDescent="0.3">
      <c r="B28" s="398" t="s">
        <v>984</v>
      </c>
      <c r="C28" s="399">
        <v>770</v>
      </c>
      <c r="D28"/>
      <c r="E28" s="407"/>
      <c r="F28" s="400"/>
      <c r="Q28" s="394"/>
      <c r="R28" s="408"/>
    </row>
    <row r="29" spans="2:18" ht="14.4" x14ac:dyDescent="0.3">
      <c r="B29" s="396" t="s">
        <v>985</v>
      </c>
      <c r="C29" s="397">
        <v>751</v>
      </c>
      <c r="D29"/>
      <c r="E29" s="407"/>
      <c r="F29" s="400"/>
      <c r="Q29" s="394"/>
      <c r="R29" s="408"/>
    </row>
    <row r="30" spans="2:18" ht="14.4" x14ac:dyDescent="0.3">
      <c r="B30" s="398" t="s">
        <v>986</v>
      </c>
      <c r="C30" s="399">
        <v>249</v>
      </c>
      <c r="D30"/>
      <c r="E30" s="407"/>
      <c r="F30" s="400"/>
      <c r="Q30" s="394"/>
      <c r="R30" s="408"/>
    </row>
    <row r="31" spans="2:18" ht="14.4" x14ac:dyDescent="0.3">
      <c r="B31" s="396" t="s">
        <v>987</v>
      </c>
      <c r="C31" s="397">
        <v>740</v>
      </c>
      <c r="D31"/>
      <c r="E31" s="407"/>
      <c r="F31" s="400"/>
      <c r="Q31" s="394"/>
      <c r="R31" s="408"/>
    </row>
    <row r="32" spans="2:18" ht="14.4" x14ac:dyDescent="0.3">
      <c r="B32" s="398" t="s">
        <v>988</v>
      </c>
      <c r="C32" s="399">
        <v>850</v>
      </c>
      <c r="D32"/>
      <c r="E32" s="407"/>
      <c r="F32" s="400"/>
      <c r="Q32" s="394"/>
      <c r="R32" s="408"/>
    </row>
    <row r="33" spans="1:18" ht="14.4" x14ac:dyDescent="0.3">
      <c r="B33" s="396" t="s">
        <v>989</v>
      </c>
      <c r="C33" s="397">
        <v>967</v>
      </c>
      <c r="D33"/>
      <c r="E33" s="407"/>
      <c r="F33" s="400"/>
      <c r="Q33" s="394"/>
      <c r="R33" s="408"/>
    </row>
    <row r="34" spans="1:18" ht="14.4" x14ac:dyDescent="0.3">
      <c r="B34" s="398" t="s">
        <v>990</v>
      </c>
      <c r="C34" s="399">
        <v>684</v>
      </c>
      <c r="D34"/>
      <c r="E34" s="407"/>
      <c r="F34" s="400"/>
      <c r="Q34" s="394"/>
      <c r="R34" s="408"/>
    </row>
    <row r="35" spans="1:18" ht="14.4" x14ac:dyDescent="0.3">
      <c r="B35" s="396" t="s">
        <v>991</v>
      </c>
      <c r="C35" s="397">
        <v>120</v>
      </c>
      <c r="D35"/>
      <c r="E35"/>
      <c r="F35" s="400"/>
      <c r="Q35" s="394"/>
      <c r="R35" s="408"/>
    </row>
    <row r="36" spans="1:18" ht="14.4" x14ac:dyDescent="0.3">
      <c r="B36" s="398" t="s">
        <v>992</v>
      </c>
      <c r="C36" s="399">
        <v>925</v>
      </c>
      <c r="D36"/>
      <c r="E36"/>
      <c r="F36" s="400"/>
      <c r="Q36" s="394"/>
      <c r="R36" s="408"/>
    </row>
    <row r="37" spans="1:18" ht="14.4" x14ac:dyDescent="0.3">
      <c r="B37" s="396" t="s">
        <v>993</v>
      </c>
      <c r="C37" s="397">
        <v>465</v>
      </c>
      <c r="D37"/>
      <c r="E37"/>
      <c r="F37" s="400"/>
      <c r="Q37" s="394"/>
      <c r="R37" s="408"/>
    </row>
    <row r="38" spans="1:18" ht="14.4" x14ac:dyDescent="0.3">
      <c r="B38" s="398" t="s">
        <v>994</v>
      </c>
      <c r="C38" s="399">
        <v>554</v>
      </c>
      <c r="D38"/>
      <c r="E38"/>
      <c r="F38" s="400"/>
      <c r="Q38" s="394"/>
      <c r="R38" s="408"/>
    </row>
    <row r="39" spans="1:18" ht="14.4" x14ac:dyDescent="0.3">
      <c r="B39" s="396" t="s">
        <v>995</v>
      </c>
      <c r="C39" s="397">
        <v>652</v>
      </c>
      <c r="D39"/>
      <c r="E39"/>
      <c r="F39" s="400"/>
      <c r="Q39" s="394"/>
      <c r="R39" s="408"/>
    </row>
    <row r="40" spans="1:18" ht="14.4" x14ac:dyDescent="0.3">
      <c r="C40" s="410"/>
      <c r="D40"/>
      <c r="F40" s="400"/>
      <c r="Q40" s="394"/>
      <c r="R40" s="408"/>
    </row>
    <row r="41" spans="1:18" ht="15" thickBot="1" x14ac:dyDescent="0.35">
      <c r="D41"/>
      <c r="F41" s="401"/>
      <c r="G41" s="402"/>
      <c r="H41" s="402"/>
      <c r="I41" s="402"/>
      <c r="J41" s="402"/>
      <c r="K41" s="402"/>
      <c r="L41" s="402"/>
      <c r="M41" s="402"/>
      <c r="N41" s="402"/>
      <c r="O41" s="402"/>
      <c r="P41" s="402"/>
      <c r="Q41" s="403"/>
      <c r="R41" s="411"/>
    </row>
    <row r="42" spans="1:18" ht="14.4" x14ac:dyDescent="0.3"/>
    <row r="43" spans="1:18" ht="14.4" x14ac:dyDescent="0.3"/>
    <row r="44" spans="1:18" ht="14.4" x14ac:dyDescent="0.3"/>
    <row r="45" spans="1:18" ht="14.4" x14ac:dyDescent="0.3"/>
    <row r="46" spans="1:18" ht="14.4" x14ac:dyDescent="0.3"/>
    <row r="47" spans="1:18" ht="14.4" x14ac:dyDescent="0.3"/>
    <row r="48" spans="1:18" ht="15" thickBot="1" x14ac:dyDescent="0.35">
      <c r="A48"/>
      <c r="B48"/>
      <c r="C48"/>
      <c r="D48"/>
    </row>
    <row r="49" spans="1:17" ht="14.4" x14ac:dyDescent="0.3">
      <c r="A49"/>
      <c r="B49"/>
      <c r="C49"/>
      <c r="D49"/>
      <c r="F49" s="412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06"/>
    </row>
    <row r="50" spans="1:17" ht="14.4" x14ac:dyDescent="0.3">
      <c r="A50"/>
      <c r="B50" s="580" t="s">
        <v>996</v>
      </c>
      <c r="C50" s="580"/>
      <c r="D50" s="580"/>
      <c r="F50" s="414"/>
      <c r="Q50" s="408"/>
    </row>
    <row r="51" spans="1:17" ht="14.4" x14ac:dyDescent="0.3">
      <c r="A51"/>
      <c r="B51" s="415" t="s">
        <v>997</v>
      </c>
      <c r="C51" s="416" t="s">
        <v>442</v>
      </c>
      <c r="D51" s="417" t="s">
        <v>998</v>
      </c>
      <c r="F51" s="414"/>
      <c r="Q51" s="408"/>
    </row>
    <row r="52" spans="1:17" ht="14.4" x14ac:dyDescent="0.3">
      <c r="A52"/>
      <c r="B52" s="418" t="s">
        <v>999</v>
      </c>
      <c r="C52" s="419">
        <v>500</v>
      </c>
      <c r="D52" s="420">
        <v>0.2455</v>
      </c>
      <c r="F52" s="414"/>
      <c r="Q52" s="408"/>
    </row>
    <row r="53" spans="1:17" ht="14.4" x14ac:dyDescent="0.3">
      <c r="A53"/>
      <c r="B53" s="418" t="s">
        <v>1000</v>
      </c>
      <c r="C53" s="419">
        <v>250</v>
      </c>
      <c r="D53" s="420">
        <v>0.32590000000000002</v>
      </c>
      <c r="F53" s="414"/>
      <c r="Q53" s="408"/>
    </row>
    <row r="54" spans="1:17" ht="14.4" x14ac:dyDescent="0.3">
      <c r="A54"/>
      <c r="B54" s="418" t="s">
        <v>612</v>
      </c>
      <c r="C54" s="419">
        <v>150</v>
      </c>
      <c r="D54" s="420">
        <v>0.4</v>
      </c>
      <c r="F54" s="414"/>
      <c r="Q54" s="408"/>
    </row>
    <row r="55" spans="1:17" ht="14.4" x14ac:dyDescent="0.3">
      <c r="A55"/>
      <c r="B55" s="418" t="s">
        <v>439</v>
      </c>
      <c r="C55" s="419">
        <v>60</v>
      </c>
      <c r="D55" s="420">
        <v>9.7199999999999995E-2</v>
      </c>
      <c r="F55" s="414"/>
      <c r="Q55" s="408"/>
    </row>
    <row r="56" spans="1:17" ht="14.4" x14ac:dyDescent="0.3">
      <c r="A56"/>
      <c r="B56"/>
      <c r="C56"/>
      <c r="D56"/>
      <c r="F56" s="414"/>
      <c r="Q56" s="408"/>
    </row>
    <row r="57" spans="1:17" ht="14.4" x14ac:dyDescent="0.3">
      <c r="A57"/>
      <c r="B57"/>
      <c r="C57"/>
      <c r="D57"/>
      <c r="F57" s="414"/>
      <c r="Q57" s="408"/>
    </row>
    <row r="58" spans="1:17" ht="14.4" x14ac:dyDescent="0.3">
      <c r="A58"/>
      <c r="B58"/>
      <c r="C58"/>
      <c r="D58"/>
      <c r="F58" s="414"/>
      <c r="Q58" s="408"/>
    </row>
    <row r="59" spans="1:17" ht="14.4" x14ac:dyDescent="0.3">
      <c r="A59"/>
      <c r="B59"/>
      <c r="C59"/>
      <c r="D59"/>
      <c r="F59" s="414"/>
      <c r="Q59" s="408"/>
    </row>
    <row r="60" spans="1:17" ht="14.4" x14ac:dyDescent="0.3">
      <c r="A60"/>
      <c r="B60"/>
      <c r="C60"/>
      <c r="D60"/>
      <c r="F60" s="414"/>
      <c r="Q60" s="408"/>
    </row>
    <row r="61" spans="1:17" ht="14.4" x14ac:dyDescent="0.3">
      <c r="A61"/>
      <c r="B61"/>
      <c r="C61"/>
      <c r="D61"/>
      <c r="F61" s="414"/>
      <c r="Q61" s="408"/>
    </row>
    <row r="62" spans="1:17" ht="14.4" x14ac:dyDescent="0.3">
      <c r="A62"/>
      <c r="B62"/>
      <c r="C62"/>
      <c r="D62"/>
      <c r="F62" s="414"/>
      <c r="Q62" s="408"/>
    </row>
    <row r="63" spans="1:17" ht="14.4" x14ac:dyDescent="0.3">
      <c r="A63"/>
      <c r="B63"/>
      <c r="C63"/>
      <c r="D63"/>
      <c r="F63" s="414"/>
      <c r="Q63" s="408"/>
    </row>
    <row r="64" spans="1:17" ht="14.4" x14ac:dyDescent="0.3">
      <c r="F64" s="414"/>
      <c r="Q64" s="408"/>
    </row>
    <row r="65" spans="2:17" ht="14.4" x14ac:dyDescent="0.3">
      <c r="F65" s="414"/>
      <c r="Q65" s="408"/>
    </row>
    <row r="66" spans="2:17" ht="15" thickBot="1" x14ac:dyDescent="0.35">
      <c r="F66" s="421"/>
      <c r="G66" s="422"/>
      <c r="H66" s="422"/>
      <c r="I66" s="422"/>
      <c r="J66" s="422"/>
      <c r="K66" s="422"/>
      <c r="L66" s="422"/>
      <c r="M66" s="422"/>
      <c r="N66" s="422"/>
      <c r="O66" s="422"/>
      <c r="P66" s="422"/>
      <c r="Q66" s="411"/>
    </row>
    <row r="67" spans="2:17" ht="14.4" x14ac:dyDescent="0.3"/>
    <row r="68" spans="2:17" ht="14.4" x14ac:dyDescent="0.3"/>
    <row r="69" spans="2:17" ht="14.4" x14ac:dyDescent="0.3"/>
    <row r="70" spans="2:17" ht="14.4" x14ac:dyDescent="0.3"/>
    <row r="71" spans="2:17" ht="14.4" x14ac:dyDescent="0.3"/>
    <row r="72" spans="2:17" ht="15" thickBot="1" x14ac:dyDescent="0.35"/>
    <row r="73" spans="2:17" ht="14.4" x14ac:dyDescent="0.3">
      <c r="B73" s="581" t="s">
        <v>1001</v>
      </c>
      <c r="C73" s="581"/>
      <c r="D73" s="581"/>
      <c r="F73" s="412"/>
      <c r="G73" s="413"/>
      <c r="H73" s="413"/>
      <c r="I73" s="413"/>
      <c r="J73" s="413"/>
      <c r="K73" s="413"/>
      <c r="L73" s="413"/>
      <c r="M73" s="413"/>
      <c r="N73" s="413"/>
      <c r="O73" s="413"/>
      <c r="P73" s="413"/>
      <c r="Q73" s="406"/>
    </row>
    <row r="74" spans="2:17" ht="14.4" x14ac:dyDescent="0.3">
      <c r="B74" s="415" t="s">
        <v>413</v>
      </c>
      <c r="C74" s="416" t="s">
        <v>1002</v>
      </c>
      <c r="D74" s="417" t="s">
        <v>1003</v>
      </c>
      <c r="F74" s="414"/>
      <c r="Q74" s="408"/>
    </row>
    <row r="75" spans="2:17" ht="14.4" x14ac:dyDescent="0.3">
      <c r="B75" s="396" t="s">
        <v>216</v>
      </c>
      <c r="C75" s="397">
        <f t="shared" ref="C75:D83" ca="1" si="0">RANDBETWEEN(65000,90000)</f>
        <v>78549</v>
      </c>
      <c r="D75" s="397">
        <f t="shared" ca="1" si="0"/>
        <v>75744</v>
      </c>
      <c r="F75" s="414"/>
      <c r="Q75" s="408"/>
    </row>
    <row r="76" spans="2:17" ht="14.4" x14ac:dyDescent="0.3">
      <c r="B76" s="398" t="s">
        <v>217</v>
      </c>
      <c r="C76" s="399">
        <f t="shared" ca="1" si="0"/>
        <v>74132</v>
      </c>
      <c r="D76" s="399">
        <f t="shared" ca="1" si="0"/>
        <v>80568</v>
      </c>
      <c r="F76" s="414"/>
      <c r="Q76" s="408"/>
    </row>
    <row r="77" spans="2:17" ht="14.4" x14ac:dyDescent="0.3">
      <c r="B77" s="396" t="s">
        <v>218</v>
      </c>
      <c r="C77" s="397">
        <f t="shared" ca="1" si="0"/>
        <v>70800</v>
      </c>
      <c r="D77" s="397">
        <f t="shared" ca="1" si="0"/>
        <v>76651</v>
      </c>
      <c r="F77" s="414"/>
      <c r="Q77" s="408"/>
    </row>
    <row r="78" spans="2:17" ht="14.4" x14ac:dyDescent="0.3">
      <c r="B78" s="398" t="s">
        <v>219</v>
      </c>
      <c r="C78" s="399">
        <f t="shared" ca="1" si="0"/>
        <v>81824</v>
      </c>
      <c r="D78" s="399">
        <f t="shared" ca="1" si="0"/>
        <v>82330</v>
      </c>
      <c r="F78" s="414"/>
      <c r="Q78" s="408"/>
    </row>
    <row r="79" spans="2:17" ht="14.4" x14ac:dyDescent="0.3">
      <c r="B79" s="396" t="s">
        <v>220</v>
      </c>
      <c r="C79" s="397">
        <f t="shared" ca="1" si="0"/>
        <v>82431</v>
      </c>
      <c r="D79" s="397">
        <f t="shared" ca="1" si="0"/>
        <v>87962</v>
      </c>
      <c r="F79" s="414"/>
      <c r="Q79" s="408"/>
    </row>
    <row r="80" spans="2:17" ht="14.4" x14ac:dyDescent="0.3">
      <c r="B80" s="398" t="s">
        <v>221</v>
      </c>
      <c r="C80" s="399">
        <f t="shared" ca="1" si="0"/>
        <v>71266</v>
      </c>
      <c r="D80" s="399">
        <f t="shared" ca="1" si="0"/>
        <v>69449</v>
      </c>
      <c r="F80" s="414"/>
      <c r="Q80" s="408"/>
    </row>
    <row r="81" spans="2:17" ht="14.4" x14ac:dyDescent="0.3">
      <c r="B81" s="396" t="s">
        <v>222</v>
      </c>
      <c r="C81" s="397">
        <f t="shared" ca="1" si="0"/>
        <v>81560</v>
      </c>
      <c r="D81" s="397">
        <f t="shared" ca="1" si="0"/>
        <v>72399</v>
      </c>
      <c r="F81" s="414"/>
      <c r="Q81" s="408"/>
    </row>
    <row r="82" spans="2:17" ht="14.4" x14ac:dyDescent="0.3">
      <c r="B82" s="398" t="s">
        <v>223</v>
      </c>
      <c r="C82" s="399">
        <f t="shared" ca="1" si="0"/>
        <v>89091</v>
      </c>
      <c r="D82" s="399">
        <f t="shared" ca="1" si="0"/>
        <v>81640</v>
      </c>
      <c r="F82" s="414"/>
      <c r="Q82" s="408"/>
    </row>
    <row r="83" spans="2:17" ht="14.4" x14ac:dyDescent="0.3">
      <c r="B83" s="396" t="s">
        <v>224</v>
      </c>
      <c r="C83" s="397">
        <f t="shared" ca="1" si="0"/>
        <v>83315</v>
      </c>
      <c r="D83" s="397">
        <f t="shared" ca="1" si="0"/>
        <v>67379</v>
      </c>
      <c r="F83" s="414"/>
      <c r="Q83" s="408"/>
    </row>
    <row r="84" spans="2:17" ht="14.4" x14ac:dyDescent="0.3">
      <c r="F84" s="414"/>
      <c r="Q84" s="408"/>
    </row>
    <row r="85" spans="2:17" ht="14.4" x14ac:dyDescent="0.3">
      <c r="F85" s="414"/>
      <c r="Q85" s="408"/>
    </row>
    <row r="86" spans="2:17" ht="14.4" x14ac:dyDescent="0.3">
      <c r="F86" s="414"/>
      <c r="Q86" s="408"/>
    </row>
    <row r="87" spans="2:17" ht="14.4" x14ac:dyDescent="0.3">
      <c r="F87" s="414"/>
      <c r="Q87" s="408"/>
    </row>
    <row r="88" spans="2:17" ht="14.4" x14ac:dyDescent="0.3">
      <c r="F88" s="414"/>
      <c r="Q88" s="408"/>
    </row>
    <row r="89" spans="2:17" ht="14.4" x14ac:dyDescent="0.3">
      <c r="F89" s="414"/>
      <c r="Q89" s="408"/>
    </row>
    <row r="90" spans="2:17" ht="15" thickBot="1" x14ac:dyDescent="0.35">
      <c r="F90" s="421"/>
      <c r="G90" s="422"/>
      <c r="H90" s="422"/>
      <c r="I90" s="422"/>
      <c r="J90" s="422"/>
      <c r="K90" s="422"/>
      <c r="L90" s="422"/>
      <c r="M90" s="422"/>
      <c r="N90" s="422"/>
      <c r="O90" s="422"/>
      <c r="P90" s="422"/>
      <c r="Q90" s="411"/>
    </row>
    <row r="91" spans="2:17" ht="14.4" x14ac:dyDescent="0.3"/>
    <row r="92" spans="2:17" ht="14.4" x14ac:dyDescent="0.3"/>
    <row r="93" spans="2:17" ht="14.4" x14ac:dyDescent="0.3"/>
    <row r="94" spans="2:17" ht="14.4" x14ac:dyDescent="0.3"/>
    <row r="95" spans="2:17" ht="14.4" x14ac:dyDescent="0.3"/>
    <row r="96" spans="2:17" ht="14.4" x14ac:dyDescent="0.3"/>
    <row r="97" spans="2:17" ht="15" thickBot="1" x14ac:dyDescent="0.35"/>
    <row r="98" spans="2:17" ht="14.4" x14ac:dyDescent="0.3">
      <c r="F98" s="412"/>
      <c r="G98" s="413"/>
      <c r="H98" s="413"/>
      <c r="I98" s="413"/>
      <c r="J98" s="413"/>
      <c r="K98" s="413"/>
      <c r="L98" s="413"/>
      <c r="M98" s="413"/>
      <c r="N98" s="413"/>
      <c r="O98" s="413"/>
      <c r="P98" s="413"/>
      <c r="Q98" s="406"/>
    </row>
    <row r="99" spans="2:17" ht="14.4" x14ac:dyDescent="0.3">
      <c r="B99" s="409" t="s">
        <v>1004</v>
      </c>
      <c r="C99" s="409" t="s">
        <v>514</v>
      </c>
      <c r="F99" s="414"/>
      <c r="Q99" s="408"/>
    </row>
    <row r="100" spans="2:17" ht="14.4" x14ac:dyDescent="0.3">
      <c r="B100" s="423" t="s">
        <v>1005</v>
      </c>
      <c r="C100" s="424">
        <v>8424</v>
      </c>
      <c r="F100" s="414"/>
      <c r="Q100" s="408"/>
    </row>
    <row r="101" spans="2:17" ht="14.4" x14ac:dyDescent="0.3">
      <c r="B101" s="423" t="s">
        <v>1006</v>
      </c>
      <c r="C101" s="424">
        <v>3124</v>
      </c>
      <c r="F101" s="414"/>
      <c r="Q101" s="408"/>
    </row>
    <row r="102" spans="2:17" ht="14.4" x14ac:dyDescent="0.3">
      <c r="B102" s="423" t="s">
        <v>1007</v>
      </c>
      <c r="C102" s="424">
        <v>7852</v>
      </c>
      <c r="F102" s="414"/>
      <c r="Q102" s="408"/>
    </row>
    <row r="103" spans="2:17" ht="14.4" x14ac:dyDescent="0.3">
      <c r="B103" s="423" t="s">
        <v>1008</v>
      </c>
      <c r="C103" s="424">
        <v>3124</v>
      </c>
      <c r="F103" s="414"/>
      <c r="Q103" s="408"/>
    </row>
    <row r="104" spans="2:17" ht="14.4" x14ac:dyDescent="0.3">
      <c r="B104" s="423" t="s">
        <v>1009</v>
      </c>
      <c r="C104" s="424">
        <v>3124</v>
      </c>
      <c r="F104" s="414"/>
      <c r="Q104" s="408"/>
    </row>
    <row r="105" spans="2:17" ht="14.4" x14ac:dyDescent="0.3">
      <c r="B105" s="423" t="s">
        <v>1010</v>
      </c>
      <c r="C105" s="424">
        <v>3214</v>
      </c>
      <c r="F105" s="414"/>
      <c r="Q105" s="408"/>
    </row>
    <row r="106" spans="2:17" ht="14.4" x14ac:dyDescent="0.3">
      <c r="B106" s="423" t="s">
        <v>1011</v>
      </c>
      <c r="C106" s="424">
        <v>4213</v>
      </c>
      <c r="F106" s="414"/>
      <c r="Q106" s="408"/>
    </row>
    <row r="107" spans="2:17" ht="14.4" x14ac:dyDescent="0.3">
      <c r="B107" s="423" t="s">
        <v>1012</v>
      </c>
      <c r="C107" s="424">
        <v>7852</v>
      </c>
      <c r="F107" s="414"/>
      <c r="Q107" s="408"/>
    </row>
    <row r="108" spans="2:17" ht="14.4" x14ac:dyDescent="0.3">
      <c r="B108" s="423" t="s">
        <v>1013</v>
      </c>
      <c r="C108" s="424">
        <v>4213</v>
      </c>
      <c r="F108" s="414"/>
      <c r="Q108" s="408"/>
    </row>
    <row r="109" spans="2:17" ht="14.4" x14ac:dyDescent="0.3">
      <c r="B109" s="423" t="s">
        <v>1014</v>
      </c>
      <c r="C109" s="424">
        <v>4213</v>
      </c>
      <c r="F109" s="414"/>
      <c r="Q109" s="408"/>
    </row>
    <row r="110" spans="2:17" ht="14.4" x14ac:dyDescent="0.3">
      <c r="B110" s="423" t="s">
        <v>1015</v>
      </c>
      <c r="C110" s="424">
        <v>4213</v>
      </c>
      <c r="F110" s="414"/>
      <c r="Q110" s="408"/>
    </row>
    <row r="111" spans="2:17" ht="14.4" x14ac:dyDescent="0.3">
      <c r="B111" s="423" t="s">
        <v>1016</v>
      </c>
      <c r="C111" s="424">
        <v>1324</v>
      </c>
      <c r="F111" s="414"/>
      <c r="Q111" s="408"/>
    </row>
    <row r="112" spans="2:17" ht="14.4" x14ac:dyDescent="0.3">
      <c r="B112" s="423" t="s">
        <v>1017</v>
      </c>
      <c r="C112" s="424">
        <v>1324</v>
      </c>
      <c r="F112" s="414"/>
      <c r="Q112" s="408"/>
    </row>
    <row r="113" spans="2:17" ht="14.4" x14ac:dyDescent="0.3">
      <c r="B113" s="423" t="s">
        <v>1018</v>
      </c>
      <c r="C113" s="424">
        <v>1345</v>
      </c>
      <c r="F113" s="414"/>
      <c r="Q113" s="408"/>
    </row>
    <row r="114" spans="2:17" ht="14.4" x14ac:dyDescent="0.3">
      <c r="B114" s="423" t="s">
        <v>1019</v>
      </c>
      <c r="C114" s="424">
        <v>1345</v>
      </c>
      <c r="F114" s="414"/>
      <c r="Q114" s="408"/>
    </row>
    <row r="115" spans="2:17" ht="15" thickBot="1" x14ac:dyDescent="0.35">
      <c r="B115" s="423" t="s">
        <v>1020</v>
      </c>
      <c r="C115" s="424">
        <v>1345</v>
      </c>
      <c r="F115" s="421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11"/>
    </row>
    <row r="116" spans="2:17" ht="14.4" x14ac:dyDescent="0.3">
      <c r="B116" s="423" t="s">
        <v>1021</v>
      </c>
      <c r="C116" s="424">
        <v>4213</v>
      </c>
    </row>
    <row r="117" spans="2:17" ht="14.4" x14ac:dyDescent="0.3"/>
    <row r="118" spans="2:17" ht="14.4" x14ac:dyDescent="0.3"/>
    <row r="119" spans="2:17" ht="14.4" x14ac:dyDescent="0.3"/>
    <row r="120" spans="2:17" ht="14.4" x14ac:dyDescent="0.3"/>
    <row r="121" spans="2:17" ht="14.4" x14ac:dyDescent="0.3"/>
    <row r="122" spans="2:17" ht="14.4" x14ac:dyDescent="0.3"/>
    <row r="123" spans="2:17" ht="14.4" x14ac:dyDescent="0.3"/>
    <row r="124" spans="2:17" ht="14.4" x14ac:dyDescent="0.3"/>
    <row r="125" spans="2:17" ht="14.4" x14ac:dyDescent="0.3"/>
    <row r="126" spans="2:17" ht="14.4" x14ac:dyDescent="0.3"/>
    <row r="127" spans="2:17" ht="14.4" x14ac:dyDescent="0.3"/>
    <row r="128" spans="2:17" ht="14.4" x14ac:dyDescent="0.3"/>
    <row r="129" s="144" customFormat="1" ht="14.4" x14ac:dyDescent="0.3"/>
    <row r="130" s="144" customFormat="1" ht="14.4" x14ac:dyDescent="0.3"/>
    <row r="131" s="144" customFormat="1" ht="14.4" x14ac:dyDescent="0.3"/>
    <row r="132" s="144" customFormat="1" ht="14.4" x14ac:dyDescent="0.3"/>
    <row r="133" s="144" customFormat="1" ht="14.4" x14ac:dyDescent="0.3"/>
    <row r="134" s="144" customFormat="1" ht="14.4" x14ac:dyDescent="0.3"/>
    <row r="135" s="144" customFormat="1" ht="14.4" x14ac:dyDescent="0.3"/>
    <row r="136" s="144" customFormat="1" ht="14.4" x14ac:dyDescent="0.3"/>
    <row r="137" s="144" customFormat="1" ht="14.4" x14ac:dyDescent="0.3"/>
    <row r="138" s="144" customFormat="1" ht="14.4" x14ac:dyDescent="0.3"/>
    <row r="139" s="144" customFormat="1" ht="14.4" x14ac:dyDescent="0.3"/>
    <row r="140" s="144" customFormat="1" ht="14.4" x14ac:dyDescent="0.3"/>
    <row r="141" s="144" customFormat="1" ht="14.4" x14ac:dyDescent="0.3"/>
    <row r="142" s="144" customFormat="1" ht="14.4" x14ac:dyDescent="0.3"/>
    <row r="143" s="144" customFormat="1" ht="14.4" x14ac:dyDescent="0.3"/>
    <row r="144" s="144" customFormat="1" ht="14.4" x14ac:dyDescent="0.3"/>
    <row r="145" s="144" customFormat="1" ht="14.4" x14ac:dyDescent="0.3"/>
    <row r="146" s="144" customFormat="1" ht="14.4" x14ac:dyDescent="0.3"/>
    <row r="147" s="144" customFormat="1" ht="14.4" x14ac:dyDescent="0.3"/>
    <row r="148" s="144" customFormat="1" ht="14.4" x14ac:dyDescent="0.3"/>
    <row r="149" s="144" customFormat="1" ht="14.4" x14ac:dyDescent="0.3"/>
    <row r="150" s="144" customFormat="1" ht="14.4" x14ac:dyDescent="0.3"/>
    <row r="151" s="144" customFormat="1" ht="14.4" x14ac:dyDescent="0.3"/>
    <row r="152" s="144" customFormat="1" ht="14.4" x14ac:dyDescent="0.3"/>
    <row r="153" s="144" customFormat="1" ht="14.4" x14ac:dyDescent="0.3"/>
    <row r="154" s="144" customFormat="1" ht="14.4" x14ac:dyDescent="0.3"/>
    <row r="155" s="144" customFormat="1" ht="14.4" x14ac:dyDescent="0.3"/>
    <row r="156" s="144" customFormat="1" ht="14.4" x14ac:dyDescent="0.3"/>
    <row r="157" s="144" customFormat="1" ht="14.4" x14ac:dyDescent="0.3"/>
    <row r="158" s="144" customFormat="1" ht="14.4" x14ac:dyDescent="0.3"/>
    <row r="159" s="144" customFormat="1" ht="14.4" x14ac:dyDescent="0.3"/>
    <row r="160" s="144" customFormat="1" ht="14.4" x14ac:dyDescent="0.3"/>
    <row r="161" s="144" customFormat="1" ht="14.4" x14ac:dyDescent="0.3"/>
    <row r="162" s="144" customFormat="1" ht="14.4" x14ac:dyDescent="0.3"/>
    <row r="163" s="144" customFormat="1" ht="14.4" x14ac:dyDescent="0.3"/>
    <row r="164" s="144" customFormat="1" ht="14.4" x14ac:dyDescent="0.3"/>
    <row r="165" s="144" customFormat="1" ht="14.4" x14ac:dyDescent="0.3"/>
    <row r="166" s="144" customFormat="1" ht="14.4" x14ac:dyDescent="0.3"/>
    <row r="167" s="144" customFormat="1" ht="14.4" x14ac:dyDescent="0.3"/>
    <row r="168" s="144" customFormat="1" ht="14.4" x14ac:dyDescent="0.3"/>
    <row r="169" s="144" customFormat="1" ht="14.4" x14ac:dyDescent="0.3"/>
    <row r="170" s="144" customFormat="1" ht="14.4" x14ac:dyDescent="0.3"/>
    <row r="171" s="144" customFormat="1" ht="14.4" x14ac:dyDescent="0.3"/>
    <row r="172" s="144" customFormat="1" ht="14.4" x14ac:dyDescent="0.3"/>
    <row r="173" s="144" customFormat="1" ht="14.4" x14ac:dyDescent="0.3"/>
    <row r="174" s="144" customFormat="1" ht="14.4" x14ac:dyDescent="0.3"/>
    <row r="175" s="144" customFormat="1" ht="14.4" x14ac:dyDescent="0.3"/>
    <row r="176" s="144" customFormat="1" ht="14.4" x14ac:dyDescent="0.3"/>
    <row r="177" s="144" customFormat="1" ht="14.4" x14ac:dyDescent="0.3"/>
    <row r="178" s="144" customFormat="1" ht="14.4" x14ac:dyDescent="0.3"/>
    <row r="179" s="144" customFormat="1" ht="14.4" x14ac:dyDescent="0.3"/>
    <row r="180" s="144" customFormat="1" ht="14.4" x14ac:dyDescent="0.3"/>
    <row r="181" s="144" customFormat="1" ht="14.4" x14ac:dyDescent="0.3"/>
    <row r="182" s="144" customFormat="1" ht="14.4" x14ac:dyDescent="0.3"/>
    <row r="183" s="144" customFormat="1" ht="14.4" x14ac:dyDescent="0.3"/>
    <row r="184" s="144" customFormat="1" ht="14.4" x14ac:dyDescent="0.3"/>
    <row r="185" s="144" customFormat="1" ht="14.4" x14ac:dyDescent="0.3"/>
    <row r="186" s="144" customFormat="1" ht="14.4" x14ac:dyDescent="0.3"/>
    <row r="187" s="144" customFormat="1" ht="14.4" x14ac:dyDescent="0.3"/>
    <row r="188" s="144" customFormat="1" ht="14.4" x14ac:dyDescent="0.3"/>
    <row r="189" s="144" customFormat="1" ht="14.4" x14ac:dyDescent="0.3"/>
    <row r="190" s="144" customFormat="1" ht="14.4" x14ac:dyDescent="0.3"/>
    <row r="191" s="144" customFormat="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</sheetData>
  <protectedRanges>
    <protectedRange sqref="B4:B6" name="atração"/>
  </protectedRanges>
  <mergeCells count="2">
    <mergeCell ref="B50:D50"/>
    <mergeCell ref="B73:D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652-BC5E-4BBC-B188-E143D5CA0461}">
  <dimension ref="B1:I16"/>
  <sheetViews>
    <sheetView showGridLines="0" topLeftCell="A7" zoomScaleNormal="100" workbookViewId="0">
      <selection activeCell="T32" sqref="T32"/>
    </sheetView>
  </sheetViews>
  <sheetFormatPr defaultColWidth="9.33203125" defaultRowHeight="14.4" x14ac:dyDescent="0.3"/>
  <cols>
    <col min="1" max="1" width="2.33203125" style="144" customWidth="1"/>
    <col min="2" max="2" width="13" style="144" customWidth="1"/>
    <col min="3" max="3" width="17" style="144" customWidth="1"/>
    <col min="4" max="4" width="16" style="144" customWidth="1"/>
    <col min="5" max="5" width="11" style="144" customWidth="1"/>
    <col min="6" max="6" width="11.33203125" style="144" customWidth="1"/>
    <col min="7" max="7" width="10.6640625" style="144" customWidth="1"/>
    <col min="8" max="8" width="9" style="144" bestFit="1" customWidth="1"/>
    <col min="9" max="16384" width="9.33203125" style="144"/>
  </cols>
  <sheetData>
    <row r="1" spans="2:9" s="187" customFormat="1" ht="9" customHeight="1" x14ac:dyDescent="0.3"/>
    <row r="2" spans="2:9" s="196" customFormat="1" ht="46.5" customHeight="1" thickBot="1" x14ac:dyDescent="0.35"/>
    <row r="3" spans="2:9" ht="15" thickTop="1" x14ac:dyDescent="0.3"/>
    <row r="4" spans="2:9" ht="27.75" customHeight="1" x14ac:dyDescent="0.3">
      <c r="B4" s="425" t="s">
        <v>413</v>
      </c>
      <c r="C4" s="425" t="s">
        <v>324</v>
      </c>
      <c r="D4" s="425" t="s">
        <v>253</v>
      </c>
      <c r="E4"/>
      <c r="F4"/>
      <c r="G4"/>
      <c r="H4"/>
      <c r="I4"/>
    </row>
    <row r="5" spans="2:9" ht="15.6" x14ac:dyDescent="0.3">
      <c r="B5" s="426" t="s">
        <v>1022</v>
      </c>
      <c r="C5" s="427">
        <v>30274.510000000002</v>
      </c>
      <c r="D5" s="427">
        <v>25663.770348902155</v>
      </c>
      <c r="E5"/>
      <c r="F5"/>
      <c r="G5"/>
      <c r="H5"/>
      <c r="I5"/>
    </row>
    <row r="6" spans="2:9" ht="15.6" x14ac:dyDescent="0.3">
      <c r="B6" s="428" t="s">
        <v>1023</v>
      </c>
      <c r="C6" s="429">
        <v>32855.820600000006</v>
      </c>
      <c r="D6" s="429">
        <v>25814.342639585277</v>
      </c>
      <c r="E6"/>
      <c r="F6"/>
      <c r="G6"/>
      <c r="H6"/>
      <c r="I6"/>
    </row>
    <row r="7" spans="2:9" ht="15.6" x14ac:dyDescent="0.3">
      <c r="B7" s="426" t="s">
        <v>1024</v>
      </c>
      <c r="C7" s="427">
        <v>58334.861299999902</v>
      </c>
      <c r="D7" s="427">
        <v>44968.178439224343</v>
      </c>
      <c r="E7"/>
      <c r="F7"/>
      <c r="G7"/>
      <c r="H7"/>
      <c r="I7"/>
    </row>
    <row r="8" spans="2:9" ht="15.6" x14ac:dyDescent="0.3">
      <c r="B8" s="428" t="s">
        <v>1025</v>
      </c>
      <c r="C8" s="429">
        <v>24130.947600000025</v>
      </c>
      <c r="D8" s="429">
        <v>19573.030193057053</v>
      </c>
      <c r="E8"/>
      <c r="F8"/>
      <c r="G8"/>
      <c r="H8"/>
      <c r="I8"/>
    </row>
    <row r="9" spans="2:9" ht="15.6" x14ac:dyDescent="0.3">
      <c r="B9" s="426" t="s">
        <v>1026</v>
      </c>
      <c r="C9" s="427">
        <v>21764.721200000004</v>
      </c>
      <c r="D9" s="427">
        <v>23642.621648596283</v>
      </c>
      <c r="E9"/>
      <c r="F9"/>
      <c r="G9"/>
      <c r="H9"/>
      <c r="I9"/>
    </row>
    <row r="10" spans="2:9" ht="15.6" x14ac:dyDescent="0.3">
      <c r="B10" s="428" t="s">
        <v>1027</v>
      </c>
      <c r="C10" s="429">
        <v>20874.62999999999</v>
      </c>
      <c r="D10" s="429">
        <v>19060.013472072733</v>
      </c>
      <c r="E10"/>
      <c r="F10"/>
      <c r="G10"/>
      <c r="H10"/>
      <c r="I10"/>
    </row>
    <row r="11" spans="2:9" ht="15.6" x14ac:dyDescent="0.3">
      <c r="B11" s="426" t="s">
        <v>1028</v>
      </c>
      <c r="C11" s="427">
        <v>22652.346100000021</v>
      </c>
      <c r="D11" s="427">
        <v>23531.399295263916</v>
      </c>
    </row>
    <row r="12" spans="2:9" ht="15.6" x14ac:dyDescent="0.3">
      <c r="B12" s="428" t="s">
        <v>1029</v>
      </c>
      <c r="C12" s="429">
        <v>21472.178499999984</v>
      </c>
      <c r="D12" s="429">
        <v>15619.61073542275</v>
      </c>
    </row>
    <row r="13" spans="2:9" ht="15.6" x14ac:dyDescent="0.3">
      <c r="B13" s="426" t="s">
        <v>1030</v>
      </c>
      <c r="C13" s="427">
        <v>37298.267200000017</v>
      </c>
      <c r="D13" s="427">
        <v>37047.284847762508</v>
      </c>
    </row>
    <row r="14" spans="2:9" ht="15.6" x14ac:dyDescent="0.3">
      <c r="B14" s="428" t="s">
        <v>1031</v>
      </c>
      <c r="C14" s="429">
        <v>44599.493200000034</v>
      </c>
      <c r="D14" s="429">
        <v>32846.125422305886</v>
      </c>
    </row>
    <row r="15" spans="2:9" ht="15.6" x14ac:dyDescent="0.3">
      <c r="B15" s="426" t="s">
        <v>1032</v>
      </c>
      <c r="C15" s="427">
        <v>21303.458200000015</v>
      </c>
      <c r="D15" s="427">
        <v>11382.714981352283</v>
      </c>
    </row>
    <row r="16" spans="2:9" ht="15.6" x14ac:dyDescent="0.3">
      <c r="B16" s="428" t="s">
        <v>1033</v>
      </c>
      <c r="C16" s="429">
        <v>19119.460600000006</v>
      </c>
      <c r="D16" s="429">
        <v>14703.863369704726</v>
      </c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9"/>
  <dimension ref="A1:O23"/>
  <sheetViews>
    <sheetView showGridLines="0" zoomScale="50" zoomScaleNormal="50" zoomScaleSheetLayoutView="65" workbookViewId="0">
      <selection activeCell="C5" sqref="C5"/>
    </sheetView>
  </sheetViews>
  <sheetFormatPr defaultColWidth="9.21875" defaultRowHeight="17.399999999999999" x14ac:dyDescent="0.3"/>
  <cols>
    <col min="1" max="1" width="24" style="44" customWidth="1"/>
    <col min="2" max="2" width="22.77734375" style="44" customWidth="1"/>
    <col min="3" max="14" width="17.77734375" style="44" customWidth="1"/>
    <col min="15" max="16384" width="9.21875" style="44"/>
  </cols>
  <sheetData>
    <row r="1" spans="1:15" x14ac:dyDescent="0.3">
      <c r="A1" s="583" t="s">
        <v>213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</row>
    <row r="2" spans="1:15" x14ac:dyDescent="0.3">
      <c r="A2" s="584" t="s">
        <v>215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06"/>
    </row>
    <row r="3" spans="1:15" ht="25.05" customHeight="1" x14ac:dyDescent="0.3">
      <c r="A3" s="48" t="s">
        <v>0</v>
      </c>
      <c r="B3" s="48" t="s">
        <v>214</v>
      </c>
      <c r="C3" s="48" t="s">
        <v>216</v>
      </c>
      <c r="D3" s="48" t="s">
        <v>217</v>
      </c>
      <c r="E3" s="48" t="s">
        <v>218</v>
      </c>
      <c r="F3" s="48" t="s">
        <v>219</v>
      </c>
      <c r="G3" s="48" t="s">
        <v>220</v>
      </c>
      <c r="H3" s="48" t="s">
        <v>221</v>
      </c>
      <c r="I3" s="48" t="s">
        <v>222</v>
      </c>
      <c r="J3" s="48" t="s">
        <v>223</v>
      </c>
      <c r="K3" s="48" t="s">
        <v>224</v>
      </c>
      <c r="L3" s="48" t="s">
        <v>225</v>
      </c>
      <c r="M3" s="48" t="s">
        <v>226</v>
      </c>
      <c r="N3" s="48" t="s">
        <v>227</v>
      </c>
    </row>
    <row r="4" spans="1:15" ht="25.05" customHeight="1" x14ac:dyDescent="0.3">
      <c r="A4" s="89" t="s">
        <v>228</v>
      </c>
      <c r="B4" s="89" t="s">
        <v>229</v>
      </c>
      <c r="C4" s="90">
        <v>2250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1"/>
    </row>
    <row r="5" spans="1:15" ht="25.05" customHeight="1" x14ac:dyDescent="0.3">
      <c r="A5" s="89" t="s">
        <v>230</v>
      </c>
      <c r="B5" s="89" t="s">
        <v>229</v>
      </c>
      <c r="C5" s="90">
        <v>1830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1:15" ht="25.05" customHeight="1" x14ac:dyDescent="0.3">
      <c r="A6" s="89" t="s">
        <v>231</v>
      </c>
      <c r="B6" s="89" t="s">
        <v>229</v>
      </c>
      <c r="C6" s="90">
        <v>1900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spans="1:15" ht="25.05" customHeight="1" x14ac:dyDescent="0.3">
      <c r="A7" s="89" t="s">
        <v>232</v>
      </c>
      <c r="B7" s="89" t="s">
        <v>233</v>
      </c>
      <c r="C7" s="90">
        <v>2100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15" ht="25.05" customHeight="1" x14ac:dyDescent="0.3">
      <c r="A8" s="89" t="s">
        <v>234</v>
      </c>
      <c r="B8" s="89" t="s">
        <v>235</v>
      </c>
      <c r="C8" s="90">
        <v>1750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</row>
    <row r="9" spans="1:15" ht="25.05" customHeight="1" x14ac:dyDescent="0.3">
      <c r="A9" s="89" t="s">
        <v>236</v>
      </c>
      <c r="B9" s="89" t="s">
        <v>235</v>
      </c>
      <c r="C9" s="90">
        <v>1570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</row>
    <row r="10" spans="1:15" ht="25.05" customHeight="1" x14ac:dyDescent="0.3">
      <c r="A10" s="89" t="s">
        <v>237</v>
      </c>
      <c r="B10" s="89" t="s">
        <v>233</v>
      </c>
      <c r="C10" s="90">
        <v>1350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</row>
    <row r="11" spans="1:15" ht="25.05" customHeight="1" x14ac:dyDescent="0.3">
      <c r="A11" s="89" t="s">
        <v>238</v>
      </c>
      <c r="B11" s="89" t="s">
        <v>239</v>
      </c>
      <c r="C11" s="90">
        <v>2200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</row>
    <row r="12" spans="1:15" ht="25.05" customHeight="1" x14ac:dyDescent="0.3">
      <c r="A12" s="89" t="s">
        <v>240</v>
      </c>
      <c r="B12" s="89" t="s">
        <v>239</v>
      </c>
      <c r="C12" s="90">
        <v>1900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</row>
    <row r="13" spans="1:15" ht="25.05" customHeight="1" x14ac:dyDescent="0.3">
      <c r="A13" s="89" t="s">
        <v>241</v>
      </c>
      <c r="B13" s="89" t="s">
        <v>239</v>
      </c>
      <c r="C13" s="90">
        <v>1980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</row>
    <row r="16" spans="1:15" x14ac:dyDescent="0.3">
      <c r="C16" s="583" t="s">
        <v>242</v>
      </c>
      <c r="D16" s="583"/>
      <c r="E16" s="583"/>
      <c r="F16" s="583"/>
    </row>
    <row r="17" spans="1:14" x14ac:dyDescent="0.3">
      <c r="C17" s="48" t="s">
        <v>229</v>
      </c>
      <c r="D17" s="48" t="s">
        <v>233</v>
      </c>
      <c r="E17" s="48" t="s">
        <v>235</v>
      </c>
      <c r="F17" s="48" t="s">
        <v>239</v>
      </c>
    </row>
    <row r="18" spans="1:14" x14ac:dyDescent="0.3">
      <c r="C18" s="92">
        <v>0.03</v>
      </c>
      <c r="D18" s="49">
        <v>3.5000000000000003E-2</v>
      </c>
      <c r="E18" s="49">
        <v>2.5000000000000001E-2</v>
      </c>
      <c r="F18" s="92">
        <v>0.03</v>
      </c>
    </row>
    <row r="23" spans="1:14" ht="18" customHeight="1" x14ac:dyDescent="0.7">
      <c r="A23" s="582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</row>
  </sheetData>
  <mergeCells count="4">
    <mergeCell ref="A23:N23"/>
    <mergeCell ref="A1:N1"/>
    <mergeCell ref="C16:F16"/>
    <mergeCell ref="A2:N2"/>
  </mergeCells>
  <printOptions horizontalCentered="1" verticalCentered="1"/>
  <pageMargins left="7.874015748031496E-2" right="7.874015748031496E-2" top="0.74803149606299213" bottom="0.74803149606299213" header="0.31496062992125984" footer="0.31496062992125984"/>
  <pageSetup paperSize="9" fitToWidth="0" orientation="landscape" r:id="rId1"/>
  <picture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E4C5-606A-45BC-A2E8-2E9F445B9DD1}">
  <dimension ref="B4:F11"/>
  <sheetViews>
    <sheetView showGridLines="0" tabSelected="1" zoomScaleNormal="100" workbookViewId="0">
      <selection activeCell="M22" sqref="M22"/>
    </sheetView>
  </sheetViews>
  <sheetFormatPr defaultColWidth="9.109375" defaultRowHeight="14.4" x14ac:dyDescent="0.3"/>
  <cols>
    <col min="1" max="1" width="2.6640625" style="382" customWidth="1"/>
    <col min="2" max="2" width="34" style="382" customWidth="1"/>
    <col min="3" max="3" width="28.44140625" style="382" customWidth="1"/>
    <col min="4" max="16384" width="9.109375" style="382"/>
  </cols>
  <sheetData>
    <row r="4" spans="2:6" ht="12" customHeight="1" x14ac:dyDescent="0.3"/>
    <row r="5" spans="2:6" s="384" customFormat="1" ht="20.100000000000001" customHeight="1" x14ac:dyDescent="0.3">
      <c r="B5" s="383" t="s">
        <v>2</v>
      </c>
      <c r="C5" s="383" t="s">
        <v>978</v>
      </c>
    </row>
    <row r="6" spans="2:6" s="384" customFormat="1" ht="66.75" customHeight="1" x14ac:dyDescent="0.3">
      <c r="B6" s="385" t="s">
        <v>979</v>
      </c>
      <c r="C6" s="386"/>
      <c r="E6" s="387"/>
    </row>
    <row r="7" spans="2:6" s="384" customFormat="1" ht="20.100000000000001" customHeight="1" x14ac:dyDescent="0.3">
      <c r="C7" s="388"/>
      <c r="E7" s="387"/>
    </row>
    <row r="8" spans="2:6" ht="20.100000000000001" customHeight="1" x14ac:dyDescent="0.3">
      <c r="B8" s="389"/>
      <c r="C8" s="390"/>
    </row>
    <row r="9" spans="2:6" ht="20.100000000000001" customHeight="1" x14ac:dyDescent="0.3">
      <c r="B9" s="389"/>
      <c r="C9" s="389"/>
    </row>
    <row r="10" spans="2:6" ht="20.100000000000001" customHeight="1" x14ac:dyDescent="0.3">
      <c r="B10" s="389"/>
      <c r="C10" s="389"/>
    </row>
    <row r="11" spans="2:6" x14ac:dyDescent="0.3">
      <c r="F11" s="39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J11"/>
  <sheetViews>
    <sheetView zoomScale="120" zoomScaleNormal="120" workbookViewId="0">
      <selection activeCell="H5" sqref="H5"/>
    </sheetView>
  </sheetViews>
  <sheetFormatPr defaultRowHeight="14.4" x14ac:dyDescent="0.3"/>
  <cols>
    <col min="1" max="1" width="10.77734375" customWidth="1"/>
    <col min="2" max="2" width="20.77734375" customWidth="1"/>
    <col min="3" max="5" width="9.77734375" customWidth="1"/>
    <col min="6" max="6" width="12.21875" customWidth="1"/>
    <col min="7" max="7" width="12" customWidth="1"/>
    <col min="10" max="10" width="9.77734375" customWidth="1"/>
  </cols>
  <sheetData>
    <row r="1" spans="1:10" x14ac:dyDescent="0.3">
      <c r="A1" s="435" t="s">
        <v>244</v>
      </c>
      <c r="B1" s="435"/>
      <c r="C1" s="435"/>
      <c r="D1" s="435"/>
      <c r="E1" s="435"/>
      <c r="F1" s="435"/>
      <c r="G1" s="435"/>
    </row>
    <row r="2" spans="1:10" x14ac:dyDescent="0.3">
      <c r="A2" s="435"/>
      <c r="B2" s="435"/>
      <c r="C2" s="435"/>
      <c r="D2" s="435"/>
      <c r="E2" s="435"/>
      <c r="F2" s="435"/>
      <c r="G2" s="435"/>
      <c r="J2" s="127"/>
    </row>
    <row r="3" spans="1:10" ht="15" customHeight="1" x14ac:dyDescent="0.3">
      <c r="A3" s="435"/>
      <c r="B3" s="435"/>
      <c r="C3" s="435"/>
      <c r="D3" s="435"/>
      <c r="E3" s="435"/>
      <c r="F3" s="435"/>
      <c r="G3" s="435"/>
    </row>
    <row r="4" spans="1:10" ht="63" customHeigh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30"/>
    </row>
    <row r="5" spans="1:10" x14ac:dyDescent="0.3">
      <c r="A5" s="2">
        <v>50</v>
      </c>
      <c r="B5" s="2" t="s">
        <v>7</v>
      </c>
      <c r="C5" s="2">
        <v>12.5</v>
      </c>
      <c r="D5" s="3"/>
      <c r="E5" s="129">
        <v>2.5000000000000001E-2</v>
      </c>
      <c r="F5" s="120"/>
      <c r="G5" s="436"/>
    </row>
    <row r="6" spans="1:10" x14ac:dyDescent="0.3">
      <c r="A6" s="2">
        <v>75</v>
      </c>
      <c r="B6" s="2" t="s">
        <v>8</v>
      </c>
      <c r="C6" s="2">
        <v>6.75</v>
      </c>
      <c r="D6" s="3"/>
      <c r="E6" s="129">
        <v>0.05</v>
      </c>
      <c r="F6" s="120"/>
      <c r="G6" s="437"/>
    </row>
    <row r="7" spans="1:10" x14ac:dyDescent="0.3">
      <c r="A7" s="2">
        <v>100</v>
      </c>
      <c r="B7" s="2" t="s">
        <v>243</v>
      </c>
      <c r="C7" s="2">
        <v>5.25</v>
      </c>
      <c r="D7" s="3"/>
      <c r="E7" s="129">
        <v>0.04</v>
      </c>
      <c r="F7" s="120"/>
      <c r="G7" s="437"/>
    </row>
    <row r="8" spans="1:10" x14ac:dyDescent="0.3">
      <c r="A8" s="2">
        <v>100</v>
      </c>
      <c r="B8" s="2" t="s">
        <v>9</v>
      </c>
      <c r="C8" s="2">
        <v>4.75</v>
      </c>
      <c r="D8" s="3"/>
      <c r="E8" s="129">
        <v>3.2500000000000001E-2</v>
      </c>
      <c r="F8" s="120"/>
      <c r="G8" s="437"/>
    </row>
    <row r="9" spans="1:10" x14ac:dyDescent="0.3">
      <c r="A9" s="2">
        <v>25</v>
      </c>
      <c r="B9" s="2" t="s">
        <v>10</v>
      </c>
      <c r="C9" s="2">
        <v>15</v>
      </c>
      <c r="D9" s="3"/>
      <c r="E9" s="129">
        <v>6.5000000000000002E-2</v>
      </c>
      <c r="F9" s="120"/>
      <c r="G9" s="437"/>
    </row>
    <row r="10" spans="1:10" x14ac:dyDescent="0.3">
      <c r="A10" s="431"/>
      <c r="B10" s="432"/>
      <c r="C10" s="2" t="s">
        <v>13</v>
      </c>
      <c r="D10" s="430" t="s">
        <v>11</v>
      </c>
      <c r="E10" s="430"/>
      <c r="F10" s="3"/>
      <c r="G10" s="437"/>
    </row>
    <row r="11" spans="1:10" x14ac:dyDescent="0.3">
      <c r="A11" s="433"/>
      <c r="B11" s="434"/>
      <c r="C11" s="2">
        <v>0.12</v>
      </c>
      <c r="D11" s="430" t="s">
        <v>12</v>
      </c>
      <c r="E11" s="430"/>
      <c r="F11" s="3"/>
      <c r="G11" s="438"/>
    </row>
  </sheetData>
  <mergeCells count="5">
    <mergeCell ref="D10:E10"/>
    <mergeCell ref="D11:E11"/>
    <mergeCell ref="A10:B11"/>
    <mergeCell ref="A1:G3"/>
    <mergeCell ref="G5:G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D15"/>
  <sheetViews>
    <sheetView zoomScale="120" zoomScaleNormal="120" workbookViewId="0">
      <selection sqref="A1:B2"/>
    </sheetView>
  </sheetViews>
  <sheetFormatPr defaultRowHeight="14.4" x14ac:dyDescent="0.3"/>
  <cols>
    <col min="1" max="2" width="33.77734375" customWidth="1"/>
  </cols>
  <sheetData>
    <row r="1" spans="1:4" x14ac:dyDescent="0.3">
      <c r="A1" s="445" t="s">
        <v>14</v>
      </c>
      <c r="B1" s="445"/>
      <c r="C1" s="446" t="s">
        <v>245</v>
      </c>
      <c r="D1" s="447"/>
    </row>
    <row r="2" spans="1:4" x14ac:dyDescent="0.3">
      <c r="A2" s="445"/>
      <c r="B2" s="445"/>
      <c r="C2" s="446"/>
      <c r="D2" s="447"/>
    </row>
    <row r="3" spans="1:4" x14ac:dyDescent="0.3">
      <c r="A3" s="1" t="s">
        <v>15</v>
      </c>
      <c r="B3" s="1" t="s">
        <v>16</v>
      </c>
      <c r="C3" s="448" t="s">
        <v>291</v>
      </c>
      <c r="D3" s="448"/>
    </row>
    <row r="4" spans="1:4" x14ac:dyDescent="0.3">
      <c r="A4" s="5" t="s">
        <v>17</v>
      </c>
      <c r="B4" s="5"/>
      <c r="C4" s="448" t="s">
        <v>292</v>
      </c>
      <c r="D4" s="448"/>
    </row>
    <row r="5" spans="1:4" x14ac:dyDescent="0.3">
      <c r="A5" s="5" t="s">
        <v>18</v>
      </c>
      <c r="B5" s="5"/>
      <c r="C5" s="448" t="s">
        <v>247</v>
      </c>
      <c r="D5" s="448"/>
    </row>
    <row r="6" spans="1:4" x14ac:dyDescent="0.3">
      <c r="A6" s="5" t="s">
        <v>19</v>
      </c>
      <c r="B6" s="5"/>
      <c r="C6" s="439" t="s">
        <v>246</v>
      </c>
      <c r="D6" s="440"/>
    </row>
    <row r="7" spans="1:4" x14ac:dyDescent="0.3">
      <c r="A7" s="5" t="s">
        <v>20</v>
      </c>
      <c r="B7" s="5"/>
      <c r="C7" s="441"/>
      <c r="D7" s="442"/>
    </row>
    <row r="8" spans="1:4" x14ac:dyDescent="0.3">
      <c r="A8" s="5" t="s">
        <v>21</v>
      </c>
      <c r="B8" s="128"/>
      <c r="C8" s="443"/>
      <c r="D8" s="444"/>
    </row>
    <row r="9" spans="1:4" x14ac:dyDescent="0.3">
      <c r="A9" s="119" t="s">
        <v>248</v>
      </c>
      <c r="B9" s="119" t="s">
        <v>249</v>
      </c>
      <c r="C9" s="443"/>
      <c r="D9" s="444"/>
    </row>
    <row r="10" spans="1:4" x14ac:dyDescent="0.3">
      <c r="A10" s="118" t="s">
        <v>279</v>
      </c>
      <c r="B10" s="118" t="s">
        <v>285</v>
      </c>
      <c r="C10" s="443"/>
      <c r="D10" s="444"/>
    </row>
    <row r="11" spans="1:4" x14ac:dyDescent="0.3">
      <c r="A11" s="118" t="s">
        <v>280</v>
      </c>
      <c r="B11" s="118" t="s">
        <v>286</v>
      </c>
      <c r="C11" s="443"/>
      <c r="D11" s="444"/>
    </row>
    <row r="12" spans="1:4" x14ac:dyDescent="0.3">
      <c r="A12" s="118" t="s">
        <v>281</v>
      </c>
      <c r="B12" s="118" t="s">
        <v>287</v>
      </c>
      <c r="C12" s="443"/>
      <c r="D12" s="444"/>
    </row>
    <row r="13" spans="1:4" x14ac:dyDescent="0.3">
      <c r="A13" s="118" t="s">
        <v>282</v>
      </c>
      <c r="B13" s="118" t="s">
        <v>288</v>
      </c>
      <c r="C13" s="443"/>
      <c r="D13" s="444"/>
    </row>
    <row r="14" spans="1:4" x14ac:dyDescent="0.3">
      <c r="A14" s="118" t="s">
        <v>283</v>
      </c>
      <c r="B14" s="118" t="s">
        <v>289</v>
      </c>
      <c r="C14" s="443"/>
      <c r="D14" s="444"/>
    </row>
    <row r="15" spans="1:4" x14ac:dyDescent="0.3">
      <c r="A15" s="118" t="s">
        <v>284</v>
      </c>
      <c r="B15" s="118" t="s">
        <v>290</v>
      </c>
      <c r="C15" s="443"/>
      <c r="D15" s="444"/>
    </row>
  </sheetData>
  <mergeCells count="7">
    <mergeCell ref="C6:D6"/>
    <mergeCell ref="C7:D15"/>
    <mergeCell ref="A1:B2"/>
    <mergeCell ref="C1:D2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K10"/>
  <sheetViews>
    <sheetView topLeftCell="B1" zoomScale="140" zoomScaleNormal="140" workbookViewId="0">
      <selection activeCell="J11" sqref="J11"/>
    </sheetView>
  </sheetViews>
  <sheetFormatPr defaultRowHeight="14.4" x14ac:dyDescent="0.3"/>
  <cols>
    <col min="4" max="4" width="9.77734375" customWidth="1"/>
    <col min="5" max="5" width="12.77734375" customWidth="1"/>
    <col min="6" max="6" width="9.77734375" customWidth="1"/>
    <col min="7" max="7" width="12.5546875" customWidth="1"/>
    <col min="8" max="8" width="9.77734375" customWidth="1"/>
    <col min="9" max="9" width="12.21875" customWidth="1"/>
    <col min="10" max="10" width="9.77734375" customWidth="1"/>
    <col min="11" max="11" width="11.77734375" customWidth="1"/>
  </cols>
  <sheetData>
    <row r="1" spans="1:11" x14ac:dyDescent="0.3">
      <c r="A1" s="449" t="s">
        <v>22</v>
      </c>
      <c r="B1" s="450"/>
      <c r="C1" s="450"/>
      <c r="D1" s="450"/>
      <c r="E1" s="450"/>
      <c r="F1" s="450"/>
      <c r="G1" s="450"/>
      <c r="H1" s="450"/>
      <c r="I1" s="450"/>
      <c r="J1" s="450"/>
      <c r="K1" s="451"/>
    </row>
    <row r="2" spans="1:11" x14ac:dyDescent="0.3">
      <c r="A2" s="452"/>
      <c r="B2" s="453"/>
      <c r="C2" s="453"/>
      <c r="D2" s="453"/>
      <c r="E2" s="453"/>
      <c r="F2" s="453"/>
      <c r="G2" s="453"/>
      <c r="H2" s="453"/>
      <c r="I2" s="453"/>
      <c r="J2" s="453"/>
      <c r="K2" s="454"/>
    </row>
    <row r="3" spans="1:11" x14ac:dyDescent="0.3">
      <c r="A3" s="455" t="s">
        <v>23</v>
      </c>
      <c r="B3" s="456"/>
      <c r="C3" s="461" t="s">
        <v>24</v>
      </c>
      <c r="D3" s="464" t="s">
        <v>295</v>
      </c>
      <c r="E3" s="465"/>
      <c r="F3" s="464" t="s">
        <v>294</v>
      </c>
      <c r="G3" s="465"/>
      <c r="H3" s="464" t="s">
        <v>296</v>
      </c>
      <c r="I3" s="465"/>
      <c r="J3" s="464" t="s">
        <v>297</v>
      </c>
      <c r="K3" s="465"/>
    </row>
    <row r="4" spans="1:11" x14ac:dyDescent="0.3">
      <c r="A4" s="457"/>
      <c r="B4" s="458"/>
      <c r="C4" s="462"/>
      <c r="D4" s="466" t="s">
        <v>25</v>
      </c>
      <c r="E4" s="466" t="s">
        <v>26</v>
      </c>
      <c r="F4" s="466" t="s">
        <v>25</v>
      </c>
      <c r="G4" s="466" t="s">
        <v>26</v>
      </c>
      <c r="H4" s="466" t="s">
        <v>25</v>
      </c>
      <c r="I4" s="466" t="s">
        <v>26</v>
      </c>
      <c r="J4" s="466" t="s">
        <v>25</v>
      </c>
      <c r="K4" s="466" t="s">
        <v>26</v>
      </c>
    </row>
    <row r="5" spans="1:11" x14ac:dyDescent="0.3">
      <c r="A5" s="459"/>
      <c r="B5" s="460"/>
      <c r="C5" s="463"/>
      <c r="D5" s="467"/>
      <c r="E5" s="467"/>
      <c r="F5" s="467"/>
      <c r="G5" s="467"/>
      <c r="H5" s="467"/>
      <c r="I5" s="467"/>
      <c r="J5" s="467"/>
      <c r="K5" s="467"/>
    </row>
    <row r="6" spans="1:11" x14ac:dyDescent="0.3">
      <c r="A6" s="473" t="s">
        <v>28</v>
      </c>
      <c r="B6" s="474"/>
      <c r="C6" s="1">
        <v>25</v>
      </c>
      <c r="D6" s="6">
        <v>220</v>
      </c>
      <c r="E6" s="6"/>
      <c r="F6" s="6">
        <v>217.5</v>
      </c>
      <c r="G6" s="6"/>
      <c r="H6" s="6">
        <v>222.5</v>
      </c>
      <c r="I6" s="6"/>
      <c r="J6" s="6">
        <v>215</v>
      </c>
      <c r="K6" s="6"/>
    </row>
    <row r="7" spans="1:11" x14ac:dyDescent="0.3">
      <c r="A7" s="473" t="s">
        <v>29</v>
      </c>
      <c r="B7" s="474"/>
      <c r="C7" s="1">
        <v>20</v>
      </c>
      <c r="D7" s="6">
        <v>260</v>
      </c>
      <c r="E7" s="6"/>
      <c r="F7" s="6">
        <v>270</v>
      </c>
      <c r="G7" s="6"/>
      <c r="H7" s="6">
        <v>250</v>
      </c>
      <c r="I7" s="6"/>
      <c r="J7" s="6">
        <v>265</v>
      </c>
      <c r="K7" s="6"/>
    </row>
    <row r="8" spans="1:11" x14ac:dyDescent="0.3">
      <c r="A8" s="473" t="s">
        <v>30</v>
      </c>
      <c r="B8" s="474"/>
      <c r="C8" s="1">
        <v>15</v>
      </c>
      <c r="D8" s="6">
        <v>110</v>
      </c>
      <c r="E8" s="6"/>
      <c r="F8" s="6">
        <v>120</v>
      </c>
      <c r="G8" s="6"/>
      <c r="H8" s="6">
        <v>125</v>
      </c>
      <c r="I8" s="6"/>
      <c r="J8" s="6">
        <v>130</v>
      </c>
      <c r="K8" s="6"/>
    </row>
    <row r="9" spans="1:11" x14ac:dyDescent="0.3">
      <c r="A9" s="473" t="s">
        <v>31</v>
      </c>
      <c r="B9" s="474"/>
      <c r="C9" s="1">
        <v>12</v>
      </c>
      <c r="D9" s="6">
        <v>310</v>
      </c>
      <c r="E9" s="6"/>
      <c r="F9" s="6">
        <v>280</v>
      </c>
      <c r="G9" s="6"/>
      <c r="H9" s="6">
        <v>300</v>
      </c>
      <c r="I9" s="6"/>
      <c r="J9" s="6">
        <v>287.5</v>
      </c>
      <c r="K9" s="6"/>
    </row>
    <row r="10" spans="1:11" x14ac:dyDescent="0.3">
      <c r="A10" s="468" t="s">
        <v>27</v>
      </c>
      <c r="B10" s="469"/>
      <c r="C10" s="470"/>
      <c r="D10" s="471"/>
      <c r="E10" s="472"/>
      <c r="F10" s="471"/>
      <c r="G10" s="472"/>
      <c r="H10" s="471"/>
      <c r="I10" s="472"/>
      <c r="J10" s="471"/>
      <c r="K10" s="472"/>
    </row>
  </sheetData>
  <mergeCells count="24">
    <mergeCell ref="A6:B6"/>
    <mergeCell ref="A7:B7"/>
    <mergeCell ref="A8:B8"/>
    <mergeCell ref="A9:B9"/>
    <mergeCell ref="G4:G5"/>
    <mergeCell ref="A10:C10"/>
    <mergeCell ref="D10:E10"/>
    <mergeCell ref="F10:G10"/>
    <mergeCell ref="H10:I10"/>
    <mergeCell ref="J10:K10"/>
    <mergeCell ref="A1:K2"/>
    <mergeCell ref="A3:B5"/>
    <mergeCell ref="C3:C5"/>
    <mergeCell ref="D3:E3"/>
    <mergeCell ref="F3:G3"/>
    <mergeCell ref="H3:I3"/>
    <mergeCell ref="J3:K3"/>
    <mergeCell ref="D4:D5"/>
    <mergeCell ref="E4:E5"/>
    <mergeCell ref="F4:F5"/>
    <mergeCell ref="H4:H5"/>
    <mergeCell ref="I4:I5"/>
    <mergeCell ref="J4:J5"/>
    <mergeCell ref="K4:K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10"/>
  <sheetViews>
    <sheetView topLeftCell="C2" zoomScale="180" zoomScaleNormal="180" workbookViewId="0">
      <selection activeCell="F10" sqref="F10"/>
    </sheetView>
  </sheetViews>
  <sheetFormatPr defaultRowHeight="14.4" x14ac:dyDescent="0.3"/>
  <cols>
    <col min="1" max="1" width="17.77734375" customWidth="1"/>
    <col min="2" max="2" width="15.77734375" customWidth="1"/>
    <col min="3" max="3" width="9.5546875" customWidth="1"/>
    <col min="4" max="4" width="9.77734375" customWidth="1"/>
    <col min="6" max="6" width="9.77734375" customWidth="1"/>
  </cols>
  <sheetData>
    <row r="1" spans="1:6" x14ac:dyDescent="0.3">
      <c r="A1" s="479" t="s">
        <v>66</v>
      </c>
      <c r="B1" s="479"/>
      <c r="C1" s="479"/>
      <c r="D1" s="479"/>
      <c r="E1" s="479"/>
      <c r="F1" s="479"/>
    </row>
    <row r="2" spans="1:6" x14ac:dyDescent="0.3">
      <c r="A2" s="448" t="s">
        <v>67</v>
      </c>
      <c r="B2" s="448" t="s">
        <v>52</v>
      </c>
      <c r="C2" s="480" t="s">
        <v>68</v>
      </c>
      <c r="D2" s="448" t="s">
        <v>69</v>
      </c>
      <c r="E2" s="481" t="s">
        <v>55</v>
      </c>
      <c r="F2" s="448" t="s">
        <v>70</v>
      </c>
    </row>
    <row r="3" spans="1:6" x14ac:dyDescent="0.3">
      <c r="A3" s="448"/>
      <c r="B3" s="448"/>
      <c r="C3" s="480"/>
      <c r="D3" s="448"/>
      <c r="E3" s="481"/>
      <c r="F3" s="448"/>
    </row>
    <row r="4" spans="1:6" x14ac:dyDescent="0.3">
      <c r="A4" s="5" t="s">
        <v>71</v>
      </c>
      <c r="B4" s="1">
        <v>25</v>
      </c>
      <c r="C4" s="4">
        <v>1.5</v>
      </c>
      <c r="D4" s="4"/>
      <c r="E4" s="475">
        <v>0.1</v>
      </c>
      <c r="F4" s="4"/>
    </row>
    <row r="5" spans="1:6" x14ac:dyDescent="0.3">
      <c r="A5" s="5" t="s">
        <v>72</v>
      </c>
      <c r="B5" s="1">
        <v>25</v>
      </c>
      <c r="C5" s="4">
        <v>2.5</v>
      </c>
      <c r="D5" s="4"/>
      <c r="E5" s="476"/>
      <c r="F5" s="4"/>
    </row>
    <row r="6" spans="1:6" x14ac:dyDescent="0.3">
      <c r="A6" s="5" t="s">
        <v>73</v>
      </c>
      <c r="B6" s="1">
        <v>15</v>
      </c>
      <c r="C6" s="4">
        <v>2</v>
      </c>
      <c r="D6" s="4"/>
      <c r="E6" s="476"/>
      <c r="F6" s="4"/>
    </row>
    <row r="7" spans="1:6" x14ac:dyDescent="0.3">
      <c r="A7" s="5" t="s">
        <v>74</v>
      </c>
      <c r="B7" s="1">
        <v>15</v>
      </c>
      <c r="C7" s="4">
        <v>3.5</v>
      </c>
      <c r="D7" s="4"/>
      <c r="E7" s="476"/>
      <c r="F7" s="4"/>
    </row>
    <row r="8" spans="1:6" x14ac:dyDescent="0.3">
      <c r="A8" s="5" t="s">
        <v>75</v>
      </c>
      <c r="B8" s="1">
        <v>10</v>
      </c>
      <c r="C8" s="4">
        <v>19.899999999999999</v>
      </c>
      <c r="D8" s="4"/>
      <c r="E8" s="476"/>
      <c r="F8" s="4"/>
    </row>
    <row r="9" spans="1:6" x14ac:dyDescent="0.3">
      <c r="A9" s="5" t="s">
        <v>76</v>
      </c>
      <c r="B9" s="1">
        <v>10</v>
      </c>
      <c r="C9" s="4">
        <v>44.9</v>
      </c>
      <c r="D9" s="4"/>
      <c r="E9" s="476"/>
      <c r="F9" s="4"/>
    </row>
    <row r="10" spans="1:6" x14ac:dyDescent="0.3">
      <c r="A10" s="5" t="s">
        <v>69</v>
      </c>
      <c r="B10" s="1">
        <f>B4+B5+B6+B7+B8+B9</f>
        <v>100</v>
      </c>
      <c r="C10" s="477"/>
      <c r="D10" s="478"/>
      <c r="E10" s="8" t="s">
        <v>65</v>
      </c>
      <c r="F10" s="4"/>
    </row>
  </sheetData>
  <mergeCells count="9">
    <mergeCell ref="E4:E9"/>
    <mergeCell ref="C10:D10"/>
    <mergeCell ref="A1:F1"/>
    <mergeCell ref="A2:A3"/>
    <mergeCell ref="B2:B3"/>
    <mergeCell ref="C2:C3"/>
    <mergeCell ref="D2:D3"/>
    <mergeCell ref="E2:E3"/>
    <mergeCell ref="F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I12"/>
  <sheetViews>
    <sheetView zoomScale="120" zoomScaleNormal="120" workbookViewId="0">
      <selection sqref="A1:F1"/>
    </sheetView>
  </sheetViews>
  <sheetFormatPr defaultRowHeight="14.4" x14ac:dyDescent="0.3"/>
  <cols>
    <col min="1" max="1" width="21.77734375" customWidth="1"/>
    <col min="7" max="7" width="12" customWidth="1"/>
  </cols>
  <sheetData>
    <row r="1" spans="1:9" ht="15" thickBot="1" x14ac:dyDescent="0.35">
      <c r="A1" s="482" t="s">
        <v>299</v>
      </c>
      <c r="B1" s="482"/>
      <c r="C1" s="482"/>
      <c r="D1" s="482"/>
      <c r="E1" s="482"/>
      <c r="F1" s="482"/>
      <c r="G1" s="483"/>
    </row>
    <row r="2" spans="1:9" ht="15" thickBot="1" x14ac:dyDescent="0.35">
      <c r="A2" s="482" t="s">
        <v>32</v>
      </c>
      <c r="B2" s="482"/>
      <c r="C2" s="482"/>
      <c r="D2" s="482"/>
      <c r="E2" s="482"/>
      <c r="F2" s="482"/>
      <c r="G2" s="484"/>
    </row>
    <row r="3" spans="1:9" s="139" customFormat="1" ht="40.200000000000003" thickBot="1" x14ac:dyDescent="0.35">
      <c r="A3" s="13" t="s">
        <v>250</v>
      </c>
      <c r="B3" s="131" t="s">
        <v>33</v>
      </c>
      <c r="C3" s="132" t="s">
        <v>34</v>
      </c>
      <c r="D3" s="133" t="s">
        <v>35</v>
      </c>
      <c r="E3" s="134" t="s">
        <v>36</v>
      </c>
      <c r="F3" s="135" t="s">
        <v>37</v>
      </c>
      <c r="G3" s="136"/>
      <c r="H3" s="137"/>
      <c r="I3" s="138"/>
    </row>
    <row r="4" spans="1:9" ht="15" thickBot="1" x14ac:dyDescent="0.35">
      <c r="A4" s="9" t="s">
        <v>38</v>
      </c>
      <c r="B4" s="95">
        <v>6.25</v>
      </c>
      <c r="C4" s="96">
        <v>7.25</v>
      </c>
      <c r="D4" s="96">
        <v>6</v>
      </c>
      <c r="E4" s="96">
        <v>7.8</v>
      </c>
      <c r="F4" s="101"/>
      <c r="G4" s="483"/>
    </row>
    <row r="5" spans="1:9" ht="15" thickBot="1" x14ac:dyDescent="0.35">
      <c r="A5" s="10" t="s">
        <v>39</v>
      </c>
      <c r="B5" s="96">
        <v>4</v>
      </c>
      <c r="C5" s="96">
        <v>5.5</v>
      </c>
      <c r="D5" s="97">
        <v>6</v>
      </c>
      <c r="E5" s="97">
        <v>6</v>
      </c>
      <c r="F5" s="101"/>
      <c r="G5" s="485"/>
    </row>
    <row r="6" spans="1:9" ht="15" thickBot="1" x14ac:dyDescent="0.35">
      <c r="A6" s="9" t="s">
        <v>40</v>
      </c>
      <c r="B6" s="96">
        <v>6.25</v>
      </c>
      <c r="C6" s="96">
        <v>5.25</v>
      </c>
      <c r="D6" s="97">
        <v>8.25</v>
      </c>
      <c r="E6" s="97">
        <v>7</v>
      </c>
      <c r="F6" s="101"/>
      <c r="G6" s="485"/>
    </row>
    <row r="7" spans="1:9" ht="15" thickBot="1" x14ac:dyDescent="0.35">
      <c r="A7" s="10" t="s">
        <v>41</v>
      </c>
      <c r="B7" s="98">
        <v>5.5</v>
      </c>
      <c r="C7" s="98">
        <v>8</v>
      </c>
      <c r="D7" s="99">
        <v>6.5</v>
      </c>
      <c r="E7" s="99">
        <v>7.25</v>
      </c>
      <c r="F7" s="101"/>
      <c r="G7" s="485"/>
    </row>
    <row r="8" spans="1:9" ht="15" thickBot="1" x14ac:dyDescent="0.35">
      <c r="A8" s="11" t="s">
        <v>42</v>
      </c>
      <c r="B8" s="98">
        <v>7</v>
      </c>
      <c r="C8" s="98">
        <v>9.5</v>
      </c>
      <c r="D8" s="99">
        <v>8.25</v>
      </c>
      <c r="E8" s="99">
        <v>7</v>
      </c>
      <c r="F8" s="101"/>
      <c r="G8" s="485"/>
    </row>
    <row r="9" spans="1:9" ht="15" thickBot="1" x14ac:dyDescent="0.35">
      <c r="A9" s="11" t="s">
        <v>43</v>
      </c>
      <c r="B9" s="98">
        <v>9.25</v>
      </c>
      <c r="C9" s="98">
        <v>8</v>
      </c>
      <c r="D9" s="99">
        <v>9</v>
      </c>
      <c r="E9" s="99">
        <v>10</v>
      </c>
      <c r="F9" s="101"/>
      <c r="G9" s="485"/>
    </row>
    <row r="10" spans="1:9" ht="15" thickBot="1" x14ac:dyDescent="0.35">
      <c r="A10" s="11" t="s">
        <v>44</v>
      </c>
      <c r="B10" s="98">
        <v>8</v>
      </c>
      <c r="C10" s="98">
        <v>9.5</v>
      </c>
      <c r="D10" s="99">
        <v>5</v>
      </c>
      <c r="E10" s="97">
        <v>8</v>
      </c>
      <c r="F10" s="101"/>
      <c r="G10" s="485"/>
    </row>
    <row r="11" spans="1:9" ht="15" thickBot="1" x14ac:dyDescent="0.35">
      <c r="A11" s="11" t="s">
        <v>45</v>
      </c>
      <c r="B11" s="98">
        <v>10</v>
      </c>
      <c r="C11" s="98">
        <v>8.25</v>
      </c>
      <c r="D11" s="99">
        <v>7</v>
      </c>
      <c r="E11" s="100">
        <v>9.5</v>
      </c>
      <c r="F11" s="101"/>
      <c r="G11" s="484"/>
    </row>
    <row r="12" spans="1:9" x14ac:dyDescent="0.3">
      <c r="A12" s="12"/>
    </row>
  </sheetData>
  <mergeCells count="4">
    <mergeCell ref="A1:F1"/>
    <mergeCell ref="G1:G2"/>
    <mergeCell ref="A2:F2"/>
    <mergeCell ref="G4:G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49</vt:i4>
      </vt:variant>
      <vt:variant>
        <vt:lpstr>Intervalos Nomeados</vt:lpstr>
      </vt:variant>
      <vt:variant>
        <vt:i4>3</vt:i4>
      </vt:variant>
    </vt:vector>
  </HeadingPairs>
  <TitlesOfParts>
    <vt:vector size="52" baseType="lpstr">
      <vt:lpstr>Área de Trabalho</vt:lpstr>
      <vt:lpstr>Movimentação entre Intervalos</vt:lpstr>
      <vt:lpstr>1ª Tabela</vt:lpstr>
      <vt:lpstr>Formatação Numérica</vt:lpstr>
      <vt:lpstr>MicroCoffee</vt:lpstr>
      <vt:lpstr>Ordem de Cálculo e operadores</vt:lpstr>
      <vt:lpstr>Cotação Escolas</vt:lpstr>
      <vt:lpstr>Material Escolar</vt:lpstr>
      <vt:lpstr>Boletim Escolar</vt:lpstr>
      <vt:lpstr>Loja de Futebol</vt:lpstr>
      <vt:lpstr>Produtos Escolares</vt:lpstr>
      <vt:lpstr>Cantina</vt:lpstr>
      <vt:lpstr>Classificar e Filtrar</vt:lpstr>
      <vt:lpstr>Substituir Valores</vt:lpstr>
      <vt:lpstr>Preenchimento</vt:lpstr>
      <vt:lpstr>Atividade Fórmulas Matemáticas </vt:lpstr>
      <vt:lpstr>Atividade Fórmulas Matemática</vt:lpstr>
      <vt:lpstr>Referências</vt:lpstr>
      <vt:lpstr>Atividade Referências 1</vt:lpstr>
      <vt:lpstr>Atividade Referências 2</vt:lpstr>
      <vt:lpstr>Fórmulas Data</vt:lpstr>
      <vt:lpstr>Atividade Fórmulas Data 1</vt:lpstr>
      <vt:lpstr>Atividade Fórmulas Data 2</vt:lpstr>
      <vt:lpstr>Funções Matemáticas</vt:lpstr>
      <vt:lpstr>Atividade Funções Matemáticas 1</vt:lpstr>
      <vt:lpstr>Atividade Funções Matemáticas 2</vt:lpstr>
      <vt:lpstr>Funções Estatística 1.0</vt:lpstr>
      <vt:lpstr>Funções - Parte 1</vt:lpstr>
      <vt:lpstr>escola</vt:lpstr>
      <vt:lpstr>Atividade Função SE() 1</vt:lpstr>
      <vt:lpstr>Atividade Função SE() 2</vt:lpstr>
      <vt:lpstr>banco</vt:lpstr>
      <vt:lpstr>Funções - Parte 2</vt:lpstr>
      <vt:lpstr>Base1</vt:lpstr>
      <vt:lpstr>Base2</vt:lpstr>
      <vt:lpstr>VendasSCA</vt:lpstr>
      <vt:lpstr>RelatóriosSCA</vt:lpstr>
      <vt:lpstr>Funções Estatísticas</vt:lpstr>
      <vt:lpstr>Atividade Funções Estatística 1</vt:lpstr>
      <vt:lpstr>Funções Texto</vt:lpstr>
      <vt:lpstr>Atividade Funções Texto 1</vt:lpstr>
      <vt:lpstr>Atividade Funções Texto 2</vt:lpstr>
      <vt:lpstr>Atividade Funções Texto 3</vt:lpstr>
      <vt:lpstr>Introdução de Gráficos</vt:lpstr>
      <vt:lpstr>Tipos de Gráfico</vt:lpstr>
      <vt:lpstr>Criação</vt:lpstr>
      <vt:lpstr>Atividade Gráficos 1</vt:lpstr>
      <vt:lpstr>Impressão e Gráficos</vt:lpstr>
      <vt:lpstr>Hyperlinks</vt:lpstr>
      <vt:lpstr>DataMax</vt:lpstr>
      <vt:lpstr>DataMin</vt:lpstr>
      <vt:lpstr>Moeda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Lobato</dc:creator>
  <cp:lastModifiedBy>Eduardo Lobato</cp:lastModifiedBy>
  <cp:lastPrinted>2022-12-24T15:58:41Z</cp:lastPrinted>
  <dcterms:created xsi:type="dcterms:W3CDTF">2021-04-19T20:40:01Z</dcterms:created>
  <dcterms:modified xsi:type="dcterms:W3CDTF">2025-04-05T02:34:17Z</dcterms:modified>
</cp:coreProperties>
</file>