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code\2017\"/>
    </mc:Choice>
  </mc:AlternateContent>
  <bookViews>
    <workbookView xWindow="930" yWindow="0" windowWidth="16380" windowHeight="8190" tabRatio="988"/>
  </bookViews>
  <sheets>
    <sheet name="Hoja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P10" i="1" l="1"/>
  <c r="AO10" i="1"/>
  <c r="AO14" i="1"/>
  <c r="AP14" i="1"/>
  <c r="AP18" i="1"/>
  <c r="AO18" i="1"/>
  <c r="AO22" i="1"/>
  <c r="AP22" i="1"/>
  <c r="AR22" i="1"/>
  <c r="AR18" i="1"/>
  <c r="AR14" i="1"/>
  <c r="AR10" i="1"/>
  <c r="AR6" i="1"/>
  <c r="AP6" i="1"/>
  <c r="AO6" i="1"/>
  <c r="AR17" i="1"/>
  <c r="AP17" i="1"/>
  <c r="AR21" i="1"/>
  <c r="AP21" i="1"/>
  <c r="AR13" i="1"/>
  <c r="AP13" i="1"/>
  <c r="AR9" i="1"/>
  <c r="AP9" i="1"/>
  <c r="AR5" i="1"/>
  <c r="AP5" i="1"/>
  <c r="AO21" i="1"/>
  <c r="AO17" i="1"/>
  <c r="AO13" i="1"/>
  <c r="AO9" i="1"/>
  <c r="AO5" i="1"/>
  <c r="AF26" i="1"/>
  <c r="AF25" i="1"/>
  <c r="AL22" i="1" s="1"/>
  <c r="AF24" i="1"/>
  <c r="AF23" i="1"/>
  <c r="AL20" i="1" s="1"/>
  <c r="AF22" i="1"/>
  <c r="AF21" i="1"/>
  <c r="AF20" i="1"/>
  <c r="AF19" i="1"/>
  <c r="AL16" i="1" s="1"/>
  <c r="AF18" i="1"/>
  <c r="AF17" i="1"/>
  <c r="AF16" i="1"/>
  <c r="AF15" i="1"/>
  <c r="AL12" i="1" s="1"/>
  <c r="AF14" i="1"/>
  <c r="AF13" i="1"/>
  <c r="AF12" i="1"/>
  <c r="AF11" i="1"/>
  <c r="AF10" i="1"/>
  <c r="AF9" i="1"/>
  <c r="AL6" i="1" s="1"/>
  <c r="AF7" i="1"/>
  <c r="AF8" i="1"/>
  <c r="AL8" i="1"/>
  <c r="AM22" i="1"/>
  <c r="AM21" i="1"/>
  <c r="AM20" i="1"/>
  <c r="AM18" i="1"/>
  <c r="AL18" i="1"/>
  <c r="AM17" i="1"/>
  <c r="AL17" i="1" s="1"/>
  <c r="AM16" i="1"/>
  <c r="AM14" i="1"/>
  <c r="AL14" i="1"/>
  <c r="AM13" i="1"/>
  <c r="AM12" i="1"/>
  <c r="AM10" i="1"/>
  <c r="AL10" i="1"/>
  <c r="AM9" i="1"/>
  <c r="AM8" i="1"/>
  <c r="AM6" i="1"/>
  <c r="AM5" i="1"/>
  <c r="AL4" i="1"/>
  <c r="AF6" i="1"/>
  <c r="AM4" i="1"/>
  <c r="G58" i="1"/>
  <c r="F58" i="1" s="1"/>
  <c r="E58" i="1"/>
  <c r="I58" i="1" s="1"/>
  <c r="G54" i="1"/>
  <c r="F54" i="1" s="1"/>
  <c r="E54" i="1"/>
  <c r="I54" i="1" s="1"/>
  <c r="G50" i="1"/>
  <c r="F50" i="1" s="1"/>
  <c r="E50" i="1"/>
  <c r="I50" i="1" s="1"/>
  <c r="G46" i="1"/>
  <c r="F46" i="1" s="1"/>
  <c r="E46" i="1"/>
  <c r="I46" i="1" s="1"/>
  <c r="G42" i="1"/>
  <c r="F42" i="1" s="1"/>
  <c r="E42" i="1"/>
  <c r="I42" i="1" s="1"/>
  <c r="G38" i="1"/>
  <c r="F38" i="1" s="1"/>
  <c r="E38" i="1"/>
  <c r="I38" i="1" s="1"/>
  <c r="G34" i="1"/>
  <c r="F34" i="1" s="1"/>
  <c r="E34" i="1"/>
  <c r="I34" i="1" s="1"/>
  <c r="G30" i="1"/>
  <c r="F30" i="1" s="1"/>
  <c r="E30" i="1"/>
  <c r="I30" i="1" s="1"/>
  <c r="AL9" i="1" l="1"/>
  <c r="AL13" i="1"/>
  <c r="AL5" i="1"/>
  <c r="AL21" i="1"/>
</calcChain>
</file>

<file path=xl/sharedStrings.xml><?xml version="1.0" encoding="utf-8"?>
<sst xmlns="http://schemas.openxmlformats.org/spreadsheetml/2006/main" count="77" uniqueCount="51">
  <si>
    <t>cobre</t>
  </si>
  <si>
    <t>icopor</t>
  </si>
  <si>
    <t>Tiempo</t>
  </si>
  <si>
    <t>15.31</t>
  </si>
  <si>
    <t>54.87</t>
  </si>
  <si>
    <t>15.35</t>
  </si>
  <si>
    <t>53.99</t>
  </si>
  <si>
    <t>15.28</t>
  </si>
  <si>
    <t>52.07</t>
  </si>
  <si>
    <t>14.80</t>
  </si>
  <si>
    <t>14.74</t>
  </si>
  <si>
    <t>50.26</t>
  </si>
  <si>
    <t>14.66</t>
  </si>
  <si>
    <t>50.44</t>
  </si>
  <si>
    <t>14.19</t>
  </si>
  <si>
    <t>50.59</t>
  </si>
  <si>
    <t>14.23</t>
  </si>
  <si>
    <t>14.15</t>
  </si>
  <si>
    <t>48.78</t>
  </si>
  <si>
    <t>13.80</t>
  </si>
  <si>
    <t>13.72</t>
  </si>
  <si>
    <t>48.71</t>
  </si>
  <si>
    <t>13.87</t>
  </si>
  <si>
    <t>13.47</t>
  </si>
  <si>
    <t>46.72</t>
  </si>
  <si>
    <t>13.31</t>
  </si>
  <si>
    <t>46.70</t>
  </si>
  <si>
    <t>13.28</t>
  </si>
  <si>
    <t>46.98</t>
  </si>
  <si>
    <t>12.67</t>
  </si>
  <si>
    <t>12.44</t>
  </si>
  <si>
    <t>44.88</t>
  </si>
  <si>
    <t>12.7</t>
  </si>
  <si>
    <t>44.57</t>
  </si>
  <si>
    <t>12.17</t>
  </si>
  <si>
    <t>44.20</t>
  </si>
  <si>
    <t>11.74</t>
  </si>
  <si>
    <t>12.05</t>
  </si>
  <si>
    <t>48.51</t>
  </si>
  <si>
    <t>11.26</t>
  </si>
  <si>
    <t>11.38</t>
  </si>
  <si>
    <t>11.19</t>
  </si>
  <si>
    <t>Medido</t>
  </si>
  <si>
    <t>T</t>
  </si>
  <si>
    <t>T₀</t>
  </si>
  <si>
    <t>M – T₀</t>
  </si>
  <si>
    <t>l</t>
  </si>
  <si>
    <t>T_{med}</t>
  </si>
  <si>
    <t>T_0</t>
  </si>
  <si>
    <t>T_{prom}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</si>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</sst>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9"/>
  <sheetViews>
    <sheetView tabSelected="1" topLeftCell="H2" zoomScaleNormal="100" workbookViewId="0">
      <selection activeCell="E4" sqref="E4:Z22"/>
    </sheetView>
  </sheetViews>
  <sheetFormatPr defaultRowHeight="15" x14ac:dyDescent="0.25"/>
  <cols>
    <col min="1" max="1025" width="8.42578125"/>
  </cols>
  <sheetData>
    <row r="1" spans="1:44" x14ac:dyDescent="0.25">
      <c r="A1" t="s">
        <v>0</v>
      </c>
      <c r="E1" t="s">
        <v>1</v>
      </c>
    </row>
    <row r="3" spans="1:44" x14ac:dyDescent="0.25">
      <c r="F3">
        <v>0</v>
      </c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1">
        <v>12</v>
      </c>
      <c r="S3" s="1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1">
        <v>19</v>
      </c>
      <c r="Z3" s="1">
        <v>20</v>
      </c>
      <c r="AB3" t="s">
        <v>2</v>
      </c>
      <c r="AJ3" t="s">
        <v>46</v>
      </c>
      <c r="AK3" t="s">
        <v>47</v>
      </c>
      <c r="AL3" t="s">
        <v>43</v>
      </c>
      <c r="AM3" t="s">
        <v>48</v>
      </c>
      <c r="AO3" t="s">
        <v>49</v>
      </c>
      <c r="AP3" t="s">
        <v>50</v>
      </c>
    </row>
    <row r="4" spans="1:44" x14ac:dyDescent="0.25">
      <c r="A4">
        <v>159.5</v>
      </c>
      <c r="C4" t="s">
        <v>3</v>
      </c>
      <c r="E4">
        <v>160</v>
      </c>
      <c r="F4">
        <v>10</v>
      </c>
      <c r="G4">
        <v>9</v>
      </c>
      <c r="H4">
        <v>9</v>
      </c>
      <c r="I4">
        <v>8</v>
      </c>
      <c r="J4">
        <v>8</v>
      </c>
      <c r="K4">
        <v>7</v>
      </c>
      <c r="L4">
        <v>7</v>
      </c>
      <c r="M4">
        <v>7</v>
      </c>
      <c r="N4">
        <v>6</v>
      </c>
      <c r="O4">
        <v>6</v>
      </c>
      <c r="P4">
        <v>6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4</v>
      </c>
      <c r="X4">
        <v>3</v>
      </c>
      <c r="Y4">
        <v>3</v>
      </c>
      <c r="Z4">
        <v>3</v>
      </c>
      <c r="AB4" t="s">
        <v>4</v>
      </c>
      <c r="AJ4">
        <v>160</v>
      </c>
      <c r="AK4">
        <v>54.87</v>
      </c>
      <c r="AL4">
        <f>AM4*SQRT(1+(2*AF7*AF7/(5*AJ4*AJ4)))</f>
        <v>51.250486679844826</v>
      </c>
      <c r="AM4">
        <f>20*2*PI()*SQRT(AJ4/963)</f>
        <v>51.222021227679846</v>
      </c>
    </row>
    <row r="5" spans="1:44" x14ac:dyDescent="0.25">
      <c r="A5">
        <v>159.5</v>
      </c>
      <c r="C5" t="s">
        <v>5</v>
      </c>
      <c r="E5">
        <v>160</v>
      </c>
      <c r="F5">
        <v>10</v>
      </c>
      <c r="G5">
        <v>10</v>
      </c>
      <c r="H5">
        <v>10</v>
      </c>
      <c r="I5">
        <v>9</v>
      </c>
      <c r="J5">
        <v>9</v>
      </c>
      <c r="K5">
        <v>9</v>
      </c>
      <c r="L5">
        <v>9</v>
      </c>
      <c r="M5">
        <v>8</v>
      </c>
      <c r="N5">
        <v>8</v>
      </c>
      <c r="O5">
        <v>8</v>
      </c>
      <c r="P5">
        <v>7</v>
      </c>
      <c r="Q5">
        <v>7</v>
      </c>
      <c r="R5">
        <v>7</v>
      </c>
      <c r="S5">
        <v>7</v>
      </c>
      <c r="T5">
        <v>6</v>
      </c>
      <c r="U5">
        <v>6</v>
      </c>
      <c r="V5">
        <v>6</v>
      </c>
      <c r="W5">
        <v>6</v>
      </c>
      <c r="X5">
        <v>5</v>
      </c>
      <c r="Y5">
        <v>5</v>
      </c>
      <c r="Z5">
        <v>5</v>
      </c>
      <c r="AB5" t="s">
        <v>6</v>
      </c>
      <c r="AJ5">
        <v>160</v>
      </c>
      <c r="AK5">
        <v>53.99</v>
      </c>
      <c r="AL5">
        <f t="shared" ref="AL5:AL22" si="0">AM5*SQRT(1+(2*AF8*AF8/(5*AJ5*AJ5)))</f>
        <v>51.250486679844826</v>
      </c>
      <c r="AM5">
        <f t="shared" ref="AM5:AM22" si="1">20*2*PI()*SQRT(AJ5/963)</f>
        <v>51.222021227679846</v>
      </c>
      <c r="AO5">
        <f>AVERAGE(AK4:AK6)</f>
        <v>53.643333333333338</v>
      </c>
      <c r="AP5">
        <f>AO5-AL5</f>
        <v>2.3928466534885118</v>
      </c>
      <c r="AR5">
        <f>AM5-AL5</f>
        <v>-2.8465452164979865E-2</v>
      </c>
    </row>
    <row r="6" spans="1:44" x14ac:dyDescent="0.25">
      <c r="A6">
        <v>159.5</v>
      </c>
      <c r="C6" t="s">
        <v>7</v>
      </c>
      <c r="E6">
        <v>160</v>
      </c>
      <c r="F6">
        <v>10</v>
      </c>
      <c r="G6">
        <v>9</v>
      </c>
      <c r="H6">
        <v>9</v>
      </c>
      <c r="I6">
        <v>9</v>
      </c>
      <c r="J6">
        <v>9</v>
      </c>
      <c r="K6">
        <v>8</v>
      </c>
      <c r="L6">
        <v>8</v>
      </c>
      <c r="M6">
        <v>8</v>
      </c>
      <c r="N6">
        <v>8</v>
      </c>
      <c r="O6">
        <v>8</v>
      </c>
      <c r="P6">
        <v>7</v>
      </c>
      <c r="Q6">
        <v>7</v>
      </c>
      <c r="R6">
        <v>7</v>
      </c>
      <c r="S6">
        <v>7</v>
      </c>
      <c r="T6">
        <v>6</v>
      </c>
      <c r="U6">
        <v>5</v>
      </c>
      <c r="V6">
        <v>5</v>
      </c>
      <c r="W6">
        <v>5</v>
      </c>
      <c r="X6">
        <v>4</v>
      </c>
      <c r="Y6">
        <v>4</v>
      </c>
      <c r="Z6">
        <v>3</v>
      </c>
      <c r="AB6" t="s">
        <v>8</v>
      </c>
      <c r="AF6">
        <f>8.2/2/PI()</f>
        <v>1.3050705333535417</v>
      </c>
      <c r="AJ6">
        <v>160</v>
      </c>
      <c r="AK6">
        <v>52.07</v>
      </c>
      <c r="AL6">
        <f t="shared" si="0"/>
        <v>51.250486679844826</v>
      </c>
      <c r="AM6">
        <f t="shared" si="1"/>
        <v>51.222021227679846</v>
      </c>
      <c r="AO6">
        <f>AO5/20</f>
        <v>2.6821666666666668</v>
      </c>
      <c r="AP6">
        <f>AP5/20</f>
        <v>0.11964233267442559</v>
      </c>
      <c r="AR6">
        <f>AR5/20</f>
        <v>-1.4232726082489932E-3</v>
      </c>
    </row>
    <row r="7" spans="1:44" x14ac:dyDescent="0.25">
      <c r="A7">
        <v>150</v>
      </c>
      <c r="C7" t="s">
        <v>9</v>
      </c>
      <c r="AF7">
        <f t="shared" ref="AF7:AF26" si="2">53/2/PI()</f>
        <v>8.4352119838704525</v>
      </c>
    </row>
    <row r="8" spans="1:44" x14ac:dyDescent="0.25">
      <c r="A8">
        <v>150</v>
      </c>
      <c r="C8" t="s">
        <v>10</v>
      </c>
      <c r="E8">
        <v>149</v>
      </c>
      <c r="F8">
        <v>10</v>
      </c>
      <c r="G8">
        <v>10</v>
      </c>
      <c r="H8">
        <v>9</v>
      </c>
      <c r="I8">
        <v>9</v>
      </c>
      <c r="J8">
        <v>8</v>
      </c>
      <c r="K8">
        <v>8</v>
      </c>
      <c r="L8">
        <v>7</v>
      </c>
      <c r="M8">
        <v>7</v>
      </c>
      <c r="N8">
        <v>7</v>
      </c>
      <c r="O8">
        <v>6</v>
      </c>
      <c r="P8">
        <v>6</v>
      </c>
      <c r="Q8">
        <v>6</v>
      </c>
      <c r="R8">
        <v>6</v>
      </c>
      <c r="S8">
        <v>5</v>
      </c>
      <c r="T8">
        <v>5</v>
      </c>
      <c r="U8">
        <v>4</v>
      </c>
      <c r="V8">
        <v>4</v>
      </c>
      <c r="W8">
        <v>4</v>
      </c>
      <c r="X8">
        <v>4</v>
      </c>
      <c r="Y8">
        <v>3</v>
      </c>
      <c r="Z8">
        <v>3</v>
      </c>
      <c r="AB8" t="s">
        <v>11</v>
      </c>
      <c r="AF8">
        <f>53/2/PI()</f>
        <v>8.4352119838704525</v>
      </c>
      <c r="AJ8">
        <v>149</v>
      </c>
      <c r="AK8">
        <v>50.26</v>
      </c>
      <c r="AL8">
        <f t="shared" si="0"/>
        <v>49.461587779701603</v>
      </c>
      <c r="AM8">
        <f t="shared" si="1"/>
        <v>49.429913977942277</v>
      </c>
    </row>
    <row r="9" spans="1:44" x14ac:dyDescent="0.25">
      <c r="A9">
        <v>150</v>
      </c>
      <c r="C9" t="s">
        <v>12</v>
      </c>
      <c r="E9">
        <v>149</v>
      </c>
      <c r="F9">
        <v>10</v>
      </c>
      <c r="G9">
        <v>9</v>
      </c>
      <c r="H9">
        <v>8</v>
      </c>
      <c r="I9">
        <v>8</v>
      </c>
      <c r="J9">
        <v>7</v>
      </c>
      <c r="K9">
        <v>7</v>
      </c>
      <c r="L9">
        <v>7</v>
      </c>
      <c r="M9">
        <v>6</v>
      </c>
      <c r="N9">
        <v>6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3</v>
      </c>
      <c r="AB9" t="s">
        <v>13</v>
      </c>
      <c r="AF9">
        <f t="shared" ref="AF9:AF26" si="3">53/2/PI()</f>
        <v>8.4352119838704525</v>
      </c>
      <c r="AJ9">
        <v>149</v>
      </c>
      <c r="AK9">
        <v>50.44</v>
      </c>
      <c r="AL9">
        <f t="shared" si="0"/>
        <v>49.461587779701603</v>
      </c>
      <c r="AM9">
        <f t="shared" si="1"/>
        <v>49.429913977942277</v>
      </c>
      <c r="AO9">
        <f>AVERAGE(AK8:AK10)</f>
        <v>50.43</v>
      </c>
      <c r="AP9">
        <f>AO9-AL9</f>
        <v>0.96841222029839713</v>
      </c>
      <c r="AR9">
        <f>AM9-AL9</f>
        <v>-3.1673801759325215E-2</v>
      </c>
    </row>
    <row r="10" spans="1:44" x14ac:dyDescent="0.25">
      <c r="A10">
        <v>138.5</v>
      </c>
      <c r="C10" t="s">
        <v>14</v>
      </c>
      <c r="E10">
        <v>149</v>
      </c>
      <c r="F10">
        <v>10</v>
      </c>
      <c r="G10">
        <v>9</v>
      </c>
      <c r="H10">
        <v>9</v>
      </c>
      <c r="I10">
        <v>9</v>
      </c>
      <c r="J10">
        <v>9</v>
      </c>
      <c r="K10">
        <v>8</v>
      </c>
      <c r="L10">
        <v>8</v>
      </c>
      <c r="M10">
        <v>7</v>
      </c>
      <c r="N10">
        <v>7</v>
      </c>
      <c r="O10">
        <v>7</v>
      </c>
      <c r="P10">
        <v>7</v>
      </c>
      <c r="Q10">
        <v>7</v>
      </c>
      <c r="R10">
        <v>6</v>
      </c>
      <c r="S10">
        <v>6</v>
      </c>
      <c r="T10">
        <v>6</v>
      </c>
      <c r="U10">
        <v>6</v>
      </c>
      <c r="V10">
        <v>5</v>
      </c>
      <c r="W10">
        <v>5</v>
      </c>
      <c r="X10">
        <v>5</v>
      </c>
      <c r="Y10">
        <v>5</v>
      </c>
      <c r="Z10">
        <v>4</v>
      </c>
      <c r="AB10" t="s">
        <v>15</v>
      </c>
      <c r="AF10">
        <f t="shared" si="3"/>
        <v>8.4352119838704525</v>
      </c>
      <c r="AJ10">
        <v>149</v>
      </c>
      <c r="AK10">
        <v>50.59</v>
      </c>
      <c r="AL10">
        <f t="shared" si="0"/>
        <v>49.461587779701603</v>
      </c>
      <c r="AM10">
        <f t="shared" si="1"/>
        <v>49.429913977942277</v>
      </c>
      <c r="AO10">
        <f>AO9/20</f>
        <v>2.5215000000000001</v>
      </c>
      <c r="AP10">
        <f>AP9/20</f>
        <v>4.8420611014919859E-2</v>
      </c>
      <c r="AR10">
        <f>AR9/20</f>
        <v>-1.5836900879662608E-3</v>
      </c>
    </row>
    <row r="11" spans="1:44" x14ac:dyDescent="0.25">
      <c r="A11">
        <v>138.5</v>
      </c>
      <c r="C11" t="s">
        <v>16</v>
      </c>
      <c r="AF11">
        <f t="shared" si="3"/>
        <v>8.4352119838704525</v>
      </c>
    </row>
    <row r="12" spans="1:44" x14ac:dyDescent="0.25">
      <c r="A12">
        <v>138.5</v>
      </c>
      <c r="C12" t="s">
        <v>17</v>
      </c>
      <c r="E12">
        <v>139</v>
      </c>
      <c r="F12">
        <v>10</v>
      </c>
      <c r="G12">
        <v>10</v>
      </c>
      <c r="H12">
        <v>9</v>
      </c>
      <c r="I12">
        <v>9</v>
      </c>
      <c r="J12">
        <v>9</v>
      </c>
      <c r="K12">
        <v>9</v>
      </c>
      <c r="L12">
        <v>8</v>
      </c>
      <c r="M12">
        <v>8</v>
      </c>
      <c r="N12">
        <v>8</v>
      </c>
      <c r="O12">
        <v>7</v>
      </c>
      <c r="P12">
        <v>7</v>
      </c>
      <c r="Q12">
        <v>7</v>
      </c>
      <c r="R12">
        <v>7</v>
      </c>
      <c r="S12">
        <v>7</v>
      </c>
      <c r="T12">
        <v>6</v>
      </c>
      <c r="U12">
        <v>5</v>
      </c>
      <c r="V12">
        <v>5</v>
      </c>
      <c r="W12">
        <v>4</v>
      </c>
      <c r="X12">
        <v>4</v>
      </c>
      <c r="Y12">
        <v>4</v>
      </c>
      <c r="Z12">
        <v>4</v>
      </c>
      <c r="AB12" t="s">
        <v>18</v>
      </c>
      <c r="AF12">
        <f t="shared" si="3"/>
        <v>8.4352119838704525</v>
      </c>
      <c r="AJ12">
        <v>139</v>
      </c>
      <c r="AK12">
        <v>48.78</v>
      </c>
      <c r="AL12">
        <f t="shared" si="0"/>
        <v>47.777537009312852</v>
      </c>
      <c r="AM12">
        <f t="shared" si="1"/>
        <v>47.742386091409578</v>
      </c>
    </row>
    <row r="13" spans="1:44" x14ac:dyDescent="0.25">
      <c r="A13">
        <v>127</v>
      </c>
      <c r="C13" t="s">
        <v>19</v>
      </c>
      <c r="E13">
        <v>139</v>
      </c>
      <c r="F13">
        <v>10</v>
      </c>
      <c r="G13">
        <v>10</v>
      </c>
      <c r="H13">
        <v>9</v>
      </c>
      <c r="I13">
        <v>9</v>
      </c>
      <c r="J13">
        <v>9</v>
      </c>
      <c r="K13">
        <v>9</v>
      </c>
      <c r="L13">
        <v>8</v>
      </c>
      <c r="M13">
        <v>8</v>
      </c>
      <c r="N13">
        <v>8</v>
      </c>
      <c r="O13">
        <v>8</v>
      </c>
      <c r="P13">
        <v>7</v>
      </c>
      <c r="Q13">
        <v>7</v>
      </c>
      <c r="R13">
        <v>7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5</v>
      </c>
      <c r="Z13">
        <v>5</v>
      </c>
      <c r="AB13" t="s">
        <v>18</v>
      </c>
      <c r="AF13">
        <f t="shared" si="3"/>
        <v>8.4352119838704525</v>
      </c>
      <c r="AJ13">
        <v>139</v>
      </c>
      <c r="AK13">
        <v>48.78</v>
      </c>
      <c r="AL13">
        <f t="shared" si="0"/>
        <v>47.777537009312852</v>
      </c>
      <c r="AM13">
        <f t="shared" si="1"/>
        <v>47.742386091409578</v>
      </c>
      <c r="AO13">
        <f>AVERAGE(AK12:AK14)</f>
        <v>48.756666666666668</v>
      </c>
      <c r="AP13">
        <f>AO13-AL13</f>
        <v>0.97912965735381619</v>
      </c>
      <c r="AR13">
        <f>AM13-AL13</f>
        <v>-3.5150917903273182E-2</v>
      </c>
    </row>
    <row r="14" spans="1:44" x14ac:dyDescent="0.25">
      <c r="A14">
        <v>127</v>
      </c>
      <c r="C14" t="s">
        <v>20</v>
      </c>
      <c r="E14">
        <v>139</v>
      </c>
      <c r="F14">
        <v>10</v>
      </c>
      <c r="G14">
        <v>9</v>
      </c>
      <c r="H14">
        <v>9</v>
      </c>
      <c r="I14">
        <v>8</v>
      </c>
      <c r="J14">
        <v>8</v>
      </c>
      <c r="K14">
        <v>8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6</v>
      </c>
      <c r="S14">
        <v>6</v>
      </c>
      <c r="T14">
        <v>6</v>
      </c>
      <c r="U14">
        <v>6</v>
      </c>
      <c r="V14">
        <v>6</v>
      </c>
      <c r="W14">
        <v>5</v>
      </c>
      <c r="X14">
        <v>5</v>
      </c>
      <c r="Y14">
        <v>5</v>
      </c>
      <c r="Z14">
        <v>5</v>
      </c>
      <c r="AB14" t="s">
        <v>21</v>
      </c>
      <c r="AF14">
        <f t="shared" si="3"/>
        <v>8.4352119838704525</v>
      </c>
      <c r="AJ14">
        <v>139</v>
      </c>
      <c r="AK14">
        <v>48.71</v>
      </c>
      <c r="AL14">
        <f t="shared" si="0"/>
        <v>47.777537009312852</v>
      </c>
      <c r="AM14">
        <f t="shared" si="1"/>
        <v>47.742386091409578</v>
      </c>
      <c r="AO14">
        <f>AO13/20</f>
        <v>2.4378333333333333</v>
      </c>
      <c r="AP14">
        <f>AP13/20</f>
        <v>4.8956482867690811E-2</v>
      </c>
      <c r="AR14">
        <f>AR13/20</f>
        <v>-1.757545895163659E-3</v>
      </c>
    </row>
    <row r="15" spans="1:44" x14ac:dyDescent="0.25">
      <c r="A15">
        <v>127</v>
      </c>
      <c r="C15" t="s">
        <v>22</v>
      </c>
      <c r="AF15">
        <f t="shared" si="3"/>
        <v>8.4352119838704525</v>
      </c>
    </row>
    <row r="16" spans="1:44" x14ac:dyDescent="0.25">
      <c r="A16">
        <v>119.5</v>
      </c>
      <c r="C16" t="s">
        <v>23</v>
      </c>
      <c r="E16">
        <v>128</v>
      </c>
      <c r="F16">
        <v>10</v>
      </c>
      <c r="G16">
        <v>10</v>
      </c>
      <c r="H16">
        <v>10</v>
      </c>
      <c r="I16">
        <v>9</v>
      </c>
      <c r="J16">
        <v>8</v>
      </c>
      <c r="K16">
        <v>8</v>
      </c>
      <c r="L16">
        <v>8</v>
      </c>
      <c r="M16">
        <v>8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6</v>
      </c>
      <c r="V16">
        <v>6</v>
      </c>
      <c r="W16">
        <v>6</v>
      </c>
      <c r="X16">
        <v>6</v>
      </c>
      <c r="Y16">
        <v>5</v>
      </c>
      <c r="Z16">
        <v>5</v>
      </c>
      <c r="AB16" t="s">
        <v>24</v>
      </c>
      <c r="AF16">
        <f t="shared" si="3"/>
        <v>8.4352119838704525</v>
      </c>
      <c r="AJ16">
        <v>128</v>
      </c>
      <c r="AK16">
        <v>46.72</v>
      </c>
      <c r="AL16">
        <f t="shared" si="0"/>
        <v>45.854144030383885</v>
      </c>
      <c r="AM16">
        <f t="shared" si="1"/>
        <v>45.814368564011744</v>
      </c>
    </row>
    <row r="17" spans="1:44" x14ac:dyDescent="0.25">
      <c r="A17">
        <v>119.5</v>
      </c>
      <c r="C17" t="s">
        <v>25</v>
      </c>
      <c r="E17">
        <v>128</v>
      </c>
      <c r="F17">
        <v>10</v>
      </c>
      <c r="G17">
        <v>9</v>
      </c>
      <c r="H17">
        <v>9</v>
      </c>
      <c r="I17">
        <v>8</v>
      </c>
      <c r="J17">
        <v>8</v>
      </c>
      <c r="K17">
        <v>7</v>
      </c>
      <c r="L17">
        <v>7</v>
      </c>
      <c r="M17">
        <v>7</v>
      </c>
      <c r="N17">
        <v>6</v>
      </c>
      <c r="O17">
        <v>6</v>
      </c>
      <c r="P17">
        <v>6</v>
      </c>
      <c r="Q17">
        <v>5</v>
      </c>
      <c r="R17">
        <v>5</v>
      </c>
      <c r="S17">
        <v>5</v>
      </c>
      <c r="T17">
        <v>5</v>
      </c>
      <c r="U17">
        <v>5</v>
      </c>
      <c r="V17">
        <v>4</v>
      </c>
      <c r="W17">
        <v>4</v>
      </c>
      <c r="X17">
        <v>4</v>
      </c>
      <c r="Y17">
        <v>4</v>
      </c>
      <c r="Z17">
        <v>4</v>
      </c>
      <c r="AB17" t="s">
        <v>26</v>
      </c>
      <c r="AF17">
        <f t="shared" si="3"/>
        <v>8.4352119838704525</v>
      </c>
      <c r="AJ17">
        <v>128</v>
      </c>
      <c r="AK17">
        <v>46.7</v>
      </c>
      <c r="AL17">
        <f t="shared" si="0"/>
        <v>45.854144030383885</v>
      </c>
      <c r="AM17">
        <f t="shared" si="1"/>
        <v>45.814368564011744</v>
      </c>
      <c r="AO17">
        <f>AVERAGE(AK16:AK18)</f>
        <v>46.800000000000004</v>
      </c>
      <c r="AP17">
        <f>AO17-AL17</f>
        <v>0.94585596961611884</v>
      </c>
      <c r="AR17">
        <f>AM17-AL17</f>
        <v>-3.9775466372141466E-2</v>
      </c>
    </row>
    <row r="18" spans="1:44" x14ac:dyDescent="0.25">
      <c r="A18">
        <v>119.5</v>
      </c>
      <c r="C18" t="s">
        <v>27</v>
      </c>
      <c r="E18">
        <v>128</v>
      </c>
      <c r="F18">
        <v>10</v>
      </c>
      <c r="G18">
        <v>10</v>
      </c>
      <c r="H18">
        <v>10</v>
      </c>
      <c r="I18">
        <v>9</v>
      </c>
      <c r="J18">
        <v>8</v>
      </c>
      <c r="K18">
        <v>8</v>
      </c>
      <c r="L18">
        <v>7</v>
      </c>
      <c r="M18">
        <v>7</v>
      </c>
      <c r="N18">
        <v>7</v>
      </c>
      <c r="O18">
        <v>6</v>
      </c>
      <c r="P18">
        <v>6</v>
      </c>
      <c r="Q18">
        <v>6</v>
      </c>
      <c r="R18">
        <v>5</v>
      </c>
      <c r="S18">
        <v>5</v>
      </c>
      <c r="T18">
        <v>5</v>
      </c>
      <c r="U18">
        <v>5</v>
      </c>
      <c r="V18">
        <v>4</v>
      </c>
      <c r="W18">
        <v>4</v>
      </c>
      <c r="X18">
        <v>4</v>
      </c>
      <c r="Y18">
        <v>4</v>
      </c>
      <c r="Z18">
        <v>4</v>
      </c>
      <c r="AB18" t="s">
        <v>28</v>
      </c>
      <c r="AF18">
        <f t="shared" si="3"/>
        <v>8.4352119838704525</v>
      </c>
      <c r="AJ18">
        <v>128</v>
      </c>
      <c r="AK18">
        <v>46.98</v>
      </c>
      <c r="AL18">
        <f t="shared" si="0"/>
        <v>45.854144030383885</v>
      </c>
      <c r="AM18">
        <f t="shared" si="1"/>
        <v>45.814368564011744</v>
      </c>
      <c r="AO18">
        <f>AO17/20</f>
        <v>2.3400000000000003</v>
      </c>
      <c r="AP18">
        <f>AP17/20</f>
        <v>4.7292798480805941E-2</v>
      </c>
      <c r="AR18">
        <f>AR17/20</f>
        <v>-1.9887733186070731E-3</v>
      </c>
    </row>
    <row r="19" spans="1:44" x14ac:dyDescent="0.25">
      <c r="A19">
        <v>107.5</v>
      </c>
      <c r="C19" t="s">
        <v>29</v>
      </c>
      <c r="AF19">
        <f t="shared" si="3"/>
        <v>8.4352119838704525</v>
      </c>
    </row>
    <row r="20" spans="1:44" x14ac:dyDescent="0.25">
      <c r="A20">
        <v>107.5</v>
      </c>
      <c r="C20" t="s">
        <v>30</v>
      </c>
      <c r="E20">
        <v>117.5</v>
      </c>
      <c r="F20">
        <v>10</v>
      </c>
      <c r="G20">
        <v>10</v>
      </c>
      <c r="H20">
        <v>9</v>
      </c>
      <c r="I20">
        <v>9</v>
      </c>
      <c r="J20">
        <v>8</v>
      </c>
      <c r="K20">
        <v>8</v>
      </c>
      <c r="L20">
        <v>7</v>
      </c>
      <c r="M20">
        <v>6</v>
      </c>
      <c r="N20">
        <v>6</v>
      </c>
      <c r="O20">
        <v>6</v>
      </c>
      <c r="P20">
        <v>6</v>
      </c>
      <c r="Q20">
        <v>6</v>
      </c>
      <c r="R20">
        <v>5</v>
      </c>
      <c r="S20">
        <v>5</v>
      </c>
      <c r="T20">
        <v>5</v>
      </c>
      <c r="U20">
        <v>4</v>
      </c>
      <c r="V20">
        <v>4</v>
      </c>
      <c r="W20">
        <v>4</v>
      </c>
      <c r="X20">
        <v>3</v>
      </c>
      <c r="Y20">
        <v>3</v>
      </c>
      <c r="Z20">
        <v>3</v>
      </c>
      <c r="AB20" t="s">
        <v>31</v>
      </c>
      <c r="AF20">
        <f t="shared" si="3"/>
        <v>8.4352119838704525</v>
      </c>
      <c r="AJ20">
        <v>117.5</v>
      </c>
      <c r="AK20">
        <v>44.88</v>
      </c>
      <c r="AL20">
        <f t="shared" si="0"/>
        <v>43.94028148699293</v>
      </c>
      <c r="AM20">
        <f t="shared" si="1"/>
        <v>43.895060683922907</v>
      </c>
    </row>
    <row r="21" spans="1:44" x14ac:dyDescent="0.25">
      <c r="A21">
        <v>107.5</v>
      </c>
      <c r="C21" t="s">
        <v>32</v>
      </c>
      <c r="E21">
        <v>117.5</v>
      </c>
      <c r="F21">
        <v>10</v>
      </c>
      <c r="G21">
        <v>9</v>
      </c>
      <c r="H21">
        <v>8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  <c r="R21">
        <v>6</v>
      </c>
      <c r="S21">
        <v>6</v>
      </c>
      <c r="T21">
        <v>6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B21" t="s">
        <v>33</v>
      </c>
      <c r="AF21">
        <f t="shared" si="3"/>
        <v>8.4352119838704525</v>
      </c>
      <c r="AJ21">
        <v>117.5</v>
      </c>
      <c r="AK21">
        <v>44.57</v>
      </c>
      <c r="AL21">
        <f t="shared" si="0"/>
        <v>43.94028148699293</v>
      </c>
      <c r="AM21">
        <f t="shared" si="1"/>
        <v>43.895060683922907</v>
      </c>
      <c r="AO21">
        <f>AVERAGE(AK20:AK22)</f>
        <v>44.550000000000004</v>
      </c>
      <c r="AP21">
        <f>AO21-AL21</f>
        <v>0.60971851300707414</v>
      </c>
      <c r="AR21">
        <f>AM21-AL21</f>
        <v>-4.5220803070023408E-2</v>
      </c>
    </row>
    <row r="22" spans="1:44" x14ac:dyDescent="0.25">
      <c r="A22">
        <v>96.5</v>
      </c>
      <c r="C22" t="s">
        <v>34</v>
      </c>
      <c r="E22">
        <v>117.5</v>
      </c>
      <c r="F22">
        <v>10</v>
      </c>
      <c r="G22">
        <v>10</v>
      </c>
      <c r="H22">
        <v>9</v>
      </c>
      <c r="I22">
        <v>9</v>
      </c>
      <c r="J22">
        <v>9</v>
      </c>
      <c r="K22">
        <v>9</v>
      </c>
      <c r="L22">
        <v>8</v>
      </c>
      <c r="M22">
        <v>8</v>
      </c>
      <c r="N22">
        <v>7</v>
      </c>
      <c r="O22">
        <v>7</v>
      </c>
      <c r="P22">
        <v>7</v>
      </c>
      <c r="Q22">
        <v>7</v>
      </c>
      <c r="R22">
        <v>6</v>
      </c>
      <c r="S22">
        <v>6</v>
      </c>
      <c r="T22">
        <v>6</v>
      </c>
      <c r="U22">
        <v>6</v>
      </c>
      <c r="V22">
        <v>6</v>
      </c>
      <c r="W22">
        <v>5</v>
      </c>
      <c r="X22">
        <v>5</v>
      </c>
      <c r="Y22">
        <v>5</v>
      </c>
      <c r="Z22">
        <v>5</v>
      </c>
      <c r="AB22" t="s">
        <v>35</v>
      </c>
      <c r="AF22">
        <f t="shared" si="3"/>
        <v>8.4352119838704525</v>
      </c>
      <c r="AJ22">
        <v>117.5</v>
      </c>
      <c r="AK22">
        <v>44.2</v>
      </c>
      <c r="AL22">
        <f t="shared" si="0"/>
        <v>43.94028148699293</v>
      </c>
      <c r="AM22">
        <f t="shared" si="1"/>
        <v>43.895060683922907</v>
      </c>
      <c r="AO22">
        <f>AO21/20</f>
        <v>2.2275</v>
      </c>
      <c r="AP22">
        <f>AP21/20</f>
        <v>3.0485925650353705E-2</v>
      </c>
      <c r="AR22">
        <f>AR21/20</f>
        <v>-2.2610401535011703E-3</v>
      </c>
    </row>
    <row r="23" spans="1:44" x14ac:dyDescent="0.25">
      <c r="A23">
        <v>96.5</v>
      </c>
      <c r="C23" t="s">
        <v>36</v>
      </c>
      <c r="AF23">
        <f t="shared" si="3"/>
        <v>8.4352119838704525</v>
      </c>
    </row>
    <row r="24" spans="1:44" x14ac:dyDescent="0.25">
      <c r="A24">
        <v>96.5</v>
      </c>
      <c r="C24" t="s">
        <v>37</v>
      </c>
      <c r="E24">
        <v>149</v>
      </c>
      <c r="F24">
        <v>10</v>
      </c>
      <c r="G24">
        <v>10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8</v>
      </c>
      <c r="O24">
        <v>8</v>
      </c>
      <c r="P24">
        <v>8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v>8</v>
      </c>
      <c r="X24">
        <v>8</v>
      </c>
      <c r="Y24">
        <v>8</v>
      </c>
      <c r="Z24">
        <v>8</v>
      </c>
      <c r="AB24" t="s">
        <v>38</v>
      </c>
      <c r="AF24">
        <f t="shared" si="3"/>
        <v>8.4352119838704525</v>
      </c>
    </row>
    <row r="25" spans="1:44" x14ac:dyDescent="0.25">
      <c r="A25">
        <v>84.5</v>
      </c>
      <c r="C25" t="s">
        <v>39</v>
      </c>
      <c r="AF25">
        <f t="shared" si="3"/>
        <v>8.4352119838704525</v>
      </c>
    </row>
    <row r="26" spans="1:44" x14ac:dyDescent="0.25">
      <c r="A26">
        <v>84.5</v>
      </c>
      <c r="C26" t="s">
        <v>40</v>
      </c>
      <c r="AF26">
        <f t="shared" si="3"/>
        <v>8.4352119838704525</v>
      </c>
    </row>
    <row r="27" spans="1:44" x14ac:dyDescent="0.25">
      <c r="A27">
        <v>84.5</v>
      </c>
      <c r="C27" t="s">
        <v>41</v>
      </c>
    </row>
    <row r="28" spans="1:44" x14ac:dyDescent="0.25">
      <c r="E28" t="s">
        <v>42</v>
      </c>
      <c r="F28" t="s">
        <v>43</v>
      </c>
      <c r="G28" t="s">
        <v>44</v>
      </c>
      <c r="I28" t="s">
        <v>45</v>
      </c>
    </row>
    <row r="29" spans="1:44" x14ac:dyDescent="0.25">
      <c r="A29">
        <v>159.5</v>
      </c>
      <c r="C29">
        <v>15.31</v>
      </c>
    </row>
    <row r="30" spans="1:44" x14ac:dyDescent="0.25">
      <c r="A30">
        <v>159.5</v>
      </c>
      <c r="C30">
        <v>15.35</v>
      </c>
      <c r="E30">
        <f>AVERAGE(C29:C31)</f>
        <v>15.313333333333333</v>
      </c>
      <c r="F30">
        <f>G30*SQRT(1+(2*3*3/(5*A30*A30)))</f>
        <v>15.234891404239814</v>
      </c>
      <c r="G30">
        <f>2*PI()*SQRT(A30/976.8)*6</f>
        <v>15.233813588791453</v>
      </c>
      <c r="I30">
        <f>(E30-G30)/6</f>
        <v>1.3253290756980007E-2</v>
      </c>
      <c r="N30">
        <v>159.5</v>
      </c>
      <c r="P30" t="s">
        <v>3</v>
      </c>
    </row>
    <row r="31" spans="1:44" x14ac:dyDescent="0.25">
      <c r="A31">
        <v>159.5</v>
      </c>
      <c r="C31">
        <v>15.28</v>
      </c>
      <c r="N31">
        <v>159.5</v>
      </c>
      <c r="P31" t="s">
        <v>5</v>
      </c>
    </row>
    <row r="32" spans="1:44" x14ac:dyDescent="0.25">
      <c r="N32">
        <v>159.5</v>
      </c>
      <c r="P32" t="s">
        <v>7</v>
      </c>
    </row>
    <row r="33" spans="1:16" x14ac:dyDescent="0.25">
      <c r="A33">
        <v>150</v>
      </c>
      <c r="C33">
        <v>14.8</v>
      </c>
      <c r="N33">
        <v>150</v>
      </c>
      <c r="P33" t="s">
        <v>9</v>
      </c>
    </row>
    <row r="34" spans="1:16" x14ac:dyDescent="0.25">
      <c r="A34">
        <v>150</v>
      </c>
      <c r="C34">
        <v>14.74</v>
      </c>
      <c r="E34">
        <f>AVERAGE(C33:C35)</f>
        <v>14.733333333333334</v>
      </c>
      <c r="F34">
        <f>G34*(SQRT(1+(2*2*2/(5*A34*A34))))</f>
        <v>14.773702993465035</v>
      </c>
      <c r="G34">
        <f>2*PI()*SQRT(A34/976.8)*6</f>
        <v>14.773177734261148</v>
      </c>
      <c r="I34">
        <f>(E34-G34)/6</f>
        <v>-6.6407334879690083E-3</v>
      </c>
      <c r="N34">
        <v>150</v>
      </c>
      <c r="P34" t="s">
        <v>10</v>
      </c>
    </row>
    <row r="35" spans="1:16" x14ac:dyDescent="0.25">
      <c r="A35">
        <v>150</v>
      </c>
      <c r="C35">
        <v>14.66</v>
      </c>
      <c r="N35">
        <v>150</v>
      </c>
      <c r="P35" t="s">
        <v>12</v>
      </c>
    </row>
    <row r="36" spans="1:16" x14ac:dyDescent="0.25">
      <c r="N36">
        <v>138.5</v>
      </c>
      <c r="P36" t="s">
        <v>14</v>
      </c>
    </row>
    <row r="37" spans="1:16" x14ac:dyDescent="0.25">
      <c r="A37">
        <v>138.5</v>
      </c>
      <c r="C37">
        <v>14.19</v>
      </c>
      <c r="N37">
        <v>138.5</v>
      </c>
      <c r="P37" t="s">
        <v>16</v>
      </c>
    </row>
    <row r="38" spans="1:16" x14ac:dyDescent="0.25">
      <c r="A38">
        <v>138.5</v>
      </c>
      <c r="C38">
        <v>14.23</v>
      </c>
      <c r="E38">
        <f>AVERAGE(C37:C39)</f>
        <v>14.19</v>
      </c>
      <c r="F38">
        <f>G38*(SQRT(1+(2*2*2/(5*A38*A38))))</f>
        <v>14.196173273907842</v>
      </c>
      <c r="G38">
        <f>2*PI()*SQRT(A38/976.8)*6</f>
        <v>14.195581256381065</v>
      </c>
      <c r="I38">
        <f>(E38-G38)/6</f>
        <v>-9.302093968441838E-4</v>
      </c>
      <c r="N38">
        <v>138.5</v>
      </c>
      <c r="P38" t="s">
        <v>17</v>
      </c>
    </row>
    <row r="39" spans="1:16" x14ac:dyDescent="0.25">
      <c r="A39">
        <v>138.5</v>
      </c>
      <c r="C39">
        <v>14.15</v>
      </c>
      <c r="N39">
        <v>127</v>
      </c>
      <c r="P39" t="s">
        <v>19</v>
      </c>
    </row>
    <row r="40" spans="1:16" x14ac:dyDescent="0.25">
      <c r="N40">
        <v>127</v>
      </c>
      <c r="P40" t="s">
        <v>20</v>
      </c>
    </row>
    <row r="41" spans="1:16" x14ac:dyDescent="0.25">
      <c r="A41">
        <v>127</v>
      </c>
      <c r="C41">
        <v>13.8</v>
      </c>
      <c r="N41">
        <v>127</v>
      </c>
      <c r="P41" t="s">
        <v>22</v>
      </c>
    </row>
    <row r="42" spans="1:16" x14ac:dyDescent="0.25">
      <c r="A42">
        <v>127</v>
      </c>
      <c r="C42">
        <v>13.72</v>
      </c>
      <c r="E42">
        <f>AVERAGE(C41:C43)</f>
        <v>13.796666666666667</v>
      </c>
      <c r="F42">
        <f>G42*(SQRT(1+(2*2*2/(5*A42*A42))))</f>
        <v>13.594138607620989</v>
      </c>
      <c r="G42">
        <f>2*PI()*SQRT(A42/976.8)*6</f>
        <v>13.593464387159198</v>
      </c>
      <c r="I42">
        <f>(E42-G42)/6</f>
        <v>3.3867046584578141E-2</v>
      </c>
      <c r="N42">
        <v>119.5</v>
      </c>
      <c r="P42" t="s">
        <v>23</v>
      </c>
    </row>
    <row r="43" spans="1:16" x14ac:dyDescent="0.25">
      <c r="A43">
        <v>127</v>
      </c>
      <c r="C43">
        <v>13.87</v>
      </c>
      <c r="N43">
        <v>119.5</v>
      </c>
      <c r="P43" t="s">
        <v>25</v>
      </c>
    </row>
    <row r="44" spans="1:16" x14ac:dyDescent="0.25">
      <c r="N44">
        <v>119.5</v>
      </c>
      <c r="P44" t="s">
        <v>27</v>
      </c>
    </row>
    <row r="45" spans="1:16" x14ac:dyDescent="0.25">
      <c r="A45">
        <v>119.5</v>
      </c>
      <c r="C45">
        <v>13.47</v>
      </c>
      <c r="N45">
        <v>107.5</v>
      </c>
      <c r="P45" t="s">
        <v>29</v>
      </c>
    </row>
    <row r="46" spans="1:16" x14ac:dyDescent="0.25">
      <c r="A46">
        <v>119.5</v>
      </c>
      <c r="C46">
        <v>13.31</v>
      </c>
      <c r="E46">
        <f>AVERAGE(C45:C47)</f>
        <v>13.353333333333333</v>
      </c>
      <c r="F46">
        <f>G46*(SQRT(1+(2*2*2/(5*A46*A46))))</f>
        <v>13.186713612978902</v>
      </c>
      <c r="G46">
        <f>2*PI()*SQRT(A46/976.8)*6</f>
        <v>13.185974936521074</v>
      </c>
      <c r="I46">
        <f>(E46-G46)/6</f>
        <v>2.7893066135376603E-2</v>
      </c>
      <c r="N46">
        <v>107.5</v>
      </c>
      <c r="P46" t="s">
        <v>30</v>
      </c>
    </row>
    <row r="47" spans="1:16" x14ac:dyDescent="0.25">
      <c r="A47">
        <v>119.5</v>
      </c>
      <c r="C47">
        <v>13.28</v>
      </c>
      <c r="N47">
        <v>107.5</v>
      </c>
      <c r="P47" t="s">
        <v>32</v>
      </c>
    </row>
    <row r="48" spans="1:16" x14ac:dyDescent="0.25">
      <c r="N48">
        <v>96.5</v>
      </c>
      <c r="P48" t="s">
        <v>34</v>
      </c>
    </row>
    <row r="49" spans="1:16" x14ac:dyDescent="0.25">
      <c r="A49">
        <v>107.5</v>
      </c>
      <c r="C49">
        <v>12.67</v>
      </c>
      <c r="N49">
        <v>96.5</v>
      </c>
      <c r="P49" t="s">
        <v>36</v>
      </c>
    </row>
    <row r="50" spans="1:16" x14ac:dyDescent="0.25">
      <c r="A50">
        <v>107.5</v>
      </c>
      <c r="C50">
        <v>12.44</v>
      </c>
      <c r="E50">
        <f>AVERAGE(C49:C51)</f>
        <v>12.603333333333333</v>
      </c>
      <c r="F50">
        <f>G50*(SQRT(1+(2*2*2/(5*A50*A50))))</f>
        <v>12.507271808496148</v>
      </c>
      <c r="G50">
        <f>2*PI()*SQRT(A50/976.8)*6</f>
        <v>12.506406062379245</v>
      </c>
      <c r="I50">
        <f>(E50-G50)/6</f>
        <v>1.6154545159014749E-2</v>
      </c>
      <c r="N50">
        <v>96.5</v>
      </c>
      <c r="P50" t="s">
        <v>37</v>
      </c>
    </row>
    <row r="51" spans="1:16" x14ac:dyDescent="0.25">
      <c r="A51">
        <v>107.5</v>
      </c>
      <c r="C51">
        <v>12.7</v>
      </c>
      <c r="N51">
        <v>84.5</v>
      </c>
      <c r="P51" t="s">
        <v>39</v>
      </c>
    </row>
    <row r="52" spans="1:16" x14ac:dyDescent="0.25">
      <c r="N52">
        <v>84.5</v>
      </c>
      <c r="P52" t="s">
        <v>40</v>
      </c>
    </row>
    <row r="53" spans="1:16" x14ac:dyDescent="0.25">
      <c r="A53">
        <v>96.5</v>
      </c>
      <c r="C53">
        <v>12.17</v>
      </c>
      <c r="N53">
        <v>84.5</v>
      </c>
      <c r="P53" t="s">
        <v>41</v>
      </c>
    </row>
    <row r="54" spans="1:16" x14ac:dyDescent="0.25">
      <c r="A54">
        <v>96.5</v>
      </c>
      <c r="C54">
        <v>11.74</v>
      </c>
      <c r="E54">
        <f>AVERAGE(C53:C55)</f>
        <v>11.986666666666666</v>
      </c>
      <c r="F54">
        <f>G54*(SQRT(1+(2*2*2/(5*A54*A54))))</f>
        <v>11.850297578538111</v>
      </c>
      <c r="G54">
        <f>2*PI()*SQRT(A54/976.8)*6</f>
        <v>11.849279670235569</v>
      </c>
      <c r="I54">
        <f>(E54-G54)/6</f>
        <v>2.2897832738516161E-2</v>
      </c>
    </row>
    <row r="55" spans="1:16" x14ac:dyDescent="0.25">
      <c r="A55">
        <v>96.5</v>
      </c>
      <c r="C55">
        <v>12.05</v>
      </c>
    </row>
    <row r="57" spans="1:16" x14ac:dyDescent="0.25">
      <c r="A57">
        <v>84.5</v>
      </c>
      <c r="C57">
        <v>11.26</v>
      </c>
    </row>
    <row r="58" spans="1:16" x14ac:dyDescent="0.25">
      <c r="A58">
        <v>84.5</v>
      </c>
      <c r="C58">
        <v>11.38</v>
      </c>
      <c r="E58">
        <f>AVERAGE(C57:C59)</f>
        <v>11.276666666666666</v>
      </c>
      <c r="F58">
        <f>G58*(SQRT(1+(2*2*2/(5*A58*A58))))</f>
        <v>11.089329833828886</v>
      </c>
      <c r="G58">
        <f>2*PI()*SQRT(A58/976.8)*6</f>
        <v>11.088087584160418</v>
      </c>
      <c r="I58" s="2">
        <f>(E58-G58)/6</f>
        <v>3.142984708437465E-2</v>
      </c>
    </row>
    <row r="59" spans="1:16" x14ac:dyDescent="0.25">
      <c r="A59">
        <v>84.5</v>
      </c>
      <c r="C59">
        <v>11.19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Acevedo</cp:lastModifiedBy>
  <cp:revision>3</cp:revision>
  <dcterms:created xsi:type="dcterms:W3CDTF">2017-02-03T21:16:01Z</dcterms:created>
  <dcterms:modified xsi:type="dcterms:W3CDTF">2017-02-10T05:03:39Z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