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lark/Box/Alissa Private Folder/Alex/PBE/"/>
    </mc:Choice>
  </mc:AlternateContent>
  <xr:revisionPtr revIDLastSave="0" documentId="13_ncr:1_{81445304-E8F4-8744-8E3B-0D964DE229A1}" xr6:coauthVersionLast="43" xr6:coauthVersionMax="43" xr10:uidLastSave="{00000000-0000-0000-0000-000000000000}"/>
  <bookViews>
    <workbookView xWindow="3760" yWindow="3040" windowWidth="28800" windowHeight="17540" xr2:uid="{00000000-000D-0000-FFFF-FFFF00000000}"/>
  </bookViews>
  <sheets>
    <sheet name="Standings" sheetId="1" r:id="rId1"/>
  </sheets>
  <definedNames>
    <definedName name="_xlnm._FilterDatabase" localSheetId="0" hidden="1">Standings!$A$1:$AC$293</definedName>
    <definedName name="Standings">Standings!$A$2:$AK$293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J3" i="1" s="1"/>
  <c r="AI4" i="1"/>
  <c r="AJ4" i="1"/>
  <c r="AI5" i="1"/>
  <c r="AJ5" i="1" s="1"/>
  <c r="AI6" i="1"/>
  <c r="AJ6" i="1" s="1"/>
  <c r="AI7" i="1"/>
  <c r="AJ7" i="1" s="1"/>
  <c r="AI8" i="1"/>
  <c r="AJ8" i="1"/>
  <c r="AI9" i="1"/>
  <c r="AJ9" i="1" s="1"/>
  <c r="AI10" i="1"/>
  <c r="AJ10" i="1"/>
  <c r="AI11" i="1"/>
  <c r="AJ11" i="1" s="1"/>
  <c r="AI12" i="1"/>
  <c r="AJ12" i="1" s="1"/>
  <c r="AI13" i="1"/>
  <c r="AJ13" i="1" s="1"/>
  <c r="AI14" i="1"/>
  <c r="AJ14" i="1"/>
  <c r="AI15" i="1"/>
  <c r="AJ15" i="1" s="1"/>
  <c r="AI16" i="1"/>
  <c r="AJ16" i="1" s="1"/>
  <c r="AI17" i="1"/>
  <c r="AJ17" i="1" s="1"/>
  <c r="AI18" i="1"/>
  <c r="AJ18" i="1" s="1"/>
  <c r="AI19" i="1"/>
  <c r="AI20" i="1"/>
  <c r="AJ20" i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/>
  <c r="P27" i="1"/>
  <c r="R27" i="1" s="1"/>
  <c r="Q27" i="1"/>
  <c r="T27" i="1"/>
  <c r="V27" i="1" s="1"/>
  <c r="U27" i="1"/>
  <c r="W27" i="1"/>
  <c r="W28" i="1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Y27" i="1"/>
  <c r="Z27" i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B27" i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C27" i="1"/>
  <c r="AC28" i="1" s="1"/>
  <c r="AD27" i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E27" i="1"/>
  <c r="AF27" i="1"/>
  <c r="AG27" i="1"/>
  <c r="AH27" i="1"/>
  <c r="AI27" i="1"/>
  <c r="AJ27" i="1" s="1"/>
  <c r="Q28" i="1"/>
  <c r="T28" i="1"/>
  <c r="T29" i="1" s="1"/>
  <c r="V29" i="1" s="1"/>
  <c r="U28" i="1"/>
  <c r="AE28" i="1"/>
  <c r="AE29" i="1" s="1"/>
  <c r="AF28" i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G28" i="1"/>
  <c r="AH28" i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I28" i="1"/>
  <c r="AJ28" i="1"/>
  <c r="Q29" i="1"/>
  <c r="U29" i="1"/>
  <c r="U30" i="1" s="1"/>
  <c r="U31" i="1" s="1"/>
  <c r="U32" i="1" s="1"/>
  <c r="U33" i="1" s="1"/>
  <c r="U34" i="1" s="1"/>
  <c r="U35" i="1" s="1"/>
  <c r="U36" i="1" s="1"/>
  <c r="U37" i="1" s="1"/>
  <c r="AG29" i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I29" i="1"/>
  <c r="AJ29" i="1" s="1"/>
  <c r="AE30" i="1"/>
  <c r="AE31" i="1" s="1"/>
  <c r="AI30" i="1"/>
  <c r="AJ30" i="1" s="1"/>
  <c r="AI31" i="1"/>
  <c r="AJ31" i="1"/>
  <c r="AE32" i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I32" i="1"/>
  <c r="AJ32" i="1" s="1"/>
  <c r="AI33" i="1"/>
  <c r="AJ33" i="1" s="1"/>
  <c r="AI34" i="1"/>
  <c r="AJ34" i="1"/>
  <c r="AI35" i="1"/>
  <c r="AI36" i="1"/>
  <c r="AJ36" i="1" s="1"/>
  <c r="AI37" i="1"/>
  <c r="AJ37" i="1"/>
  <c r="U38" i="1"/>
  <c r="U39" i="1" s="1"/>
  <c r="AI38" i="1"/>
  <c r="AJ38" i="1" s="1"/>
  <c r="AI39" i="1"/>
  <c r="AJ39" i="1"/>
  <c r="U40" i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AI40" i="1"/>
  <c r="AJ40" i="1" s="1"/>
  <c r="AI41" i="1"/>
  <c r="AJ41" i="1" s="1"/>
  <c r="AI42" i="1"/>
  <c r="AJ42" i="1" s="1"/>
  <c r="AI43" i="1"/>
  <c r="AJ43" i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/>
  <c r="AI51" i="1"/>
  <c r="AJ51" i="1"/>
  <c r="P52" i="1"/>
  <c r="Q52" i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S52" i="1"/>
  <c r="T52" i="1"/>
  <c r="T53" i="1" s="1"/>
  <c r="U52" i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W52" i="1"/>
  <c r="X52" i="1"/>
  <c r="Z52" i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AA52" i="1"/>
  <c r="AB52" i="1"/>
  <c r="AC52" i="1"/>
  <c r="AM52" i="1" s="1"/>
  <c r="AD52" i="1"/>
  <c r="AE52" i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F52" i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G52" i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H52" i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I52" i="1"/>
  <c r="AJ52" i="1" s="1"/>
  <c r="X53" i="1"/>
  <c r="AA53" i="1"/>
  <c r="AB53" i="1"/>
  <c r="AB54" i="1" s="1"/>
  <c r="AB55" i="1" s="1"/>
  <c r="AB56" i="1" s="1"/>
  <c r="AB57" i="1" s="1"/>
  <c r="AB58" i="1" s="1"/>
  <c r="AB59" i="1" s="1"/>
  <c r="AC53" i="1"/>
  <c r="AD53" i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I53" i="1"/>
  <c r="AJ53" i="1" s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AA54" i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I54" i="1"/>
  <c r="AJ54" i="1" s="1"/>
  <c r="AI55" i="1"/>
  <c r="AJ55" i="1"/>
  <c r="AI56" i="1"/>
  <c r="AJ56" i="1"/>
  <c r="AI57" i="1"/>
  <c r="AJ57" i="1" s="1"/>
  <c r="AI58" i="1"/>
  <c r="AJ58" i="1"/>
  <c r="AI59" i="1"/>
  <c r="AJ59" i="1"/>
  <c r="AB60" i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I60" i="1"/>
  <c r="AJ60" i="1"/>
  <c r="AI61" i="1"/>
  <c r="AJ61" i="1" s="1"/>
  <c r="AI62" i="1"/>
  <c r="AJ62" i="1" s="1"/>
  <c r="AI63" i="1"/>
  <c r="AJ63" i="1"/>
  <c r="AI64" i="1"/>
  <c r="AJ64" i="1" s="1"/>
  <c r="Z65" i="1"/>
  <c r="Z66" i="1" s="1"/>
  <c r="Z67" i="1" s="1"/>
  <c r="Z68" i="1" s="1"/>
  <c r="Z69" i="1" s="1"/>
  <c r="Z70" i="1" s="1"/>
  <c r="Z71" i="1" s="1"/>
  <c r="Z72" i="1" s="1"/>
  <c r="Z73" i="1" s="1"/>
  <c r="Z74" i="1" s="1"/>
  <c r="AI65" i="1"/>
  <c r="AJ65" i="1" s="1"/>
  <c r="AI66" i="1"/>
  <c r="AJ66" i="1" s="1"/>
  <c r="AI67" i="1"/>
  <c r="AJ67" i="1"/>
  <c r="AI68" i="1"/>
  <c r="AJ68" i="1"/>
  <c r="AI69" i="1"/>
  <c r="AI70" i="1"/>
  <c r="AJ70" i="1"/>
  <c r="AI71" i="1"/>
  <c r="AJ71" i="1"/>
  <c r="AI72" i="1"/>
  <c r="AJ72" i="1"/>
  <c r="AI73" i="1"/>
  <c r="AJ73" i="1" s="1"/>
  <c r="AI74" i="1"/>
  <c r="AJ74" i="1" s="1"/>
  <c r="P75" i="1"/>
  <c r="Q75" i="1"/>
  <c r="S75" i="1"/>
  <c r="T75" i="1"/>
  <c r="T76" i="1" s="1"/>
  <c r="T77" i="1" s="1"/>
  <c r="U75" i="1"/>
  <c r="U76" i="1" s="1"/>
  <c r="V75" i="1"/>
  <c r="W75" i="1"/>
  <c r="W76" i="1" s="1"/>
  <c r="W77" i="1" s="1"/>
  <c r="W78" i="1" s="1"/>
  <c r="W79" i="1" s="1"/>
  <c r="W80" i="1" s="1"/>
  <c r="W81" i="1" s="1"/>
  <c r="X75" i="1"/>
  <c r="X76" i="1" s="1"/>
  <c r="Z75" i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AA75" i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B75" i="1"/>
  <c r="AC75" i="1"/>
  <c r="AM75" i="1" s="1"/>
  <c r="AD75" i="1"/>
  <c r="AE75" i="1"/>
  <c r="AF75" i="1"/>
  <c r="AG75" i="1"/>
  <c r="AH75" i="1"/>
  <c r="AI75" i="1"/>
  <c r="AJ75" i="1"/>
  <c r="P76" i="1"/>
  <c r="P77" i="1" s="1"/>
  <c r="Q76" i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AB76" i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C76" i="1"/>
  <c r="AM76" i="1" s="1"/>
  <c r="AD76" i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E76" i="1"/>
  <c r="AE77" i="1" s="1"/>
  <c r="AE78" i="1" s="1"/>
  <c r="AE79" i="1" s="1"/>
  <c r="AE80" i="1" s="1"/>
  <c r="AE81" i="1" s="1"/>
  <c r="AF76" i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G76" i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H76" i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I76" i="1"/>
  <c r="AJ76" i="1" s="1"/>
  <c r="AI77" i="1"/>
  <c r="AJ77" i="1"/>
  <c r="P78" i="1"/>
  <c r="AI78" i="1"/>
  <c r="AJ78" i="1" s="1"/>
  <c r="AI79" i="1"/>
  <c r="AJ79" i="1" s="1"/>
  <c r="AI80" i="1"/>
  <c r="AJ80" i="1"/>
  <c r="AI81" i="1"/>
  <c r="AJ81" i="1" s="1"/>
  <c r="AE82" i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I82" i="1"/>
  <c r="AJ82" i="1" s="1"/>
  <c r="AI83" i="1"/>
  <c r="AJ83" i="1" s="1"/>
  <c r="AI84" i="1"/>
  <c r="AJ84" i="1"/>
  <c r="AI85" i="1"/>
  <c r="AJ85" i="1"/>
  <c r="AI86" i="1"/>
  <c r="AJ86" i="1" s="1"/>
  <c r="AI87" i="1"/>
  <c r="AJ87" i="1" s="1"/>
  <c r="AI88" i="1"/>
  <c r="AJ88" i="1"/>
  <c r="AI89" i="1"/>
  <c r="AJ89" i="1" s="1"/>
  <c r="AI90" i="1"/>
  <c r="AJ90" i="1"/>
  <c r="AI91" i="1"/>
  <c r="AJ91" i="1" s="1"/>
  <c r="AI92" i="1"/>
  <c r="AJ92" i="1" s="1"/>
  <c r="AI93" i="1"/>
  <c r="AJ93" i="1" s="1"/>
  <c r="AI94" i="1"/>
  <c r="AJ94" i="1"/>
  <c r="AI95" i="1"/>
  <c r="AJ95" i="1" s="1"/>
  <c r="AI96" i="1"/>
  <c r="AJ96" i="1" s="1"/>
  <c r="AI97" i="1"/>
  <c r="AJ97" i="1" s="1"/>
  <c r="AI98" i="1"/>
  <c r="AJ98" i="1"/>
  <c r="P99" i="1"/>
  <c r="P100" i="1" s="1"/>
  <c r="AO100" i="1" s="1"/>
  <c r="Q99" i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R99" i="1"/>
  <c r="S99" i="1"/>
  <c r="T99" i="1"/>
  <c r="U99" i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W99" i="1"/>
  <c r="W100" i="1" s="1"/>
  <c r="X99" i="1"/>
  <c r="Y99" i="1"/>
  <c r="Z99" i="1"/>
  <c r="AA99" i="1"/>
  <c r="AB99" i="1"/>
  <c r="AC99" i="1"/>
  <c r="AD99" i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E99" i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F99" i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G99" i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H99" i="1"/>
  <c r="AI99" i="1"/>
  <c r="AJ99" i="1" s="1"/>
  <c r="X100" i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Z100" i="1"/>
  <c r="Z101" i="1" s="1"/>
  <c r="AA100" i="1"/>
  <c r="AA101" i="1" s="1"/>
  <c r="AA102" i="1" s="1"/>
  <c r="AA103" i="1" s="1"/>
  <c r="AA104" i="1" s="1"/>
  <c r="AA105" i="1" s="1"/>
  <c r="AA106" i="1" s="1"/>
  <c r="AA107" i="1" s="1"/>
  <c r="AB100" i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H100" i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I100" i="1"/>
  <c r="AJ100" i="1" s="1"/>
  <c r="AI101" i="1"/>
  <c r="AJ101" i="1" s="1"/>
  <c r="Z102" i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A108" i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P122" i="1"/>
  <c r="S122" i="1" s="1"/>
  <c r="Q122" i="1"/>
  <c r="Q123" i="1" s="1"/>
  <c r="Q124" i="1" s="1"/>
  <c r="Q125" i="1" s="1"/>
  <c r="T122" i="1"/>
  <c r="U122" i="1"/>
  <c r="W122" i="1"/>
  <c r="X122" i="1"/>
  <c r="Y122" i="1"/>
  <c r="Z122" i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AA122" i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B122" i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C122" i="1"/>
  <c r="AD122" i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E122" i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F122" i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G122" i="1"/>
  <c r="AH122" i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I122" i="1"/>
  <c r="AJ122" i="1" s="1"/>
  <c r="AO122" i="1"/>
  <c r="U123" i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W123" i="1"/>
  <c r="W124" i="1" s="1"/>
  <c r="W125" i="1" s="1"/>
  <c r="X123" i="1"/>
  <c r="AG123" i="1"/>
  <c r="AI123" i="1"/>
  <c r="AJ123" i="1" s="1"/>
  <c r="AG124" i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I124" i="1"/>
  <c r="AJ124" i="1" s="1"/>
  <c r="AI125" i="1"/>
  <c r="AJ125" i="1" s="1"/>
  <c r="Q126" i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AI126" i="1"/>
  <c r="AJ126" i="1" s="1"/>
  <c r="AI127" i="1"/>
  <c r="AJ127" i="1" s="1"/>
  <c r="AI128" i="1"/>
  <c r="AJ128" i="1" s="1"/>
  <c r="AI129" i="1"/>
  <c r="AJ129" i="1"/>
  <c r="AI130" i="1"/>
  <c r="AJ130" i="1" s="1"/>
  <c r="AI131" i="1"/>
  <c r="AJ131" i="1"/>
  <c r="AI132" i="1"/>
  <c r="AJ132" i="1"/>
  <c r="AI133" i="1"/>
  <c r="AJ133" i="1"/>
  <c r="AI134" i="1"/>
  <c r="AJ134" i="1" s="1"/>
  <c r="AD135" i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I135" i="1"/>
  <c r="AJ135" i="1"/>
  <c r="AI136" i="1"/>
  <c r="AJ136" i="1"/>
  <c r="AI137" i="1"/>
  <c r="AJ137" i="1" s="1"/>
  <c r="AI138" i="1"/>
  <c r="AJ138" i="1"/>
  <c r="AI139" i="1"/>
  <c r="AJ139" i="1" s="1"/>
  <c r="AI140" i="1"/>
  <c r="AJ140" i="1"/>
  <c r="AF141" i="1"/>
  <c r="AF142" i="1" s="1"/>
  <c r="AF143" i="1" s="1"/>
  <c r="AF144" i="1" s="1"/>
  <c r="AF145" i="1" s="1"/>
  <c r="AI141" i="1"/>
  <c r="AJ141" i="1" s="1"/>
  <c r="AI142" i="1"/>
  <c r="AJ142" i="1"/>
  <c r="AI143" i="1"/>
  <c r="AJ143" i="1" s="1"/>
  <c r="AI144" i="1"/>
  <c r="AJ144" i="1"/>
  <c r="AI145" i="1"/>
  <c r="AJ145" i="1"/>
  <c r="P146" i="1"/>
  <c r="R146" i="1" s="1"/>
  <c r="Q146" i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T146" i="1"/>
  <c r="U146" i="1"/>
  <c r="W146" i="1"/>
  <c r="X146" i="1"/>
  <c r="Y146" i="1"/>
  <c r="Z146" i="1"/>
  <c r="Z147" i="1" s="1"/>
  <c r="Z148" i="1" s="1"/>
  <c r="Z149" i="1" s="1"/>
  <c r="AA146" i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B146" i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C146" i="1"/>
  <c r="AC147" i="1" s="1"/>
  <c r="AD146" i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E146" i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F146" i="1"/>
  <c r="AG146" i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H146" i="1"/>
  <c r="AI146" i="1"/>
  <c r="AJ146" i="1" s="1"/>
  <c r="T147" i="1"/>
  <c r="T148" i="1" s="1"/>
  <c r="U147" i="1"/>
  <c r="W147" i="1"/>
  <c r="X147" i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AF147" i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H147" i="1"/>
  <c r="AH148" i="1" s="1"/>
  <c r="AI147" i="1"/>
  <c r="AJ147" i="1"/>
  <c r="U148" i="1"/>
  <c r="W148" i="1"/>
  <c r="Y148" i="1" s="1"/>
  <c r="AI148" i="1"/>
  <c r="AJ148" i="1" s="1"/>
  <c r="T149" i="1"/>
  <c r="T150" i="1" s="1"/>
  <c r="U149" i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V149" i="1"/>
  <c r="AH149" i="1"/>
  <c r="AH150" i="1" s="1"/>
  <c r="AI149" i="1"/>
  <c r="AJ149" i="1" s="1"/>
  <c r="Z150" i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AI150" i="1"/>
  <c r="AJ150" i="1" s="1"/>
  <c r="T151" i="1"/>
  <c r="AH151" i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I151" i="1"/>
  <c r="AJ151" i="1" s="1"/>
  <c r="AI152" i="1"/>
  <c r="AJ152" i="1" s="1"/>
  <c r="AI153" i="1"/>
  <c r="AJ153" i="1" s="1"/>
  <c r="AI154" i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I161" i="1"/>
  <c r="AJ161" i="1" s="1"/>
  <c r="AI162" i="1"/>
  <c r="AJ162" i="1" s="1"/>
  <c r="AI163" i="1"/>
  <c r="AJ163" i="1" s="1"/>
  <c r="AI164" i="1"/>
  <c r="AJ164" i="1" s="1"/>
  <c r="AI165" i="1"/>
  <c r="AJ165" i="1"/>
  <c r="AI166" i="1"/>
  <c r="AJ166" i="1"/>
  <c r="AI167" i="1"/>
  <c r="AJ167" i="1"/>
  <c r="AI168" i="1"/>
  <c r="AJ168" i="1" s="1"/>
  <c r="AI169" i="1"/>
  <c r="AJ169" i="1" s="1"/>
  <c r="AI170" i="1"/>
  <c r="AJ170" i="1" s="1"/>
  <c r="AI171" i="1"/>
  <c r="AJ171" i="1"/>
  <c r="P172" i="1"/>
  <c r="P173" i="1" s="1"/>
  <c r="R173" i="1" s="1"/>
  <c r="Q172" i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R172" i="1"/>
  <c r="S172" i="1"/>
  <c r="T172" i="1"/>
  <c r="U172" i="1"/>
  <c r="U173" i="1" s="1"/>
  <c r="W172" i="1"/>
  <c r="X172" i="1"/>
  <c r="X173" i="1" s="1"/>
  <c r="Z172" i="1"/>
  <c r="AA172" i="1"/>
  <c r="AB172" i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C172" i="1"/>
  <c r="AM172" i="1" s="1"/>
  <c r="AD172" i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E172" i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F172" i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G172" i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H172" i="1"/>
  <c r="AI172" i="1"/>
  <c r="AJ172" i="1"/>
  <c r="W173" i="1"/>
  <c r="W174" i="1" s="1"/>
  <c r="Z173" i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AA173" i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C173" i="1"/>
  <c r="AM173" i="1" s="1"/>
  <c r="AH173" i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I173" i="1"/>
  <c r="U174" i="1"/>
  <c r="U175" i="1" s="1"/>
  <c r="U176" i="1" s="1"/>
  <c r="U177" i="1" s="1"/>
  <c r="U178" i="1" s="1"/>
  <c r="U179" i="1" s="1"/>
  <c r="U180" i="1" s="1"/>
  <c r="U181" i="1" s="1"/>
  <c r="AI174" i="1"/>
  <c r="AJ174" i="1"/>
  <c r="AI175" i="1"/>
  <c r="AJ175" i="1"/>
  <c r="AI176" i="1"/>
  <c r="AJ176" i="1"/>
  <c r="AI177" i="1"/>
  <c r="AJ177" i="1"/>
  <c r="AI178" i="1"/>
  <c r="AJ178" i="1" s="1"/>
  <c r="AI179" i="1"/>
  <c r="AJ179" i="1"/>
  <c r="AI180" i="1"/>
  <c r="AJ180" i="1" s="1"/>
  <c r="AI181" i="1"/>
  <c r="AJ181" i="1" s="1"/>
  <c r="U182" i="1"/>
  <c r="U183" i="1" s="1"/>
  <c r="AI182" i="1"/>
  <c r="AJ182" i="1"/>
  <c r="AI183" i="1"/>
  <c r="AJ183" i="1"/>
  <c r="U184" i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AI184" i="1"/>
  <c r="AJ184" i="1"/>
  <c r="AI185" i="1"/>
  <c r="AJ185" i="1" s="1"/>
  <c r="AI186" i="1"/>
  <c r="AJ186" i="1"/>
  <c r="AI187" i="1"/>
  <c r="AJ187" i="1"/>
  <c r="AI188" i="1"/>
  <c r="AJ188" i="1"/>
  <c r="AI189" i="1"/>
  <c r="AJ189" i="1" s="1"/>
  <c r="AI190" i="1"/>
  <c r="AJ190" i="1"/>
  <c r="AI191" i="1"/>
  <c r="AJ191" i="1" s="1"/>
  <c r="AI192" i="1"/>
  <c r="AJ192" i="1" s="1"/>
  <c r="AI193" i="1"/>
  <c r="AJ193" i="1" s="1"/>
  <c r="AB194" i="1"/>
  <c r="AB195" i="1" s="1"/>
  <c r="AB196" i="1" s="1"/>
  <c r="AB197" i="1" s="1"/>
  <c r="AI194" i="1"/>
  <c r="AJ194" i="1" s="1"/>
  <c r="AI195" i="1"/>
  <c r="AJ195" i="1" s="1"/>
  <c r="U196" i="1"/>
  <c r="U197" i="1" s="1"/>
  <c r="AI196" i="1"/>
  <c r="AJ196" i="1" s="1"/>
  <c r="AI197" i="1"/>
  <c r="AJ197" i="1" s="1"/>
  <c r="P198" i="1"/>
  <c r="Q198" i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T198" i="1"/>
  <c r="T199" i="1" s="1"/>
  <c r="T200" i="1" s="1"/>
  <c r="T201" i="1" s="1"/>
  <c r="T202" i="1" s="1"/>
  <c r="U198" i="1"/>
  <c r="U199" i="1" s="1"/>
  <c r="W198" i="1"/>
  <c r="X198" i="1"/>
  <c r="X199" i="1" s="1"/>
  <c r="Z198" i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AA198" i="1"/>
  <c r="AB198" i="1"/>
  <c r="AC198" i="1"/>
  <c r="AM198" i="1" s="1"/>
  <c r="AD198" i="1"/>
  <c r="AE198" i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F198" i="1"/>
  <c r="AF199" i="1" s="1"/>
  <c r="AF200" i="1" s="1"/>
  <c r="AF201" i="1" s="1"/>
  <c r="AF202" i="1" s="1"/>
  <c r="AF203" i="1" s="1"/>
  <c r="AF204" i="1" s="1"/>
  <c r="AF205" i="1" s="1"/>
  <c r="AG198" i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H198" i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I198" i="1"/>
  <c r="AJ198" i="1"/>
  <c r="AA199" i="1"/>
  <c r="AA200" i="1" s="1"/>
  <c r="AA201" i="1" s="1"/>
  <c r="AA202" i="1" s="1"/>
  <c r="AB199" i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C199" i="1"/>
  <c r="AD199" i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I199" i="1"/>
  <c r="AJ199" i="1" s="1"/>
  <c r="U200" i="1"/>
  <c r="X200" i="1"/>
  <c r="X201" i="1" s="1"/>
  <c r="X202" i="1" s="1"/>
  <c r="X203" i="1" s="1"/>
  <c r="X204" i="1" s="1"/>
  <c r="X205" i="1" s="1"/>
  <c r="AI200" i="1"/>
  <c r="AJ200" i="1"/>
  <c r="AI201" i="1"/>
  <c r="AJ201" i="1" s="1"/>
  <c r="AI202" i="1"/>
  <c r="AJ202" i="1" s="1"/>
  <c r="AA203" i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I203" i="1"/>
  <c r="AJ203" i="1" s="1"/>
  <c r="AI204" i="1"/>
  <c r="AJ204" i="1" s="1"/>
  <c r="AI205" i="1"/>
  <c r="AJ205" i="1" s="1"/>
  <c r="X206" i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AF206" i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I206" i="1"/>
  <c r="AJ206" i="1" s="1"/>
  <c r="AI207" i="1"/>
  <c r="AJ207" i="1" s="1"/>
  <c r="AI208" i="1"/>
  <c r="AJ208" i="1"/>
  <c r="AI209" i="1"/>
  <c r="AJ209" i="1" s="1"/>
  <c r="AI210" i="1"/>
  <c r="AJ210" i="1" s="1"/>
  <c r="AI211" i="1"/>
  <c r="AJ211" i="1" s="1"/>
  <c r="AI212" i="1"/>
  <c r="AI213" i="1"/>
  <c r="AJ213" i="1" s="1"/>
  <c r="AI214" i="1"/>
  <c r="AJ214" i="1"/>
  <c r="AI215" i="1"/>
  <c r="AJ215" i="1" s="1"/>
  <c r="AI216" i="1"/>
  <c r="AJ216" i="1" s="1"/>
  <c r="AI217" i="1"/>
  <c r="AJ217" i="1" s="1"/>
  <c r="AI218" i="1"/>
  <c r="AJ218" i="1" s="1"/>
  <c r="AI219" i="1"/>
  <c r="AI220" i="1"/>
  <c r="AJ220" i="1"/>
  <c r="P221" i="1"/>
  <c r="Q221" i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R221" i="1"/>
  <c r="T221" i="1"/>
  <c r="V221" i="1" s="1"/>
  <c r="U221" i="1"/>
  <c r="W221" i="1"/>
  <c r="X221" i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Z221" i="1"/>
  <c r="Z222" i="1" s="1"/>
  <c r="AA221" i="1"/>
  <c r="AA222" i="1" s="1"/>
  <c r="AB221" i="1"/>
  <c r="AB222" i="1" s="1"/>
  <c r="AC221" i="1"/>
  <c r="AD221" i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E221" i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F221" i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G221" i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H221" i="1"/>
  <c r="AI221" i="1"/>
  <c r="AJ221" i="1" s="1"/>
  <c r="U222" i="1"/>
  <c r="U223" i="1" s="1"/>
  <c r="U224" i="1" s="1"/>
  <c r="U225" i="1" s="1"/>
  <c r="U226" i="1" s="1"/>
  <c r="U227" i="1" s="1"/>
  <c r="U228" i="1" s="1"/>
  <c r="U229" i="1" s="1"/>
  <c r="AH222" i="1"/>
  <c r="AH223" i="1" s="1"/>
  <c r="AH224" i="1" s="1"/>
  <c r="AH225" i="1" s="1"/>
  <c r="AH226" i="1" s="1"/>
  <c r="AH227" i="1" s="1"/>
  <c r="AH228" i="1" s="1"/>
  <c r="AH229" i="1" s="1"/>
  <c r="AH230" i="1" s="1"/>
  <c r="AI222" i="1"/>
  <c r="AJ222" i="1" s="1"/>
  <c r="Z223" i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AA223" i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B223" i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I223" i="1"/>
  <c r="AJ223" i="1" s="1"/>
  <c r="AI224" i="1"/>
  <c r="AJ224" i="1"/>
  <c r="AI225" i="1"/>
  <c r="AJ225" i="1" s="1"/>
  <c r="AI226" i="1"/>
  <c r="AJ226" i="1"/>
  <c r="AI227" i="1"/>
  <c r="AJ227" i="1" s="1"/>
  <c r="AI228" i="1"/>
  <c r="AJ228" i="1" s="1"/>
  <c r="AI229" i="1"/>
  <c r="AJ229" i="1" s="1"/>
  <c r="U230" i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AI230" i="1"/>
  <c r="AJ230" i="1" s="1"/>
  <c r="AH231" i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I231" i="1"/>
  <c r="AJ231" i="1" s="1"/>
  <c r="AI232" i="1"/>
  <c r="AJ232" i="1" s="1"/>
  <c r="AI233" i="1"/>
  <c r="AJ233" i="1" s="1"/>
  <c r="AI234" i="1"/>
  <c r="AJ234" i="1" s="1"/>
  <c r="AI235" i="1"/>
  <c r="AJ235" i="1" s="1"/>
  <c r="AB236" i="1"/>
  <c r="AB237" i="1" s="1"/>
  <c r="AB238" i="1" s="1"/>
  <c r="AB239" i="1" s="1"/>
  <c r="AB240" i="1" s="1"/>
  <c r="AB241" i="1" s="1"/>
  <c r="AB242" i="1" s="1"/>
  <c r="AB243" i="1" s="1"/>
  <c r="AB244" i="1" s="1"/>
  <c r="AI236" i="1"/>
  <c r="AJ236" i="1" s="1"/>
  <c r="AI237" i="1"/>
  <c r="AJ237" i="1"/>
  <c r="AI238" i="1"/>
  <c r="AJ238" i="1"/>
  <c r="AI239" i="1"/>
  <c r="AJ239" i="1" s="1"/>
  <c r="AI240" i="1"/>
  <c r="AJ240" i="1"/>
  <c r="AD241" i="1"/>
  <c r="AD242" i="1" s="1"/>
  <c r="AD243" i="1" s="1"/>
  <c r="AD244" i="1" s="1"/>
  <c r="AI241" i="1"/>
  <c r="AJ241" i="1" s="1"/>
  <c r="AI242" i="1"/>
  <c r="AJ242" i="1"/>
  <c r="AI243" i="1"/>
  <c r="AJ243" i="1" s="1"/>
  <c r="AI244" i="1"/>
  <c r="AJ244" i="1"/>
  <c r="P245" i="1"/>
  <c r="AO245" i="1" s="1"/>
  <c r="Q245" i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R245" i="1"/>
  <c r="S245" i="1"/>
  <c r="T245" i="1"/>
  <c r="T246" i="1" s="1"/>
  <c r="V246" i="1" s="1"/>
  <c r="U245" i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V245" i="1"/>
  <c r="W245" i="1"/>
  <c r="Y245" i="1" s="1"/>
  <c r="X245" i="1"/>
  <c r="Z245" i="1"/>
  <c r="AA245" i="1"/>
  <c r="AB245" i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C245" i="1"/>
  <c r="AD245" i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E245" i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F245" i="1"/>
  <c r="AF246" i="1" s="1"/>
  <c r="AG245" i="1"/>
  <c r="AG246" i="1" s="1"/>
  <c r="AH245" i="1"/>
  <c r="AH246" i="1" s="1"/>
  <c r="AI245" i="1"/>
  <c r="AJ245" i="1" s="1"/>
  <c r="W246" i="1"/>
  <c r="W247" i="1" s="1"/>
  <c r="W248" i="1" s="1"/>
  <c r="X246" i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Y246" i="1"/>
  <c r="Z246" i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AA246" i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I246" i="1"/>
  <c r="AJ246" i="1"/>
  <c r="AF247" i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G247" i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H247" i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I247" i="1"/>
  <c r="AJ247" i="1" s="1"/>
  <c r="AI248" i="1"/>
  <c r="AJ248" i="1" s="1"/>
  <c r="AI249" i="1"/>
  <c r="AJ249" i="1" s="1"/>
  <c r="AI250" i="1"/>
  <c r="AJ250" i="1"/>
  <c r="AI251" i="1"/>
  <c r="AJ251" i="1" s="1"/>
  <c r="AI252" i="1"/>
  <c r="AJ252" i="1"/>
  <c r="AI253" i="1"/>
  <c r="AJ253" i="1" s="1"/>
  <c r="AI254" i="1"/>
  <c r="AJ254" i="1" s="1"/>
  <c r="AI255" i="1"/>
  <c r="AJ255" i="1" s="1"/>
  <c r="AI256" i="1"/>
  <c r="AJ256" i="1" s="1"/>
  <c r="AI257" i="1"/>
  <c r="AJ257" i="1" s="1"/>
  <c r="AI258" i="1"/>
  <c r="AJ258" i="1" s="1"/>
  <c r="AI259" i="1"/>
  <c r="AJ259" i="1" s="1"/>
  <c r="AI260" i="1"/>
  <c r="AJ260" i="1" s="1"/>
  <c r="AI261" i="1"/>
  <c r="AJ261" i="1" s="1"/>
  <c r="AI262" i="1"/>
  <c r="AJ262" i="1"/>
  <c r="AI263" i="1"/>
  <c r="AJ263" i="1" s="1"/>
  <c r="AI264" i="1"/>
  <c r="AJ264" i="1" s="1"/>
  <c r="AI265" i="1"/>
  <c r="AJ265" i="1" s="1"/>
  <c r="AI266" i="1"/>
  <c r="AJ266" i="1" s="1"/>
  <c r="AI267" i="1"/>
  <c r="AJ267" i="1" s="1"/>
  <c r="AI268" i="1"/>
  <c r="AJ268" i="1" s="1"/>
  <c r="AI269" i="1"/>
  <c r="AJ269" i="1"/>
  <c r="P270" i="1"/>
  <c r="Q270" i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R270" i="1"/>
  <c r="S270" i="1"/>
  <c r="T270" i="1"/>
  <c r="V270" i="1" s="1"/>
  <c r="U270" i="1"/>
  <c r="U271" i="1" s="1"/>
  <c r="U272" i="1" s="1"/>
  <c r="W270" i="1"/>
  <c r="X270" i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Z270" i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AA270" i="1"/>
  <c r="AB270" i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C270" i="1"/>
  <c r="AD270" i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E270" i="1"/>
  <c r="AE271" i="1" s="1"/>
  <c r="AE272" i="1" s="1"/>
  <c r="AE273" i="1" s="1"/>
  <c r="AF270" i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G270" i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H270" i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I270" i="1"/>
  <c r="AJ270" i="1" s="1"/>
  <c r="W271" i="1"/>
  <c r="AA271" i="1"/>
  <c r="AI271" i="1"/>
  <c r="AJ271" i="1"/>
  <c r="AA272" i="1"/>
  <c r="AA273" i="1" s="1"/>
  <c r="AA274" i="1" s="1"/>
  <c r="AA275" i="1" s="1"/>
  <c r="AI272" i="1"/>
  <c r="AJ272" i="1"/>
  <c r="AI273" i="1"/>
  <c r="AJ273" i="1" s="1"/>
  <c r="AE274" i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I274" i="1"/>
  <c r="AJ274" i="1" s="1"/>
  <c r="AI275" i="1"/>
  <c r="AJ275" i="1" s="1"/>
  <c r="AA276" i="1"/>
  <c r="AA277" i="1" s="1"/>
  <c r="AA278" i="1" s="1"/>
  <c r="AI276" i="1"/>
  <c r="AJ276" i="1"/>
  <c r="AI277" i="1"/>
  <c r="AJ277" i="1" s="1"/>
  <c r="AI278" i="1"/>
  <c r="AJ278" i="1" s="1"/>
  <c r="AA279" i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I279" i="1"/>
  <c r="AJ279" i="1" s="1"/>
  <c r="AI280" i="1"/>
  <c r="AJ280" i="1" s="1"/>
  <c r="AI281" i="1"/>
  <c r="AJ281" i="1" s="1"/>
  <c r="AI282" i="1"/>
  <c r="AJ282" i="1" s="1"/>
  <c r="AI283" i="1"/>
  <c r="AJ283" i="1" s="1"/>
  <c r="AI284" i="1"/>
  <c r="AJ284" i="1"/>
  <c r="AI285" i="1"/>
  <c r="AJ285" i="1" s="1"/>
  <c r="AI286" i="1"/>
  <c r="AJ286" i="1" s="1"/>
  <c r="AI287" i="1"/>
  <c r="AJ287" i="1" s="1"/>
  <c r="AI288" i="1"/>
  <c r="AJ288" i="1" s="1"/>
  <c r="AI289" i="1"/>
  <c r="AJ289" i="1" s="1"/>
  <c r="AI290" i="1"/>
  <c r="AJ290" i="1"/>
  <c r="AI291" i="1"/>
  <c r="AJ291" i="1" s="1"/>
  <c r="AI292" i="1"/>
  <c r="AJ292" i="1" s="1"/>
  <c r="AI293" i="1"/>
  <c r="AJ293" i="1" s="1"/>
  <c r="AM28" i="1" l="1"/>
  <c r="AC29" i="1"/>
  <c r="AM147" i="1"/>
  <c r="AC148" i="1"/>
  <c r="W249" i="1"/>
  <c r="Y248" i="1"/>
  <c r="Y247" i="1"/>
  <c r="P28" i="1"/>
  <c r="AM146" i="1"/>
  <c r="AM27" i="1"/>
  <c r="T30" i="1"/>
  <c r="V30" i="1" s="1"/>
  <c r="AC77" i="1"/>
  <c r="AM77" i="1" s="1"/>
  <c r="T247" i="1"/>
  <c r="T248" i="1" s="1"/>
  <c r="P246" i="1"/>
  <c r="S246" i="1" s="1"/>
  <c r="V198" i="1"/>
  <c r="AO75" i="1"/>
  <c r="AC174" i="1"/>
  <c r="AC175" i="1" s="1"/>
  <c r="AO172" i="1"/>
  <c r="Y147" i="1"/>
  <c r="Y271" i="1"/>
  <c r="T222" i="1"/>
  <c r="Y221" i="1"/>
  <c r="Y172" i="1"/>
  <c r="T271" i="1"/>
  <c r="T272" i="1" s="1"/>
  <c r="T273" i="1" s="1"/>
  <c r="T274" i="1" s="1"/>
  <c r="T275" i="1" s="1"/>
  <c r="Y270" i="1"/>
  <c r="Y100" i="1"/>
  <c r="AO76" i="1"/>
  <c r="S76" i="1"/>
  <c r="W149" i="1"/>
  <c r="R76" i="1"/>
  <c r="V52" i="1"/>
  <c r="V28" i="1"/>
  <c r="AO27" i="1"/>
  <c r="AJ219" i="1"/>
  <c r="AJ212" i="1"/>
  <c r="AC271" i="1"/>
  <c r="AM270" i="1"/>
  <c r="P271" i="1"/>
  <c r="AO270" i="1"/>
  <c r="AJ173" i="1"/>
  <c r="W272" i="1"/>
  <c r="U273" i="1"/>
  <c r="Y198" i="1"/>
  <c r="W199" i="1"/>
  <c r="V247" i="1"/>
  <c r="U201" i="1"/>
  <c r="V200" i="1"/>
  <c r="S221" i="1"/>
  <c r="AO221" i="1"/>
  <c r="P222" i="1"/>
  <c r="T203" i="1"/>
  <c r="V199" i="1"/>
  <c r="AJ160" i="1"/>
  <c r="V271" i="1"/>
  <c r="AM221" i="1"/>
  <c r="AC222" i="1"/>
  <c r="AC200" i="1"/>
  <c r="AM199" i="1"/>
  <c r="T223" i="1"/>
  <c r="V222" i="1"/>
  <c r="AJ154" i="1"/>
  <c r="Y173" i="1"/>
  <c r="X174" i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AO246" i="1"/>
  <c r="R246" i="1"/>
  <c r="P247" i="1"/>
  <c r="AC246" i="1"/>
  <c r="AM245" i="1"/>
  <c r="T152" i="1"/>
  <c r="V151" i="1"/>
  <c r="Y149" i="1"/>
  <c r="W150" i="1"/>
  <c r="AM174" i="1"/>
  <c r="X124" i="1"/>
  <c r="Y123" i="1"/>
  <c r="AO198" i="1"/>
  <c r="R198" i="1"/>
  <c r="S198" i="1"/>
  <c r="S173" i="1"/>
  <c r="P174" i="1"/>
  <c r="AO173" i="1"/>
  <c r="Y174" i="1"/>
  <c r="W175" i="1"/>
  <c r="W126" i="1"/>
  <c r="W222" i="1"/>
  <c r="P199" i="1"/>
  <c r="AO146" i="1"/>
  <c r="S146" i="1"/>
  <c r="P147" i="1"/>
  <c r="V172" i="1"/>
  <c r="T173" i="1"/>
  <c r="V150" i="1"/>
  <c r="V122" i="1"/>
  <c r="T123" i="1"/>
  <c r="T100" i="1"/>
  <c r="V99" i="1"/>
  <c r="W82" i="1"/>
  <c r="V76" i="1"/>
  <c r="U77" i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R122" i="1"/>
  <c r="P123" i="1"/>
  <c r="V147" i="1"/>
  <c r="AC123" i="1"/>
  <c r="AM122" i="1"/>
  <c r="W101" i="1"/>
  <c r="V148" i="1"/>
  <c r="V146" i="1"/>
  <c r="R78" i="1"/>
  <c r="S78" i="1"/>
  <c r="P79" i="1"/>
  <c r="T78" i="1"/>
  <c r="AC100" i="1"/>
  <c r="AM99" i="1"/>
  <c r="R100" i="1"/>
  <c r="S100" i="1"/>
  <c r="P101" i="1"/>
  <c r="S77" i="1"/>
  <c r="R77" i="1"/>
  <c r="AO77" i="1"/>
  <c r="AO99" i="1"/>
  <c r="AO78" i="1"/>
  <c r="AJ69" i="1"/>
  <c r="Y75" i="1"/>
  <c r="Y52" i="1"/>
  <c r="W53" i="1"/>
  <c r="Y76" i="1"/>
  <c r="X77" i="1"/>
  <c r="T54" i="1"/>
  <c r="V53" i="1"/>
  <c r="AC54" i="1"/>
  <c r="AM53" i="1"/>
  <c r="R75" i="1"/>
  <c r="AJ35" i="1"/>
  <c r="Y28" i="1"/>
  <c r="W29" i="1"/>
  <c r="AO52" i="1"/>
  <c r="R52" i="1"/>
  <c r="P53" i="1"/>
  <c r="Q30" i="1"/>
  <c r="AJ19" i="1"/>
  <c r="S27" i="1"/>
  <c r="AI2" i="1"/>
  <c r="AJ2" i="1" l="1"/>
  <c r="AK289" i="1"/>
  <c r="AK83" i="1"/>
  <c r="AK77" i="1"/>
  <c r="AK112" i="1"/>
  <c r="AK152" i="1"/>
  <c r="AK179" i="1"/>
  <c r="AK255" i="1"/>
  <c r="AK119" i="1"/>
  <c r="AK72" i="1"/>
  <c r="AK110" i="1"/>
  <c r="AK120" i="1"/>
  <c r="AK132" i="1"/>
  <c r="AK290" i="1"/>
  <c r="AK28" i="1"/>
  <c r="AK236" i="1"/>
  <c r="AK118" i="1"/>
  <c r="AP245" i="1"/>
  <c r="AQ245" i="1" s="1"/>
  <c r="AK31" i="1"/>
  <c r="AK171" i="1"/>
  <c r="AK46" i="1"/>
  <c r="V77" i="1"/>
  <c r="AK211" i="1"/>
  <c r="AK253" i="1"/>
  <c r="AK78" i="1"/>
  <c r="AK17" i="1"/>
  <c r="AK74" i="1"/>
  <c r="AK229" i="1"/>
  <c r="AK81" i="1"/>
  <c r="AK254" i="1"/>
  <c r="AK96" i="1"/>
  <c r="AK209" i="1"/>
  <c r="AK167" i="1"/>
  <c r="AK13" i="1"/>
  <c r="AK40" i="1"/>
  <c r="AK21" i="1"/>
  <c r="AK15" i="1"/>
  <c r="AK56" i="1"/>
  <c r="AK80" i="1"/>
  <c r="AK141" i="1"/>
  <c r="AK162" i="1"/>
  <c r="AK221" i="1"/>
  <c r="AL221" i="1" s="1"/>
  <c r="AN221" i="1" s="1"/>
  <c r="AK205" i="1"/>
  <c r="AK239" i="1"/>
  <c r="AK199" i="1"/>
  <c r="AK222" i="1"/>
  <c r="AL222" i="1" s="1"/>
  <c r="AK279" i="1"/>
  <c r="AK197" i="1"/>
  <c r="AK278" i="1"/>
  <c r="AK149" i="1"/>
  <c r="AK158" i="1"/>
  <c r="AK150" i="1"/>
  <c r="AK62" i="1"/>
  <c r="AK116" i="1"/>
  <c r="AK190" i="1"/>
  <c r="AK49" i="1"/>
  <c r="AK161" i="1"/>
  <c r="AK64" i="1"/>
  <c r="AK42" i="1"/>
  <c r="AK142" i="1"/>
  <c r="AK60" i="1"/>
  <c r="AK262" i="1"/>
  <c r="AK166" i="1"/>
  <c r="AK35" i="1"/>
  <c r="AK164" i="1"/>
  <c r="AK25" i="1"/>
  <c r="AK69" i="1"/>
  <c r="AK208" i="1"/>
  <c r="AK228" i="1"/>
  <c r="AK244" i="1"/>
  <c r="AK237" i="1"/>
  <c r="AK245" i="1"/>
  <c r="AL245" i="1" s="1"/>
  <c r="AN245" i="1" s="1"/>
  <c r="AK277" i="1"/>
  <c r="AK210" i="1"/>
  <c r="AK32" i="1"/>
  <c r="AK180" i="1"/>
  <c r="AK170" i="1"/>
  <c r="AK98" i="1"/>
  <c r="AK195" i="1"/>
  <c r="AK148" i="1"/>
  <c r="AK282" i="1"/>
  <c r="AK185" i="1"/>
  <c r="AK9" i="1"/>
  <c r="AK102" i="1"/>
  <c r="AK224" i="1"/>
  <c r="AM29" i="1"/>
  <c r="AC30" i="1"/>
  <c r="AK53" i="1"/>
  <c r="AK122" i="1"/>
  <c r="AL122" i="1" s="1"/>
  <c r="AN122" i="1" s="1"/>
  <c r="AK258" i="1"/>
  <c r="AK251" i="1"/>
  <c r="AK248" i="1"/>
  <c r="AK36" i="1"/>
  <c r="AK219" i="1"/>
  <c r="AK196" i="1"/>
  <c r="AK26" i="1"/>
  <c r="AK256" i="1"/>
  <c r="AK136" i="1"/>
  <c r="AK100" i="1"/>
  <c r="AK7" i="1"/>
  <c r="AK250" i="1"/>
  <c r="AK135" i="1"/>
  <c r="AK99" i="1"/>
  <c r="AL99" i="1" s="1"/>
  <c r="AN99" i="1" s="1"/>
  <c r="AP99" i="1"/>
  <c r="AQ99" i="1" s="1"/>
  <c r="AK79" i="1"/>
  <c r="AK4" i="1"/>
  <c r="AK200" i="1"/>
  <c r="AK186" i="1"/>
  <c r="AK234" i="1"/>
  <c r="AK243" i="1"/>
  <c r="AK267" i="1"/>
  <c r="AK293" i="1"/>
  <c r="AK260" i="1"/>
  <c r="AK265" i="1"/>
  <c r="AK76" i="1"/>
  <c r="AL76" i="1" s="1"/>
  <c r="AN76" i="1" s="1"/>
  <c r="AP76" i="1" s="1"/>
  <c r="AQ76" i="1" s="1"/>
  <c r="AK115" i="1"/>
  <c r="AK176" i="1"/>
  <c r="AK181" i="1"/>
  <c r="AK111" i="1"/>
  <c r="AK75" i="1"/>
  <c r="AL75" i="1" s="1"/>
  <c r="AN75" i="1" s="1"/>
  <c r="AP75" i="1" s="1"/>
  <c r="AQ75" i="1" s="1"/>
  <c r="AR75" i="1" s="1"/>
  <c r="AC149" i="1"/>
  <c r="AM148" i="1"/>
  <c r="AK247" i="1"/>
  <c r="AK173" i="1"/>
  <c r="AK145" i="1"/>
  <c r="AK6" i="1"/>
  <c r="AK154" i="1"/>
  <c r="AK231" i="1"/>
  <c r="AK33" i="1"/>
  <c r="AK14" i="1"/>
  <c r="AK238" i="1"/>
  <c r="AK281" i="1"/>
  <c r="AK288" i="1"/>
  <c r="AK50" i="1"/>
  <c r="AK94" i="1"/>
  <c r="AK113" i="1"/>
  <c r="AK117" i="1"/>
  <c r="AK269" i="1"/>
  <c r="AK155" i="1"/>
  <c r="AK175" i="1"/>
  <c r="AK29" i="1"/>
  <c r="AK163" i="1"/>
  <c r="AK41" i="1"/>
  <c r="AK92" i="1"/>
  <c r="AK121" i="1"/>
  <c r="AC78" i="1"/>
  <c r="AK93" i="1"/>
  <c r="AK220" i="1"/>
  <c r="AK201" i="1"/>
  <c r="AK206" i="1"/>
  <c r="AK241" i="1"/>
  <c r="AK287" i="1"/>
  <c r="AK198" i="1"/>
  <c r="AL198" i="1" s="1"/>
  <c r="AN198" i="1" s="1"/>
  <c r="AP198" i="1" s="1"/>
  <c r="AQ198" i="1" s="1"/>
  <c r="AK283" i="1"/>
  <c r="AK202" i="1"/>
  <c r="AK249" i="1"/>
  <c r="AK128" i="1"/>
  <c r="AK242" i="1"/>
  <c r="AK194" i="1"/>
  <c r="AK127" i="1"/>
  <c r="Y249" i="1"/>
  <c r="W250" i="1"/>
  <c r="AK73" i="1"/>
  <c r="AK34" i="1"/>
  <c r="AK257" i="1"/>
  <c r="AK273" i="1"/>
  <c r="AK139" i="1"/>
  <c r="AK3" i="1"/>
  <c r="AK203" i="1"/>
  <c r="AK235" i="1"/>
  <c r="AK271" i="1"/>
  <c r="AK124" i="1"/>
  <c r="AK10" i="1"/>
  <c r="AK90" i="1"/>
  <c r="AK177" i="1"/>
  <c r="AK16" i="1"/>
  <c r="AK291" i="1"/>
  <c r="AK261" i="1"/>
  <c r="AK263" i="1"/>
  <c r="AK126" i="1"/>
  <c r="AK39" i="1"/>
  <c r="AK20" i="1"/>
  <c r="AK59" i="1"/>
  <c r="AK30" i="1"/>
  <c r="T31" i="1"/>
  <c r="AK44" i="1"/>
  <c r="AK8" i="1"/>
  <c r="AK55" i="1"/>
  <c r="AK95" i="1"/>
  <c r="AK133" i="1"/>
  <c r="AK123" i="1"/>
  <c r="AK131" i="1"/>
  <c r="AK189" i="1"/>
  <c r="AK204" i="1"/>
  <c r="AK226" i="1"/>
  <c r="AK160" i="1"/>
  <c r="AK292" i="1"/>
  <c r="AK240" i="1"/>
  <c r="AK274" i="1"/>
  <c r="AK276" i="1"/>
  <c r="AK218" i="1"/>
  <c r="AK91" i="1"/>
  <c r="AK172" i="1"/>
  <c r="AL172" i="1" s="1"/>
  <c r="AN172" i="1" s="1"/>
  <c r="AP172" i="1" s="1"/>
  <c r="AQ172" i="1" s="1"/>
  <c r="AR172" i="1" s="1"/>
  <c r="AS172" i="1" s="1"/>
  <c r="AK246" i="1"/>
  <c r="AL246" i="1" s="1"/>
  <c r="AN246" i="1" s="1"/>
  <c r="AK89" i="1"/>
  <c r="AK159" i="1"/>
  <c r="AK140" i="1"/>
  <c r="AK114" i="1"/>
  <c r="AK169" i="1"/>
  <c r="AK137" i="1"/>
  <c r="AK188" i="1"/>
  <c r="AK191" i="1"/>
  <c r="AK61" i="1"/>
  <c r="AK144" i="1"/>
  <c r="AK286" i="1"/>
  <c r="AK85" i="1"/>
  <c r="AK187" i="1"/>
  <c r="AK230" i="1"/>
  <c r="AK107" i="1"/>
  <c r="AK134" i="1"/>
  <c r="AK156" i="1"/>
  <c r="AK37" i="1"/>
  <c r="AK68" i="1"/>
  <c r="AK5" i="1"/>
  <c r="AK87" i="1"/>
  <c r="AK23" i="1"/>
  <c r="AK71" i="1"/>
  <c r="AK19" i="1"/>
  <c r="AK43" i="1"/>
  <c r="AK24" i="1"/>
  <c r="AK65" i="1"/>
  <c r="AK66" i="1"/>
  <c r="AK109" i="1"/>
  <c r="AK143" i="1"/>
  <c r="AK104" i="1"/>
  <c r="AK103" i="1"/>
  <c r="AK207" i="1"/>
  <c r="AK216" i="1"/>
  <c r="AK214" i="1"/>
  <c r="AK270" i="1"/>
  <c r="AL270" i="1" s="1"/>
  <c r="AN270" i="1" s="1"/>
  <c r="AK259" i="1"/>
  <c r="AK272" i="1"/>
  <c r="AK212" i="1"/>
  <c r="AK275" i="1"/>
  <c r="AK151" i="1"/>
  <c r="AK268" i="1"/>
  <c r="AK105" i="1"/>
  <c r="AK165" i="1"/>
  <c r="AO28" i="1"/>
  <c r="S28" i="1"/>
  <c r="P29" i="1"/>
  <c r="R28" i="1"/>
  <c r="AK182" i="1"/>
  <c r="AK146" i="1"/>
  <c r="AL146" i="1" s="1"/>
  <c r="AN146" i="1" s="1"/>
  <c r="AP146" i="1" s="1"/>
  <c r="AQ146" i="1" s="1"/>
  <c r="AR146" i="1" s="1"/>
  <c r="AK138" i="1"/>
  <c r="AK183" i="1"/>
  <c r="AK70" i="1"/>
  <c r="AK215" i="1"/>
  <c r="AK280" i="1"/>
  <c r="AK63" i="1"/>
  <c r="AK27" i="1"/>
  <c r="AL27" i="1" s="1"/>
  <c r="AN27" i="1" s="1"/>
  <c r="AP27" i="1" s="1"/>
  <c r="AQ27" i="1" s="1"/>
  <c r="AR27" i="1" s="1"/>
  <c r="AK130" i="1"/>
  <c r="AK184" i="1"/>
  <c r="AK97" i="1"/>
  <c r="AK217" i="1"/>
  <c r="AK284" i="1"/>
  <c r="AK67" i="1"/>
  <c r="AK264" i="1"/>
  <c r="AK101" i="1"/>
  <c r="AK88" i="1"/>
  <c r="AK266" i="1"/>
  <c r="AK153" i="1"/>
  <c r="AK47" i="1"/>
  <c r="AK11" i="1"/>
  <c r="AK22" i="1"/>
  <c r="AK45" i="1"/>
  <c r="AK82" i="1"/>
  <c r="AK12" i="1"/>
  <c r="AK58" i="1"/>
  <c r="AK18" i="1"/>
  <c r="AK48" i="1"/>
  <c r="AK57" i="1"/>
  <c r="AK38" i="1"/>
  <c r="AK54" i="1"/>
  <c r="AK86" i="1"/>
  <c r="AK51" i="1"/>
  <c r="AK129" i="1"/>
  <c r="AK147" i="1"/>
  <c r="AK52" i="1"/>
  <c r="AL52" i="1" s="1"/>
  <c r="AN52" i="1" s="1"/>
  <c r="AP52" i="1" s="1"/>
  <c r="AK108" i="1"/>
  <c r="AK213" i="1"/>
  <c r="AK223" i="1"/>
  <c r="AK227" i="1"/>
  <c r="AK225" i="1"/>
  <c r="AK233" i="1"/>
  <c r="V272" i="1"/>
  <c r="AK252" i="1"/>
  <c r="AK232" i="1"/>
  <c r="AK285" i="1"/>
  <c r="AK168" i="1"/>
  <c r="AK157" i="1"/>
  <c r="AK106" i="1"/>
  <c r="AK174" i="1"/>
  <c r="AK84" i="1"/>
  <c r="AK192" i="1"/>
  <c r="AK125" i="1"/>
  <c r="AK193" i="1"/>
  <c r="AK178" i="1"/>
  <c r="AM200" i="1"/>
  <c r="AC201" i="1"/>
  <c r="AC247" i="1"/>
  <c r="AM246" i="1"/>
  <c r="AP246" i="1" s="1"/>
  <c r="AQ246" i="1" s="1"/>
  <c r="AR246" i="1" s="1"/>
  <c r="AM222" i="1"/>
  <c r="AC223" i="1"/>
  <c r="AP122" i="1"/>
  <c r="AQ122" i="1" s="1"/>
  <c r="AC79" i="1"/>
  <c r="AM78" i="1"/>
  <c r="V152" i="1"/>
  <c r="T153" i="1"/>
  <c r="S271" i="1"/>
  <c r="P272" i="1"/>
  <c r="AO271" i="1"/>
  <c r="R271" i="1"/>
  <c r="Y199" i="1"/>
  <c r="W200" i="1"/>
  <c r="Y175" i="1"/>
  <c r="W176" i="1"/>
  <c r="AP221" i="1"/>
  <c r="AQ221" i="1" s="1"/>
  <c r="AR221" i="1" s="1"/>
  <c r="P248" i="1"/>
  <c r="R247" i="1"/>
  <c r="S247" i="1"/>
  <c r="AO247" i="1"/>
  <c r="T204" i="1"/>
  <c r="AQ52" i="1"/>
  <c r="AR52" i="1" s="1"/>
  <c r="AC176" i="1"/>
  <c r="AM175" i="1"/>
  <c r="V223" i="1"/>
  <c r="T224" i="1"/>
  <c r="AP270" i="1"/>
  <c r="AQ270" i="1" s="1"/>
  <c r="Y101" i="1"/>
  <c r="W102" i="1"/>
  <c r="AO147" i="1"/>
  <c r="S147" i="1"/>
  <c r="P148" i="1"/>
  <c r="R147" i="1"/>
  <c r="Y222" i="1"/>
  <c r="W223" i="1"/>
  <c r="U274" i="1"/>
  <c r="V273" i="1"/>
  <c r="AC272" i="1"/>
  <c r="AM271" i="1"/>
  <c r="AL271" i="1"/>
  <c r="AN271" i="1" s="1"/>
  <c r="U202" i="1"/>
  <c r="V201" i="1"/>
  <c r="Y150" i="1"/>
  <c r="W151" i="1"/>
  <c r="V100" i="1"/>
  <c r="T101" i="1"/>
  <c r="V54" i="1"/>
  <c r="T55" i="1"/>
  <c r="V123" i="1"/>
  <c r="T124" i="1"/>
  <c r="X125" i="1"/>
  <c r="Y124" i="1"/>
  <c r="AL247" i="1"/>
  <c r="Y272" i="1"/>
  <c r="W273" i="1"/>
  <c r="T276" i="1"/>
  <c r="W54" i="1"/>
  <c r="Y53" i="1"/>
  <c r="AR245" i="1"/>
  <c r="AS245" i="1" s="1"/>
  <c r="R222" i="1"/>
  <c r="S222" i="1"/>
  <c r="AO222" i="1"/>
  <c r="P223" i="1"/>
  <c r="Q31" i="1"/>
  <c r="AS75" i="1"/>
  <c r="P175" i="1"/>
  <c r="R174" i="1"/>
  <c r="S174" i="1"/>
  <c r="AO174" i="1"/>
  <c r="W83" i="1"/>
  <c r="P80" i="1"/>
  <c r="R79" i="1"/>
  <c r="S79" i="1"/>
  <c r="AO79" i="1"/>
  <c r="W127" i="1"/>
  <c r="V248" i="1"/>
  <c r="T249" i="1"/>
  <c r="AC101" i="1"/>
  <c r="AM100" i="1"/>
  <c r="AC124" i="1"/>
  <c r="AM123" i="1"/>
  <c r="S199" i="1"/>
  <c r="R199" i="1"/>
  <c r="AO199" i="1"/>
  <c r="P200" i="1"/>
  <c r="AR270" i="1"/>
  <c r="S53" i="1"/>
  <c r="R53" i="1"/>
  <c r="AO53" i="1"/>
  <c r="P54" i="1"/>
  <c r="Y29" i="1"/>
  <c r="W30" i="1"/>
  <c r="AC55" i="1"/>
  <c r="AM54" i="1"/>
  <c r="AR99" i="1"/>
  <c r="AS99" i="1" s="1"/>
  <c r="AO101" i="1"/>
  <c r="R101" i="1"/>
  <c r="P102" i="1"/>
  <c r="S101" i="1"/>
  <c r="V31" i="1"/>
  <c r="T32" i="1"/>
  <c r="X78" i="1"/>
  <c r="Y77" i="1"/>
  <c r="T79" i="1"/>
  <c r="V78" i="1"/>
  <c r="AL123" i="1"/>
  <c r="R123" i="1"/>
  <c r="S123" i="1"/>
  <c r="P124" i="1"/>
  <c r="AO123" i="1"/>
  <c r="V173" i="1"/>
  <c r="T174" i="1"/>
  <c r="AK2" i="1"/>
  <c r="AL2" i="1" s="1"/>
  <c r="AN2" i="1" s="1"/>
  <c r="AN222" i="1" l="1"/>
  <c r="AL223" i="1"/>
  <c r="AL54" i="1"/>
  <c r="AN54" i="1" s="1"/>
  <c r="AL148" i="1"/>
  <c r="AN148" i="1" s="1"/>
  <c r="AP148" i="1" s="1"/>
  <c r="AR198" i="1"/>
  <c r="AS198" i="1" s="1"/>
  <c r="AL101" i="1"/>
  <c r="AN101" i="1" s="1"/>
  <c r="AL199" i="1"/>
  <c r="AL173" i="1"/>
  <c r="AL53" i="1"/>
  <c r="AN53" i="1" s="1"/>
  <c r="AP53" i="1" s="1"/>
  <c r="AQ53" i="1" s="1"/>
  <c r="AL77" i="1"/>
  <c r="AS76" i="1"/>
  <c r="AR76" i="1"/>
  <c r="W251" i="1"/>
  <c r="Y250" i="1"/>
  <c r="AS146" i="1"/>
  <c r="AL100" i="1"/>
  <c r="AN100" i="1" s="1"/>
  <c r="AP100" i="1" s="1"/>
  <c r="AQ100" i="1" s="1"/>
  <c r="AM30" i="1"/>
  <c r="AC31" i="1"/>
  <c r="AL28" i="1"/>
  <c r="AN28" i="1" s="1"/>
  <c r="AP28" i="1" s="1"/>
  <c r="AQ28" i="1" s="1"/>
  <c r="AS27" i="1"/>
  <c r="AC150" i="1"/>
  <c r="AM149" i="1"/>
  <c r="AL147" i="1"/>
  <c r="AN147" i="1" s="1"/>
  <c r="AP147" i="1" s="1"/>
  <c r="P30" i="1"/>
  <c r="S29" i="1"/>
  <c r="AO29" i="1"/>
  <c r="R29" i="1"/>
  <c r="AR122" i="1"/>
  <c r="AS122" i="1" s="1"/>
  <c r="AN123" i="1"/>
  <c r="AP123" i="1" s="1"/>
  <c r="AQ123" i="1" s="1"/>
  <c r="AL124" i="1"/>
  <c r="U203" i="1"/>
  <c r="V202" i="1"/>
  <c r="W103" i="1"/>
  <c r="Y102" i="1"/>
  <c r="W84" i="1"/>
  <c r="AN247" i="1"/>
  <c r="AL248" i="1"/>
  <c r="T125" i="1"/>
  <c r="V124" i="1"/>
  <c r="AM79" i="1"/>
  <c r="AC80" i="1"/>
  <c r="X79" i="1"/>
  <c r="Y78" i="1"/>
  <c r="W128" i="1"/>
  <c r="Y151" i="1"/>
  <c r="W152" i="1"/>
  <c r="AS270" i="1"/>
  <c r="AS52" i="1"/>
  <c r="T205" i="1"/>
  <c r="AC202" i="1"/>
  <c r="AM201" i="1"/>
  <c r="R102" i="1"/>
  <c r="S102" i="1"/>
  <c r="P103" i="1"/>
  <c r="AO102" i="1"/>
  <c r="T80" i="1"/>
  <c r="V79" i="1"/>
  <c r="AP54" i="1"/>
  <c r="AO54" i="1"/>
  <c r="S54" i="1"/>
  <c r="P55" i="1"/>
  <c r="R54" i="1"/>
  <c r="AO200" i="1"/>
  <c r="R200" i="1"/>
  <c r="S200" i="1"/>
  <c r="P201" i="1"/>
  <c r="AS221" i="1"/>
  <c r="AO272" i="1"/>
  <c r="R272" i="1"/>
  <c r="S272" i="1"/>
  <c r="P273" i="1"/>
  <c r="T277" i="1"/>
  <c r="V174" i="1"/>
  <c r="T175" i="1"/>
  <c r="T33" i="1"/>
  <c r="V32" i="1"/>
  <c r="AC56" i="1"/>
  <c r="AM55" i="1"/>
  <c r="AR53" i="1"/>
  <c r="AS53" i="1" s="1"/>
  <c r="AL3" i="1"/>
  <c r="T102" i="1"/>
  <c r="V101" i="1"/>
  <c r="AQ147" i="1"/>
  <c r="AR147" i="1" s="1"/>
  <c r="Y223" i="1"/>
  <c r="W224" i="1"/>
  <c r="Y176" i="1"/>
  <c r="W177" i="1"/>
  <c r="AM223" i="1"/>
  <c r="AC224" i="1"/>
  <c r="Y30" i="1"/>
  <c r="W31" i="1"/>
  <c r="AP271" i="1"/>
  <c r="AQ271" i="1" s="1"/>
  <c r="AR271" i="1" s="1"/>
  <c r="AP222" i="1"/>
  <c r="AQ222" i="1" s="1"/>
  <c r="AR222" i="1" s="1"/>
  <c r="AM176" i="1"/>
  <c r="AC177" i="1"/>
  <c r="AO124" i="1"/>
  <c r="R124" i="1"/>
  <c r="S124" i="1"/>
  <c r="P125" i="1"/>
  <c r="AM101" i="1"/>
  <c r="AC102" i="1"/>
  <c r="Q32" i="1"/>
  <c r="W55" i="1"/>
  <c r="Y54" i="1"/>
  <c r="Y273" i="1"/>
  <c r="W274" i="1"/>
  <c r="X126" i="1"/>
  <c r="Y125" i="1"/>
  <c r="T56" i="1"/>
  <c r="V55" i="1"/>
  <c r="AM272" i="1"/>
  <c r="AC273" i="1"/>
  <c r="T225" i="1"/>
  <c r="V224" i="1"/>
  <c r="AS246" i="1"/>
  <c r="S223" i="1"/>
  <c r="R223" i="1"/>
  <c r="AO223" i="1"/>
  <c r="P224" i="1"/>
  <c r="P81" i="1"/>
  <c r="R80" i="1"/>
  <c r="S80" i="1"/>
  <c r="AO80" i="1"/>
  <c r="S175" i="1"/>
  <c r="P176" i="1"/>
  <c r="AO175" i="1"/>
  <c r="R175" i="1"/>
  <c r="S148" i="1"/>
  <c r="P149" i="1"/>
  <c r="AO148" i="1"/>
  <c r="R148" i="1"/>
  <c r="AO248" i="1"/>
  <c r="R248" i="1"/>
  <c r="P249" i="1"/>
  <c r="S248" i="1"/>
  <c r="T154" i="1"/>
  <c r="V153" i="1"/>
  <c r="AC248" i="1"/>
  <c r="AM247" i="1"/>
  <c r="T250" i="1"/>
  <c r="V249" i="1"/>
  <c r="AM124" i="1"/>
  <c r="AC125" i="1"/>
  <c r="AL272" i="1"/>
  <c r="U275" i="1"/>
  <c r="V274" i="1"/>
  <c r="Y200" i="1"/>
  <c r="W201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C2" i="1"/>
  <c r="AC3" i="1" s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W2" i="1"/>
  <c r="W3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T2" i="1"/>
  <c r="T3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P2" i="1"/>
  <c r="P3" i="1" s="1"/>
  <c r="AS100" i="1" l="1"/>
  <c r="AR100" i="1"/>
  <c r="R3" i="1"/>
  <c r="P4" i="1"/>
  <c r="AO3" i="1"/>
  <c r="S3" i="1"/>
  <c r="AN173" i="1"/>
  <c r="AP173" i="1" s="1"/>
  <c r="AQ173" i="1" s="1"/>
  <c r="AR173" i="1" s="1"/>
  <c r="AS173" i="1" s="1"/>
  <c r="AL174" i="1"/>
  <c r="AP101" i="1"/>
  <c r="AQ101" i="1" s="1"/>
  <c r="AR101" i="1" s="1"/>
  <c r="AS101" i="1" s="1"/>
  <c r="AQ54" i="1"/>
  <c r="AR54" i="1" s="1"/>
  <c r="P31" i="1"/>
  <c r="AO30" i="1"/>
  <c r="S30" i="1"/>
  <c r="R30" i="1"/>
  <c r="W4" i="1"/>
  <c r="Y3" i="1"/>
  <c r="AL102" i="1"/>
  <c r="Y251" i="1"/>
  <c r="W252" i="1"/>
  <c r="AC4" i="1"/>
  <c r="AM3" i="1"/>
  <c r="AP223" i="1"/>
  <c r="AM31" i="1"/>
  <c r="AC32" i="1"/>
  <c r="V3" i="1"/>
  <c r="T4" i="1"/>
  <c r="AL149" i="1"/>
  <c r="AN149" i="1" s="1"/>
  <c r="AP149" i="1" s="1"/>
  <c r="AL29" i="1"/>
  <c r="AL55" i="1"/>
  <c r="AR28" i="1"/>
  <c r="AS28" i="1"/>
  <c r="AN199" i="1"/>
  <c r="AP199" i="1" s="1"/>
  <c r="AQ199" i="1" s="1"/>
  <c r="AL200" i="1"/>
  <c r="AC151" i="1"/>
  <c r="AM150" i="1"/>
  <c r="AN77" i="1"/>
  <c r="AP77" i="1" s="1"/>
  <c r="AQ77" i="1" s="1"/>
  <c r="AL78" i="1"/>
  <c r="AN223" i="1"/>
  <c r="AL224" i="1"/>
  <c r="AC81" i="1"/>
  <c r="AM80" i="1"/>
  <c r="W275" i="1"/>
  <c r="Y274" i="1"/>
  <c r="AQ223" i="1"/>
  <c r="AR223" i="1" s="1"/>
  <c r="AS222" i="1"/>
  <c r="Y177" i="1"/>
  <c r="W178" i="1"/>
  <c r="S201" i="1"/>
  <c r="P202" i="1"/>
  <c r="AO201" i="1"/>
  <c r="R201" i="1"/>
  <c r="Y152" i="1"/>
  <c r="W153" i="1"/>
  <c r="AQ148" i="1"/>
  <c r="AR148" i="1" s="1"/>
  <c r="U276" i="1"/>
  <c r="V275" i="1"/>
  <c r="T206" i="1"/>
  <c r="AM224" i="1"/>
  <c r="AC225" i="1"/>
  <c r="AO103" i="1"/>
  <c r="R103" i="1"/>
  <c r="P104" i="1"/>
  <c r="S103" i="1"/>
  <c r="X127" i="1"/>
  <c r="Y126" i="1"/>
  <c r="AS271" i="1"/>
  <c r="AC57" i="1"/>
  <c r="AM56" i="1"/>
  <c r="W85" i="1"/>
  <c r="U204" i="1"/>
  <c r="V203" i="1"/>
  <c r="AC249" i="1"/>
  <c r="AM248" i="1"/>
  <c r="T278" i="1"/>
  <c r="AL150" i="1"/>
  <c r="Y55" i="1"/>
  <c r="W56" i="1"/>
  <c r="AS123" i="1"/>
  <c r="V225" i="1"/>
  <c r="T226" i="1"/>
  <c r="Y224" i="1"/>
  <c r="W225" i="1"/>
  <c r="R125" i="1"/>
  <c r="AO125" i="1"/>
  <c r="S125" i="1"/>
  <c r="P126" i="1"/>
  <c r="AN3" i="1"/>
  <c r="AP3" i="1" s="1"/>
  <c r="AQ3" i="1" s="1"/>
  <c r="AL4" i="1"/>
  <c r="AC274" i="1"/>
  <c r="AM273" i="1"/>
  <c r="V33" i="1"/>
  <c r="T34" i="1"/>
  <c r="W129" i="1"/>
  <c r="AN124" i="1"/>
  <c r="AP124" i="1" s="1"/>
  <c r="AQ124" i="1" s="1"/>
  <c r="AL125" i="1"/>
  <c r="V154" i="1"/>
  <c r="T155" i="1"/>
  <c r="P274" i="1"/>
  <c r="R273" i="1"/>
  <c r="S273" i="1"/>
  <c r="AO273" i="1"/>
  <c r="P177" i="1"/>
  <c r="R176" i="1"/>
  <c r="S176" i="1"/>
  <c r="AO176" i="1"/>
  <c r="Y201" i="1"/>
  <c r="W202" i="1"/>
  <c r="V250" i="1"/>
  <c r="T251" i="1"/>
  <c r="R149" i="1"/>
  <c r="S149" i="1"/>
  <c r="AO149" i="1"/>
  <c r="P150" i="1"/>
  <c r="P82" i="1"/>
  <c r="S81" i="1"/>
  <c r="AO81" i="1"/>
  <c r="R81" i="1"/>
  <c r="Y31" i="1"/>
  <c r="W32" i="1"/>
  <c r="AS147" i="1"/>
  <c r="V175" i="1"/>
  <c r="T176" i="1"/>
  <c r="AO55" i="1"/>
  <c r="R55" i="1"/>
  <c r="S55" i="1"/>
  <c r="P56" i="1"/>
  <c r="Y103" i="1"/>
  <c r="W104" i="1"/>
  <c r="AM177" i="1"/>
  <c r="AC178" i="1"/>
  <c r="P250" i="1"/>
  <c r="R249" i="1"/>
  <c r="AO249" i="1"/>
  <c r="S249" i="1"/>
  <c r="AM125" i="1"/>
  <c r="AC126" i="1"/>
  <c r="Q33" i="1"/>
  <c r="AM202" i="1"/>
  <c r="AC203" i="1"/>
  <c r="X80" i="1"/>
  <c r="Y79" i="1"/>
  <c r="V125" i="1"/>
  <c r="T126" i="1"/>
  <c r="AN272" i="1"/>
  <c r="AP272" i="1" s="1"/>
  <c r="AQ272" i="1" s="1"/>
  <c r="AR272" i="1" s="1"/>
  <c r="AL273" i="1"/>
  <c r="T81" i="1"/>
  <c r="V80" i="1"/>
  <c r="AP247" i="1"/>
  <c r="AQ247" i="1" s="1"/>
  <c r="R224" i="1"/>
  <c r="S224" i="1"/>
  <c r="AO224" i="1"/>
  <c r="P225" i="1"/>
  <c r="V56" i="1"/>
  <c r="T57" i="1"/>
  <c r="AC103" i="1"/>
  <c r="AM102" i="1"/>
  <c r="AR123" i="1"/>
  <c r="V102" i="1"/>
  <c r="T103" i="1"/>
  <c r="AN248" i="1"/>
  <c r="AL249" i="1"/>
  <c r="AO2" i="1"/>
  <c r="AM2" i="1"/>
  <c r="AP2" i="1" s="1"/>
  <c r="S2" i="1"/>
  <c r="R2" i="1"/>
  <c r="V2" i="1"/>
  <c r="Y2" i="1"/>
  <c r="AN200" i="1" l="1"/>
  <c r="AP200" i="1" s="1"/>
  <c r="AQ200" i="1" s="1"/>
  <c r="AR200" i="1" s="1"/>
  <c r="AS200" i="1" s="1"/>
  <c r="AL201" i="1"/>
  <c r="AR199" i="1"/>
  <c r="AS199" i="1"/>
  <c r="P32" i="1"/>
  <c r="S31" i="1"/>
  <c r="AO31" i="1"/>
  <c r="R31" i="1"/>
  <c r="AC5" i="1"/>
  <c r="AM4" i="1"/>
  <c r="AS54" i="1"/>
  <c r="AN102" i="1"/>
  <c r="AP102" i="1" s="1"/>
  <c r="AQ102" i="1" s="1"/>
  <c r="AL103" i="1"/>
  <c r="AN174" i="1"/>
  <c r="AP174" i="1" s="1"/>
  <c r="AQ174" i="1" s="1"/>
  <c r="AL175" i="1"/>
  <c r="AN224" i="1"/>
  <c r="AL225" i="1"/>
  <c r="V4" i="1"/>
  <c r="T5" i="1"/>
  <c r="AR77" i="1"/>
  <c r="AS77" i="1"/>
  <c r="AP224" i="1"/>
  <c r="AQ224" i="1" s="1"/>
  <c r="AR224" i="1" s="1"/>
  <c r="W253" i="1"/>
  <c r="Y252" i="1"/>
  <c r="AN55" i="1"/>
  <c r="AP55" i="1" s="1"/>
  <c r="AQ55" i="1" s="1"/>
  <c r="AR55" i="1" s="1"/>
  <c r="AS55" i="1" s="1"/>
  <c r="AL56" i="1"/>
  <c r="AN29" i="1"/>
  <c r="AP29" i="1" s="1"/>
  <c r="AQ29" i="1" s="1"/>
  <c r="AL30" i="1"/>
  <c r="R4" i="1"/>
  <c r="S4" i="1"/>
  <c r="AO4" i="1"/>
  <c r="P5" i="1"/>
  <c r="AN78" i="1"/>
  <c r="AP78" i="1" s="1"/>
  <c r="AQ78" i="1" s="1"/>
  <c r="AR78" i="1" s="1"/>
  <c r="AS78" i="1" s="1"/>
  <c r="AL79" i="1"/>
  <c r="Y4" i="1"/>
  <c r="W5" i="1"/>
  <c r="AM151" i="1"/>
  <c r="AC152" i="1"/>
  <c r="AM32" i="1"/>
  <c r="AC33" i="1"/>
  <c r="AR124" i="1"/>
  <c r="AS124" i="1" s="1"/>
  <c r="V176" i="1"/>
  <c r="T177" i="1"/>
  <c r="AM274" i="1"/>
  <c r="AC275" i="1"/>
  <c r="W86" i="1"/>
  <c r="AS223" i="1"/>
  <c r="Y104" i="1"/>
  <c r="W105" i="1"/>
  <c r="AN150" i="1"/>
  <c r="AP150" i="1" s="1"/>
  <c r="AL151" i="1"/>
  <c r="Y153" i="1"/>
  <c r="W154" i="1"/>
  <c r="V126" i="1"/>
  <c r="T127" i="1"/>
  <c r="S177" i="1"/>
  <c r="P178" i="1"/>
  <c r="AO177" i="1"/>
  <c r="R177" i="1"/>
  <c r="AR247" i="1"/>
  <c r="AS247" i="1" s="1"/>
  <c r="X81" i="1"/>
  <c r="Y80" i="1"/>
  <c r="AO250" i="1"/>
  <c r="R250" i="1"/>
  <c r="P251" i="1"/>
  <c r="S250" i="1"/>
  <c r="T252" i="1"/>
  <c r="V251" i="1"/>
  <c r="W130" i="1"/>
  <c r="AQ149" i="1"/>
  <c r="AR149" i="1" s="1"/>
  <c r="X128" i="1"/>
  <c r="Y127" i="1"/>
  <c r="AM225" i="1"/>
  <c r="AC226" i="1"/>
  <c r="Y32" i="1"/>
  <c r="W33" i="1"/>
  <c r="AO274" i="1"/>
  <c r="R274" i="1"/>
  <c r="S274" i="1"/>
  <c r="P275" i="1"/>
  <c r="T104" i="1"/>
  <c r="V103" i="1"/>
  <c r="S150" i="1"/>
  <c r="P151" i="1"/>
  <c r="R150" i="1"/>
  <c r="AO150" i="1"/>
  <c r="AC204" i="1"/>
  <c r="AM203" i="1"/>
  <c r="AO56" i="1"/>
  <c r="S56" i="1"/>
  <c r="P57" i="1"/>
  <c r="R56" i="1"/>
  <c r="Y202" i="1"/>
  <c r="W203" i="1"/>
  <c r="T156" i="1"/>
  <c r="V155" i="1"/>
  <c r="AC58" i="1"/>
  <c r="AM57" i="1"/>
  <c r="Y275" i="1"/>
  <c r="W276" i="1"/>
  <c r="AC127" i="1"/>
  <c r="AM126" i="1"/>
  <c r="T207" i="1"/>
  <c r="AS148" i="1"/>
  <c r="U205" i="1"/>
  <c r="V204" i="1"/>
  <c r="T82" i="1"/>
  <c r="V81" i="1"/>
  <c r="AN4" i="1"/>
  <c r="AL5" i="1"/>
  <c r="AN249" i="1"/>
  <c r="AL250" i="1"/>
  <c r="T58" i="1"/>
  <c r="V57" i="1"/>
  <c r="AN273" i="1"/>
  <c r="AP273" i="1" s="1"/>
  <c r="AQ273" i="1" s="1"/>
  <c r="AL274" i="1"/>
  <c r="AR3" i="1"/>
  <c r="AS3" i="1" s="1"/>
  <c r="AO202" i="1"/>
  <c r="R202" i="1"/>
  <c r="S202" i="1"/>
  <c r="P203" i="1"/>
  <c r="AC82" i="1"/>
  <c r="AM81" i="1"/>
  <c r="W57" i="1"/>
  <c r="Y56" i="1"/>
  <c r="AM103" i="1"/>
  <c r="AC104" i="1"/>
  <c r="Y225" i="1"/>
  <c r="W226" i="1"/>
  <c r="T279" i="1"/>
  <c r="R82" i="1"/>
  <c r="S82" i="1"/>
  <c r="AO82" i="1"/>
  <c r="P83" i="1"/>
  <c r="AC250" i="1"/>
  <c r="AM249" i="1"/>
  <c r="AS272" i="1"/>
  <c r="V34" i="1"/>
  <c r="T35" i="1"/>
  <c r="S225" i="1"/>
  <c r="R225" i="1"/>
  <c r="AO225" i="1"/>
  <c r="P226" i="1"/>
  <c r="Q34" i="1"/>
  <c r="AM178" i="1"/>
  <c r="AC179" i="1"/>
  <c r="AN125" i="1"/>
  <c r="AP125" i="1" s="1"/>
  <c r="AQ125" i="1" s="1"/>
  <c r="AL126" i="1"/>
  <c r="R126" i="1"/>
  <c r="S126" i="1"/>
  <c r="P127" i="1"/>
  <c r="AO126" i="1"/>
  <c r="T227" i="1"/>
  <c r="V226" i="1"/>
  <c r="AP248" i="1"/>
  <c r="AQ248" i="1" s="1"/>
  <c r="R104" i="1"/>
  <c r="S104" i="1"/>
  <c r="AO104" i="1"/>
  <c r="P105" i="1"/>
  <c r="U277" i="1"/>
  <c r="V276" i="1"/>
  <c r="Y178" i="1"/>
  <c r="W179" i="1"/>
  <c r="AQ2" i="1"/>
  <c r="AR2" i="1" s="1"/>
  <c r="AS2" i="1" s="1"/>
  <c r="AR102" i="1" l="1"/>
  <c r="AS102" i="1"/>
  <c r="AN79" i="1"/>
  <c r="AP79" i="1" s="1"/>
  <c r="AQ79" i="1" s="1"/>
  <c r="AL80" i="1"/>
  <c r="P6" i="1"/>
  <c r="S5" i="1"/>
  <c r="AO5" i="1"/>
  <c r="R5" i="1"/>
  <c r="AP249" i="1"/>
  <c r="AQ249" i="1" s="1"/>
  <c r="AP103" i="1"/>
  <c r="AQ103" i="1" s="1"/>
  <c r="AR103" i="1" s="1"/>
  <c r="V5" i="1"/>
  <c r="T6" i="1"/>
  <c r="AP4" i="1"/>
  <c r="AQ4" i="1" s="1"/>
  <c r="AM33" i="1"/>
  <c r="AC34" i="1"/>
  <c r="AN225" i="1"/>
  <c r="AL226" i="1"/>
  <c r="P33" i="1"/>
  <c r="AO32" i="1"/>
  <c r="S32" i="1"/>
  <c r="R32" i="1"/>
  <c r="AL31" i="1"/>
  <c r="AN30" i="1"/>
  <c r="AP30" i="1" s="1"/>
  <c r="AQ30" i="1" s="1"/>
  <c r="AR30" i="1" s="1"/>
  <c r="AS30" i="1" s="1"/>
  <c r="AC6" i="1"/>
  <c r="AM5" i="1"/>
  <c r="AM152" i="1"/>
  <c r="AC153" i="1"/>
  <c r="AR29" i="1"/>
  <c r="AS29" i="1" s="1"/>
  <c r="AN175" i="1"/>
  <c r="AP175" i="1" s="1"/>
  <c r="AQ175" i="1" s="1"/>
  <c r="AR175" i="1" s="1"/>
  <c r="AS175" i="1" s="1"/>
  <c r="AL176" i="1"/>
  <c r="AP225" i="1"/>
  <c r="AQ225" i="1" s="1"/>
  <c r="AR225" i="1" s="1"/>
  <c r="AN56" i="1"/>
  <c r="AP56" i="1" s="1"/>
  <c r="AQ56" i="1" s="1"/>
  <c r="AR56" i="1" s="1"/>
  <c r="AL57" i="1"/>
  <c r="AR174" i="1"/>
  <c r="AS174" i="1" s="1"/>
  <c r="AN201" i="1"/>
  <c r="AP201" i="1" s="1"/>
  <c r="AQ201" i="1" s="1"/>
  <c r="AR201" i="1" s="1"/>
  <c r="AS201" i="1" s="1"/>
  <c r="AL202" i="1"/>
  <c r="AN103" i="1"/>
  <c r="AL104" i="1"/>
  <c r="Y5" i="1"/>
  <c r="W6" i="1"/>
  <c r="W254" i="1"/>
  <c r="Y253" i="1"/>
  <c r="AR125" i="1"/>
  <c r="AS125" i="1" s="1"/>
  <c r="AR273" i="1"/>
  <c r="AS273" i="1" s="1"/>
  <c r="V156" i="1"/>
  <c r="T157" i="1"/>
  <c r="Y226" i="1"/>
  <c r="W227" i="1"/>
  <c r="Y105" i="1"/>
  <c r="W106" i="1"/>
  <c r="V177" i="1"/>
  <c r="T178" i="1"/>
  <c r="AM204" i="1"/>
  <c r="AC205" i="1"/>
  <c r="Y154" i="1"/>
  <c r="W155" i="1"/>
  <c r="AN126" i="1"/>
  <c r="AL127" i="1"/>
  <c r="AN274" i="1"/>
  <c r="AL275" i="1"/>
  <c r="AN151" i="1"/>
  <c r="AP151" i="1" s="1"/>
  <c r="AL152" i="1"/>
  <c r="T228" i="1"/>
  <c r="V227" i="1"/>
  <c r="AC180" i="1"/>
  <c r="AM179" i="1"/>
  <c r="AM250" i="1"/>
  <c r="AC251" i="1"/>
  <c r="V58" i="1"/>
  <c r="T59" i="1"/>
  <c r="AO57" i="1"/>
  <c r="R57" i="1"/>
  <c r="S57" i="1"/>
  <c r="P58" i="1"/>
  <c r="Y33" i="1"/>
  <c r="W34" i="1"/>
  <c r="AQ150" i="1"/>
  <c r="X129" i="1"/>
  <c r="Y128" i="1"/>
  <c r="AC105" i="1"/>
  <c r="AM104" i="1"/>
  <c r="AN250" i="1"/>
  <c r="AL251" i="1"/>
  <c r="P152" i="1"/>
  <c r="R151" i="1"/>
  <c r="AO151" i="1"/>
  <c r="S151" i="1"/>
  <c r="V252" i="1"/>
  <c r="T253" i="1"/>
  <c r="U206" i="1"/>
  <c r="V205" i="1"/>
  <c r="AR248" i="1"/>
  <c r="AS248" i="1" s="1"/>
  <c r="V35" i="1"/>
  <c r="T36" i="1"/>
  <c r="Y57" i="1"/>
  <c r="W58" i="1"/>
  <c r="T208" i="1"/>
  <c r="AC59" i="1"/>
  <c r="AM58" i="1"/>
  <c r="P179" i="1"/>
  <c r="R178" i="1"/>
  <c r="S178" i="1"/>
  <c r="AO178" i="1"/>
  <c r="W87" i="1"/>
  <c r="P276" i="1"/>
  <c r="AO275" i="1"/>
  <c r="R275" i="1"/>
  <c r="S275" i="1"/>
  <c r="AR150" i="1"/>
  <c r="X82" i="1"/>
  <c r="Y81" i="1"/>
  <c r="AS149" i="1"/>
  <c r="AO83" i="1"/>
  <c r="P84" i="1"/>
  <c r="R83" i="1"/>
  <c r="S83" i="1"/>
  <c r="AR4" i="1"/>
  <c r="AS4" i="1"/>
  <c r="V104" i="1"/>
  <c r="T105" i="1"/>
  <c r="AO251" i="1"/>
  <c r="R251" i="1"/>
  <c r="S251" i="1"/>
  <c r="P252" i="1"/>
  <c r="V127" i="1"/>
  <c r="T128" i="1"/>
  <c r="W277" i="1"/>
  <c r="Y276" i="1"/>
  <c r="U278" i="1"/>
  <c r="V277" i="1"/>
  <c r="AS224" i="1"/>
  <c r="AM226" i="1"/>
  <c r="AC227" i="1"/>
  <c r="AC276" i="1"/>
  <c r="AM275" i="1"/>
  <c r="R127" i="1"/>
  <c r="AO127" i="1"/>
  <c r="S127" i="1"/>
  <c r="P128" i="1"/>
  <c r="AN5" i="1"/>
  <c r="AP5" i="1" s="1"/>
  <c r="AQ5" i="1" s="1"/>
  <c r="AL6" i="1"/>
  <c r="AO105" i="1"/>
  <c r="R105" i="1"/>
  <c r="S105" i="1"/>
  <c r="P106" i="1"/>
  <c r="R226" i="1"/>
  <c r="S226" i="1"/>
  <c r="P227" i="1"/>
  <c r="AO226" i="1"/>
  <c r="T280" i="1"/>
  <c r="S203" i="1"/>
  <c r="R203" i="1"/>
  <c r="AO203" i="1"/>
  <c r="P204" i="1"/>
  <c r="T83" i="1"/>
  <c r="V82" i="1"/>
  <c r="AP126" i="1"/>
  <c r="AQ126" i="1" s="1"/>
  <c r="AR126" i="1" s="1"/>
  <c r="AP274" i="1"/>
  <c r="AQ274" i="1" s="1"/>
  <c r="Y203" i="1"/>
  <c r="W204" i="1"/>
  <c r="W131" i="1"/>
  <c r="Y179" i="1"/>
  <c r="W180" i="1"/>
  <c r="Q35" i="1"/>
  <c r="AC83" i="1"/>
  <c r="AM82" i="1"/>
  <c r="AC128" i="1"/>
  <c r="AM127" i="1"/>
  <c r="P34" i="1" l="1"/>
  <c r="R33" i="1"/>
  <c r="AO33" i="1"/>
  <c r="S33" i="1"/>
  <c r="AN31" i="1"/>
  <c r="AP31" i="1" s="1"/>
  <c r="AQ31" i="1" s="1"/>
  <c r="AL32" i="1"/>
  <c r="AN176" i="1"/>
  <c r="AP176" i="1" s="1"/>
  <c r="AQ176" i="1" s="1"/>
  <c r="AL177" i="1"/>
  <c r="W255" i="1"/>
  <c r="Y254" i="1"/>
  <c r="AN57" i="1"/>
  <c r="AP57" i="1" s="1"/>
  <c r="AQ57" i="1" s="1"/>
  <c r="AL58" i="1"/>
  <c r="AR249" i="1"/>
  <c r="AS249" i="1" s="1"/>
  <c r="AL105" i="1"/>
  <c r="AN104" i="1"/>
  <c r="AP104" i="1" s="1"/>
  <c r="AQ104" i="1" s="1"/>
  <c r="AO6" i="1"/>
  <c r="P7" i="1"/>
  <c r="R6" i="1"/>
  <c r="S6" i="1"/>
  <c r="AL81" i="1"/>
  <c r="AN80" i="1"/>
  <c r="AP80" i="1" s="1"/>
  <c r="AQ80" i="1" s="1"/>
  <c r="AR80" i="1" s="1"/>
  <c r="AS80" i="1" s="1"/>
  <c r="AR79" i="1"/>
  <c r="AS79" i="1" s="1"/>
  <c r="AP250" i="1"/>
  <c r="AQ250" i="1" s="1"/>
  <c r="AR250" i="1" s="1"/>
  <c r="Y6" i="1"/>
  <c r="W7" i="1"/>
  <c r="AN226" i="1"/>
  <c r="AP226" i="1" s="1"/>
  <c r="AQ226" i="1" s="1"/>
  <c r="AR226" i="1" s="1"/>
  <c r="AS226" i="1" s="1"/>
  <c r="AL227" i="1"/>
  <c r="AS103" i="1"/>
  <c r="AC154" i="1"/>
  <c r="AM153" i="1"/>
  <c r="AC35" i="1"/>
  <c r="AM34" i="1"/>
  <c r="AN202" i="1"/>
  <c r="AP202" i="1" s="1"/>
  <c r="AQ202" i="1" s="1"/>
  <c r="AR202" i="1" s="1"/>
  <c r="AL203" i="1"/>
  <c r="AC7" i="1"/>
  <c r="AM6" i="1"/>
  <c r="V6" i="1"/>
  <c r="T7" i="1"/>
  <c r="T254" i="1"/>
  <c r="V253" i="1"/>
  <c r="R106" i="1"/>
  <c r="S106" i="1"/>
  <c r="AO106" i="1"/>
  <c r="P107" i="1"/>
  <c r="W132" i="1"/>
  <c r="Y34" i="1"/>
  <c r="W35" i="1"/>
  <c r="AS250" i="1"/>
  <c r="Y227" i="1"/>
  <c r="W228" i="1"/>
  <c r="X130" i="1"/>
  <c r="Y129" i="1"/>
  <c r="AM276" i="1"/>
  <c r="AC277" i="1"/>
  <c r="X83" i="1"/>
  <c r="Y82" i="1"/>
  <c r="AO276" i="1"/>
  <c r="R276" i="1"/>
  <c r="S276" i="1"/>
  <c r="P277" i="1"/>
  <c r="T209" i="1"/>
  <c r="AN127" i="1"/>
  <c r="AL128" i="1"/>
  <c r="AC84" i="1"/>
  <c r="AM83" i="1"/>
  <c r="AO252" i="1"/>
  <c r="R252" i="1"/>
  <c r="P253" i="1"/>
  <c r="S252" i="1"/>
  <c r="AC228" i="1"/>
  <c r="AM227" i="1"/>
  <c r="W88" i="1"/>
  <c r="W59" i="1"/>
  <c r="Y58" i="1"/>
  <c r="S152" i="1"/>
  <c r="P153" i="1"/>
  <c r="R152" i="1"/>
  <c r="AO152" i="1"/>
  <c r="AO58" i="1"/>
  <c r="S58" i="1"/>
  <c r="P59" i="1"/>
  <c r="R58" i="1"/>
  <c r="T158" i="1"/>
  <c r="V157" i="1"/>
  <c r="AM128" i="1"/>
  <c r="AC129" i="1"/>
  <c r="AO84" i="1"/>
  <c r="R84" i="1"/>
  <c r="S84" i="1"/>
  <c r="P85" i="1"/>
  <c r="AC60" i="1"/>
  <c r="AM59" i="1"/>
  <c r="AC252" i="1"/>
  <c r="AM251" i="1"/>
  <c r="AP251" i="1" s="1"/>
  <c r="AQ251" i="1" s="1"/>
  <c r="AR251" i="1" s="1"/>
  <c r="U279" i="1"/>
  <c r="V278" i="1"/>
  <c r="U207" i="1"/>
  <c r="V206" i="1"/>
  <c r="AS57" i="1"/>
  <c r="AM180" i="1"/>
  <c r="AC181" i="1"/>
  <c r="AS150" i="1"/>
  <c r="AO204" i="1"/>
  <c r="R204" i="1"/>
  <c r="S204" i="1"/>
  <c r="P205" i="1"/>
  <c r="Y204" i="1"/>
  <c r="W205" i="1"/>
  <c r="AN251" i="1"/>
  <c r="AL252" i="1"/>
  <c r="Y155" i="1"/>
  <c r="W156" i="1"/>
  <c r="T84" i="1"/>
  <c r="V83" i="1"/>
  <c r="Q36" i="1"/>
  <c r="AS274" i="1"/>
  <c r="T281" i="1"/>
  <c r="AR274" i="1"/>
  <c r="T37" i="1"/>
  <c r="V36" i="1"/>
  <c r="AR57" i="1"/>
  <c r="T229" i="1"/>
  <c r="V228" i="1"/>
  <c r="Y277" i="1"/>
  <c r="W278" i="1"/>
  <c r="T129" i="1"/>
  <c r="V128" i="1"/>
  <c r="AN275" i="1"/>
  <c r="AP275" i="1" s="1"/>
  <c r="AQ275" i="1" s="1"/>
  <c r="AL276" i="1"/>
  <c r="AS56" i="1"/>
  <c r="AN6" i="1"/>
  <c r="AP6" i="1" s="1"/>
  <c r="AQ6" i="1" s="1"/>
  <c r="AL7" i="1"/>
  <c r="T106" i="1"/>
  <c r="V105" i="1"/>
  <c r="AN152" i="1"/>
  <c r="AP152" i="1" s="1"/>
  <c r="AL153" i="1"/>
  <c r="AC206" i="1"/>
  <c r="AM205" i="1"/>
  <c r="AS126" i="1"/>
  <c r="AO227" i="1"/>
  <c r="R227" i="1"/>
  <c r="S227" i="1"/>
  <c r="P228" i="1"/>
  <c r="AR5" i="1"/>
  <c r="AS5" i="1" s="1"/>
  <c r="AQ151" i="1"/>
  <c r="W107" i="1"/>
  <c r="Y106" i="1"/>
  <c r="Y180" i="1"/>
  <c r="W181" i="1"/>
  <c r="AP127" i="1"/>
  <c r="AQ127" i="1" s="1"/>
  <c r="AS225" i="1"/>
  <c r="AO128" i="1"/>
  <c r="R128" i="1"/>
  <c r="P129" i="1"/>
  <c r="S128" i="1"/>
  <c r="S179" i="1"/>
  <c r="P180" i="1"/>
  <c r="R179" i="1"/>
  <c r="AO179" i="1"/>
  <c r="AM105" i="1"/>
  <c r="AC106" i="1"/>
  <c r="T60" i="1"/>
  <c r="V59" i="1"/>
  <c r="V178" i="1"/>
  <c r="T179" i="1"/>
  <c r="AR104" i="1" l="1"/>
  <c r="AS104" i="1"/>
  <c r="W8" i="1"/>
  <c r="Y7" i="1"/>
  <c r="AR31" i="1"/>
  <c r="AS31" i="1"/>
  <c r="AL82" i="1"/>
  <c r="AN81" i="1"/>
  <c r="AP81" i="1" s="1"/>
  <c r="AQ81" i="1" s="1"/>
  <c r="AR81" i="1" s="1"/>
  <c r="AS81" i="1" s="1"/>
  <c r="AL228" i="1"/>
  <c r="AN227" i="1"/>
  <c r="AP227" i="1" s="1"/>
  <c r="AQ227" i="1" s="1"/>
  <c r="AO7" i="1"/>
  <c r="R7" i="1"/>
  <c r="S7" i="1"/>
  <c r="P8" i="1"/>
  <c r="AQ152" i="1"/>
  <c r="AM7" i="1"/>
  <c r="AC8" i="1"/>
  <c r="AN105" i="1"/>
  <c r="AP105" i="1" s="1"/>
  <c r="AQ105" i="1" s="1"/>
  <c r="AL106" i="1"/>
  <c r="AR176" i="1"/>
  <c r="AS176" i="1"/>
  <c r="AN203" i="1"/>
  <c r="AP203" i="1" s="1"/>
  <c r="AQ203" i="1" s="1"/>
  <c r="AR203" i="1" s="1"/>
  <c r="AS203" i="1" s="1"/>
  <c r="AL204" i="1"/>
  <c r="Y255" i="1"/>
  <c r="W256" i="1"/>
  <c r="AL33" i="1"/>
  <c r="AN32" i="1"/>
  <c r="AP32" i="1" s="1"/>
  <c r="AQ32" i="1" s="1"/>
  <c r="AN58" i="1"/>
  <c r="AP58" i="1" s="1"/>
  <c r="AQ58" i="1" s="1"/>
  <c r="AL59" i="1"/>
  <c r="AS202" i="1"/>
  <c r="P35" i="1"/>
  <c r="R34" i="1"/>
  <c r="AO34" i="1"/>
  <c r="S34" i="1"/>
  <c r="AC155" i="1"/>
  <c r="AM154" i="1"/>
  <c r="AN177" i="1"/>
  <c r="AP177" i="1" s="1"/>
  <c r="AQ177" i="1" s="1"/>
  <c r="AR177" i="1" s="1"/>
  <c r="AS177" i="1" s="1"/>
  <c r="AL178" i="1"/>
  <c r="T8" i="1"/>
  <c r="V7" i="1"/>
  <c r="AC36" i="1"/>
  <c r="AM35" i="1"/>
  <c r="AR275" i="1"/>
  <c r="AS275" i="1" s="1"/>
  <c r="AM206" i="1"/>
  <c r="AC207" i="1"/>
  <c r="AN153" i="1"/>
  <c r="AP153" i="1" s="1"/>
  <c r="AL154" i="1"/>
  <c r="AN7" i="1"/>
  <c r="AP7" i="1" s="1"/>
  <c r="AL8" i="1"/>
  <c r="W89" i="1"/>
  <c r="P254" i="1"/>
  <c r="R253" i="1"/>
  <c r="S253" i="1"/>
  <c r="AO253" i="1"/>
  <c r="AR6" i="1"/>
  <c r="AS6" i="1" s="1"/>
  <c r="Y205" i="1"/>
  <c r="W206" i="1"/>
  <c r="AC61" i="1"/>
  <c r="AM60" i="1"/>
  <c r="X131" i="1"/>
  <c r="Y130" i="1"/>
  <c r="W133" i="1"/>
  <c r="AM181" i="1"/>
  <c r="AC182" i="1"/>
  <c r="P181" i="1"/>
  <c r="R180" i="1"/>
  <c r="S180" i="1"/>
  <c r="AO180" i="1"/>
  <c r="T85" i="1"/>
  <c r="V84" i="1"/>
  <c r="AO59" i="1"/>
  <c r="P60" i="1"/>
  <c r="R59" i="1"/>
  <c r="S59" i="1"/>
  <c r="W279" i="1"/>
  <c r="Y278" i="1"/>
  <c r="AM252" i="1"/>
  <c r="AC253" i="1"/>
  <c r="T282" i="1"/>
  <c r="Y156" i="1"/>
  <c r="W157" i="1"/>
  <c r="S205" i="1"/>
  <c r="R205" i="1"/>
  <c r="AO205" i="1"/>
  <c r="P206" i="1"/>
  <c r="U208" i="1"/>
  <c r="V207" i="1"/>
  <c r="AS251" i="1"/>
  <c r="AO85" i="1"/>
  <c r="R85" i="1"/>
  <c r="S85" i="1"/>
  <c r="P86" i="1"/>
  <c r="AR58" i="1"/>
  <c r="AS58" i="1" s="1"/>
  <c r="AC229" i="1"/>
  <c r="AM228" i="1"/>
  <c r="X84" i="1"/>
  <c r="Y83" i="1"/>
  <c r="Y228" i="1"/>
  <c r="W229" i="1"/>
  <c r="AO107" i="1"/>
  <c r="R107" i="1"/>
  <c r="P108" i="1"/>
  <c r="S107" i="1"/>
  <c r="Y181" i="1"/>
  <c r="W182" i="1"/>
  <c r="S277" i="1"/>
  <c r="AO277" i="1"/>
  <c r="R277" i="1"/>
  <c r="P278" i="1"/>
  <c r="T230" i="1"/>
  <c r="V229" i="1"/>
  <c r="AN252" i="1"/>
  <c r="AL253" i="1"/>
  <c r="AR152" i="1"/>
  <c r="AC85" i="1"/>
  <c r="AM84" i="1"/>
  <c r="T107" i="1"/>
  <c r="V106" i="1"/>
  <c r="T210" i="1"/>
  <c r="V158" i="1"/>
  <c r="T159" i="1"/>
  <c r="Y107" i="1"/>
  <c r="W108" i="1"/>
  <c r="R228" i="1"/>
  <c r="S228" i="1"/>
  <c r="AO228" i="1"/>
  <c r="P229" i="1"/>
  <c r="R129" i="1"/>
  <c r="P130" i="1"/>
  <c r="AO129" i="1"/>
  <c r="S129" i="1"/>
  <c r="V129" i="1"/>
  <c r="T130" i="1"/>
  <c r="T61" i="1"/>
  <c r="V60" i="1"/>
  <c r="AN276" i="1"/>
  <c r="AP276" i="1" s="1"/>
  <c r="AQ276" i="1" s="1"/>
  <c r="AL277" i="1"/>
  <c r="V37" i="1"/>
  <c r="T38" i="1"/>
  <c r="U280" i="1"/>
  <c r="V279" i="1"/>
  <c r="R153" i="1"/>
  <c r="S153" i="1"/>
  <c r="P154" i="1"/>
  <c r="AO153" i="1"/>
  <c r="AN128" i="1"/>
  <c r="AL129" i="1"/>
  <c r="Y35" i="1"/>
  <c r="W36" i="1"/>
  <c r="Y59" i="1"/>
  <c r="W60" i="1"/>
  <c r="AS152" i="1"/>
  <c r="V179" i="1"/>
  <c r="T180" i="1"/>
  <c r="AC107" i="1"/>
  <c r="AM106" i="1"/>
  <c r="Q37" i="1"/>
  <c r="AC130" i="1"/>
  <c r="AM129" i="1"/>
  <c r="AR127" i="1"/>
  <c r="AS127" i="1" s="1"/>
  <c r="AP128" i="1"/>
  <c r="AQ128" i="1" s="1"/>
  <c r="AC278" i="1"/>
  <c r="AM277" i="1"/>
  <c r="AR151" i="1"/>
  <c r="AS151" i="1" s="1"/>
  <c r="V254" i="1"/>
  <c r="T255" i="1"/>
  <c r="AR105" i="1" l="1"/>
  <c r="AS105" i="1"/>
  <c r="AC156" i="1"/>
  <c r="AM155" i="1"/>
  <c r="AC37" i="1"/>
  <c r="AM36" i="1"/>
  <c r="AN228" i="1"/>
  <c r="AP228" i="1" s="1"/>
  <c r="AQ228" i="1" s="1"/>
  <c r="AR228" i="1" s="1"/>
  <c r="AL229" i="1"/>
  <c r="AQ7" i="1"/>
  <c r="AL83" i="1"/>
  <c r="AN82" i="1"/>
  <c r="AP82" i="1" s="1"/>
  <c r="AQ82" i="1" s="1"/>
  <c r="AR82" i="1" s="1"/>
  <c r="AS82" i="1" s="1"/>
  <c r="AN204" i="1"/>
  <c r="AP204" i="1" s="1"/>
  <c r="AQ204" i="1" s="1"/>
  <c r="AL205" i="1"/>
  <c r="P36" i="1"/>
  <c r="AO35" i="1"/>
  <c r="S35" i="1"/>
  <c r="R35" i="1"/>
  <c r="AN59" i="1"/>
  <c r="AP59" i="1" s="1"/>
  <c r="AQ59" i="1" s="1"/>
  <c r="AR59" i="1" s="1"/>
  <c r="AL60" i="1"/>
  <c r="AM8" i="1"/>
  <c r="AC9" i="1"/>
  <c r="V8" i="1"/>
  <c r="T9" i="1"/>
  <c r="AS32" i="1"/>
  <c r="AR32" i="1"/>
  <c r="AN106" i="1"/>
  <c r="AL107" i="1"/>
  <c r="AP106" i="1"/>
  <c r="AQ106" i="1" s="1"/>
  <c r="AN178" i="1"/>
  <c r="AP178" i="1" s="1"/>
  <c r="AQ178" i="1" s="1"/>
  <c r="AL179" i="1"/>
  <c r="AL34" i="1"/>
  <c r="AN33" i="1"/>
  <c r="AP33" i="1" s="1"/>
  <c r="AQ33" i="1" s="1"/>
  <c r="AR33" i="1" s="1"/>
  <c r="AS33" i="1" s="1"/>
  <c r="Y8" i="1"/>
  <c r="W9" i="1"/>
  <c r="W257" i="1"/>
  <c r="Y256" i="1"/>
  <c r="P9" i="1"/>
  <c r="R8" i="1"/>
  <c r="S8" i="1"/>
  <c r="AO8" i="1"/>
  <c r="AR276" i="1"/>
  <c r="AS276" i="1" s="1"/>
  <c r="X85" i="1"/>
  <c r="Y84" i="1"/>
  <c r="AN277" i="1"/>
  <c r="AP277" i="1" s="1"/>
  <c r="AQ277" i="1" s="1"/>
  <c r="AL278" i="1"/>
  <c r="W61" i="1"/>
  <c r="Y60" i="1"/>
  <c r="AN253" i="1"/>
  <c r="AL254" i="1"/>
  <c r="AC254" i="1"/>
  <c r="AM253" i="1"/>
  <c r="AP253" i="1" s="1"/>
  <c r="AQ253" i="1" s="1"/>
  <c r="AR253" i="1" s="1"/>
  <c r="AM207" i="1"/>
  <c r="AC208" i="1"/>
  <c r="V180" i="1"/>
  <c r="T181" i="1"/>
  <c r="AO254" i="1"/>
  <c r="R254" i="1"/>
  <c r="P255" i="1"/>
  <c r="S254" i="1"/>
  <c r="T160" i="1"/>
  <c r="V159" i="1"/>
  <c r="Y182" i="1"/>
  <c r="W183" i="1"/>
  <c r="AC230" i="1"/>
  <c r="AM229" i="1"/>
  <c r="U209" i="1"/>
  <c r="V208" i="1"/>
  <c r="AP252" i="1"/>
  <c r="AQ252" i="1" s="1"/>
  <c r="T39" i="1"/>
  <c r="V38" i="1"/>
  <c r="Y108" i="1"/>
  <c r="W109" i="1"/>
  <c r="Q38" i="1"/>
  <c r="Y36" i="1"/>
  <c r="W37" i="1"/>
  <c r="AO206" i="1"/>
  <c r="R206" i="1"/>
  <c r="S206" i="1"/>
  <c r="P207" i="1"/>
  <c r="W134" i="1"/>
  <c r="AM278" i="1"/>
  <c r="AC279" i="1"/>
  <c r="T283" i="1"/>
  <c r="T211" i="1"/>
  <c r="AO86" i="1"/>
  <c r="P87" i="1"/>
  <c r="R86" i="1"/>
  <c r="S86" i="1"/>
  <c r="W280" i="1"/>
  <c r="Y279" i="1"/>
  <c r="T86" i="1"/>
  <c r="V85" i="1"/>
  <c r="Y206" i="1"/>
  <c r="W207" i="1"/>
  <c r="W90" i="1"/>
  <c r="AR227" i="1"/>
  <c r="AS227" i="1" s="1"/>
  <c r="AN129" i="1"/>
  <c r="AP129" i="1" s="1"/>
  <c r="AQ129" i="1" s="1"/>
  <c r="AL130" i="1"/>
  <c r="U281" i="1"/>
  <c r="V280" i="1"/>
  <c r="AO130" i="1"/>
  <c r="R130" i="1"/>
  <c r="S130" i="1"/>
  <c r="P131" i="1"/>
  <c r="X132" i="1"/>
  <c r="Y131" i="1"/>
  <c r="AN8" i="1"/>
  <c r="AL9" i="1"/>
  <c r="AO181" i="1"/>
  <c r="P182" i="1"/>
  <c r="R181" i="1"/>
  <c r="S181" i="1"/>
  <c r="AM182" i="1"/>
  <c r="AC183" i="1"/>
  <c r="AC131" i="1"/>
  <c r="AM130" i="1"/>
  <c r="T62" i="1"/>
  <c r="V61" i="1"/>
  <c r="T256" i="1"/>
  <c r="V255" i="1"/>
  <c r="R108" i="1"/>
  <c r="S108" i="1"/>
  <c r="AO108" i="1"/>
  <c r="P109" i="1"/>
  <c r="AR128" i="1"/>
  <c r="AS128" i="1" s="1"/>
  <c r="V130" i="1"/>
  <c r="T131" i="1"/>
  <c r="AC62" i="1"/>
  <c r="AM61" i="1"/>
  <c r="AM85" i="1"/>
  <c r="AC86" i="1"/>
  <c r="Y157" i="1"/>
  <c r="W158" i="1"/>
  <c r="AN154" i="1"/>
  <c r="AP154" i="1" s="1"/>
  <c r="AL155" i="1"/>
  <c r="AO278" i="1"/>
  <c r="R278" i="1"/>
  <c r="P279" i="1"/>
  <c r="S278" i="1"/>
  <c r="S154" i="1"/>
  <c r="P155" i="1"/>
  <c r="R154" i="1"/>
  <c r="AO154" i="1"/>
  <c r="AO60" i="1"/>
  <c r="S60" i="1"/>
  <c r="R60" i="1"/>
  <c r="P61" i="1"/>
  <c r="T108" i="1"/>
  <c r="V107" i="1"/>
  <c r="AM107" i="1"/>
  <c r="AC108" i="1"/>
  <c r="P230" i="1"/>
  <c r="R229" i="1"/>
  <c r="S229" i="1"/>
  <c r="AO229" i="1"/>
  <c r="AR106" i="1"/>
  <c r="AS106" i="1" s="1"/>
  <c r="T231" i="1"/>
  <c r="V230" i="1"/>
  <c r="W230" i="1"/>
  <c r="Y229" i="1"/>
  <c r="AQ153" i="1"/>
  <c r="AR153" i="1" s="1"/>
  <c r="AN34" i="1" l="1"/>
  <c r="AP34" i="1" s="1"/>
  <c r="AQ34" i="1" s="1"/>
  <c r="AL35" i="1"/>
  <c r="AL61" i="1"/>
  <c r="AN60" i="1"/>
  <c r="AP60" i="1" s="1"/>
  <c r="AN179" i="1"/>
  <c r="AP179" i="1" s="1"/>
  <c r="AQ179" i="1" s="1"/>
  <c r="AR179" i="1" s="1"/>
  <c r="AS179" i="1" s="1"/>
  <c r="AL180" i="1"/>
  <c r="AN229" i="1"/>
  <c r="AP229" i="1" s="1"/>
  <c r="AQ229" i="1" s="1"/>
  <c r="AL230" i="1"/>
  <c r="AR204" i="1"/>
  <c r="AS204" i="1" s="1"/>
  <c r="AP8" i="1"/>
  <c r="AQ8" i="1" s="1"/>
  <c r="AS178" i="1"/>
  <c r="AR178" i="1"/>
  <c r="Y9" i="1"/>
  <c r="W10" i="1"/>
  <c r="AL108" i="1"/>
  <c r="AN107" i="1"/>
  <c r="AP107" i="1" s="1"/>
  <c r="AQ107" i="1" s="1"/>
  <c r="AC38" i="1"/>
  <c r="AM37" i="1"/>
  <c r="P10" i="1"/>
  <c r="S9" i="1"/>
  <c r="R9" i="1"/>
  <c r="AO9" i="1"/>
  <c r="P37" i="1"/>
  <c r="R36" i="1"/>
  <c r="AO36" i="1"/>
  <c r="S36" i="1"/>
  <c r="AC10" i="1"/>
  <c r="AM9" i="1"/>
  <c r="AN83" i="1"/>
  <c r="AP83" i="1" s="1"/>
  <c r="AQ83" i="1" s="1"/>
  <c r="AR83" i="1" s="1"/>
  <c r="AS83" i="1" s="1"/>
  <c r="AL84" i="1"/>
  <c r="AC157" i="1"/>
  <c r="AM156" i="1"/>
  <c r="AR7" i="1"/>
  <c r="AS7" i="1" s="1"/>
  <c r="Y257" i="1"/>
  <c r="W258" i="1"/>
  <c r="T10" i="1"/>
  <c r="V9" i="1"/>
  <c r="AN205" i="1"/>
  <c r="AP205" i="1" s="1"/>
  <c r="AQ205" i="1" s="1"/>
  <c r="AR205" i="1" s="1"/>
  <c r="AS205" i="1" s="1"/>
  <c r="AL206" i="1"/>
  <c r="AR277" i="1"/>
  <c r="AS277" i="1" s="1"/>
  <c r="AR129" i="1"/>
  <c r="AS129" i="1" s="1"/>
  <c r="AO109" i="1"/>
  <c r="R109" i="1"/>
  <c r="S109" i="1"/>
  <c r="P110" i="1"/>
  <c r="W281" i="1"/>
  <c r="Y280" i="1"/>
  <c r="Q39" i="1"/>
  <c r="U210" i="1"/>
  <c r="V209" i="1"/>
  <c r="AN278" i="1"/>
  <c r="AL279" i="1"/>
  <c r="AS253" i="1"/>
  <c r="AR252" i="1"/>
  <c r="AS252" i="1" s="1"/>
  <c r="W91" i="1"/>
  <c r="AC231" i="1"/>
  <c r="AM230" i="1"/>
  <c r="AM254" i="1"/>
  <c r="AC255" i="1"/>
  <c r="Y207" i="1"/>
  <c r="W208" i="1"/>
  <c r="Y109" i="1"/>
  <c r="W110" i="1"/>
  <c r="W184" i="1"/>
  <c r="Y183" i="1"/>
  <c r="AO255" i="1"/>
  <c r="P256" i="1"/>
  <c r="R255" i="1"/>
  <c r="S255" i="1"/>
  <c r="AS228" i="1"/>
  <c r="W159" i="1"/>
  <c r="Y158" i="1"/>
  <c r="T284" i="1"/>
  <c r="R230" i="1"/>
  <c r="AO230" i="1"/>
  <c r="P231" i="1"/>
  <c r="S230" i="1"/>
  <c r="V256" i="1"/>
  <c r="T257" i="1"/>
  <c r="P183" i="1"/>
  <c r="R182" i="1"/>
  <c r="AO182" i="1"/>
  <c r="S182" i="1"/>
  <c r="AN130" i="1"/>
  <c r="AP130" i="1" s="1"/>
  <c r="AQ130" i="1" s="1"/>
  <c r="AR130" i="1" s="1"/>
  <c r="AL131" i="1"/>
  <c r="S87" i="1"/>
  <c r="P88" i="1"/>
  <c r="R87" i="1"/>
  <c r="AO87" i="1"/>
  <c r="AP278" i="1"/>
  <c r="AQ278" i="1" s="1"/>
  <c r="AN254" i="1"/>
  <c r="AL255" i="1"/>
  <c r="AO131" i="1"/>
  <c r="P132" i="1"/>
  <c r="R131" i="1"/>
  <c r="S131" i="1"/>
  <c r="V108" i="1"/>
  <c r="T109" i="1"/>
  <c r="AC280" i="1"/>
  <c r="AM279" i="1"/>
  <c r="AC109" i="1"/>
  <c r="AM108" i="1"/>
  <c r="AM86" i="1"/>
  <c r="AC87" i="1"/>
  <c r="T132" i="1"/>
  <c r="V131" i="1"/>
  <c r="AS59" i="1"/>
  <c r="AS153" i="1"/>
  <c r="AR278" i="1"/>
  <c r="V62" i="1"/>
  <c r="T63" i="1"/>
  <c r="AN9" i="1"/>
  <c r="AP9" i="1" s="1"/>
  <c r="AQ9" i="1" s="1"/>
  <c r="AL10" i="1"/>
  <c r="V160" i="1"/>
  <c r="T161" i="1"/>
  <c r="T182" i="1"/>
  <c r="V181" i="1"/>
  <c r="X86" i="1"/>
  <c r="Y85" i="1"/>
  <c r="AC184" i="1"/>
  <c r="AM183" i="1"/>
  <c r="P156" i="1"/>
  <c r="AO155" i="1"/>
  <c r="S155" i="1"/>
  <c r="R155" i="1"/>
  <c r="P280" i="1"/>
  <c r="R279" i="1"/>
  <c r="S279" i="1"/>
  <c r="AO279" i="1"/>
  <c r="AO61" i="1"/>
  <c r="R61" i="1"/>
  <c r="S61" i="1"/>
  <c r="P62" i="1"/>
  <c r="Y37" i="1"/>
  <c r="W38" i="1"/>
  <c r="V231" i="1"/>
  <c r="T232" i="1"/>
  <c r="AR8" i="1"/>
  <c r="AS8" i="1" s="1"/>
  <c r="T212" i="1"/>
  <c r="W135" i="1"/>
  <c r="Y230" i="1"/>
  <c r="W231" i="1"/>
  <c r="AN155" i="1"/>
  <c r="AP155" i="1" s="1"/>
  <c r="AQ155" i="1" s="1"/>
  <c r="AL156" i="1"/>
  <c r="AM62" i="1"/>
  <c r="AC63" i="1"/>
  <c r="V39" i="1"/>
  <c r="T40" i="1"/>
  <c r="AM208" i="1"/>
  <c r="AC209" i="1"/>
  <c r="Y61" i="1"/>
  <c r="W62" i="1"/>
  <c r="T87" i="1"/>
  <c r="V86" i="1"/>
  <c r="U282" i="1"/>
  <c r="V281" i="1"/>
  <c r="AQ60" i="1"/>
  <c r="AR60" i="1" s="1"/>
  <c r="AQ154" i="1"/>
  <c r="AC132" i="1"/>
  <c r="AM131" i="1"/>
  <c r="X133" i="1"/>
  <c r="Y132" i="1"/>
  <c r="S207" i="1"/>
  <c r="R207" i="1"/>
  <c r="P208" i="1"/>
  <c r="AO207" i="1"/>
  <c r="AR107" i="1" l="1"/>
  <c r="AS107" i="1"/>
  <c r="AC158" i="1"/>
  <c r="AM157" i="1"/>
  <c r="AN180" i="1"/>
  <c r="AP180" i="1" s="1"/>
  <c r="AQ180" i="1" s="1"/>
  <c r="AL181" i="1"/>
  <c r="AN230" i="1"/>
  <c r="AL231" i="1"/>
  <c r="AL85" i="1"/>
  <c r="AN84" i="1"/>
  <c r="AP84" i="1" s="1"/>
  <c r="AQ84" i="1" s="1"/>
  <c r="AR84" i="1" s="1"/>
  <c r="AS84" i="1" s="1"/>
  <c r="AL207" i="1"/>
  <c r="AN206" i="1"/>
  <c r="AP206" i="1" s="1"/>
  <c r="AQ206" i="1" s="1"/>
  <c r="AR206" i="1" s="1"/>
  <c r="AL109" i="1"/>
  <c r="AN108" i="1"/>
  <c r="AP108" i="1"/>
  <c r="AQ108" i="1" s="1"/>
  <c r="T11" i="1"/>
  <c r="V10" i="1"/>
  <c r="Y10" i="1"/>
  <c r="W11" i="1"/>
  <c r="AM38" i="1"/>
  <c r="AC39" i="1"/>
  <c r="Y258" i="1"/>
  <c r="W259" i="1"/>
  <c r="AN61" i="1"/>
  <c r="AP61" i="1" s="1"/>
  <c r="AQ61" i="1" s="1"/>
  <c r="AR61" i="1" s="1"/>
  <c r="AS61" i="1" s="1"/>
  <c r="AL62" i="1"/>
  <c r="P38" i="1"/>
  <c r="AO37" i="1"/>
  <c r="S37" i="1"/>
  <c r="R37" i="1"/>
  <c r="AN35" i="1"/>
  <c r="AP35" i="1" s="1"/>
  <c r="AQ35" i="1" s="1"/>
  <c r="AR35" i="1" s="1"/>
  <c r="AS35" i="1" s="1"/>
  <c r="AL36" i="1"/>
  <c r="AR34" i="1"/>
  <c r="AS34" i="1" s="1"/>
  <c r="P11" i="1"/>
  <c r="AO10" i="1"/>
  <c r="R10" i="1"/>
  <c r="S10" i="1"/>
  <c r="AC11" i="1"/>
  <c r="AM10" i="1"/>
  <c r="AP230" i="1"/>
  <c r="W63" i="1"/>
  <c r="Y62" i="1"/>
  <c r="S156" i="1"/>
  <c r="P157" i="1"/>
  <c r="R156" i="1"/>
  <c r="AO156" i="1"/>
  <c r="AO183" i="1"/>
  <c r="P184" i="1"/>
  <c r="R183" i="1"/>
  <c r="S183" i="1"/>
  <c r="AN279" i="1"/>
  <c r="AP279" i="1" s="1"/>
  <c r="AQ279" i="1" s="1"/>
  <c r="AR279" i="1" s="1"/>
  <c r="AL280" i="1"/>
  <c r="AN255" i="1"/>
  <c r="AL256" i="1"/>
  <c r="X134" i="1"/>
  <c r="Y133" i="1"/>
  <c r="AO62" i="1"/>
  <c r="S62" i="1"/>
  <c r="P63" i="1"/>
  <c r="R62" i="1"/>
  <c r="V182" i="1"/>
  <c r="T183" i="1"/>
  <c r="AS278" i="1"/>
  <c r="T258" i="1"/>
  <c r="V257" i="1"/>
  <c r="R110" i="1"/>
  <c r="S110" i="1"/>
  <c r="P111" i="1"/>
  <c r="AO110" i="1"/>
  <c r="AR155" i="1"/>
  <c r="AS155" i="1" s="1"/>
  <c r="T162" i="1"/>
  <c r="V161" i="1"/>
  <c r="AO256" i="1"/>
  <c r="R256" i="1"/>
  <c r="P257" i="1"/>
  <c r="S256" i="1"/>
  <c r="Y208" i="1"/>
  <c r="W209" i="1"/>
  <c r="AM209" i="1"/>
  <c r="AC210" i="1"/>
  <c r="AC133" i="1"/>
  <c r="AM132" i="1"/>
  <c r="V132" i="1"/>
  <c r="T133" i="1"/>
  <c r="AM280" i="1"/>
  <c r="AC281" i="1"/>
  <c r="U211" i="1"/>
  <c r="V210" i="1"/>
  <c r="R88" i="1"/>
  <c r="P89" i="1"/>
  <c r="AO88" i="1"/>
  <c r="S88" i="1"/>
  <c r="AN10" i="1"/>
  <c r="AP10" i="1" s="1"/>
  <c r="AL11" i="1"/>
  <c r="Y184" i="1"/>
  <c r="W185" i="1"/>
  <c r="W92" i="1"/>
  <c r="AO231" i="1"/>
  <c r="P232" i="1"/>
  <c r="S231" i="1"/>
  <c r="R231" i="1"/>
  <c r="T213" i="1"/>
  <c r="R208" i="1"/>
  <c r="S208" i="1"/>
  <c r="AO208" i="1"/>
  <c r="P209" i="1"/>
  <c r="AS9" i="1"/>
  <c r="AR9" i="1"/>
  <c r="AR229" i="1"/>
  <c r="AS229" i="1" s="1"/>
  <c r="Y110" i="1"/>
  <c r="W111" i="1"/>
  <c r="V87" i="1"/>
  <c r="T88" i="1"/>
  <c r="AC232" i="1"/>
  <c r="AM231" i="1"/>
  <c r="AC88" i="1"/>
  <c r="AM87" i="1"/>
  <c r="U283" i="1"/>
  <c r="V282" i="1"/>
  <c r="AS130" i="1"/>
  <c r="T233" i="1"/>
  <c r="V232" i="1"/>
  <c r="T64" i="1"/>
  <c r="V63" i="1"/>
  <c r="AM109" i="1"/>
  <c r="AC110" i="1"/>
  <c r="AN131" i="1"/>
  <c r="AP131" i="1" s="1"/>
  <c r="AQ131" i="1" s="1"/>
  <c r="AL132" i="1"/>
  <c r="AC256" i="1"/>
  <c r="AM255" i="1"/>
  <c r="Q40" i="1"/>
  <c r="Y281" i="1"/>
  <c r="W282" i="1"/>
  <c r="X87" i="1"/>
  <c r="Y86" i="1"/>
  <c r="Y231" i="1"/>
  <c r="W232" i="1"/>
  <c r="T41" i="1"/>
  <c r="V40" i="1"/>
  <c r="T110" i="1"/>
  <c r="V109" i="1"/>
  <c r="T285" i="1"/>
  <c r="AP254" i="1"/>
  <c r="AQ254" i="1" s="1"/>
  <c r="AN156" i="1"/>
  <c r="AP156" i="1" s="1"/>
  <c r="AL157" i="1"/>
  <c r="Y159" i="1"/>
  <c r="W160" i="1"/>
  <c r="W136" i="1"/>
  <c r="AS60" i="1"/>
  <c r="AR154" i="1"/>
  <c r="AS154" i="1" s="1"/>
  <c r="AC64" i="1"/>
  <c r="AM63" i="1"/>
  <c r="AO280" i="1"/>
  <c r="R280" i="1"/>
  <c r="S280" i="1"/>
  <c r="P281" i="1"/>
  <c r="Y38" i="1"/>
  <c r="W39" i="1"/>
  <c r="AM184" i="1"/>
  <c r="AC185" i="1"/>
  <c r="AO132" i="1"/>
  <c r="R132" i="1"/>
  <c r="S132" i="1"/>
  <c r="P133" i="1"/>
  <c r="AQ230" i="1"/>
  <c r="AR230" i="1" s="1"/>
  <c r="AC40" i="1" l="1"/>
  <c r="AM39" i="1"/>
  <c r="AN85" i="1"/>
  <c r="AP85" i="1" s="1"/>
  <c r="AQ85" i="1" s="1"/>
  <c r="AR85" i="1" s="1"/>
  <c r="AS85" i="1" s="1"/>
  <c r="AL86" i="1"/>
  <c r="AO11" i="1"/>
  <c r="S11" i="1"/>
  <c r="P12" i="1"/>
  <c r="R11" i="1"/>
  <c r="AN231" i="1"/>
  <c r="AP231" i="1" s="1"/>
  <c r="AQ231" i="1" s="1"/>
  <c r="AL232" i="1"/>
  <c r="AN36" i="1"/>
  <c r="AP36" i="1" s="1"/>
  <c r="AQ36" i="1" s="1"/>
  <c r="AR36" i="1" s="1"/>
  <c r="AS36" i="1" s="1"/>
  <c r="AL37" i="1"/>
  <c r="W12" i="1"/>
  <c r="Y11" i="1"/>
  <c r="AN207" i="1"/>
  <c r="AP207" i="1" s="1"/>
  <c r="AQ207" i="1" s="1"/>
  <c r="AR207" i="1" s="1"/>
  <c r="AS207" i="1" s="1"/>
  <c r="AL208" i="1"/>
  <c r="AQ10" i="1"/>
  <c r="AS10" i="1" s="1"/>
  <c r="AN181" i="1"/>
  <c r="AP181" i="1" s="1"/>
  <c r="AQ181" i="1" s="1"/>
  <c r="AL182" i="1"/>
  <c r="AR180" i="1"/>
  <c r="AS180" i="1"/>
  <c r="V11" i="1"/>
  <c r="T12" i="1"/>
  <c r="Y259" i="1"/>
  <c r="W260" i="1"/>
  <c r="AQ156" i="1"/>
  <c r="AC12" i="1"/>
  <c r="AM11" i="1"/>
  <c r="AR108" i="1"/>
  <c r="AS108" i="1" s="1"/>
  <c r="AC159" i="1"/>
  <c r="AM158" i="1"/>
  <c r="P39" i="1"/>
  <c r="AO38" i="1"/>
  <c r="R38" i="1"/>
  <c r="S38" i="1"/>
  <c r="AS206" i="1"/>
  <c r="AN62" i="1"/>
  <c r="AP62" i="1" s="1"/>
  <c r="AQ62" i="1" s="1"/>
  <c r="AL63" i="1"/>
  <c r="AL110" i="1"/>
  <c r="AN109" i="1"/>
  <c r="AP109" i="1" s="1"/>
  <c r="AQ109" i="1" s="1"/>
  <c r="AR109" i="1" s="1"/>
  <c r="AS109" i="1" s="1"/>
  <c r="AR131" i="1"/>
  <c r="AS131" i="1" s="1"/>
  <c r="AN157" i="1"/>
  <c r="AP157" i="1" s="1"/>
  <c r="AL158" i="1"/>
  <c r="AM232" i="1"/>
  <c r="AC233" i="1"/>
  <c r="T111" i="1"/>
  <c r="V110" i="1"/>
  <c r="AO89" i="1"/>
  <c r="P90" i="1"/>
  <c r="R89" i="1"/>
  <c r="S89" i="1"/>
  <c r="AS254" i="1"/>
  <c r="AR254" i="1"/>
  <c r="Q41" i="1"/>
  <c r="T214" i="1"/>
  <c r="Y185" i="1"/>
  <c r="W186" i="1"/>
  <c r="AC134" i="1"/>
  <c r="AM133" i="1"/>
  <c r="AN280" i="1"/>
  <c r="AP280" i="1" s="1"/>
  <c r="AQ280" i="1" s="1"/>
  <c r="AL281" i="1"/>
  <c r="AR156" i="1"/>
  <c r="R257" i="1"/>
  <c r="S257" i="1"/>
  <c r="AO257" i="1"/>
  <c r="P258" i="1"/>
  <c r="W93" i="1"/>
  <c r="U284" i="1"/>
  <c r="V283" i="1"/>
  <c r="AM210" i="1"/>
  <c r="AC211" i="1"/>
  <c r="AS279" i="1"/>
  <c r="T134" i="1"/>
  <c r="V133" i="1"/>
  <c r="AO111" i="1"/>
  <c r="R111" i="1"/>
  <c r="S111" i="1"/>
  <c r="P112" i="1"/>
  <c r="R63" i="1"/>
  <c r="S63" i="1"/>
  <c r="P64" i="1"/>
  <c r="AO63" i="1"/>
  <c r="R157" i="1"/>
  <c r="S157" i="1"/>
  <c r="AO157" i="1"/>
  <c r="P158" i="1"/>
  <c r="T234" i="1"/>
  <c r="V233" i="1"/>
  <c r="Y39" i="1"/>
  <c r="W40" i="1"/>
  <c r="V41" i="1"/>
  <c r="T42" i="1"/>
  <c r="W233" i="1"/>
  <c r="Y232" i="1"/>
  <c r="AN132" i="1"/>
  <c r="AP132" i="1" s="1"/>
  <c r="AQ132" i="1" s="1"/>
  <c r="AL133" i="1"/>
  <c r="T89" i="1"/>
  <c r="V88" i="1"/>
  <c r="R232" i="1"/>
  <c r="S232" i="1"/>
  <c r="AO232" i="1"/>
  <c r="P233" i="1"/>
  <c r="AS156" i="1"/>
  <c r="AC65" i="1"/>
  <c r="AM64" i="1"/>
  <c r="AN11" i="1"/>
  <c r="AP11" i="1" s="1"/>
  <c r="AQ11" i="1" s="1"/>
  <c r="AL12" i="1"/>
  <c r="AR62" i="1"/>
  <c r="AS62" i="1" s="1"/>
  <c r="AM256" i="1"/>
  <c r="AC257" i="1"/>
  <c r="AS230" i="1"/>
  <c r="AO133" i="1"/>
  <c r="R133" i="1"/>
  <c r="S133" i="1"/>
  <c r="P134" i="1"/>
  <c r="W137" i="1"/>
  <c r="AC111" i="1"/>
  <c r="AM110" i="1"/>
  <c r="AR10" i="1"/>
  <c r="U212" i="1"/>
  <c r="V211" i="1"/>
  <c r="V162" i="1"/>
  <c r="T163" i="1"/>
  <c r="AM185" i="1"/>
  <c r="AC186" i="1"/>
  <c r="X88" i="1"/>
  <c r="Y87" i="1"/>
  <c r="Y209" i="1"/>
  <c r="W210" i="1"/>
  <c r="V258" i="1"/>
  <c r="T259" i="1"/>
  <c r="Y63" i="1"/>
  <c r="W64" i="1"/>
  <c r="T184" i="1"/>
  <c r="V183" i="1"/>
  <c r="AP255" i="1"/>
  <c r="AQ255" i="1" s="1"/>
  <c r="Y111" i="1"/>
  <c r="W112" i="1"/>
  <c r="S209" i="1"/>
  <c r="R209" i="1"/>
  <c r="AO209" i="1"/>
  <c r="P210" i="1"/>
  <c r="AC282" i="1"/>
  <c r="AM281" i="1"/>
  <c r="X135" i="1"/>
  <c r="Y134" i="1"/>
  <c r="T286" i="1"/>
  <c r="W283" i="1"/>
  <c r="Y282" i="1"/>
  <c r="AC89" i="1"/>
  <c r="AM88" i="1"/>
  <c r="AO281" i="1"/>
  <c r="P282" i="1"/>
  <c r="S281" i="1"/>
  <c r="R281" i="1"/>
  <c r="Y160" i="1"/>
  <c r="W161" i="1"/>
  <c r="V64" i="1"/>
  <c r="T65" i="1"/>
  <c r="AN256" i="1"/>
  <c r="AL257" i="1"/>
  <c r="AO184" i="1"/>
  <c r="R184" i="1"/>
  <c r="P185" i="1"/>
  <c r="S184" i="1"/>
  <c r="AR231" i="1" l="1"/>
  <c r="AS231" i="1"/>
  <c r="AL233" i="1"/>
  <c r="AN232" i="1"/>
  <c r="AL64" i="1"/>
  <c r="AN63" i="1"/>
  <c r="AP63" i="1" s="1"/>
  <c r="AQ63" i="1" s="1"/>
  <c r="AR63" i="1" s="1"/>
  <c r="AS63" i="1" s="1"/>
  <c r="S12" i="1"/>
  <c r="R12" i="1"/>
  <c r="P13" i="1"/>
  <c r="AO12" i="1"/>
  <c r="AP110" i="1"/>
  <c r="AQ110" i="1" s="1"/>
  <c r="AR110" i="1" s="1"/>
  <c r="AM12" i="1"/>
  <c r="AC13" i="1"/>
  <c r="AN110" i="1"/>
  <c r="AL111" i="1"/>
  <c r="AL209" i="1"/>
  <c r="AN208" i="1"/>
  <c r="AP208" i="1" s="1"/>
  <c r="AQ208" i="1" s="1"/>
  <c r="AR208" i="1" s="1"/>
  <c r="AS208" i="1" s="1"/>
  <c r="Y260" i="1"/>
  <c r="W261" i="1"/>
  <c r="AL87" i="1"/>
  <c r="AN86" i="1"/>
  <c r="AP86" i="1" s="1"/>
  <c r="AQ86" i="1" s="1"/>
  <c r="AR86" i="1" s="1"/>
  <c r="AS86" i="1" s="1"/>
  <c r="AR181" i="1"/>
  <c r="AS181" i="1"/>
  <c r="AP232" i="1"/>
  <c r="AQ232" i="1" s="1"/>
  <c r="AR232" i="1" s="1"/>
  <c r="W13" i="1"/>
  <c r="Y12" i="1"/>
  <c r="AM159" i="1"/>
  <c r="AC160" i="1"/>
  <c r="AL183" i="1"/>
  <c r="AN182" i="1"/>
  <c r="AP182" i="1" s="1"/>
  <c r="AQ182" i="1" s="1"/>
  <c r="P40" i="1"/>
  <c r="R39" i="1"/>
  <c r="S39" i="1"/>
  <c r="AO39" i="1"/>
  <c r="T13" i="1"/>
  <c r="V12" i="1"/>
  <c r="AN37" i="1"/>
  <c r="AP37" i="1" s="1"/>
  <c r="AQ37" i="1" s="1"/>
  <c r="AL38" i="1"/>
  <c r="AM40" i="1"/>
  <c r="AC41" i="1"/>
  <c r="AR132" i="1"/>
  <c r="AS132" i="1" s="1"/>
  <c r="AR280" i="1"/>
  <c r="AS280" i="1" s="1"/>
  <c r="AO134" i="1"/>
  <c r="R134" i="1"/>
  <c r="S134" i="1"/>
  <c r="P135" i="1"/>
  <c r="AC66" i="1"/>
  <c r="AM65" i="1"/>
  <c r="U213" i="1"/>
  <c r="V212" i="1"/>
  <c r="AO64" i="1"/>
  <c r="S64" i="1"/>
  <c r="P65" i="1"/>
  <c r="R64" i="1"/>
  <c r="U285" i="1"/>
  <c r="V284" i="1"/>
  <c r="W187" i="1"/>
  <c r="Y186" i="1"/>
  <c r="T112" i="1"/>
  <c r="V111" i="1"/>
  <c r="W113" i="1"/>
  <c r="Y112" i="1"/>
  <c r="AC135" i="1"/>
  <c r="AM134" i="1"/>
  <c r="AR255" i="1"/>
  <c r="AS255" i="1" s="1"/>
  <c r="AN12" i="1"/>
  <c r="AL13" i="1"/>
  <c r="Y40" i="1"/>
  <c r="W41" i="1"/>
  <c r="W94" i="1"/>
  <c r="X136" i="1"/>
  <c r="Y135" i="1"/>
  <c r="T66" i="1"/>
  <c r="V65" i="1"/>
  <c r="X89" i="1"/>
  <c r="Y88" i="1"/>
  <c r="AR11" i="1"/>
  <c r="AS11" i="1" s="1"/>
  <c r="AN133" i="1"/>
  <c r="AL134" i="1"/>
  <c r="V134" i="1"/>
  <c r="T135" i="1"/>
  <c r="T215" i="1"/>
  <c r="AM233" i="1"/>
  <c r="AC234" i="1"/>
  <c r="Y210" i="1"/>
  <c r="W211" i="1"/>
  <c r="AP133" i="1"/>
  <c r="AQ133" i="1" s="1"/>
  <c r="AR133" i="1" s="1"/>
  <c r="AM282" i="1"/>
  <c r="AC283" i="1"/>
  <c r="W284" i="1"/>
  <c r="Y283" i="1"/>
  <c r="T185" i="1"/>
  <c r="V184" i="1"/>
  <c r="R112" i="1"/>
  <c r="S112" i="1"/>
  <c r="AO112" i="1"/>
  <c r="P113" i="1"/>
  <c r="R258" i="1"/>
  <c r="P259" i="1"/>
  <c r="S258" i="1"/>
  <c r="AO258" i="1"/>
  <c r="AM186" i="1"/>
  <c r="AC187" i="1"/>
  <c r="T235" i="1"/>
  <c r="V234" i="1"/>
  <c r="AN158" i="1"/>
  <c r="AP158" i="1" s="1"/>
  <c r="AL159" i="1"/>
  <c r="AO282" i="1"/>
  <c r="R282" i="1"/>
  <c r="P283" i="1"/>
  <c r="S282" i="1"/>
  <c r="AO185" i="1"/>
  <c r="P186" i="1"/>
  <c r="S185" i="1"/>
  <c r="R185" i="1"/>
  <c r="R210" i="1"/>
  <c r="S210" i="1"/>
  <c r="P211" i="1"/>
  <c r="AO210" i="1"/>
  <c r="AP256" i="1"/>
  <c r="AQ256" i="1" s="1"/>
  <c r="Y233" i="1"/>
  <c r="W234" i="1"/>
  <c r="S158" i="1"/>
  <c r="P159" i="1"/>
  <c r="R158" i="1"/>
  <c r="AO158" i="1"/>
  <c r="AM211" i="1"/>
  <c r="AC212" i="1"/>
  <c r="AQ157" i="1"/>
  <c r="AR157" i="1" s="1"/>
  <c r="AM257" i="1"/>
  <c r="AC258" i="1"/>
  <c r="Y161" i="1"/>
  <c r="W162" i="1"/>
  <c r="T90" i="1"/>
  <c r="V89" i="1"/>
  <c r="AM89" i="1"/>
  <c r="AC90" i="1"/>
  <c r="T260" i="1"/>
  <c r="V259" i="1"/>
  <c r="AM111" i="1"/>
  <c r="AC112" i="1"/>
  <c r="AO233" i="1"/>
  <c r="R233" i="1"/>
  <c r="S233" i="1"/>
  <c r="P234" i="1"/>
  <c r="T287" i="1"/>
  <c r="Q42" i="1"/>
  <c r="S90" i="1"/>
  <c r="R90" i="1"/>
  <c r="AO90" i="1"/>
  <c r="P91" i="1"/>
  <c r="T43" i="1"/>
  <c r="V42" i="1"/>
  <c r="W65" i="1"/>
  <c r="Y64" i="1"/>
  <c r="AS110" i="1"/>
  <c r="AN257" i="1"/>
  <c r="AL258" i="1"/>
  <c r="T164" i="1"/>
  <c r="V163" i="1"/>
  <c r="W138" i="1"/>
  <c r="AN281" i="1"/>
  <c r="AP281" i="1" s="1"/>
  <c r="AQ281" i="1" s="1"/>
  <c r="AL282" i="1"/>
  <c r="P41" i="1" l="1"/>
  <c r="S40" i="1"/>
  <c r="R40" i="1"/>
  <c r="AO40" i="1"/>
  <c r="R13" i="1"/>
  <c r="P14" i="1"/>
  <c r="AO13" i="1"/>
  <c r="S13" i="1"/>
  <c r="AN87" i="1"/>
  <c r="AP87" i="1" s="1"/>
  <c r="AQ87" i="1" s="1"/>
  <c r="AR87" i="1" s="1"/>
  <c r="AS87" i="1" s="1"/>
  <c r="AL88" i="1"/>
  <c r="AM41" i="1"/>
  <c r="AC42" i="1"/>
  <c r="W262" i="1"/>
  <c r="Y261" i="1"/>
  <c r="AR182" i="1"/>
  <c r="AS182" i="1"/>
  <c r="AN38" i="1"/>
  <c r="AP38" i="1" s="1"/>
  <c r="AQ38" i="1" s="1"/>
  <c r="AL39" i="1"/>
  <c r="AN183" i="1"/>
  <c r="AP183" i="1" s="1"/>
  <c r="AQ183" i="1" s="1"/>
  <c r="AL184" i="1"/>
  <c r="AL65" i="1"/>
  <c r="AN64" i="1"/>
  <c r="AP64" i="1" s="1"/>
  <c r="AQ64" i="1" s="1"/>
  <c r="AR64" i="1" s="1"/>
  <c r="AS37" i="1"/>
  <c r="AR37" i="1"/>
  <c r="AC161" i="1"/>
  <c r="AM160" i="1"/>
  <c r="AN209" i="1"/>
  <c r="AP209" i="1" s="1"/>
  <c r="AQ209" i="1" s="1"/>
  <c r="AL210" i="1"/>
  <c r="AS232" i="1"/>
  <c r="AN111" i="1"/>
  <c r="AP111" i="1" s="1"/>
  <c r="AQ111" i="1" s="1"/>
  <c r="AR111" i="1" s="1"/>
  <c r="AS111" i="1" s="1"/>
  <c r="AL112" i="1"/>
  <c r="AN233" i="1"/>
  <c r="AP233" i="1" s="1"/>
  <c r="AQ233" i="1" s="1"/>
  <c r="AR233" i="1" s="1"/>
  <c r="AL234" i="1"/>
  <c r="AQ158" i="1"/>
  <c r="AP12" i="1"/>
  <c r="AQ12" i="1" s="1"/>
  <c r="AR12" i="1" s="1"/>
  <c r="AS12" i="1" s="1"/>
  <c r="V13" i="1"/>
  <c r="T14" i="1"/>
  <c r="W14" i="1"/>
  <c r="Y13" i="1"/>
  <c r="AC14" i="1"/>
  <c r="AM13" i="1"/>
  <c r="AR281" i="1"/>
  <c r="AS281" i="1" s="1"/>
  <c r="AR256" i="1"/>
  <c r="AS256" i="1" s="1"/>
  <c r="Y65" i="1"/>
  <c r="W66" i="1"/>
  <c r="Q43" i="1"/>
  <c r="S211" i="1"/>
  <c r="R211" i="1"/>
  <c r="AO211" i="1"/>
  <c r="P212" i="1"/>
  <c r="AM187" i="1"/>
  <c r="AC188" i="1"/>
  <c r="AC235" i="1"/>
  <c r="AM234" i="1"/>
  <c r="X90" i="1"/>
  <c r="Y89" i="1"/>
  <c r="Y41" i="1"/>
  <c r="W42" i="1"/>
  <c r="W95" i="1"/>
  <c r="T91" i="1"/>
  <c r="V90" i="1"/>
  <c r="V185" i="1"/>
  <c r="T186" i="1"/>
  <c r="T67" i="1"/>
  <c r="V66" i="1"/>
  <c r="Y113" i="1"/>
  <c r="W114" i="1"/>
  <c r="AP257" i="1"/>
  <c r="AQ257" i="1" s="1"/>
  <c r="AP134" i="1"/>
  <c r="AQ134" i="1" s="1"/>
  <c r="Y211" i="1"/>
  <c r="W212" i="1"/>
  <c r="W139" i="1"/>
  <c r="T216" i="1"/>
  <c r="AM90" i="1"/>
  <c r="AC91" i="1"/>
  <c r="AR134" i="1"/>
  <c r="T288" i="1"/>
  <c r="R283" i="1"/>
  <c r="S283" i="1"/>
  <c r="AO283" i="1"/>
  <c r="P284" i="1"/>
  <c r="T136" i="1"/>
  <c r="V135" i="1"/>
  <c r="AN13" i="1"/>
  <c r="AL14" i="1"/>
  <c r="V112" i="1"/>
  <c r="T113" i="1"/>
  <c r="R65" i="1"/>
  <c r="S65" i="1"/>
  <c r="P66" i="1"/>
  <c r="AO65" i="1"/>
  <c r="AC113" i="1"/>
  <c r="AM112" i="1"/>
  <c r="V43" i="1"/>
  <c r="T44" i="1"/>
  <c r="AR158" i="1"/>
  <c r="AS158" i="1" s="1"/>
  <c r="AO91" i="1"/>
  <c r="P92" i="1"/>
  <c r="R91" i="1"/>
  <c r="S91" i="1"/>
  <c r="R159" i="1"/>
  <c r="P160" i="1"/>
  <c r="S159" i="1"/>
  <c r="AO159" i="1"/>
  <c r="AO186" i="1"/>
  <c r="P187" i="1"/>
  <c r="R186" i="1"/>
  <c r="S186" i="1"/>
  <c r="X137" i="1"/>
  <c r="Y136" i="1"/>
  <c r="U214" i="1"/>
  <c r="V213" i="1"/>
  <c r="AS157" i="1"/>
  <c r="V164" i="1"/>
  <c r="T165" i="1"/>
  <c r="AR282" i="1"/>
  <c r="W285" i="1"/>
  <c r="Y284" i="1"/>
  <c r="AN134" i="1"/>
  <c r="AL135" i="1"/>
  <c r="Y187" i="1"/>
  <c r="W188" i="1"/>
  <c r="AC136" i="1"/>
  <c r="AM135" i="1"/>
  <c r="T236" i="1"/>
  <c r="V235" i="1"/>
  <c r="AM212" i="1"/>
  <c r="AC213" i="1"/>
  <c r="V260" i="1"/>
  <c r="T261" i="1"/>
  <c r="Y162" i="1"/>
  <c r="W163" i="1"/>
  <c r="AO259" i="1"/>
  <c r="P260" i="1"/>
  <c r="R259" i="1"/>
  <c r="S259" i="1"/>
  <c r="AN282" i="1"/>
  <c r="AL283" i="1"/>
  <c r="Y234" i="1"/>
  <c r="W235" i="1"/>
  <c r="AN159" i="1"/>
  <c r="AP159" i="1" s="1"/>
  <c r="AL160" i="1"/>
  <c r="AC284" i="1"/>
  <c r="AM283" i="1"/>
  <c r="AM66" i="1"/>
  <c r="AC67" i="1"/>
  <c r="AS133" i="1"/>
  <c r="AN258" i="1"/>
  <c r="AL259" i="1"/>
  <c r="R234" i="1"/>
  <c r="AO234" i="1"/>
  <c r="P235" i="1"/>
  <c r="S234" i="1"/>
  <c r="AM258" i="1"/>
  <c r="AC259" i="1"/>
  <c r="AO113" i="1"/>
  <c r="R113" i="1"/>
  <c r="P114" i="1"/>
  <c r="S113" i="1"/>
  <c r="AP282" i="1"/>
  <c r="AQ282" i="1" s="1"/>
  <c r="U286" i="1"/>
  <c r="V285" i="1"/>
  <c r="AO135" i="1"/>
  <c r="S135" i="1"/>
  <c r="P136" i="1"/>
  <c r="R135" i="1"/>
  <c r="AN112" i="1" l="1"/>
  <c r="AL113" i="1"/>
  <c r="AN184" i="1"/>
  <c r="AP184" i="1" s="1"/>
  <c r="AQ184" i="1" s="1"/>
  <c r="AR184" i="1" s="1"/>
  <c r="AS184" i="1" s="1"/>
  <c r="AL185" i="1"/>
  <c r="AN88" i="1"/>
  <c r="AP88" i="1" s="1"/>
  <c r="AQ88" i="1" s="1"/>
  <c r="AR88" i="1" s="1"/>
  <c r="AS88" i="1" s="1"/>
  <c r="AL89" i="1"/>
  <c r="AR183" i="1"/>
  <c r="AS183" i="1"/>
  <c r="AC15" i="1"/>
  <c r="AM14" i="1"/>
  <c r="AL40" i="1"/>
  <c r="AN39" i="1"/>
  <c r="AP39" i="1" s="1"/>
  <c r="AQ39" i="1" s="1"/>
  <c r="AN210" i="1"/>
  <c r="AP210" i="1" s="1"/>
  <c r="AQ210" i="1" s="1"/>
  <c r="AR210" i="1" s="1"/>
  <c r="AS210" i="1" s="1"/>
  <c r="AL211" i="1"/>
  <c r="AS38" i="1"/>
  <c r="AR38" i="1"/>
  <c r="AN65" i="1"/>
  <c r="AP65" i="1" s="1"/>
  <c r="AQ65" i="1" s="1"/>
  <c r="AL66" i="1"/>
  <c r="W15" i="1"/>
  <c r="Y14" i="1"/>
  <c r="AR209" i="1"/>
  <c r="AS209" i="1" s="1"/>
  <c r="S14" i="1"/>
  <c r="P15" i="1"/>
  <c r="AO14" i="1"/>
  <c r="R14" i="1"/>
  <c r="AP234" i="1"/>
  <c r="T15" i="1"/>
  <c r="V14" i="1"/>
  <c r="AM42" i="1"/>
  <c r="AC43" i="1"/>
  <c r="AP112" i="1"/>
  <c r="AQ112" i="1" s="1"/>
  <c r="AP13" i="1"/>
  <c r="AQ13" i="1" s="1"/>
  <c r="AC162" i="1"/>
  <c r="AM161" i="1"/>
  <c r="AN234" i="1"/>
  <c r="AL235" i="1"/>
  <c r="Y262" i="1"/>
  <c r="W263" i="1"/>
  <c r="P42" i="1"/>
  <c r="R41" i="1"/>
  <c r="S41" i="1"/>
  <c r="AO41" i="1"/>
  <c r="T45" i="1"/>
  <c r="V44" i="1"/>
  <c r="V67" i="1"/>
  <c r="T68" i="1"/>
  <c r="Y212" i="1"/>
  <c r="W213" i="1"/>
  <c r="W96" i="1"/>
  <c r="AM188" i="1"/>
  <c r="AC189" i="1"/>
  <c r="Q44" i="1"/>
  <c r="W140" i="1"/>
  <c r="AC114" i="1"/>
  <c r="AM113" i="1"/>
  <c r="AR112" i="1"/>
  <c r="AS112" i="1" s="1"/>
  <c r="W67" i="1"/>
  <c r="Y66" i="1"/>
  <c r="AQ234" i="1"/>
  <c r="T166" i="1"/>
  <c r="V165" i="1"/>
  <c r="AN283" i="1"/>
  <c r="AP283" i="1" s="1"/>
  <c r="AQ283" i="1" s="1"/>
  <c r="AL284" i="1"/>
  <c r="R114" i="1"/>
  <c r="S114" i="1"/>
  <c r="AO114" i="1"/>
  <c r="P115" i="1"/>
  <c r="AS134" i="1"/>
  <c r="AS64" i="1"/>
  <c r="R212" i="1"/>
  <c r="S212" i="1"/>
  <c r="P213" i="1"/>
  <c r="AO212" i="1"/>
  <c r="S235" i="1"/>
  <c r="P236" i="1"/>
  <c r="R235" i="1"/>
  <c r="AO235" i="1"/>
  <c r="Y285" i="1"/>
  <c r="W286" i="1"/>
  <c r="S160" i="1"/>
  <c r="P161" i="1"/>
  <c r="R160" i="1"/>
  <c r="AO160" i="1"/>
  <c r="T114" i="1"/>
  <c r="V113" i="1"/>
  <c r="AR257" i="1"/>
  <c r="AS257" i="1" s="1"/>
  <c r="AC137" i="1"/>
  <c r="AM136" i="1"/>
  <c r="X91" i="1"/>
  <c r="Y90" i="1"/>
  <c r="U215" i="1"/>
  <c r="V214" i="1"/>
  <c r="X138" i="1"/>
  <c r="Y137" i="1"/>
  <c r="T92" i="1"/>
  <c r="V91" i="1"/>
  <c r="U287" i="1"/>
  <c r="V286" i="1"/>
  <c r="AM91" i="1"/>
  <c r="AC92" i="1"/>
  <c r="T187" i="1"/>
  <c r="V186" i="1"/>
  <c r="AM213" i="1"/>
  <c r="AC214" i="1"/>
  <c r="R260" i="1"/>
  <c r="AO260" i="1"/>
  <c r="S260" i="1"/>
  <c r="P261" i="1"/>
  <c r="Y188" i="1"/>
  <c r="W189" i="1"/>
  <c r="AR65" i="1"/>
  <c r="AS65" i="1" s="1"/>
  <c r="AN14" i="1"/>
  <c r="AP14" i="1" s="1"/>
  <c r="AQ14" i="1" s="1"/>
  <c r="AL15" i="1"/>
  <c r="T217" i="1"/>
  <c r="T262" i="1"/>
  <c r="V261" i="1"/>
  <c r="AS282" i="1"/>
  <c r="AM67" i="1"/>
  <c r="AC68" i="1"/>
  <c r="AO136" i="1"/>
  <c r="R136" i="1"/>
  <c r="S136" i="1"/>
  <c r="P137" i="1"/>
  <c r="AM284" i="1"/>
  <c r="AC285" i="1"/>
  <c r="AS233" i="1"/>
  <c r="S92" i="1"/>
  <c r="R92" i="1"/>
  <c r="AO92" i="1"/>
  <c r="P93" i="1"/>
  <c r="S66" i="1"/>
  <c r="AO66" i="1"/>
  <c r="R66" i="1"/>
  <c r="P67" i="1"/>
  <c r="AR13" i="1"/>
  <c r="AS13" i="1" s="1"/>
  <c r="T289" i="1"/>
  <c r="W115" i="1"/>
  <c r="Y114" i="1"/>
  <c r="Y42" i="1"/>
  <c r="W43" i="1"/>
  <c r="AO284" i="1"/>
  <c r="R284" i="1"/>
  <c r="P285" i="1"/>
  <c r="S284" i="1"/>
  <c r="Y235" i="1"/>
  <c r="W236" i="1"/>
  <c r="AC236" i="1"/>
  <c r="AM235" i="1"/>
  <c r="AN259" i="1"/>
  <c r="AL260" i="1"/>
  <c r="AM259" i="1"/>
  <c r="AC260" i="1"/>
  <c r="AP258" i="1"/>
  <c r="AQ258" i="1" s="1"/>
  <c r="AN160" i="1"/>
  <c r="AP160" i="1" s="1"/>
  <c r="AQ160" i="1" s="1"/>
  <c r="AL161" i="1"/>
  <c r="AN135" i="1"/>
  <c r="AL136" i="1"/>
  <c r="AO187" i="1"/>
  <c r="P188" i="1"/>
  <c r="R187" i="1"/>
  <c r="S187" i="1"/>
  <c r="T237" i="1"/>
  <c r="V236" i="1"/>
  <c r="AQ159" i="1"/>
  <c r="AR159" i="1" s="1"/>
  <c r="Y163" i="1"/>
  <c r="W164" i="1"/>
  <c r="AP135" i="1"/>
  <c r="AQ135" i="1" s="1"/>
  <c r="AR135" i="1" s="1"/>
  <c r="V136" i="1"/>
  <c r="T137" i="1"/>
  <c r="AN40" i="1" l="1"/>
  <c r="AP40" i="1" s="1"/>
  <c r="AQ40" i="1" s="1"/>
  <c r="AL41" i="1"/>
  <c r="AP259" i="1"/>
  <c r="AQ259" i="1" s="1"/>
  <c r="AR259" i="1" s="1"/>
  <c r="AM15" i="1"/>
  <c r="AC16" i="1"/>
  <c r="AM43" i="1"/>
  <c r="AC44" i="1"/>
  <c r="Y15" i="1"/>
  <c r="W16" i="1"/>
  <c r="AP235" i="1"/>
  <c r="AN66" i="1"/>
  <c r="AP66" i="1" s="1"/>
  <c r="AL67" i="1"/>
  <c r="P43" i="1"/>
  <c r="R42" i="1"/>
  <c r="AO42" i="1"/>
  <c r="S42" i="1"/>
  <c r="AL90" i="1"/>
  <c r="AN89" i="1"/>
  <c r="AP89" i="1" s="1"/>
  <c r="AQ89" i="1" s="1"/>
  <c r="AR89" i="1" s="1"/>
  <c r="AS89" i="1" s="1"/>
  <c r="Y263" i="1"/>
  <c r="W264" i="1"/>
  <c r="V15" i="1"/>
  <c r="T16" i="1"/>
  <c r="AN185" i="1"/>
  <c r="AP185" i="1" s="1"/>
  <c r="AQ185" i="1" s="1"/>
  <c r="AR185" i="1" s="1"/>
  <c r="AS185" i="1" s="1"/>
  <c r="AL186" i="1"/>
  <c r="AR39" i="1"/>
  <c r="AS39" i="1" s="1"/>
  <c r="AL236" i="1"/>
  <c r="AN235" i="1"/>
  <c r="AL212" i="1"/>
  <c r="AN211" i="1"/>
  <c r="AP211" i="1" s="1"/>
  <c r="AQ211" i="1" s="1"/>
  <c r="AM162" i="1"/>
  <c r="AC163" i="1"/>
  <c r="AL114" i="1"/>
  <c r="AN113" i="1"/>
  <c r="AP113" i="1" s="1"/>
  <c r="AQ113" i="1" s="1"/>
  <c r="AO15" i="1"/>
  <c r="S15" i="1"/>
  <c r="P16" i="1"/>
  <c r="R15" i="1"/>
  <c r="P286" i="1"/>
  <c r="AO285" i="1"/>
  <c r="R285" i="1"/>
  <c r="S285" i="1"/>
  <c r="AO115" i="1"/>
  <c r="R115" i="1"/>
  <c r="P116" i="1"/>
  <c r="S115" i="1"/>
  <c r="T290" i="1"/>
  <c r="AM260" i="1"/>
  <c r="AC261" i="1"/>
  <c r="V187" i="1"/>
  <c r="T188" i="1"/>
  <c r="AO67" i="1"/>
  <c r="P68" i="1"/>
  <c r="R67" i="1"/>
  <c r="S67" i="1"/>
  <c r="AM92" i="1"/>
  <c r="AC93" i="1"/>
  <c r="AN260" i="1"/>
  <c r="AL261" i="1"/>
  <c r="Y67" i="1"/>
  <c r="W68" i="1"/>
  <c r="V68" i="1"/>
  <c r="T69" i="1"/>
  <c r="W190" i="1"/>
  <c r="Y189" i="1"/>
  <c r="AP284" i="1"/>
  <c r="AQ284" i="1" s="1"/>
  <c r="AR284" i="1" s="1"/>
  <c r="W165" i="1"/>
  <c r="Y164" i="1"/>
  <c r="AO137" i="1"/>
  <c r="S137" i="1"/>
  <c r="P138" i="1"/>
  <c r="R137" i="1"/>
  <c r="X139" i="1"/>
  <c r="Y138" i="1"/>
  <c r="V114" i="1"/>
  <c r="T115" i="1"/>
  <c r="Q45" i="1"/>
  <c r="AR258" i="1"/>
  <c r="AS258" i="1" s="1"/>
  <c r="AC286" i="1"/>
  <c r="AM285" i="1"/>
  <c r="AS259" i="1"/>
  <c r="AS159" i="1"/>
  <c r="AQ235" i="1"/>
  <c r="AR235" i="1" s="1"/>
  <c r="AQ66" i="1"/>
  <c r="AR66" i="1" s="1"/>
  <c r="U216" i="1"/>
  <c r="V215" i="1"/>
  <c r="S213" i="1"/>
  <c r="R213" i="1"/>
  <c r="AO213" i="1"/>
  <c r="P214" i="1"/>
  <c r="AC190" i="1"/>
  <c r="AM189" i="1"/>
  <c r="AS135" i="1"/>
  <c r="AR234" i="1"/>
  <c r="AS234" i="1" s="1"/>
  <c r="AN136" i="1"/>
  <c r="AL137" i="1"/>
  <c r="T218" i="1"/>
  <c r="AM214" i="1"/>
  <c r="AC215" i="1"/>
  <c r="AR160" i="1"/>
  <c r="AS160" i="1" s="1"/>
  <c r="W141" i="1"/>
  <c r="V262" i="1"/>
  <c r="T263" i="1"/>
  <c r="Y43" i="1"/>
  <c r="W44" i="1"/>
  <c r="AC69" i="1"/>
  <c r="AM68" i="1"/>
  <c r="AN15" i="1"/>
  <c r="AP15" i="1" s="1"/>
  <c r="AQ15" i="1" s="1"/>
  <c r="AL16" i="1"/>
  <c r="W97" i="1"/>
  <c r="T238" i="1"/>
  <c r="V237" i="1"/>
  <c r="W287" i="1"/>
  <c r="Y286" i="1"/>
  <c r="V166" i="1"/>
  <c r="T167" i="1"/>
  <c r="AO261" i="1"/>
  <c r="R261" i="1"/>
  <c r="S261" i="1"/>
  <c r="P262" i="1"/>
  <c r="S236" i="1"/>
  <c r="P237" i="1"/>
  <c r="R236" i="1"/>
  <c r="AO236" i="1"/>
  <c r="U288" i="1"/>
  <c r="V287" i="1"/>
  <c r="AR14" i="1"/>
  <c r="AS14" i="1" s="1"/>
  <c r="AP136" i="1"/>
  <c r="AQ136" i="1" s="1"/>
  <c r="AR136" i="1" s="1"/>
  <c r="R161" i="1"/>
  <c r="AO161" i="1"/>
  <c r="S161" i="1"/>
  <c r="P162" i="1"/>
  <c r="AN284" i="1"/>
  <c r="AL285" i="1"/>
  <c r="AC115" i="1"/>
  <c r="AM114" i="1"/>
  <c r="V45" i="1"/>
  <c r="T46" i="1"/>
  <c r="V92" i="1"/>
  <c r="T93" i="1"/>
  <c r="AO188" i="1"/>
  <c r="P189" i="1"/>
  <c r="R188" i="1"/>
  <c r="S188" i="1"/>
  <c r="AC237" i="1"/>
  <c r="AM236" i="1"/>
  <c r="R93" i="1"/>
  <c r="S93" i="1"/>
  <c r="P94" i="1"/>
  <c r="AO93" i="1"/>
  <c r="W237" i="1"/>
  <c r="Y236" i="1"/>
  <c r="X92" i="1"/>
  <c r="Y91" i="1"/>
  <c r="T138" i="1"/>
  <c r="V137" i="1"/>
  <c r="AN161" i="1"/>
  <c r="AP161" i="1" s="1"/>
  <c r="AQ161" i="1" s="1"/>
  <c r="AL162" i="1"/>
  <c r="Y115" i="1"/>
  <c r="W116" i="1"/>
  <c r="AC138" i="1"/>
  <c r="AM137" i="1"/>
  <c r="Y213" i="1"/>
  <c r="W214" i="1"/>
  <c r="AR283" i="1"/>
  <c r="AS283" i="1" s="1"/>
  <c r="AR113" i="1" l="1"/>
  <c r="AS113" i="1"/>
  <c r="T17" i="1"/>
  <c r="V16" i="1"/>
  <c r="AN114" i="1"/>
  <c r="AP114" i="1" s="1"/>
  <c r="AQ114" i="1" s="1"/>
  <c r="AL115" i="1"/>
  <c r="AM163" i="1"/>
  <c r="AC164" i="1"/>
  <c r="W265" i="1"/>
  <c r="Y264" i="1"/>
  <c r="Y16" i="1"/>
  <c r="W17" i="1"/>
  <c r="AR211" i="1"/>
  <c r="AS211" i="1"/>
  <c r="AC45" i="1"/>
  <c r="AM44" i="1"/>
  <c r="AN212" i="1"/>
  <c r="AP212" i="1" s="1"/>
  <c r="AQ212" i="1" s="1"/>
  <c r="AL213" i="1"/>
  <c r="AN90" i="1"/>
  <c r="AP90" i="1" s="1"/>
  <c r="AQ90" i="1" s="1"/>
  <c r="AR90" i="1" s="1"/>
  <c r="AS90" i="1" s="1"/>
  <c r="AL91" i="1"/>
  <c r="AM16" i="1"/>
  <c r="AC17" i="1"/>
  <c r="AN67" i="1"/>
  <c r="AP67" i="1" s="1"/>
  <c r="AQ67" i="1" s="1"/>
  <c r="AL68" i="1"/>
  <c r="AP260" i="1"/>
  <c r="AQ260" i="1" s="1"/>
  <c r="AR260" i="1" s="1"/>
  <c r="P17" i="1"/>
  <c r="AO16" i="1"/>
  <c r="R16" i="1"/>
  <c r="S16" i="1"/>
  <c r="AN41" i="1"/>
  <c r="AP41" i="1" s="1"/>
  <c r="AQ41" i="1" s="1"/>
  <c r="AL42" i="1"/>
  <c r="AL237" i="1"/>
  <c r="AN236" i="1"/>
  <c r="AP236" i="1" s="1"/>
  <c r="AQ236" i="1" s="1"/>
  <c r="AL187" i="1"/>
  <c r="AN186" i="1"/>
  <c r="AP186" i="1" s="1"/>
  <c r="AQ186" i="1" s="1"/>
  <c r="P44" i="1"/>
  <c r="AO43" i="1"/>
  <c r="S43" i="1"/>
  <c r="R43" i="1"/>
  <c r="AR40" i="1"/>
  <c r="AS40" i="1"/>
  <c r="AM115" i="1"/>
  <c r="AC116" i="1"/>
  <c r="AM215" i="1"/>
  <c r="AC216" i="1"/>
  <c r="W117" i="1"/>
  <c r="Y116" i="1"/>
  <c r="Y237" i="1"/>
  <c r="W238" i="1"/>
  <c r="R189" i="1"/>
  <c r="S189" i="1"/>
  <c r="P190" i="1"/>
  <c r="AO189" i="1"/>
  <c r="AN285" i="1"/>
  <c r="AP285" i="1" s="1"/>
  <c r="AQ285" i="1" s="1"/>
  <c r="AL286" i="1"/>
  <c r="T239" i="1"/>
  <c r="V238" i="1"/>
  <c r="AM261" i="1"/>
  <c r="AC262" i="1"/>
  <c r="W288" i="1"/>
  <c r="Y287" i="1"/>
  <c r="AN261" i="1"/>
  <c r="AL262" i="1"/>
  <c r="Q46" i="1"/>
  <c r="W191" i="1"/>
  <c r="Y190" i="1"/>
  <c r="AS136" i="1"/>
  <c r="R116" i="1"/>
  <c r="S116" i="1"/>
  <c r="AO116" i="1"/>
  <c r="P117" i="1"/>
  <c r="W98" i="1"/>
  <c r="AM190" i="1"/>
  <c r="AC191" i="1"/>
  <c r="X140" i="1"/>
  <c r="Y139" i="1"/>
  <c r="AO94" i="1"/>
  <c r="R94" i="1"/>
  <c r="S94" i="1"/>
  <c r="P95" i="1"/>
  <c r="U289" i="1"/>
  <c r="V288" i="1"/>
  <c r="AN16" i="1"/>
  <c r="AL17" i="1"/>
  <c r="AN137" i="1"/>
  <c r="AP137" i="1" s="1"/>
  <c r="AQ137" i="1" s="1"/>
  <c r="AL138" i="1"/>
  <c r="R214" i="1"/>
  <c r="S214" i="1"/>
  <c r="P215" i="1"/>
  <c r="AO214" i="1"/>
  <c r="V69" i="1"/>
  <c r="T70" i="1"/>
  <c r="AC94" i="1"/>
  <c r="AM93" i="1"/>
  <c r="Y214" i="1"/>
  <c r="W215" i="1"/>
  <c r="AR15" i="1"/>
  <c r="AS15" i="1" s="1"/>
  <c r="W142" i="1"/>
  <c r="AO138" i="1"/>
  <c r="S138" i="1"/>
  <c r="P139" i="1"/>
  <c r="R138" i="1"/>
  <c r="AO286" i="1"/>
  <c r="R286" i="1"/>
  <c r="S286" i="1"/>
  <c r="P287" i="1"/>
  <c r="AS66" i="1"/>
  <c r="T264" i="1"/>
  <c r="V263" i="1"/>
  <c r="Y68" i="1"/>
  <c r="W69" i="1"/>
  <c r="T291" i="1"/>
  <c r="AS284" i="1"/>
  <c r="AO237" i="1"/>
  <c r="R237" i="1"/>
  <c r="S237" i="1"/>
  <c r="P238" i="1"/>
  <c r="V188" i="1"/>
  <c r="T189" i="1"/>
  <c r="R262" i="1"/>
  <c r="S262" i="1"/>
  <c r="P263" i="1"/>
  <c r="AO262" i="1"/>
  <c r="AN162" i="1"/>
  <c r="AP162" i="1" s="1"/>
  <c r="AQ162" i="1" s="1"/>
  <c r="AL163" i="1"/>
  <c r="V138" i="1"/>
  <c r="T139" i="1"/>
  <c r="S162" i="1"/>
  <c r="P163" i="1"/>
  <c r="R162" i="1"/>
  <c r="AO162" i="1"/>
  <c r="AC70" i="1"/>
  <c r="AM69" i="1"/>
  <c r="T116" i="1"/>
  <c r="V115" i="1"/>
  <c r="AS235" i="1"/>
  <c r="T219" i="1"/>
  <c r="T94" i="1"/>
  <c r="V93" i="1"/>
  <c r="AM237" i="1"/>
  <c r="AC238" i="1"/>
  <c r="V167" i="1"/>
  <c r="T168" i="1"/>
  <c r="Y44" i="1"/>
  <c r="W45" i="1"/>
  <c r="S68" i="1"/>
  <c r="R68" i="1"/>
  <c r="P69" i="1"/>
  <c r="AO68" i="1"/>
  <c r="AC139" i="1"/>
  <c r="AM138" i="1"/>
  <c r="X93" i="1"/>
  <c r="Y92" i="1"/>
  <c r="V46" i="1"/>
  <c r="T47" i="1"/>
  <c r="AR161" i="1"/>
  <c r="AS161" i="1" s="1"/>
  <c r="U217" i="1"/>
  <c r="V216" i="1"/>
  <c r="AM286" i="1"/>
  <c r="AC287" i="1"/>
  <c r="Y165" i="1"/>
  <c r="W166" i="1"/>
  <c r="AR67" i="1"/>
  <c r="AS67" i="1" s="1"/>
  <c r="AR114" i="1" l="1"/>
  <c r="AS114" i="1"/>
  <c r="AR236" i="1"/>
  <c r="AS236" i="1"/>
  <c r="W266" i="1"/>
  <c r="Y265" i="1"/>
  <c r="AN91" i="1"/>
  <c r="AP91" i="1" s="1"/>
  <c r="AQ91" i="1" s="1"/>
  <c r="AR91" i="1" s="1"/>
  <c r="AS91" i="1" s="1"/>
  <c r="AL92" i="1"/>
  <c r="AC165" i="1"/>
  <c r="AM164" i="1"/>
  <c r="AN68" i="1"/>
  <c r="AP68" i="1" s="1"/>
  <c r="AQ68" i="1" s="1"/>
  <c r="AR68" i="1" s="1"/>
  <c r="AL69" i="1"/>
  <c r="W18" i="1"/>
  <c r="Y17" i="1"/>
  <c r="AO17" i="1"/>
  <c r="S17" i="1"/>
  <c r="P18" i="1"/>
  <c r="R17" i="1"/>
  <c r="AL214" i="1"/>
  <c r="AN213" i="1"/>
  <c r="AP213" i="1" s="1"/>
  <c r="AQ213" i="1" s="1"/>
  <c r="AR213" i="1" s="1"/>
  <c r="AS213" i="1" s="1"/>
  <c r="AL116" i="1"/>
  <c r="AN115" i="1"/>
  <c r="AR41" i="1"/>
  <c r="AS41" i="1" s="1"/>
  <c r="AP16" i="1"/>
  <c r="AQ16" i="1" s="1"/>
  <c r="P45" i="1"/>
  <c r="R44" i="1"/>
  <c r="AO44" i="1"/>
  <c r="S44" i="1"/>
  <c r="AR212" i="1"/>
  <c r="AS212" i="1"/>
  <c r="AR186" i="1"/>
  <c r="AS186" i="1"/>
  <c r="AC18" i="1"/>
  <c r="AM17" i="1"/>
  <c r="AN187" i="1"/>
  <c r="AP187" i="1" s="1"/>
  <c r="AQ187" i="1" s="1"/>
  <c r="AL188" i="1"/>
  <c r="AM45" i="1"/>
  <c r="AC46" i="1"/>
  <c r="T18" i="1"/>
  <c r="V17" i="1"/>
  <c r="AN42" i="1"/>
  <c r="AP42" i="1" s="1"/>
  <c r="AQ42" i="1" s="1"/>
  <c r="AL43" i="1"/>
  <c r="AS260" i="1"/>
  <c r="AP115" i="1"/>
  <c r="AQ115" i="1" s="1"/>
  <c r="AR115" i="1" s="1"/>
  <c r="AL238" i="1"/>
  <c r="AN237" i="1"/>
  <c r="AP237" i="1" s="1"/>
  <c r="AQ237" i="1" s="1"/>
  <c r="AR237" i="1" s="1"/>
  <c r="W167" i="1"/>
  <c r="Y166" i="1"/>
  <c r="V264" i="1"/>
  <c r="T265" i="1"/>
  <c r="AP261" i="1"/>
  <c r="AQ261" i="1" s="1"/>
  <c r="V47" i="1"/>
  <c r="T48" i="1"/>
  <c r="AO139" i="1"/>
  <c r="S139" i="1"/>
  <c r="P140" i="1"/>
  <c r="R139" i="1"/>
  <c r="T140" i="1"/>
  <c r="V139" i="1"/>
  <c r="AN262" i="1"/>
  <c r="AL263" i="1"/>
  <c r="T220" i="1"/>
  <c r="Q47" i="1"/>
  <c r="Y117" i="1"/>
  <c r="W118" i="1"/>
  <c r="X94" i="1"/>
  <c r="Y93" i="1"/>
  <c r="T292" i="1"/>
  <c r="X141" i="1"/>
  <c r="Y140" i="1"/>
  <c r="AM216" i="1"/>
  <c r="AC217" i="1"/>
  <c r="S215" i="1"/>
  <c r="R215" i="1"/>
  <c r="AO215" i="1"/>
  <c r="P216" i="1"/>
  <c r="Y238" i="1"/>
  <c r="W239" i="1"/>
  <c r="W143" i="1"/>
  <c r="AC71" i="1"/>
  <c r="AM70" i="1"/>
  <c r="R263" i="1"/>
  <c r="P264" i="1"/>
  <c r="S263" i="1"/>
  <c r="AO263" i="1"/>
  <c r="Y69" i="1"/>
  <c r="W70" i="1"/>
  <c r="R287" i="1"/>
  <c r="S287" i="1"/>
  <c r="AO287" i="1"/>
  <c r="P288" i="1"/>
  <c r="AR16" i="1"/>
  <c r="AS16" i="1" s="1"/>
  <c r="AC192" i="1"/>
  <c r="AM191" i="1"/>
  <c r="V239" i="1"/>
  <c r="T240" i="1"/>
  <c r="R117" i="1"/>
  <c r="AO117" i="1"/>
  <c r="P118" i="1"/>
  <c r="S117" i="1"/>
  <c r="V116" i="1"/>
  <c r="T117" i="1"/>
  <c r="AM262" i="1"/>
  <c r="AP262" i="1" s="1"/>
  <c r="AQ262" i="1" s="1"/>
  <c r="AC263" i="1"/>
  <c r="W46" i="1"/>
  <c r="Y45" i="1"/>
  <c r="AC95" i="1"/>
  <c r="AM94" i="1"/>
  <c r="U218" i="1"/>
  <c r="V217" i="1"/>
  <c r="AN286" i="1"/>
  <c r="AP286" i="1" s="1"/>
  <c r="AQ286" i="1" s="1"/>
  <c r="AL287" i="1"/>
  <c r="AN17" i="1"/>
  <c r="AP17" i="1" s="1"/>
  <c r="AQ17" i="1" s="1"/>
  <c r="AL18" i="1"/>
  <c r="AM238" i="1"/>
  <c r="AC239" i="1"/>
  <c r="U290" i="1"/>
  <c r="V289" i="1"/>
  <c r="Y191" i="1"/>
  <c r="W192" i="1"/>
  <c r="AC117" i="1"/>
  <c r="AM116" i="1"/>
  <c r="AN138" i="1"/>
  <c r="AP138" i="1" s="1"/>
  <c r="AQ138" i="1" s="1"/>
  <c r="AL139" i="1"/>
  <c r="AM287" i="1"/>
  <c r="AC288" i="1"/>
  <c r="AR162" i="1"/>
  <c r="AS162" i="1" s="1"/>
  <c r="V189" i="1"/>
  <c r="T190" i="1"/>
  <c r="Y215" i="1"/>
  <c r="W216" i="1"/>
  <c r="AN163" i="1"/>
  <c r="AP163" i="1" s="1"/>
  <c r="AL164" i="1"/>
  <c r="V168" i="1"/>
  <c r="T169" i="1"/>
  <c r="AO69" i="1"/>
  <c r="R69" i="1"/>
  <c r="P70" i="1"/>
  <c r="S69" i="1"/>
  <c r="Y288" i="1"/>
  <c r="W289" i="1"/>
  <c r="AO190" i="1"/>
  <c r="R190" i="1"/>
  <c r="S190" i="1"/>
  <c r="P191" i="1"/>
  <c r="AR285" i="1"/>
  <c r="AS285" i="1" s="1"/>
  <c r="T71" i="1"/>
  <c r="V70" i="1"/>
  <c r="AC140" i="1"/>
  <c r="AM139" i="1"/>
  <c r="V94" i="1"/>
  <c r="T95" i="1"/>
  <c r="AR137" i="1"/>
  <c r="AS137" i="1" s="1"/>
  <c r="P164" i="1"/>
  <c r="R163" i="1"/>
  <c r="S163" i="1"/>
  <c r="AO163" i="1"/>
  <c r="S238" i="1"/>
  <c r="P239" i="1"/>
  <c r="AO238" i="1"/>
  <c r="R238" i="1"/>
  <c r="AO95" i="1"/>
  <c r="R95" i="1"/>
  <c r="P96" i="1"/>
  <c r="S95" i="1"/>
  <c r="AN116" i="1" l="1"/>
  <c r="AL117" i="1"/>
  <c r="AP116" i="1"/>
  <c r="AQ116" i="1" s="1"/>
  <c r="AR116" i="1" s="1"/>
  <c r="AN43" i="1"/>
  <c r="AP43" i="1" s="1"/>
  <c r="AQ43" i="1" s="1"/>
  <c r="AL44" i="1"/>
  <c r="AC166" i="1"/>
  <c r="AM165" i="1"/>
  <c r="AL70" i="1"/>
  <c r="AN69" i="1"/>
  <c r="AP69" i="1" s="1"/>
  <c r="AR42" i="1"/>
  <c r="AS42" i="1" s="1"/>
  <c r="AN214" i="1"/>
  <c r="AP214" i="1" s="1"/>
  <c r="AQ214" i="1" s="1"/>
  <c r="AR214" i="1" s="1"/>
  <c r="AS214" i="1" s="1"/>
  <c r="AL215" i="1"/>
  <c r="AN92" i="1"/>
  <c r="AP92" i="1" s="1"/>
  <c r="AQ92" i="1" s="1"/>
  <c r="AR92" i="1" s="1"/>
  <c r="AS92" i="1" s="1"/>
  <c r="AL93" i="1"/>
  <c r="AP238" i="1"/>
  <c r="AQ238" i="1" s="1"/>
  <c r="T19" i="1"/>
  <c r="V18" i="1"/>
  <c r="S18" i="1"/>
  <c r="P19" i="1"/>
  <c r="R18" i="1"/>
  <c r="AO18" i="1"/>
  <c r="AM46" i="1"/>
  <c r="AC47" i="1"/>
  <c r="W267" i="1"/>
  <c r="Y266" i="1"/>
  <c r="P46" i="1"/>
  <c r="S45" i="1"/>
  <c r="AO45" i="1"/>
  <c r="R45" i="1"/>
  <c r="AL189" i="1"/>
  <c r="AN188" i="1"/>
  <c r="AP188" i="1" s="1"/>
  <c r="AQ188" i="1" s="1"/>
  <c r="AM18" i="1"/>
  <c r="AC19" i="1"/>
  <c r="AR187" i="1"/>
  <c r="AS187" i="1" s="1"/>
  <c r="AS115" i="1"/>
  <c r="AL239" i="1"/>
  <c r="AN238" i="1"/>
  <c r="W19" i="1"/>
  <c r="Y18" i="1"/>
  <c r="AR286" i="1"/>
  <c r="AS286" i="1" s="1"/>
  <c r="AR138" i="1"/>
  <c r="AS138" i="1" s="1"/>
  <c r="Y192" i="1"/>
  <c r="W193" i="1"/>
  <c r="AN287" i="1"/>
  <c r="AP287" i="1" s="1"/>
  <c r="AQ287" i="1" s="1"/>
  <c r="AL288" i="1"/>
  <c r="AM263" i="1"/>
  <c r="AC264" i="1"/>
  <c r="R216" i="1"/>
  <c r="S216" i="1"/>
  <c r="P217" i="1"/>
  <c r="AO216" i="1"/>
  <c r="T293" i="1"/>
  <c r="R264" i="1"/>
  <c r="P265" i="1"/>
  <c r="AO264" i="1"/>
  <c r="S264" i="1"/>
  <c r="V169" i="1"/>
  <c r="T170" i="1"/>
  <c r="X95" i="1"/>
  <c r="Y94" i="1"/>
  <c r="V48" i="1"/>
  <c r="T49" i="1"/>
  <c r="T72" i="1"/>
  <c r="V71" i="1"/>
  <c r="Q48" i="1"/>
  <c r="S96" i="1"/>
  <c r="P97" i="1"/>
  <c r="AO96" i="1"/>
  <c r="R96" i="1"/>
  <c r="AN164" i="1"/>
  <c r="AP164" i="1" s="1"/>
  <c r="AL165" i="1"/>
  <c r="AN139" i="1"/>
  <c r="AL140" i="1"/>
  <c r="U291" i="1"/>
  <c r="V290" i="1"/>
  <c r="U219" i="1"/>
  <c r="V218" i="1"/>
  <c r="AC72" i="1"/>
  <c r="AM71" i="1"/>
  <c r="AR261" i="1"/>
  <c r="AS261" i="1" s="1"/>
  <c r="T118" i="1"/>
  <c r="V117" i="1"/>
  <c r="S164" i="1"/>
  <c r="P165" i="1"/>
  <c r="R164" i="1"/>
  <c r="AO164" i="1"/>
  <c r="AC240" i="1"/>
  <c r="AM239" i="1"/>
  <c r="R118" i="1"/>
  <c r="AO118" i="1"/>
  <c r="P119" i="1"/>
  <c r="S118" i="1"/>
  <c r="R288" i="1"/>
  <c r="AO288" i="1"/>
  <c r="P289" i="1"/>
  <c r="S288" i="1"/>
  <c r="T266" i="1"/>
  <c r="V265" i="1"/>
  <c r="AO140" i="1"/>
  <c r="S140" i="1"/>
  <c r="P141" i="1"/>
  <c r="R140" i="1"/>
  <c r="AQ69" i="1"/>
  <c r="AR69" i="1" s="1"/>
  <c r="AM217" i="1"/>
  <c r="AC218" i="1"/>
  <c r="AN263" i="1"/>
  <c r="AL264" i="1"/>
  <c r="T96" i="1"/>
  <c r="V95" i="1"/>
  <c r="V190" i="1"/>
  <c r="T191" i="1"/>
  <c r="AM95" i="1"/>
  <c r="AC96" i="1"/>
  <c r="AN18" i="1"/>
  <c r="AP18" i="1" s="1"/>
  <c r="AQ18" i="1" s="1"/>
  <c r="AL19" i="1"/>
  <c r="W119" i="1"/>
  <c r="Y118" i="1"/>
  <c r="R239" i="1"/>
  <c r="S239" i="1"/>
  <c r="AO239" i="1"/>
  <c r="P240" i="1"/>
  <c r="AS68" i="1"/>
  <c r="AM192" i="1"/>
  <c r="AC193" i="1"/>
  <c r="Y216" i="1"/>
  <c r="W217" i="1"/>
  <c r="AS116" i="1"/>
  <c r="AS17" i="1"/>
  <c r="AR17" i="1"/>
  <c r="W144" i="1"/>
  <c r="Y167" i="1"/>
  <c r="W168" i="1"/>
  <c r="AQ163" i="1"/>
  <c r="AR163" i="1" s="1"/>
  <c r="AC141" i="1"/>
  <c r="AM140" i="1"/>
  <c r="S70" i="1"/>
  <c r="R70" i="1"/>
  <c r="P71" i="1"/>
  <c r="AO70" i="1"/>
  <c r="Y46" i="1"/>
  <c r="W47" i="1"/>
  <c r="Y70" i="1"/>
  <c r="W71" i="1"/>
  <c r="V140" i="1"/>
  <c r="T141" i="1"/>
  <c r="Y289" i="1"/>
  <c r="W290" i="1"/>
  <c r="AM288" i="1"/>
  <c r="AC289" i="1"/>
  <c r="AP139" i="1"/>
  <c r="AQ139" i="1" s="1"/>
  <c r="AO191" i="1"/>
  <c r="P192" i="1"/>
  <c r="S191" i="1"/>
  <c r="R191" i="1"/>
  <c r="AC118" i="1"/>
  <c r="AM117" i="1"/>
  <c r="AR262" i="1"/>
  <c r="AS262" i="1" s="1"/>
  <c r="T241" i="1"/>
  <c r="V240" i="1"/>
  <c r="AR238" i="1"/>
  <c r="AS238" i="1" s="1"/>
  <c r="AS237" i="1"/>
  <c r="W240" i="1"/>
  <c r="Y239" i="1"/>
  <c r="X142" i="1"/>
  <c r="Y141" i="1"/>
  <c r="AC20" i="1" l="1"/>
  <c r="AM19" i="1"/>
  <c r="AR188" i="1"/>
  <c r="AS188" i="1"/>
  <c r="R19" i="1"/>
  <c r="AO19" i="1"/>
  <c r="S19" i="1"/>
  <c r="P20" i="1"/>
  <c r="AN189" i="1"/>
  <c r="AP189" i="1" s="1"/>
  <c r="AQ189" i="1" s="1"/>
  <c r="AR189" i="1" s="1"/>
  <c r="AS189" i="1" s="1"/>
  <c r="AL190" i="1"/>
  <c r="AN70" i="1"/>
  <c r="AP70" i="1" s="1"/>
  <c r="AL71" i="1"/>
  <c r="T20" i="1"/>
  <c r="V19" i="1"/>
  <c r="AC167" i="1"/>
  <c r="AM166" i="1"/>
  <c r="W20" i="1"/>
  <c r="Y19" i="1"/>
  <c r="AN44" i="1"/>
  <c r="AP44" i="1" s="1"/>
  <c r="AQ44" i="1" s="1"/>
  <c r="AL45" i="1"/>
  <c r="AP239" i="1"/>
  <c r="AQ239" i="1" s="1"/>
  <c r="AP263" i="1"/>
  <c r="AQ263" i="1" s="1"/>
  <c r="AR263" i="1" s="1"/>
  <c r="P47" i="1"/>
  <c r="R46" i="1"/>
  <c r="S46" i="1"/>
  <c r="AO46" i="1"/>
  <c r="AL94" i="1"/>
  <c r="AN93" i="1"/>
  <c r="AP93" i="1" s="1"/>
  <c r="AQ93" i="1" s="1"/>
  <c r="AR43" i="1"/>
  <c r="AS43" i="1"/>
  <c r="AN239" i="1"/>
  <c r="AL240" i="1"/>
  <c r="Y267" i="1"/>
  <c r="W268" i="1"/>
  <c r="AN215" i="1"/>
  <c r="AP215" i="1" s="1"/>
  <c r="AQ215" i="1" s="1"/>
  <c r="AL216" i="1"/>
  <c r="AN117" i="1"/>
  <c r="AL118" i="1"/>
  <c r="AP117" i="1"/>
  <c r="AQ117" i="1" s="1"/>
  <c r="AR117" i="1" s="1"/>
  <c r="AC48" i="1"/>
  <c r="AM47" i="1"/>
  <c r="AR287" i="1"/>
  <c r="AS287" i="1" s="1"/>
  <c r="T267" i="1"/>
  <c r="V266" i="1"/>
  <c r="AR18" i="1"/>
  <c r="AS18" i="1" s="1"/>
  <c r="AC97" i="1"/>
  <c r="AM96" i="1"/>
  <c r="AC241" i="1"/>
  <c r="AM240" i="1"/>
  <c r="AN140" i="1"/>
  <c r="AL141" i="1"/>
  <c r="Y217" i="1"/>
  <c r="W218" i="1"/>
  <c r="AC265" i="1"/>
  <c r="AM264" i="1"/>
  <c r="T242" i="1"/>
  <c r="V241" i="1"/>
  <c r="AC194" i="1"/>
  <c r="AM193" i="1"/>
  <c r="X96" i="1"/>
  <c r="Y95" i="1"/>
  <c r="AN288" i="1"/>
  <c r="AP288" i="1" s="1"/>
  <c r="AQ288" i="1" s="1"/>
  <c r="AR288" i="1" s="1"/>
  <c r="AL289" i="1"/>
  <c r="T192" i="1"/>
  <c r="V191" i="1"/>
  <c r="V170" i="1"/>
  <c r="T171" i="1"/>
  <c r="V171" i="1" s="1"/>
  <c r="AO289" i="1"/>
  <c r="P290" i="1"/>
  <c r="S289" i="1"/>
  <c r="R289" i="1"/>
  <c r="Y193" i="1"/>
  <c r="W194" i="1"/>
  <c r="AO240" i="1"/>
  <c r="R240" i="1"/>
  <c r="S240" i="1"/>
  <c r="P241" i="1"/>
  <c r="AS69" i="1"/>
  <c r="Q49" i="1"/>
  <c r="AC290" i="1"/>
  <c r="AM289" i="1"/>
  <c r="W145" i="1"/>
  <c r="AC119" i="1"/>
  <c r="AM118" i="1"/>
  <c r="T142" i="1"/>
  <c r="V141" i="1"/>
  <c r="AP140" i="1"/>
  <c r="AQ140" i="1" s="1"/>
  <c r="V96" i="1"/>
  <c r="T97" i="1"/>
  <c r="R165" i="1"/>
  <c r="P166" i="1"/>
  <c r="S165" i="1"/>
  <c r="AO165" i="1"/>
  <c r="AN165" i="1"/>
  <c r="AP165" i="1" s="1"/>
  <c r="AQ165" i="1" s="1"/>
  <c r="AL166" i="1"/>
  <c r="AQ70" i="1"/>
  <c r="AR139" i="1"/>
  <c r="AS139" i="1" s="1"/>
  <c r="U292" i="1"/>
  <c r="V291" i="1"/>
  <c r="AC142" i="1"/>
  <c r="AM141" i="1"/>
  <c r="AQ164" i="1"/>
  <c r="R71" i="1"/>
  <c r="S71" i="1"/>
  <c r="AO71" i="1"/>
  <c r="P72" i="1"/>
  <c r="Y71" i="1"/>
  <c r="W72" i="1"/>
  <c r="AO141" i="1"/>
  <c r="R141" i="1"/>
  <c r="S141" i="1"/>
  <c r="P142" i="1"/>
  <c r="R119" i="1"/>
  <c r="AO119" i="1"/>
  <c r="P120" i="1"/>
  <c r="S119" i="1"/>
  <c r="AC73" i="1"/>
  <c r="AM72" i="1"/>
  <c r="AR215" i="1"/>
  <c r="AS215" i="1" s="1"/>
  <c r="S217" i="1"/>
  <c r="R217" i="1"/>
  <c r="AO217" i="1"/>
  <c r="P218" i="1"/>
  <c r="Y168" i="1"/>
  <c r="W169" i="1"/>
  <c r="S192" i="1"/>
  <c r="P193" i="1"/>
  <c r="R192" i="1"/>
  <c r="AO192" i="1"/>
  <c r="AN264" i="1"/>
  <c r="AL265" i="1"/>
  <c r="V118" i="1"/>
  <c r="T119" i="1"/>
  <c r="T73" i="1"/>
  <c r="V72" i="1"/>
  <c r="AN19" i="1"/>
  <c r="AP19" i="1" s="1"/>
  <c r="AQ19" i="1" s="1"/>
  <c r="AL20" i="1"/>
  <c r="AR70" i="1"/>
  <c r="Y290" i="1"/>
  <c r="W291" i="1"/>
  <c r="AS163" i="1"/>
  <c r="X143" i="1"/>
  <c r="Y142" i="1"/>
  <c r="Y47" i="1"/>
  <c r="W48" i="1"/>
  <c r="Y119" i="1"/>
  <c r="W120" i="1"/>
  <c r="U220" i="1"/>
  <c r="V220" i="1" s="1"/>
  <c r="V219" i="1"/>
  <c r="R97" i="1"/>
  <c r="S97" i="1"/>
  <c r="P98" i="1"/>
  <c r="AO97" i="1"/>
  <c r="W241" i="1"/>
  <c r="Y240" i="1"/>
  <c r="AM218" i="1"/>
  <c r="AC219" i="1"/>
  <c r="V49" i="1"/>
  <c r="T50" i="1"/>
  <c r="AO265" i="1"/>
  <c r="R265" i="1"/>
  <c r="S265" i="1"/>
  <c r="P266" i="1"/>
  <c r="W269" i="1" l="1"/>
  <c r="Y269" i="1" s="1"/>
  <c r="Y268" i="1"/>
  <c r="AN190" i="1"/>
  <c r="AP190" i="1" s="1"/>
  <c r="AQ190" i="1" s="1"/>
  <c r="AL191" i="1"/>
  <c r="AR239" i="1"/>
  <c r="AS239" i="1" s="1"/>
  <c r="AN240" i="1"/>
  <c r="AP240" i="1" s="1"/>
  <c r="AQ240" i="1" s="1"/>
  <c r="AL241" i="1"/>
  <c r="AL46" i="1"/>
  <c r="AN45" i="1"/>
  <c r="AP45" i="1" s="1"/>
  <c r="AQ45" i="1" s="1"/>
  <c r="AR45" i="1" s="1"/>
  <c r="AS45" i="1" s="1"/>
  <c r="AR44" i="1"/>
  <c r="AS44" i="1"/>
  <c r="S20" i="1"/>
  <c r="P21" i="1"/>
  <c r="AO20" i="1"/>
  <c r="R20" i="1"/>
  <c r="AS263" i="1"/>
  <c r="W21" i="1"/>
  <c r="Y20" i="1"/>
  <c r="AP118" i="1"/>
  <c r="AQ118" i="1" s="1"/>
  <c r="AR118" i="1" s="1"/>
  <c r="AM48" i="1"/>
  <c r="AC49" i="1"/>
  <c r="AS93" i="1"/>
  <c r="AR93" i="1"/>
  <c r="AN94" i="1"/>
  <c r="AP94" i="1" s="1"/>
  <c r="AQ94" i="1" s="1"/>
  <c r="AR94" i="1" s="1"/>
  <c r="AS94" i="1" s="1"/>
  <c r="AL95" i="1"/>
  <c r="AM167" i="1"/>
  <c r="AC168" i="1"/>
  <c r="AL119" i="1"/>
  <c r="AN118" i="1"/>
  <c r="AS117" i="1"/>
  <c r="V20" i="1"/>
  <c r="T21" i="1"/>
  <c r="AL217" i="1"/>
  <c r="AN216" i="1"/>
  <c r="AP216" i="1" s="1"/>
  <c r="AQ216" i="1" s="1"/>
  <c r="AN71" i="1"/>
  <c r="AP71" i="1" s="1"/>
  <c r="AQ71" i="1" s="1"/>
  <c r="AL72" i="1"/>
  <c r="AC21" i="1"/>
  <c r="AM20" i="1"/>
  <c r="P48" i="1"/>
  <c r="AO47" i="1"/>
  <c r="R47" i="1"/>
  <c r="S47" i="1"/>
  <c r="AN166" i="1"/>
  <c r="AP166" i="1" s="1"/>
  <c r="AL167" i="1"/>
  <c r="T193" i="1"/>
  <c r="V192" i="1"/>
  <c r="AM194" i="1"/>
  <c r="AC195" i="1"/>
  <c r="V142" i="1"/>
  <c r="T143" i="1"/>
  <c r="R120" i="1"/>
  <c r="AO120" i="1"/>
  <c r="P121" i="1"/>
  <c r="S120" i="1"/>
  <c r="AN265" i="1"/>
  <c r="AL266" i="1"/>
  <c r="W292" i="1"/>
  <c r="Y291" i="1"/>
  <c r="AO142" i="1"/>
  <c r="S142" i="1"/>
  <c r="P143" i="1"/>
  <c r="R142" i="1"/>
  <c r="AR165" i="1"/>
  <c r="AS165" i="1" s="1"/>
  <c r="Q50" i="1"/>
  <c r="Y194" i="1"/>
  <c r="W195" i="1"/>
  <c r="AN289" i="1"/>
  <c r="AP289" i="1" s="1"/>
  <c r="AQ289" i="1" s="1"/>
  <c r="AR289" i="1" s="1"/>
  <c r="AL290" i="1"/>
  <c r="V242" i="1"/>
  <c r="T243" i="1"/>
  <c r="AC98" i="1"/>
  <c r="AM98" i="1" s="1"/>
  <c r="AM97" i="1"/>
  <c r="Y120" i="1"/>
  <c r="W121" i="1"/>
  <c r="Y121" i="1" s="1"/>
  <c r="R218" i="1"/>
  <c r="S218" i="1"/>
  <c r="AO218" i="1"/>
  <c r="P219" i="1"/>
  <c r="AC143" i="1"/>
  <c r="AM142" i="1"/>
  <c r="AP264" i="1"/>
  <c r="AQ264" i="1" s="1"/>
  <c r="S166" i="1"/>
  <c r="P167" i="1"/>
  <c r="R166" i="1"/>
  <c r="AO166" i="1"/>
  <c r="AM119" i="1"/>
  <c r="AC120" i="1"/>
  <c r="AC266" i="1"/>
  <c r="AM265" i="1"/>
  <c r="Y169" i="1"/>
  <c r="W170" i="1"/>
  <c r="V50" i="1"/>
  <c r="T51" i="1"/>
  <c r="V51" i="1" s="1"/>
  <c r="U293" i="1"/>
  <c r="V293" i="1" s="1"/>
  <c r="V292" i="1"/>
  <c r="AR164" i="1"/>
  <c r="AS164" i="1" s="1"/>
  <c r="X97" i="1"/>
  <c r="Y96" i="1"/>
  <c r="Y218" i="1"/>
  <c r="W219" i="1"/>
  <c r="AS288" i="1"/>
  <c r="AR19" i="1"/>
  <c r="AS19" i="1" s="1"/>
  <c r="T98" i="1"/>
  <c r="V98" i="1" s="1"/>
  <c r="V97" i="1"/>
  <c r="Y241" i="1"/>
  <c r="W242" i="1"/>
  <c r="AO98" i="1"/>
  <c r="R98" i="1"/>
  <c r="S98" i="1"/>
  <c r="AO72" i="1"/>
  <c r="S72" i="1"/>
  <c r="P73" i="1"/>
  <c r="R72" i="1"/>
  <c r="AN20" i="1"/>
  <c r="AP20" i="1" s="1"/>
  <c r="AQ20" i="1" s="1"/>
  <c r="AL21" i="1"/>
  <c r="AO193" i="1"/>
  <c r="S193" i="1"/>
  <c r="P194" i="1"/>
  <c r="R193" i="1"/>
  <c r="W73" i="1"/>
  <c r="Y72" i="1"/>
  <c r="R241" i="1"/>
  <c r="S241" i="1"/>
  <c r="AO241" i="1"/>
  <c r="P242" i="1"/>
  <c r="Y48" i="1"/>
  <c r="W49" i="1"/>
  <c r="T74" i="1"/>
  <c r="V74" i="1" s="1"/>
  <c r="V73" i="1"/>
  <c r="R290" i="1"/>
  <c r="P291" i="1"/>
  <c r="S290" i="1"/>
  <c r="AO290" i="1"/>
  <c r="AN141" i="1"/>
  <c r="AP141" i="1" s="1"/>
  <c r="AQ141" i="1" s="1"/>
  <c r="AL142" i="1"/>
  <c r="T268" i="1"/>
  <c r="V267" i="1"/>
  <c r="AO266" i="1"/>
  <c r="R266" i="1"/>
  <c r="S266" i="1"/>
  <c r="P267" i="1"/>
  <c r="X144" i="1"/>
  <c r="Y143" i="1"/>
  <c r="AC220" i="1"/>
  <c r="AM220" i="1" s="1"/>
  <c r="AM219" i="1"/>
  <c r="AC74" i="1"/>
  <c r="AM74" i="1" s="1"/>
  <c r="AM73" i="1"/>
  <c r="AC291" i="1"/>
  <c r="AM290" i="1"/>
  <c r="AC242" i="1"/>
  <c r="AM241" i="1"/>
  <c r="AR71" i="1"/>
  <c r="AS71" i="1" s="1"/>
  <c r="AR140" i="1"/>
  <c r="AS140" i="1" s="1"/>
  <c r="V119" i="1"/>
  <c r="T120" i="1"/>
  <c r="AS70" i="1"/>
  <c r="AL218" i="1" l="1"/>
  <c r="AN217" i="1"/>
  <c r="AP217" i="1" s="1"/>
  <c r="AQ217" i="1" s="1"/>
  <c r="AR217" i="1" s="1"/>
  <c r="AS217" i="1" s="1"/>
  <c r="V21" i="1"/>
  <c r="T22" i="1"/>
  <c r="AC50" i="1"/>
  <c r="AM49" i="1"/>
  <c r="AN46" i="1"/>
  <c r="AP46" i="1" s="1"/>
  <c r="AQ46" i="1" s="1"/>
  <c r="AR46" i="1" s="1"/>
  <c r="AS46" i="1" s="1"/>
  <c r="AL47" i="1"/>
  <c r="P49" i="1"/>
  <c r="S48" i="1"/>
  <c r="AO48" i="1"/>
  <c r="R48" i="1"/>
  <c r="AN241" i="1"/>
  <c r="AL242" i="1"/>
  <c r="AN119" i="1"/>
  <c r="AL120" i="1"/>
  <c r="W22" i="1"/>
  <c r="Y21" i="1"/>
  <c r="AP119" i="1"/>
  <c r="AQ119" i="1" s="1"/>
  <c r="AR119" i="1" s="1"/>
  <c r="AP241" i="1"/>
  <c r="AM168" i="1"/>
  <c r="AC169" i="1"/>
  <c r="AN191" i="1"/>
  <c r="AP191" i="1" s="1"/>
  <c r="AQ191" i="1" s="1"/>
  <c r="AL192" i="1"/>
  <c r="AM21" i="1"/>
  <c r="AC22" i="1"/>
  <c r="AN95" i="1"/>
  <c r="AP95" i="1" s="1"/>
  <c r="AQ95" i="1" s="1"/>
  <c r="AR95" i="1" s="1"/>
  <c r="AS95" i="1" s="1"/>
  <c r="AL96" i="1"/>
  <c r="AR190" i="1"/>
  <c r="AS190" i="1" s="1"/>
  <c r="AN72" i="1"/>
  <c r="AP72" i="1" s="1"/>
  <c r="AQ72" i="1" s="1"/>
  <c r="AL73" i="1"/>
  <c r="AO21" i="1"/>
  <c r="R21" i="1"/>
  <c r="S21" i="1"/>
  <c r="P22" i="1"/>
  <c r="AS118" i="1"/>
  <c r="AR216" i="1"/>
  <c r="AS216" i="1" s="1"/>
  <c r="AR141" i="1"/>
  <c r="AS141" i="1" s="1"/>
  <c r="W293" i="1"/>
  <c r="Y293" i="1" s="1"/>
  <c r="Y292" i="1"/>
  <c r="AO194" i="1"/>
  <c r="R194" i="1"/>
  <c r="S194" i="1"/>
  <c r="P195" i="1"/>
  <c r="W243" i="1"/>
  <c r="Y242" i="1"/>
  <c r="AO167" i="1"/>
  <c r="P168" i="1"/>
  <c r="R167" i="1"/>
  <c r="S167" i="1"/>
  <c r="AN266" i="1"/>
  <c r="AL267" i="1"/>
  <c r="V193" i="1"/>
  <c r="T194" i="1"/>
  <c r="X145" i="1"/>
  <c r="Y145" i="1" s="1"/>
  <c r="Y144" i="1"/>
  <c r="Q51" i="1"/>
  <c r="T144" i="1"/>
  <c r="V143" i="1"/>
  <c r="AS289" i="1"/>
  <c r="AO242" i="1"/>
  <c r="R242" i="1"/>
  <c r="P243" i="1"/>
  <c r="S242" i="1"/>
  <c r="AN21" i="1"/>
  <c r="AP21" i="1" s="1"/>
  <c r="AL22" i="1"/>
  <c r="Y170" i="1"/>
  <c r="W171" i="1"/>
  <c r="Y171" i="1" s="1"/>
  <c r="AR264" i="1"/>
  <c r="AS264" i="1" s="1"/>
  <c r="R121" i="1"/>
  <c r="AO121" i="1"/>
  <c r="S121" i="1"/>
  <c r="T121" i="1"/>
  <c r="V121" i="1" s="1"/>
  <c r="V120" i="1"/>
  <c r="W74" i="1"/>
  <c r="Y74" i="1" s="1"/>
  <c r="Y73" i="1"/>
  <c r="AP142" i="1"/>
  <c r="AQ142" i="1" s="1"/>
  <c r="T244" i="1"/>
  <c r="V244" i="1" s="1"/>
  <c r="V243" i="1"/>
  <c r="AN167" i="1"/>
  <c r="AP167" i="1" s="1"/>
  <c r="AL168" i="1"/>
  <c r="Y219" i="1"/>
  <c r="W220" i="1"/>
  <c r="Y220" i="1" s="1"/>
  <c r="AO73" i="1"/>
  <c r="P74" i="1"/>
  <c r="R73" i="1"/>
  <c r="S73" i="1"/>
  <c r="AP265" i="1"/>
  <c r="AQ265" i="1" s="1"/>
  <c r="AC144" i="1"/>
  <c r="AM143" i="1"/>
  <c r="AQ166" i="1"/>
  <c r="AR166" i="1" s="1"/>
  <c r="AM291" i="1"/>
  <c r="AC292" i="1"/>
  <c r="V268" i="1"/>
  <c r="T269" i="1"/>
  <c r="V269" i="1" s="1"/>
  <c r="X98" i="1"/>
  <c r="Y98" i="1" s="1"/>
  <c r="Y97" i="1"/>
  <c r="AC267" i="1"/>
  <c r="AM266" i="1"/>
  <c r="S219" i="1"/>
  <c r="R219" i="1"/>
  <c r="AO219" i="1"/>
  <c r="P220" i="1"/>
  <c r="AN290" i="1"/>
  <c r="AP290" i="1" s="1"/>
  <c r="AQ290" i="1" s="1"/>
  <c r="AR290" i="1" s="1"/>
  <c r="AL291" i="1"/>
  <c r="AO143" i="1"/>
  <c r="R143" i="1"/>
  <c r="S143" i="1"/>
  <c r="P144" i="1"/>
  <c r="AQ241" i="1"/>
  <c r="AR241" i="1" s="1"/>
  <c r="AN142" i="1"/>
  <c r="AL143" i="1"/>
  <c r="AR72" i="1"/>
  <c r="AS72" i="1" s="1"/>
  <c r="AM120" i="1"/>
  <c r="AC121" i="1"/>
  <c r="AM121" i="1" s="1"/>
  <c r="P292" i="1"/>
  <c r="R291" i="1"/>
  <c r="S291" i="1"/>
  <c r="AO291" i="1"/>
  <c r="P268" i="1"/>
  <c r="AO267" i="1"/>
  <c r="R267" i="1"/>
  <c r="S267" i="1"/>
  <c r="AR20" i="1"/>
  <c r="AS20" i="1" s="1"/>
  <c r="AR240" i="1"/>
  <c r="AS240" i="1" s="1"/>
  <c r="AC243" i="1"/>
  <c r="AM242" i="1"/>
  <c r="Y49" i="1"/>
  <c r="W50" i="1"/>
  <c r="AS119" i="1"/>
  <c r="Y195" i="1"/>
  <c r="W196" i="1"/>
  <c r="AC196" i="1"/>
  <c r="AM195" i="1"/>
  <c r="AR191" i="1" l="1"/>
  <c r="AS191" i="1"/>
  <c r="AC170" i="1"/>
  <c r="AM169" i="1"/>
  <c r="AN73" i="1"/>
  <c r="AP73" i="1" s="1"/>
  <c r="AQ73" i="1" s="1"/>
  <c r="AL74" i="1"/>
  <c r="AN74" i="1" s="1"/>
  <c r="AP74" i="1" s="1"/>
  <c r="P50" i="1"/>
  <c r="S49" i="1"/>
  <c r="R49" i="1"/>
  <c r="AO49" i="1"/>
  <c r="AN47" i="1"/>
  <c r="AP47" i="1" s="1"/>
  <c r="AQ47" i="1" s="1"/>
  <c r="AL48" i="1"/>
  <c r="AQ21" i="1"/>
  <c r="AN96" i="1"/>
  <c r="AP96" i="1" s="1"/>
  <c r="AQ96" i="1" s="1"/>
  <c r="AR96" i="1" s="1"/>
  <c r="AS96" i="1" s="1"/>
  <c r="AL97" i="1"/>
  <c r="Y22" i="1"/>
  <c r="W23" i="1"/>
  <c r="AP266" i="1"/>
  <c r="AQ266" i="1" s="1"/>
  <c r="AR266" i="1" s="1"/>
  <c r="AL121" i="1"/>
  <c r="AN121" i="1" s="1"/>
  <c r="AP121" i="1" s="1"/>
  <c r="AQ121" i="1" s="1"/>
  <c r="AR121" i="1" s="1"/>
  <c r="AN120" i="1"/>
  <c r="AC51" i="1"/>
  <c r="AM51" i="1" s="1"/>
  <c r="AM50" i="1"/>
  <c r="AM22" i="1"/>
  <c r="AC23" i="1"/>
  <c r="V22" i="1"/>
  <c r="T23" i="1"/>
  <c r="AL243" i="1"/>
  <c r="AN242" i="1"/>
  <c r="AP242" i="1" s="1"/>
  <c r="AQ242" i="1" s="1"/>
  <c r="AR242" i="1" s="1"/>
  <c r="P23" i="1"/>
  <c r="R22" i="1"/>
  <c r="S22" i="1"/>
  <c r="AO22" i="1"/>
  <c r="AP120" i="1"/>
  <c r="AQ120" i="1" s="1"/>
  <c r="AR120" i="1" s="1"/>
  <c r="AL193" i="1"/>
  <c r="AN192" i="1"/>
  <c r="AP192" i="1" s="1"/>
  <c r="AQ192" i="1" s="1"/>
  <c r="AL219" i="1"/>
  <c r="AN218" i="1"/>
  <c r="AP218" i="1" s="1"/>
  <c r="AQ218" i="1" s="1"/>
  <c r="AR73" i="1"/>
  <c r="R243" i="1"/>
  <c r="S243" i="1"/>
  <c r="AO243" i="1"/>
  <c r="P244" i="1"/>
  <c r="AO144" i="1"/>
  <c r="S144" i="1"/>
  <c r="P145" i="1"/>
  <c r="R144" i="1"/>
  <c r="S168" i="1"/>
  <c r="AO168" i="1"/>
  <c r="R168" i="1"/>
  <c r="P169" i="1"/>
  <c r="AR21" i="1"/>
  <c r="AS21" i="1" s="1"/>
  <c r="AN267" i="1"/>
  <c r="AL268" i="1"/>
  <c r="AC268" i="1"/>
  <c r="AM267" i="1"/>
  <c r="T195" i="1"/>
  <c r="V194" i="1"/>
  <c r="Y196" i="1"/>
  <c r="W197" i="1"/>
  <c r="Y197" i="1" s="1"/>
  <c r="AS73" i="1"/>
  <c r="V144" i="1"/>
  <c r="T145" i="1"/>
  <c r="V145" i="1" s="1"/>
  <c r="Y243" i="1"/>
  <c r="W244" i="1"/>
  <c r="Y244" i="1" s="1"/>
  <c r="S268" i="1"/>
  <c r="P269" i="1"/>
  <c r="R268" i="1"/>
  <c r="AO268" i="1"/>
  <c r="S195" i="1"/>
  <c r="AO195" i="1"/>
  <c r="P196" i="1"/>
  <c r="R195" i="1"/>
  <c r="AN22" i="1"/>
  <c r="AL23" i="1"/>
  <c r="AS266" i="1"/>
  <c r="AS166" i="1"/>
  <c r="AQ74" i="1"/>
  <c r="AM196" i="1"/>
  <c r="AC197" i="1"/>
  <c r="AM197" i="1" s="1"/>
  <c r="R220" i="1"/>
  <c r="S220" i="1"/>
  <c r="AO220" i="1"/>
  <c r="AM292" i="1"/>
  <c r="AC293" i="1"/>
  <c r="AM293" i="1" s="1"/>
  <c r="AC145" i="1"/>
  <c r="AM145" i="1" s="1"/>
  <c r="AM144" i="1"/>
  <c r="AN168" i="1"/>
  <c r="AP168" i="1" s="1"/>
  <c r="AL169" i="1"/>
  <c r="AS290" i="1"/>
  <c r="R292" i="1"/>
  <c r="S292" i="1"/>
  <c r="AO292" i="1"/>
  <c r="P293" i="1"/>
  <c r="AO74" i="1"/>
  <c r="R74" i="1"/>
  <c r="S74" i="1"/>
  <c r="Y50" i="1"/>
  <c r="W51" i="1"/>
  <c r="Y51" i="1" s="1"/>
  <c r="AN143" i="1"/>
  <c r="AP143" i="1" s="1"/>
  <c r="AQ143" i="1" s="1"/>
  <c r="AL144" i="1"/>
  <c r="AN291" i="1"/>
  <c r="AP291" i="1" s="1"/>
  <c r="AQ291" i="1" s="1"/>
  <c r="AL292" i="1"/>
  <c r="AC244" i="1"/>
  <c r="AM244" i="1" s="1"/>
  <c r="AM243" i="1"/>
  <c r="AR142" i="1"/>
  <c r="AS142" i="1" s="1"/>
  <c r="AS241" i="1"/>
  <c r="AR265" i="1"/>
  <c r="AS265" i="1" s="1"/>
  <c r="AQ167" i="1"/>
  <c r="AL49" i="1" l="1"/>
  <c r="AN48" i="1"/>
  <c r="AP48" i="1" s="1"/>
  <c r="AQ48" i="1" s="1"/>
  <c r="AR47" i="1"/>
  <c r="AS47" i="1" s="1"/>
  <c r="AO23" i="1"/>
  <c r="S23" i="1"/>
  <c r="P24" i="1"/>
  <c r="R23" i="1"/>
  <c r="P51" i="1"/>
  <c r="R50" i="1"/>
  <c r="S50" i="1"/>
  <c r="AO50" i="1"/>
  <c r="W24" i="1"/>
  <c r="Y23" i="1"/>
  <c r="AN243" i="1"/>
  <c r="AL244" i="1"/>
  <c r="AN244" i="1" s="1"/>
  <c r="AP244" i="1" s="1"/>
  <c r="AN97" i="1"/>
  <c r="AP97" i="1" s="1"/>
  <c r="AQ97" i="1" s="1"/>
  <c r="AL98" i="1"/>
  <c r="AN98" i="1" s="1"/>
  <c r="AP98" i="1" s="1"/>
  <c r="AQ98" i="1" s="1"/>
  <c r="AR98" i="1" s="1"/>
  <c r="AS98" i="1" s="1"/>
  <c r="AL194" i="1"/>
  <c r="AN193" i="1"/>
  <c r="AP193" i="1" s="1"/>
  <c r="AQ193" i="1" s="1"/>
  <c r="AP243" i="1"/>
  <c r="AQ243" i="1" s="1"/>
  <c r="AR218" i="1"/>
  <c r="AS218" i="1"/>
  <c r="V23" i="1"/>
  <c r="T24" i="1"/>
  <c r="AC171" i="1"/>
  <c r="AM171" i="1" s="1"/>
  <c r="AM170" i="1"/>
  <c r="AQ168" i="1"/>
  <c r="AS120" i="1"/>
  <c r="AP22" i="1"/>
  <c r="AQ22" i="1" s="1"/>
  <c r="AN219" i="1"/>
  <c r="AP219" i="1" s="1"/>
  <c r="AQ219" i="1" s="1"/>
  <c r="AR219" i="1" s="1"/>
  <c r="AS219" i="1" s="1"/>
  <c r="AL220" i="1"/>
  <c r="AN220" i="1" s="1"/>
  <c r="AP220" i="1" s="1"/>
  <c r="AQ220" i="1" s="1"/>
  <c r="AR192" i="1"/>
  <c r="AS192" i="1"/>
  <c r="AM23" i="1"/>
  <c r="AC24" i="1"/>
  <c r="AR143" i="1"/>
  <c r="AS143" i="1" s="1"/>
  <c r="AS291" i="1"/>
  <c r="AR291" i="1"/>
  <c r="AN23" i="1"/>
  <c r="AL24" i="1"/>
  <c r="AO196" i="1"/>
  <c r="R196" i="1"/>
  <c r="S196" i="1"/>
  <c r="P197" i="1"/>
  <c r="AN268" i="1"/>
  <c r="AL269" i="1"/>
  <c r="AN269" i="1" s="1"/>
  <c r="AO244" i="1"/>
  <c r="R244" i="1"/>
  <c r="S244" i="1"/>
  <c r="R293" i="1"/>
  <c r="S293" i="1"/>
  <c r="AO293" i="1"/>
  <c r="AR243" i="1"/>
  <c r="AS243" i="1" s="1"/>
  <c r="T196" i="1"/>
  <c r="V195" i="1"/>
  <c r="AN144" i="1"/>
  <c r="AL145" i="1"/>
  <c r="AN145" i="1" s="1"/>
  <c r="AO145" i="1"/>
  <c r="R145" i="1"/>
  <c r="S145" i="1"/>
  <c r="AR22" i="1"/>
  <c r="AS22" i="1" s="1"/>
  <c r="AS242" i="1"/>
  <c r="AO169" i="1"/>
  <c r="S169" i="1"/>
  <c r="P170" i="1"/>
  <c r="R169" i="1"/>
  <c r="AC269" i="1"/>
  <c r="AM269" i="1" s="1"/>
  <c r="AM268" i="1"/>
  <c r="AS121" i="1"/>
  <c r="AP144" i="1"/>
  <c r="AQ144" i="1" s="1"/>
  <c r="AR167" i="1"/>
  <c r="AS167" i="1" s="1"/>
  <c r="S269" i="1"/>
  <c r="R269" i="1"/>
  <c r="AO269" i="1"/>
  <c r="AR74" i="1"/>
  <c r="AS74" i="1" s="1"/>
  <c r="AR168" i="1"/>
  <c r="AS168" i="1" s="1"/>
  <c r="AP292" i="1"/>
  <c r="AQ292" i="1" s="1"/>
  <c r="AN169" i="1"/>
  <c r="AP169" i="1" s="1"/>
  <c r="AL170" i="1"/>
  <c r="AP145" i="1"/>
  <c r="AN292" i="1"/>
  <c r="AL293" i="1"/>
  <c r="AN293" i="1" s="1"/>
  <c r="AP293" i="1" s="1"/>
  <c r="AP267" i="1"/>
  <c r="AQ267" i="1" s="1"/>
  <c r="AO51" i="1" l="1"/>
  <c r="R51" i="1"/>
  <c r="S51" i="1"/>
  <c r="AN194" i="1"/>
  <c r="AP194" i="1" s="1"/>
  <c r="AQ194" i="1" s="1"/>
  <c r="AL195" i="1"/>
  <c r="AR193" i="1"/>
  <c r="AS193" i="1"/>
  <c r="R24" i="1"/>
  <c r="AO24" i="1"/>
  <c r="P25" i="1"/>
  <c r="S24" i="1"/>
  <c r="AQ293" i="1"/>
  <c r="AP23" i="1"/>
  <c r="AQ23" i="1" s="1"/>
  <c r="AR97" i="1"/>
  <c r="AS97" i="1" s="1"/>
  <c r="V24" i="1"/>
  <c r="T25" i="1"/>
  <c r="AR48" i="1"/>
  <c r="AS48" i="1"/>
  <c r="AQ169" i="1"/>
  <c r="AS169" i="1" s="1"/>
  <c r="AM24" i="1"/>
  <c r="AC25" i="1"/>
  <c r="Y24" i="1"/>
  <c r="W25" i="1"/>
  <c r="AN49" i="1"/>
  <c r="AP49" i="1" s="1"/>
  <c r="AQ49" i="1" s="1"/>
  <c r="AL50" i="1"/>
  <c r="AR220" i="1"/>
  <c r="AS220" i="1" s="1"/>
  <c r="AR292" i="1"/>
  <c r="AS292" i="1" s="1"/>
  <c r="S197" i="1"/>
  <c r="R197" i="1"/>
  <c r="AO197" i="1"/>
  <c r="AN24" i="1"/>
  <c r="AL25" i="1"/>
  <c r="AR267" i="1"/>
  <c r="AS267" i="1" s="1"/>
  <c r="AR23" i="1"/>
  <c r="AS23" i="1" s="1"/>
  <c r="S170" i="1"/>
  <c r="R170" i="1"/>
  <c r="AO170" i="1"/>
  <c r="P171" i="1"/>
  <c r="AQ145" i="1"/>
  <c r="AR145" i="1" s="1"/>
  <c r="AS144" i="1"/>
  <c r="AP269" i="1"/>
  <c r="AQ269" i="1" s="1"/>
  <c r="T197" i="1"/>
  <c r="V197" i="1" s="1"/>
  <c r="V196" i="1"/>
  <c r="AQ244" i="1"/>
  <c r="AR244" i="1" s="1"/>
  <c r="AP268" i="1"/>
  <c r="AQ268" i="1" s="1"/>
  <c r="AR293" i="1"/>
  <c r="AS293" i="1" s="1"/>
  <c r="AL171" i="1"/>
  <c r="AN171" i="1" s="1"/>
  <c r="AP171" i="1" s="1"/>
  <c r="AN170" i="1"/>
  <c r="AP170" i="1" s="1"/>
  <c r="AR169" i="1"/>
  <c r="AR144" i="1"/>
  <c r="AL196" i="1" l="1"/>
  <c r="AN195" i="1"/>
  <c r="AP195" i="1" s="1"/>
  <c r="AQ195" i="1" s="1"/>
  <c r="AR194" i="1"/>
  <c r="AS194" i="1"/>
  <c r="AM25" i="1"/>
  <c r="AC26" i="1"/>
  <c r="AM26" i="1" s="1"/>
  <c r="AN50" i="1"/>
  <c r="AP50" i="1" s="1"/>
  <c r="AQ50" i="1" s="1"/>
  <c r="AL51" i="1"/>
  <c r="AN51" i="1" s="1"/>
  <c r="AP51" i="1" s="1"/>
  <c r="AQ51" i="1" s="1"/>
  <c r="AP24" i="1"/>
  <c r="AQ24" i="1" s="1"/>
  <c r="T26" i="1"/>
  <c r="V26" i="1" s="1"/>
  <c r="V25" i="1"/>
  <c r="AR49" i="1"/>
  <c r="AS49" i="1" s="1"/>
  <c r="S25" i="1"/>
  <c r="AO25" i="1"/>
  <c r="P26" i="1"/>
  <c r="R25" i="1"/>
  <c r="W26" i="1"/>
  <c r="Y26" i="1" s="1"/>
  <c r="Y25" i="1"/>
  <c r="AR268" i="1"/>
  <c r="AS268" i="1" s="1"/>
  <c r="AO171" i="1"/>
  <c r="AQ171" i="1" s="1"/>
  <c r="R171" i="1"/>
  <c r="S171" i="1"/>
  <c r="AS145" i="1"/>
  <c r="AN25" i="1"/>
  <c r="AP25" i="1" s="1"/>
  <c r="AQ25" i="1" s="1"/>
  <c r="AL26" i="1"/>
  <c r="AN26" i="1" s="1"/>
  <c r="AP26" i="1" s="1"/>
  <c r="AS244" i="1"/>
  <c r="AR269" i="1"/>
  <c r="AS269" i="1" s="1"/>
  <c r="AQ170" i="1"/>
  <c r="AR170" i="1" s="1"/>
  <c r="AR51" i="1" l="1"/>
  <c r="AS51" i="1" s="1"/>
  <c r="AS50" i="1"/>
  <c r="AR50" i="1"/>
  <c r="AO26" i="1"/>
  <c r="AR26" i="1" s="1"/>
  <c r="R26" i="1"/>
  <c r="S26" i="1"/>
  <c r="AR24" i="1"/>
  <c r="AS24" i="1" s="1"/>
  <c r="AR195" i="1"/>
  <c r="AS195" i="1" s="1"/>
  <c r="AQ26" i="1"/>
  <c r="AS26" i="1" s="1"/>
  <c r="AL197" i="1"/>
  <c r="AN197" i="1" s="1"/>
  <c r="AP197" i="1" s="1"/>
  <c r="AQ197" i="1" s="1"/>
  <c r="AR197" i="1" s="1"/>
  <c r="AS197" i="1" s="1"/>
  <c r="AN196" i="1"/>
  <c r="AP196" i="1" s="1"/>
  <c r="AQ196" i="1" s="1"/>
  <c r="AR171" i="1"/>
  <c r="AS171" i="1" s="1"/>
  <c r="AS170" i="1"/>
  <c r="AR25" i="1"/>
  <c r="AS25" i="1" s="1"/>
  <c r="AR196" i="1" l="1"/>
  <c r="AS196" i="1"/>
</calcChain>
</file>

<file path=xl/sharedStrings.xml><?xml version="1.0" encoding="utf-8"?>
<sst xmlns="http://schemas.openxmlformats.org/spreadsheetml/2006/main" count="1505" uniqueCount="77">
  <si>
    <t>team_id</t>
  </si>
  <si>
    <t>game_id</t>
  </si>
  <si>
    <t>date</t>
  </si>
  <si>
    <t>time</t>
  </si>
  <si>
    <t>innings</t>
  </si>
  <si>
    <t>runs</t>
  </si>
  <si>
    <t>hits</t>
  </si>
  <si>
    <t>team_abbr</t>
  </si>
  <si>
    <t>team_name</t>
  </si>
  <si>
    <t>home/away</t>
  </si>
  <si>
    <t>win</t>
  </si>
  <si>
    <t>loss</t>
  </si>
  <si>
    <t>home</t>
  </si>
  <si>
    <t>away</t>
  </si>
  <si>
    <t>Total Wins</t>
  </si>
  <si>
    <t>Total Losses</t>
  </si>
  <si>
    <t>Games Below .500</t>
  </si>
  <si>
    <t>Home Wins</t>
  </si>
  <si>
    <t>Home Loss</t>
  </si>
  <si>
    <t>Away Wins</t>
  </si>
  <si>
    <t>Win-Loss</t>
  </si>
  <si>
    <t>Away Loss</t>
  </si>
  <si>
    <t>Total Innings</t>
  </si>
  <si>
    <t>Home innings</t>
  </si>
  <si>
    <t>Away Innings</t>
  </si>
  <si>
    <t>Total Runs</t>
  </si>
  <si>
    <t>Runs Split - Home</t>
  </si>
  <si>
    <t>Away Split - (W/L)</t>
  </si>
  <si>
    <t>Home Split - (W/L)</t>
  </si>
  <si>
    <t>Runs Split - Away</t>
  </si>
  <si>
    <t>Total Hits</t>
  </si>
  <si>
    <t>Hits Split - Home</t>
  </si>
  <si>
    <t>Hits Split - Away</t>
  </si>
  <si>
    <t>division</t>
  </si>
  <si>
    <t>ID</t>
  </si>
  <si>
    <t>Reverse ID</t>
  </si>
  <si>
    <t>RA</t>
  </si>
  <si>
    <t>Total RA</t>
  </si>
  <si>
    <t>RS^2</t>
  </si>
  <si>
    <t>RA^2</t>
  </si>
  <si>
    <t>GP</t>
  </si>
  <si>
    <t>WP</t>
  </si>
  <si>
    <t>PyThag Win</t>
  </si>
  <si>
    <t>Pythag Loss</t>
  </si>
  <si>
    <t>Pythag Record</t>
  </si>
  <si>
    <t>ANC</t>
  </si>
  <si>
    <t>Anchorage Wheelers</t>
  </si>
  <si>
    <t>West Division</t>
  </si>
  <si>
    <t>ARM</t>
  </si>
  <si>
    <t>Amarillo Armadillos</t>
  </si>
  <si>
    <t>DV</t>
  </si>
  <si>
    <t>Death Valley Scorpions</t>
  </si>
  <si>
    <t>Western Division</t>
  </si>
  <si>
    <t>FL</t>
  </si>
  <si>
    <t>Florida Space Rangers</t>
  </si>
  <si>
    <t>Eastern Division</t>
  </si>
  <si>
    <t>KGN</t>
  </si>
  <si>
    <t>Kingston Mounties</t>
  </si>
  <si>
    <t>East Division</t>
  </si>
  <si>
    <t>NYV</t>
  </si>
  <si>
    <t>New York Voyagers</t>
  </si>
  <si>
    <t>OBX</t>
  </si>
  <si>
    <t>Outer Banks Aviators</t>
  </si>
  <si>
    <t>PRO</t>
  </si>
  <si>
    <t>Providence Crabs</t>
  </si>
  <si>
    <t>SAS</t>
  </si>
  <si>
    <t>San Antonio Sloths</t>
  </si>
  <si>
    <t>SCSS</t>
  </si>
  <si>
    <t xml:space="preserve">State College Swift Steeds </t>
  </si>
  <si>
    <t>UTA</t>
  </si>
  <si>
    <t>Utah Railroaders</t>
  </si>
  <si>
    <t>VAN</t>
  </si>
  <si>
    <t>Vancouver Vandals</t>
  </si>
  <si>
    <t>league_id</t>
  </si>
  <si>
    <t>league_abbr</t>
  </si>
  <si>
    <t>PBE</t>
  </si>
  <si>
    <t>MiPBE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</si>
</sst>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19F3BA-682A-0046-847E-9876F8617FF2}" name="Table1" displayName="Table1" ref="A1:AS293" totalsRowShown="0">
  <autoFilter ref="A1:AS293" xr:uid="{75A6C589-4E7A-B447-BC85-294493A9A4FE}"/>
  <tableColumns count="45">
    <tableColumn id="1" xr3:uid="{F2E73ACB-950A-DD43-A288-1AD080E8ACDB}" name="league_id"/>
    <tableColumn id="2" xr3:uid="{2C9E6FED-0C09-0D46-AB38-04C0CC9E4959}" name="team_id"/>
    <tableColumn id="45" xr3:uid="{3CD3F6C8-F01E-6540-BB8E-F96CE4D6C8E8}" name="game_id"/>
    <tableColumn id="3" xr3:uid="{655DE9F7-CB0D-2848-AAEA-70A9D41602B8}" name="date" dataDxfId="11"/>
    <tableColumn id="4" xr3:uid="{650F4F8E-CA3C-EA44-8607-2FB5B81A0566}" name="time"/>
    <tableColumn id="5" xr3:uid="{2C9EA5ED-E851-F94A-A79E-D01E03A1FB20}" name="innings"/>
    <tableColumn id="6" xr3:uid="{B9960476-5A04-FB48-8CFB-252C56CB48A8}" name="runs"/>
    <tableColumn id="7" xr3:uid="{D55853AD-9235-244E-B003-90D9F3BF7384}" name="hits"/>
    <tableColumn id="8" xr3:uid="{3EA2C6E7-D444-C24D-BD1D-D289965A47E7}" name="team_abbr"/>
    <tableColumn id="9" xr3:uid="{07046C09-0BDD-754C-9BEC-8B458AAB2FD6}" name="team_name"/>
    <tableColumn id="10" xr3:uid="{7B0AF35B-94A7-8142-BD16-17B74148BC19}" name="home/away"/>
    <tableColumn id="11" xr3:uid="{CC61E4D2-0698-E541-83D4-B8B23F186AF5}" name="win"/>
    <tableColumn id="12" xr3:uid="{B9D4BA85-2E23-EF41-8DC1-E002F9386116}" name="loss"/>
    <tableColumn id="13" xr3:uid="{42008CDA-1FC6-A644-91DD-4ED9BDEA0CA9}" name="division"/>
    <tableColumn id="44" xr3:uid="{020C5AEB-8E2B-B94F-9C77-AE813510E335}" name="league_abbr"/>
    <tableColumn id="14" xr3:uid="{F5B9A92E-ABC4-0C43-9544-AA6B6802ADF1}" name="Total Wins">
      <calculatedColumnFormula>IF(AND($J2=$J1,L2=1),L2+P1,IF($J2&lt;&gt;$J1,L2,P1))</calculatedColumnFormula>
    </tableColumn>
    <tableColumn id="15" xr3:uid="{0F2B0DCF-A086-214D-BDD1-CC652CB24F62}" name="Total Losses">
      <calculatedColumnFormula>IF(AND($J2=$J1,M2=1),M2+Q1,IF($J2&lt;&gt;$J1,M2,Q1))</calculatedColumnFormula>
    </tableColumn>
    <tableColumn id="16" xr3:uid="{6F19DC43-2BA1-604F-8559-2733D871DC56}" name="Games Below .500">
      <calculatedColumnFormula>P2-Q2</calculatedColumnFormula>
    </tableColumn>
    <tableColumn id="17" xr3:uid="{2253A913-4FE8-DB4D-9793-6A5E10ECA3B2}" name="Win-Loss">
      <calculatedColumnFormula>P2&amp;"-"&amp;Q2</calculatedColumnFormula>
    </tableColumn>
    <tableColumn id="18" xr3:uid="{BDF1B30F-48EE-6F4E-A063-E32456BF71D1}" name="Home Wins">
      <calculatedColumnFormula>IF(AND($J2=$J1,$K2="home"),L2+T1,IF(AND($J2&lt;&gt;$J1,$K2="home"),L2,IF(AND($J2=$J1,$K2="away"),T1,IF(AND($J2&lt;&gt;$J1,$K2="away"),0,""))))</calculatedColumnFormula>
    </tableColumn>
    <tableColumn id="19" xr3:uid="{B8EC0BD5-262D-2C4E-9218-3B5B6A16517E}" name="Home Loss">
      <calculatedColumnFormula>IF(AND($J2=$J1,$K2="home"),M2+U1,IF(AND($J2&lt;&gt;$J1,$K2="home"),M2,IF(AND($J2=$J1,$K2="away"),U1,IF(AND($J2&lt;&gt;$J1,$K2="away"),0,""))))</calculatedColumnFormula>
    </tableColumn>
    <tableColumn id="20" xr3:uid="{E0962D67-D740-254F-BBAE-2BBD19EC4831}" name="Home Split - (W/L)">
      <calculatedColumnFormula>T2&amp;"-"&amp;U2</calculatedColumnFormula>
    </tableColumn>
    <tableColumn id="21" xr3:uid="{94C0BE14-2E8E-3341-8F06-2D78CE6C0AB5}" name="Away Wins">
      <calculatedColumnFormula>IF(AND($J2=$J1,$K2="away"),L2+W1,IF(AND($J2&lt;&gt;$J1,$K2="away"),L2,IF(AND($J2=$J1,$K2="home"),W1,IF(AND($J2&lt;&gt;$J1,$K2="home"),0,""))))</calculatedColumnFormula>
    </tableColumn>
    <tableColumn id="22" xr3:uid="{4C965083-0BCB-C44A-BEE9-3FB3777080B0}" name="Away Loss">
      <calculatedColumnFormula>IF(AND($J2=$J1,$K2="away"),M2+X1,IF(AND($J2&lt;&gt;$J1,$K2="away"),M2,IF(AND($J2=$J1,$K2="home"),X1,IF(AND($J2&lt;&gt;$J1,$K2="home"),0,""))))</calculatedColumnFormula>
    </tableColumn>
    <tableColumn id="23" xr3:uid="{E3FF1549-BA2D-074C-BD31-33FC7103FF9B}" name="Away Split - (W/L)">
      <calculatedColumnFormula>W2&amp;"-"&amp;X2</calculatedColumnFormula>
    </tableColumn>
    <tableColumn id="24" xr3:uid="{92C66838-A0FC-784C-88D1-A44C483556BC}" name="Total Innings">
      <calculatedColumnFormula>IF(J2=J1,F2+Z1,F2)</calculatedColumnFormula>
    </tableColumn>
    <tableColumn id="25" xr3:uid="{24273207-109B-5340-A322-90E7F6B25368}" name="Home innings">
      <calculatedColumnFormula>IF(AND($J2=$J1,$K2="home"),F2+AA1,IF(AND($J2&lt;&gt;$J1,$K2="home"),F2,IF(AND($J2=$J1,$K2="away"),AA1,IF(AND($J2&lt;&gt;$J1,$K2="away"),0,""))))</calculatedColumnFormula>
    </tableColumn>
    <tableColumn id="26" xr3:uid="{254AD145-FB45-D445-86B5-4A77CD254B29}" name="Away Innings">
      <calculatedColumnFormula>IF(AND($J2=$J1,$K2="away"),F2+AB1,IF(AND($J2&lt;&gt;$J1,$K2="away"),F2,IF(AND($J2=$J1,$K2="home"),AB1,IF(AND($J2&lt;&gt;$J1,$K2="home"),0,""))))</calculatedColumnFormula>
    </tableColumn>
    <tableColumn id="27" xr3:uid="{C3D81EFF-51C7-7F43-B464-6D25FE417563}" name="Total Runs">
      <calculatedColumnFormula>IF(J2=J1,G2+AC1,G2)</calculatedColumnFormula>
    </tableColumn>
    <tableColumn id="28" xr3:uid="{2A808629-34D1-C543-9EC4-6112AA8A6437}" name="Runs Split - Home">
      <calculatedColumnFormula>IF(AND($J2=$J1,$K2="home"),G2+AD1,IF(AND($J2&lt;&gt;$J1,$K2="home"),G2,IF(AND($J2=$J1,$K2="away"),AD1,IF(AND($J2&lt;&gt;$J1,$K2="away"),0,""))))</calculatedColumnFormula>
    </tableColumn>
    <tableColumn id="29" xr3:uid="{F67C0E57-B62E-BF4C-8E81-E2739DC45A48}" name="Runs Split - Away">
      <calculatedColumnFormula>IF(AND($J2=$J1,$K2="away"),G2+AE1,IF(AND($J2&lt;&gt;$J1,$K2="away"),G2,IF(AND($J2=$J1,$K2="home"),AE1,IF(AND($J2&lt;&gt;$J1,$K2="home"),0,""))))</calculatedColumnFormula>
    </tableColumn>
    <tableColumn id="30" xr3:uid="{0FAC4BE0-7A4B-5442-ABAF-E2442055025A}" name="Total Hits">
      <calculatedColumnFormula>IF(J2=J1,H2+AF1,H2)</calculatedColumnFormula>
    </tableColumn>
    <tableColumn id="31" xr3:uid="{2CD1143D-F16F-5141-8D1D-636356BBFCD6}" name="Hits Split - Home">
      <calculatedColumnFormula>IF(AND($J2=$J1,$K2="home"),H2+AG1,IF(AND($J2&lt;&gt;$J1,$K2="home"),H2,IF(AND($J2=$J1,$K2="away"),AG1,IF(AND($J2&lt;&gt;$J1,$K2="away"),0,""))))</calculatedColumnFormula>
    </tableColumn>
    <tableColumn id="32" xr3:uid="{DCD62FF6-7926-7E46-9693-F29F2FF63C9F}" name="Hits Split - Away">
      <calculatedColumnFormula>IF(AND($J2=$J1,$K2="away"),H2+AH1,IF(AND($J2&lt;&gt;$J1,$K2="away"),H2,IF(AND($J2=$J1,$K2="home"),AH1,IF(AND($J2&lt;&gt;$J1,$K2="home"),0,""))))</calculatedColumnFormula>
    </tableColumn>
    <tableColumn id="33" xr3:uid="{4FDDC2A3-83E9-E34E-BFCA-4E329BEDC59D}" name="ID" dataDxfId="10">
      <calculatedColumnFormula>C2&amp;"-"&amp;L2</calculatedColumnFormula>
    </tableColumn>
    <tableColumn id="34" xr3:uid="{872A17AF-9548-BD4D-AD90-B2D367D357B1}" name="Reverse ID" dataDxfId="9">
      <calculatedColumnFormula>IF(RIGHT(AI2,1)="1",C2&amp;"-"&amp;0,C2&amp;"-"&amp;1)</calculatedColumnFormula>
    </tableColumn>
    <tableColumn id="35" xr3:uid="{5C764A3F-ED05-A34F-B328-38957816CDE4}" name="RA" dataDxfId="8">
      <calculatedColumnFormula>INDEX(Table1[runs],MATCH(AJ2,Table1[ID],0))</calculatedColumnFormula>
    </tableColumn>
    <tableColumn id="36" xr3:uid="{37E777FF-E1F1-5C41-B764-9B36A7E9D2D1}" name="Total RA" dataDxfId="7">
      <calculatedColumnFormula>IF(J2=J1,AK2+AL1,AK2)</calculatedColumnFormula>
    </tableColumn>
    <tableColumn id="37" xr3:uid="{AF26FD1E-27CD-8E4F-96BB-14F642279466}" name="RS^2" dataDxfId="6">
      <calculatedColumnFormula>Table1[[#This Row],[Total Runs]]^2</calculatedColumnFormula>
    </tableColumn>
    <tableColumn id="38" xr3:uid="{97F74A0D-45DC-4E44-A2AE-3041C5463CF2}" name="RA^2" dataDxfId="5">
      <calculatedColumnFormula>Table1[[#This Row],[Total RA]]^2</calculatedColumnFormula>
    </tableColumn>
    <tableColumn id="39" xr3:uid="{F83B375E-6F1C-C041-8A29-115AE08EAA45}" name="GP" dataDxfId="4">
      <calculatedColumnFormula>Table1[[#This Row],[Total Wins]]+Table1[[#This Row],[Total Losses]]</calculatedColumnFormula>
    </tableColumn>
    <tableColumn id="40" xr3:uid="{B9228EFE-8A91-9C45-827B-193CC5E7EE00}" name="WP" dataDxfId="3">
      <calculatedColumnFormula>Table1[[#This Row],[RS^2]]/(Table1[[#This Row],[RS^2]]+Table1[[#This Row],[RA^2]])</calculatedColumnFormula>
    </tableColumn>
    <tableColumn id="41" xr3:uid="{66F67375-5ED5-BA43-B815-9635CDAFCD3A}" name="PyThag Win" dataDxfId="2">
      <calculatedColumnFormula>ROUND(Table1[[#This Row],[WP]]*Table1[[#This Row],[GP]],0)</calculatedColumnFormula>
    </tableColumn>
    <tableColumn id="42" xr3:uid="{0D6D33FE-8425-C742-B484-CEF1D8FEEA59}" name="Pythag Loss" dataDxfId="1">
      <calculatedColumnFormula>Table1[[#This Row],[GP]]-Table1[[#This Row],[PyThag Win]]</calculatedColumnFormula>
    </tableColumn>
    <tableColumn id="43" xr3:uid="{CAAD90E4-7FB5-A44F-9711-0877ACC3A415}" name="Pythag Record" dataDxfId="0">
      <calculatedColumnFormula>Table1[[#This Row],[PyThag Win]]&amp;"-"&amp;Table1[[#This Row],[Pythag Loss]]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3"/>
  <sheetViews>
    <sheetView tabSelected="1" topLeftCell="A275" workbookViewId="0">
      <selection activeCell="H289" sqref="H289"/>
    </sheetView>
  </sheetViews>
  <sheetFormatPr baseColWidth="10" defaultRowHeight="16" x14ac:dyDescent="0.2"/>
  <cols>
    <col min="8" max="8" width="12.5" customWidth="1"/>
    <col min="9" max="10" width="13.5" customWidth="1"/>
    <col min="16" max="16" width="12.33203125" customWidth="1"/>
    <col min="17" max="17" width="13.5" customWidth="1"/>
    <col min="18" max="18" width="19" customWidth="1"/>
    <col min="19" max="19" width="11" customWidth="1"/>
    <col min="20" max="20" width="13.1640625" customWidth="1"/>
    <col min="21" max="21" width="12.5" customWidth="1"/>
    <col min="22" max="22" width="19.1640625" customWidth="1"/>
    <col min="23" max="23" width="12.83203125" customWidth="1"/>
    <col min="24" max="24" width="12.1640625" customWidth="1"/>
    <col min="25" max="25" width="18.83203125" customWidth="1"/>
    <col min="26" max="26" width="14" customWidth="1"/>
    <col min="27" max="27" width="14.83203125" customWidth="1"/>
    <col min="28" max="28" width="14.5" customWidth="1"/>
    <col min="29" max="29" width="12.1640625" customWidth="1"/>
    <col min="30" max="30" width="18.33203125" customWidth="1"/>
    <col min="31" max="31" width="18" customWidth="1"/>
    <col min="32" max="32" width="11.5" customWidth="1"/>
    <col min="33" max="33" width="17.6640625" customWidth="1"/>
    <col min="34" max="34" width="17.33203125" customWidth="1"/>
    <col min="36" max="36" width="12.5" customWidth="1"/>
  </cols>
  <sheetData>
    <row r="1" spans="1:45" x14ac:dyDescent="0.2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33</v>
      </c>
      <c r="O1" t="s">
        <v>74</v>
      </c>
      <c r="P1" t="s">
        <v>14</v>
      </c>
      <c r="Q1" t="s">
        <v>15</v>
      </c>
      <c r="R1" t="s">
        <v>16</v>
      </c>
      <c r="S1" t="s">
        <v>20</v>
      </c>
      <c r="T1" t="s">
        <v>17</v>
      </c>
      <c r="U1" t="s">
        <v>18</v>
      </c>
      <c r="V1" t="s">
        <v>28</v>
      </c>
      <c r="W1" t="s">
        <v>19</v>
      </c>
      <c r="X1" t="s">
        <v>21</v>
      </c>
      <c r="Y1" t="s">
        <v>27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29</v>
      </c>
      <c r="AF1" t="s">
        <v>30</v>
      </c>
      <c r="AG1" t="s">
        <v>31</v>
      </c>
      <c r="AH1" t="s">
        <v>32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">
      <c r="A2">
        <v>100</v>
      </c>
      <c r="B2">
        <v>10</v>
      </c>
      <c r="C2">
        <v>4</v>
      </c>
      <c r="D2" s="1">
        <v>46522</v>
      </c>
      <c r="E2">
        <v>1905</v>
      </c>
      <c r="F2">
        <v>9</v>
      </c>
      <c r="G2">
        <v>7</v>
      </c>
      <c r="H2">
        <v>9</v>
      </c>
      <c r="I2" t="s">
        <v>50</v>
      </c>
      <c r="J2" t="s">
        <v>51</v>
      </c>
      <c r="K2" t="s">
        <v>13</v>
      </c>
      <c r="L2">
        <v>1</v>
      </c>
      <c r="M2">
        <v>0</v>
      </c>
      <c r="N2" t="s">
        <v>52</v>
      </c>
      <c r="O2" t="s">
        <v>75</v>
      </c>
      <c r="P2">
        <f>IF(AND($J2=$J1,L2=1),L2+P1,IF($J2&lt;&gt;$J1,L2,P1))</f>
        <v>1</v>
      </c>
      <c r="Q2">
        <f>IF(AND($J2=$J1,M2=1),M2+Q1,IF($J2&lt;&gt;$J1,M2,Q1))</f>
        <v>0</v>
      </c>
      <c r="R2">
        <f t="shared" ref="R2" si="0">P2-Q2</f>
        <v>1</v>
      </c>
      <c r="S2" t="str">
        <f t="shared" ref="S2" si="1">P2&amp;"-"&amp;Q2</f>
        <v>1-0</v>
      </c>
      <c r="T2">
        <f>IF(AND($J2=$J1,$K2="home"),L2+T1,IF(AND($J2&lt;&gt;$J1,$K2="home"),L2,IF(AND($J2=$J1,$K2="away"),T1,IF(AND($J2&lt;&gt;$J1,$K2="away"),0,""))))</f>
        <v>0</v>
      </c>
      <c r="U2">
        <f>IF(AND($J2=$J1,$K2="home"),M2+U1,IF(AND($J2&lt;&gt;$J1,$K2="home"),M2,IF(AND($J2=$J1,$K2="away"),U1,IF(AND($J2&lt;&gt;$J1,$K2="away"),0,""))))</f>
        <v>0</v>
      </c>
      <c r="V2" t="str">
        <f t="shared" ref="V2" si="2">T2&amp;"-"&amp;U2</f>
        <v>0-0</v>
      </c>
      <c r="W2">
        <f>IF(AND($J2=$J1,$K2="away"),L2+W1,IF(AND($J2&lt;&gt;$J1,$K2="away"),L2,IF(AND($J2=$J1,$K2="home"),W1,IF(AND($J2&lt;&gt;$J1,$K2="home"),0,""))))</f>
        <v>1</v>
      </c>
      <c r="X2">
        <f>IF(AND($J2=$J1,$K2="away"),M2+X1,IF(AND($J2&lt;&gt;$J1,$K2="away"),M2,IF(AND($J2=$J1,$K2="home"),X1,IF(AND($J2&lt;&gt;$J1,$K2="home"),0,""))))</f>
        <v>0</v>
      </c>
      <c r="Y2" t="str">
        <f t="shared" ref="Y2" si="3">W2&amp;"-"&amp;X2</f>
        <v>1-0</v>
      </c>
      <c r="Z2">
        <f>IF(J2=J1,F2+Z1,F2)</f>
        <v>9</v>
      </c>
      <c r="AA2">
        <f>IF(AND($J2=$J1,$K2="home"),F2+AA1,IF(AND($J2&lt;&gt;$J1,$K2="home"),F2,IF(AND($J2=$J1,$K2="away"),AA1,IF(AND($J2&lt;&gt;$J1,$K2="away"),0,""))))</f>
        <v>0</v>
      </c>
      <c r="AB2">
        <f>IF(AND($J2=$J1,$K2="away"),F2+AB1,IF(AND($J2&lt;&gt;$J1,$K2="away"),F2,IF(AND($J2=$J1,$K2="home"),AB1,IF(AND($J2&lt;&gt;$J1,$K2="home"),0,""))))</f>
        <v>9</v>
      </c>
      <c r="AC2">
        <f>IF(J2=J1,G2+AC1,G2)</f>
        <v>7</v>
      </c>
      <c r="AD2">
        <f>IF(AND($J2=$J1,$K2="home"),G2+AD1,IF(AND($J2&lt;&gt;$J1,$K2="home"),G2,IF(AND($J2=$J1,$K2="away"),AD1,IF(AND($J2&lt;&gt;$J1,$K2="away"),0,""))))</f>
        <v>0</v>
      </c>
      <c r="AE2">
        <f>IF(AND($J2=$J1,$K2="away"),G2+AE1,IF(AND($J2&lt;&gt;$J1,$K2="away"),G2,IF(AND($J2=$J1,$K2="home"),AE1,IF(AND($J2&lt;&gt;$J1,$K2="home"),0,""))))</f>
        <v>7</v>
      </c>
      <c r="AF2">
        <f>IF(J2=J1,H2+AF1,H2)</f>
        <v>9</v>
      </c>
      <c r="AG2">
        <f>IF(AND($J2=$J1,$K2="home"),H2+AG1,IF(AND($J2&lt;&gt;$J1,$K2="home"),H2,IF(AND($J2=$J1,$K2="away"),AG1,IF(AND($J2&lt;&gt;$J1,$K2="away"),0,""))))</f>
        <v>0</v>
      </c>
      <c r="AH2">
        <f>IF(AND($J2=$J1,$K2="away"),H2+AH1,IF(AND($J2&lt;&gt;$J1,$K2="away"),H2,IF(AND($J2=$J1,$K2="home"),AH1,IF(AND($J2&lt;&gt;$J1,$K2="home"),0,""))))</f>
        <v>9</v>
      </c>
      <c r="AI2" t="str">
        <f t="shared" ref="AI2" si="4">C2&amp;"-"&amp;L2</f>
        <v>4-1</v>
      </c>
      <c r="AJ2" t="str">
        <f t="shared" ref="AJ2" si="5">IF(RIGHT(AI2,1)="1",C2&amp;"-"&amp;0,C2&amp;"-"&amp;1)</f>
        <v>4-0</v>
      </c>
      <c r="AK2">
        <f>INDEX(Table1[runs],MATCH(AJ2,Table1[ID],0))</f>
        <v>5</v>
      </c>
      <c r="AL2">
        <f>IF(J2=J1,AK2+AL1,AK2)</f>
        <v>5</v>
      </c>
      <c r="AM2">
        <f>Table1[[#This Row],[Total Runs]]^2</f>
        <v>49</v>
      </c>
      <c r="AN2" s="2">
        <f>Table1[[#This Row],[Total RA]]^2</f>
        <v>25</v>
      </c>
      <c r="AO2" s="2">
        <f>Table1[[#This Row],[Total Wins]]+Table1[[#This Row],[Total Losses]]</f>
        <v>1</v>
      </c>
      <c r="AP2" s="2">
        <f>Table1[[#This Row],[RS^2]]/(Table1[[#This Row],[RS^2]]+Table1[[#This Row],[RA^2]])</f>
        <v>0.66216216216216217</v>
      </c>
      <c r="AQ2" s="2">
        <f>ROUND(Table1[[#This Row],[WP]]*Table1[[#This Row],[GP]],0)</f>
        <v>1</v>
      </c>
      <c r="AR2" s="2">
        <f>Table1[[#This Row],[GP]]-Table1[[#This Row],[PyThag Win]]</f>
        <v>0</v>
      </c>
      <c r="AS2" s="2" t="str">
        <f>Table1[[#This Row],[PyThag Win]]&amp;"-"&amp;Table1[[#This Row],[Pythag Loss]]</f>
        <v>1-0</v>
      </c>
    </row>
    <row r="3" spans="1:45" x14ac:dyDescent="0.2">
      <c r="A3">
        <v>100</v>
      </c>
      <c r="B3">
        <v>10</v>
      </c>
      <c r="C3">
        <v>8</v>
      </c>
      <c r="D3" s="1">
        <v>46523</v>
      </c>
      <c r="E3">
        <v>1905</v>
      </c>
      <c r="F3">
        <v>18</v>
      </c>
      <c r="G3">
        <v>9</v>
      </c>
      <c r="H3">
        <v>14</v>
      </c>
      <c r="I3" t="s">
        <v>50</v>
      </c>
      <c r="J3" t="s">
        <v>51</v>
      </c>
      <c r="K3" t="s">
        <v>13</v>
      </c>
      <c r="L3">
        <v>1</v>
      </c>
      <c r="M3">
        <v>0</v>
      </c>
      <c r="N3" t="s">
        <v>52</v>
      </c>
      <c r="O3" t="s">
        <v>75</v>
      </c>
      <c r="P3">
        <f t="shared" ref="P3:P66" si="6">IF(AND($J3=$J2,L3=1),L3+P2,IF($J3&lt;&gt;$J2,L3,P2))</f>
        <v>2</v>
      </c>
      <c r="Q3">
        <f t="shared" ref="Q3:Q66" si="7">IF(AND($J3=$J2,M3=1),M3+Q2,IF($J3&lt;&gt;$J2,M3,Q2))</f>
        <v>0</v>
      </c>
      <c r="R3">
        <f t="shared" ref="R3:R66" si="8">P3-Q3</f>
        <v>2</v>
      </c>
      <c r="S3" t="str">
        <f t="shared" ref="S3:S66" si="9">P3&amp;"-"&amp;Q3</f>
        <v>2-0</v>
      </c>
      <c r="T3">
        <f t="shared" ref="T3:T66" si="10">IF(AND($J3=$J2,$K3="home"),L3+T2,IF(AND($J3&lt;&gt;$J2,$K3="home"),L3,IF(AND($J3=$J2,$K3="away"),T2,IF(AND($J3&lt;&gt;$J2,$K3="away"),0,""))))</f>
        <v>0</v>
      </c>
      <c r="U3">
        <f t="shared" ref="U3:U66" si="11">IF(AND($J3=$J2,$K3="home"),M3+U2,IF(AND($J3&lt;&gt;$J2,$K3="home"),M3,IF(AND($J3=$J2,$K3="away"),U2,IF(AND($J3&lt;&gt;$J2,$K3="away"),0,""))))</f>
        <v>0</v>
      </c>
      <c r="V3" t="str">
        <f t="shared" ref="V3:V66" si="12">T3&amp;"-"&amp;U3</f>
        <v>0-0</v>
      </c>
      <c r="W3">
        <f t="shared" ref="W3:W66" si="13">IF(AND($J3=$J2,$K3="away"),L3+W2,IF(AND($J3&lt;&gt;$J2,$K3="away"),L3,IF(AND($J3=$J2,$K3="home"),W2,IF(AND($J3&lt;&gt;$J2,$K3="home"),0,""))))</f>
        <v>2</v>
      </c>
      <c r="X3">
        <f t="shared" ref="X3:X66" si="14">IF(AND($J3=$J2,$K3="away"),M3+X2,IF(AND($J3&lt;&gt;$J2,$K3="away"),M3,IF(AND($J3=$J2,$K3="home"),X2,IF(AND($J3&lt;&gt;$J2,$K3="home"),0,""))))</f>
        <v>0</v>
      </c>
      <c r="Y3" t="str">
        <f t="shared" ref="Y3:Y66" si="15">W3&amp;"-"&amp;X3</f>
        <v>2-0</v>
      </c>
      <c r="Z3">
        <f t="shared" ref="Z3:Z66" si="16">IF(J3=J2,F3+Z2,F3)</f>
        <v>27</v>
      </c>
      <c r="AA3">
        <f t="shared" ref="AA3:AA66" si="17">IF(AND($J3=$J2,$K3="home"),F3+AA2,IF(AND($J3&lt;&gt;$J2,$K3="home"),F3,IF(AND($J3=$J2,$K3="away"),AA2,IF(AND($J3&lt;&gt;$J2,$K3="away"),0,""))))</f>
        <v>0</v>
      </c>
      <c r="AB3">
        <f t="shared" ref="AB3:AB66" si="18">IF(AND($J3=$J2,$K3="away"),F3+AB2,IF(AND($J3&lt;&gt;$J2,$K3="away"),F3,IF(AND($J3=$J2,$K3="home"),AB2,IF(AND($J3&lt;&gt;$J2,$K3="home"),0,""))))</f>
        <v>27</v>
      </c>
      <c r="AC3">
        <f t="shared" ref="AC3:AC66" si="19">IF(J3=J2,G3+AC2,G3)</f>
        <v>16</v>
      </c>
      <c r="AD3">
        <f t="shared" ref="AD3:AD66" si="20">IF(AND($J3=$J2,$K3="home"),G3+AD2,IF(AND($J3&lt;&gt;$J2,$K3="home"),G3,IF(AND($J3=$J2,$K3="away"),AD2,IF(AND($J3&lt;&gt;$J2,$K3="away"),0,""))))</f>
        <v>0</v>
      </c>
      <c r="AE3">
        <f t="shared" ref="AE3:AE66" si="21">IF(AND($J3=$J2,$K3="away"),G3+AE2,IF(AND($J3&lt;&gt;$J2,$K3="away"),G3,IF(AND($J3=$J2,$K3="home"),AE2,IF(AND($J3&lt;&gt;$J2,$K3="home"),0,""))))</f>
        <v>16</v>
      </c>
      <c r="AF3">
        <f t="shared" ref="AF3:AF66" si="22">IF(J3=J2,H3+AF2,H3)</f>
        <v>23</v>
      </c>
      <c r="AG3">
        <f t="shared" ref="AG3:AG66" si="23">IF(AND($J3=$J2,$K3="home"),H3+AG2,IF(AND($J3&lt;&gt;$J2,$K3="home"),H3,IF(AND($J3=$J2,$K3="away"),AG2,IF(AND($J3&lt;&gt;$J2,$K3="away"),0,""))))</f>
        <v>0</v>
      </c>
      <c r="AH3">
        <f t="shared" ref="AH3:AH66" si="24">IF(AND($J3=$J2,$K3="away"),H3+AH2,IF(AND($J3&lt;&gt;$J2,$K3="away"),H3,IF(AND($J3=$J2,$K3="home"),AH2,IF(AND($J3&lt;&gt;$J2,$K3="home"),0,""))))</f>
        <v>23</v>
      </c>
      <c r="AI3" t="str">
        <f t="shared" ref="AI3:AI66" si="25">C3&amp;"-"&amp;L3</f>
        <v>8-1</v>
      </c>
      <c r="AJ3" t="str">
        <f t="shared" ref="AJ3:AJ66" si="26">IF(RIGHT(AI3,1)="1",C3&amp;"-"&amp;0,C3&amp;"-"&amp;1)</f>
        <v>8-0</v>
      </c>
      <c r="AK3">
        <f>INDEX(Table1[runs],MATCH(AJ3,Table1[ID],0))</f>
        <v>7</v>
      </c>
      <c r="AL3">
        <f t="shared" ref="AL3:AL66" si="27">IF(J3=J2,AK3+AL2,AK3)</f>
        <v>12</v>
      </c>
      <c r="AM3">
        <f>Table1[[#This Row],[Total Runs]]^2</f>
        <v>256</v>
      </c>
      <c r="AN3" s="2">
        <f>Table1[[#This Row],[Total RA]]^2</f>
        <v>144</v>
      </c>
      <c r="AO3" s="2">
        <f>Table1[[#This Row],[Total Wins]]+Table1[[#This Row],[Total Losses]]</f>
        <v>2</v>
      </c>
      <c r="AP3" s="2">
        <f>Table1[[#This Row],[RS^2]]/(Table1[[#This Row],[RS^2]]+Table1[[#This Row],[RA^2]])</f>
        <v>0.64</v>
      </c>
      <c r="AQ3" s="2">
        <f>ROUND(Table1[[#This Row],[WP]]*Table1[[#This Row],[GP]],0)</f>
        <v>1</v>
      </c>
      <c r="AR3" s="2">
        <f>Table1[[#This Row],[GP]]-Table1[[#This Row],[PyThag Win]]</f>
        <v>1</v>
      </c>
      <c r="AS3" s="2" t="str">
        <f>Table1[[#This Row],[PyThag Win]]&amp;"-"&amp;Table1[[#This Row],[Pythag Loss]]</f>
        <v>1-1</v>
      </c>
    </row>
    <row r="4" spans="1:45" x14ac:dyDescent="0.2">
      <c r="A4">
        <v>100</v>
      </c>
      <c r="B4">
        <v>10</v>
      </c>
      <c r="C4">
        <v>12</v>
      </c>
      <c r="D4" s="1">
        <v>46524</v>
      </c>
      <c r="E4">
        <v>1905</v>
      </c>
      <c r="F4">
        <v>10</v>
      </c>
      <c r="G4">
        <v>8</v>
      </c>
      <c r="H4">
        <v>11</v>
      </c>
      <c r="I4" t="s">
        <v>50</v>
      </c>
      <c r="J4" t="s">
        <v>51</v>
      </c>
      <c r="K4" t="s">
        <v>13</v>
      </c>
      <c r="L4">
        <v>1</v>
      </c>
      <c r="M4">
        <v>0</v>
      </c>
      <c r="N4" t="s">
        <v>52</v>
      </c>
      <c r="O4" t="s">
        <v>75</v>
      </c>
      <c r="P4">
        <f t="shared" si="6"/>
        <v>3</v>
      </c>
      <c r="Q4">
        <f t="shared" si="7"/>
        <v>0</v>
      </c>
      <c r="R4">
        <f t="shared" si="8"/>
        <v>3</v>
      </c>
      <c r="S4" t="str">
        <f t="shared" si="9"/>
        <v>3-0</v>
      </c>
      <c r="T4">
        <f t="shared" si="10"/>
        <v>0</v>
      </c>
      <c r="U4">
        <f t="shared" si="11"/>
        <v>0</v>
      </c>
      <c r="V4" t="str">
        <f t="shared" si="12"/>
        <v>0-0</v>
      </c>
      <c r="W4">
        <f t="shared" si="13"/>
        <v>3</v>
      </c>
      <c r="X4">
        <f t="shared" si="14"/>
        <v>0</v>
      </c>
      <c r="Y4" t="str">
        <f t="shared" si="15"/>
        <v>3-0</v>
      </c>
      <c r="Z4">
        <f t="shared" si="16"/>
        <v>37</v>
      </c>
      <c r="AA4">
        <f t="shared" si="17"/>
        <v>0</v>
      </c>
      <c r="AB4">
        <f t="shared" si="18"/>
        <v>37</v>
      </c>
      <c r="AC4">
        <f t="shared" si="19"/>
        <v>24</v>
      </c>
      <c r="AD4">
        <f t="shared" si="20"/>
        <v>0</v>
      </c>
      <c r="AE4">
        <f t="shared" si="21"/>
        <v>24</v>
      </c>
      <c r="AF4">
        <f t="shared" si="22"/>
        <v>34</v>
      </c>
      <c r="AG4">
        <f t="shared" si="23"/>
        <v>0</v>
      </c>
      <c r="AH4">
        <f t="shared" si="24"/>
        <v>34</v>
      </c>
      <c r="AI4" t="str">
        <f t="shared" si="25"/>
        <v>12-1</v>
      </c>
      <c r="AJ4" t="str">
        <f t="shared" si="26"/>
        <v>12-0</v>
      </c>
      <c r="AK4">
        <f>INDEX(Table1[runs],MATCH(AJ4,Table1[ID],0))</f>
        <v>5</v>
      </c>
      <c r="AL4">
        <f t="shared" si="27"/>
        <v>17</v>
      </c>
      <c r="AM4">
        <f>Table1[[#This Row],[Total Runs]]^2</f>
        <v>576</v>
      </c>
      <c r="AN4" s="2">
        <f>Table1[[#This Row],[Total RA]]^2</f>
        <v>289</v>
      </c>
      <c r="AO4" s="2">
        <f>Table1[[#This Row],[Total Wins]]+Table1[[#This Row],[Total Losses]]</f>
        <v>3</v>
      </c>
      <c r="AP4" s="2">
        <f>Table1[[#This Row],[RS^2]]/(Table1[[#This Row],[RS^2]]+Table1[[#This Row],[RA^2]])</f>
        <v>0.66589595375722543</v>
      </c>
      <c r="AQ4" s="2">
        <f>ROUND(Table1[[#This Row],[WP]]*Table1[[#This Row],[GP]],0)</f>
        <v>2</v>
      </c>
      <c r="AR4" s="2">
        <f>Table1[[#This Row],[GP]]-Table1[[#This Row],[PyThag Win]]</f>
        <v>1</v>
      </c>
      <c r="AS4" s="2" t="str">
        <f>Table1[[#This Row],[PyThag Win]]&amp;"-"&amp;Table1[[#This Row],[Pythag Loss]]</f>
        <v>2-1</v>
      </c>
    </row>
    <row r="5" spans="1:45" x14ac:dyDescent="0.2">
      <c r="A5">
        <v>100</v>
      </c>
      <c r="B5">
        <v>10</v>
      </c>
      <c r="C5">
        <v>14</v>
      </c>
      <c r="D5" s="1">
        <v>46525</v>
      </c>
      <c r="E5">
        <v>1905</v>
      </c>
      <c r="F5">
        <v>9</v>
      </c>
      <c r="G5">
        <v>11</v>
      </c>
      <c r="H5">
        <v>14</v>
      </c>
      <c r="I5" t="s">
        <v>50</v>
      </c>
      <c r="J5" t="s">
        <v>51</v>
      </c>
      <c r="K5" t="s">
        <v>13</v>
      </c>
      <c r="L5">
        <v>1</v>
      </c>
      <c r="M5">
        <v>0</v>
      </c>
      <c r="N5" t="s">
        <v>52</v>
      </c>
      <c r="O5" t="s">
        <v>75</v>
      </c>
      <c r="P5">
        <f t="shared" si="6"/>
        <v>4</v>
      </c>
      <c r="Q5">
        <f t="shared" si="7"/>
        <v>0</v>
      </c>
      <c r="R5">
        <f t="shared" si="8"/>
        <v>4</v>
      </c>
      <c r="S5" t="str">
        <f t="shared" si="9"/>
        <v>4-0</v>
      </c>
      <c r="T5">
        <f t="shared" si="10"/>
        <v>0</v>
      </c>
      <c r="U5">
        <f t="shared" si="11"/>
        <v>0</v>
      </c>
      <c r="V5" t="str">
        <f t="shared" si="12"/>
        <v>0-0</v>
      </c>
      <c r="W5">
        <f t="shared" si="13"/>
        <v>4</v>
      </c>
      <c r="X5">
        <f t="shared" si="14"/>
        <v>0</v>
      </c>
      <c r="Y5" t="str">
        <f t="shared" si="15"/>
        <v>4-0</v>
      </c>
      <c r="Z5">
        <f t="shared" si="16"/>
        <v>46</v>
      </c>
      <c r="AA5">
        <f t="shared" si="17"/>
        <v>0</v>
      </c>
      <c r="AB5">
        <f t="shared" si="18"/>
        <v>46</v>
      </c>
      <c r="AC5">
        <f t="shared" si="19"/>
        <v>35</v>
      </c>
      <c r="AD5">
        <f t="shared" si="20"/>
        <v>0</v>
      </c>
      <c r="AE5">
        <f t="shared" si="21"/>
        <v>35</v>
      </c>
      <c r="AF5">
        <f t="shared" si="22"/>
        <v>48</v>
      </c>
      <c r="AG5">
        <f t="shared" si="23"/>
        <v>0</v>
      </c>
      <c r="AH5">
        <f t="shared" si="24"/>
        <v>48</v>
      </c>
      <c r="AI5" t="str">
        <f t="shared" si="25"/>
        <v>14-1</v>
      </c>
      <c r="AJ5" t="str">
        <f t="shared" si="26"/>
        <v>14-0</v>
      </c>
      <c r="AK5">
        <f>INDEX(Table1[runs],MATCH(AJ5,Table1[ID],0))</f>
        <v>3</v>
      </c>
      <c r="AL5">
        <f t="shared" si="27"/>
        <v>20</v>
      </c>
      <c r="AM5">
        <f>Table1[[#This Row],[Total Runs]]^2</f>
        <v>1225</v>
      </c>
      <c r="AN5" s="2">
        <f>Table1[[#This Row],[Total RA]]^2</f>
        <v>400</v>
      </c>
      <c r="AO5" s="2">
        <f>Table1[[#This Row],[Total Wins]]+Table1[[#This Row],[Total Losses]]</f>
        <v>4</v>
      </c>
      <c r="AP5" s="2">
        <f>Table1[[#This Row],[RS^2]]/(Table1[[#This Row],[RS^2]]+Table1[[#This Row],[RA^2]])</f>
        <v>0.75384615384615383</v>
      </c>
      <c r="AQ5" s="2">
        <f>ROUND(Table1[[#This Row],[WP]]*Table1[[#This Row],[GP]],0)</f>
        <v>3</v>
      </c>
      <c r="AR5" s="2">
        <f>Table1[[#This Row],[GP]]-Table1[[#This Row],[PyThag Win]]</f>
        <v>1</v>
      </c>
      <c r="AS5" s="2" t="str">
        <f>Table1[[#This Row],[PyThag Win]]&amp;"-"&amp;Table1[[#This Row],[Pythag Loss]]</f>
        <v>3-1</v>
      </c>
    </row>
    <row r="6" spans="1:45" x14ac:dyDescent="0.2">
      <c r="A6">
        <v>100</v>
      </c>
      <c r="B6">
        <v>10</v>
      </c>
      <c r="C6">
        <v>16</v>
      </c>
      <c r="D6" s="1">
        <v>46527</v>
      </c>
      <c r="E6">
        <v>1905</v>
      </c>
      <c r="F6">
        <v>9</v>
      </c>
      <c r="G6">
        <v>0</v>
      </c>
      <c r="H6">
        <v>3</v>
      </c>
      <c r="I6" t="s">
        <v>50</v>
      </c>
      <c r="J6" t="s">
        <v>51</v>
      </c>
      <c r="K6" t="s">
        <v>13</v>
      </c>
      <c r="L6">
        <v>0</v>
      </c>
      <c r="M6">
        <v>1</v>
      </c>
      <c r="N6" t="s">
        <v>52</v>
      </c>
      <c r="O6" t="s">
        <v>75</v>
      </c>
      <c r="P6">
        <f t="shared" si="6"/>
        <v>4</v>
      </c>
      <c r="Q6">
        <f t="shared" si="7"/>
        <v>1</v>
      </c>
      <c r="R6">
        <f t="shared" si="8"/>
        <v>3</v>
      </c>
      <c r="S6" t="str">
        <f t="shared" si="9"/>
        <v>4-1</v>
      </c>
      <c r="T6">
        <f t="shared" si="10"/>
        <v>0</v>
      </c>
      <c r="U6">
        <f t="shared" si="11"/>
        <v>0</v>
      </c>
      <c r="V6" t="str">
        <f t="shared" si="12"/>
        <v>0-0</v>
      </c>
      <c r="W6">
        <f t="shared" si="13"/>
        <v>4</v>
      </c>
      <c r="X6">
        <f t="shared" si="14"/>
        <v>1</v>
      </c>
      <c r="Y6" t="str">
        <f t="shared" si="15"/>
        <v>4-1</v>
      </c>
      <c r="Z6">
        <f t="shared" si="16"/>
        <v>55</v>
      </c>
      <c r="AA6">
        <f t="shared" si="17"/>
        <v>0</v>
      </c>
      <c r="AB6">
        <f t="shared" si="18"/>
        <v>55</v>
      </c>
      <c r="AC6">
        <f t="shared" si="19"/>
        <v>35</v>
      </c>
      <c r="AD6">
        <f t="shared" si="20"/>
        <v>0</v>
      </c>
      <c r="AE6">
        <f t="shared" si="21"/>
        <v>35</v>
      </c>
      <c r="AF6">
        <f t="shared" si="22"/>
        <v>51</v>
      </c>
      <c r="AG6">
        <f t="shared" si="23"/>
        <v>0</v>
      </c>
      <c r="AH6">
        <f t="shared" si="24"/>
        <v>51</v>
      </c>
      <c r="AI6" t="str">
        <f t="shared" si="25"/>
        <v>16-0</v>
      </c>
      <c r="AJ6" t="str">
        <f t="shared" si="26"/>
        <v>16-1</v>
      </c>
      <c r="AK6">
        <f>INDEX(Table1[runs],MATCH(AJ6,Table1[ID],0))</f>
        <v>4</v>
      </c>
      <c r="AL6">
        <f t="shared" si="27"/>
        <v>24</v>
      </c>
      <c r="AM6">
        <f>Table1[[#This Row],[Total Runs]]^2</f>
        <v>1225</v>
      </c>
      <c r="AN6" s="2">
        <f>Table1[[#This Row],[Total RA]]^2</f>
        <v>576</v>
      </c>
      <c r="AO6" s="2">
        <f>Table1[[#This Row],[Total Wins]]+Table1[[#This Row],[Total Losses]]</f>
        <v>5</v>
      </c>
      <c r="AP6" s="2">
        <f>Table1[[#This Row],[RS^2]]/(Table1[[#This Row],[RS^2]]+Table1[[#This Row],[RA^2]])</f>
        <v>0.68017767906718485</v>
      </c>
      <c r="AQ6" s="2">
        <f>ROUND(Table1[[#This Row],[WP]]*Table1[[#This Row],[GP]],0)</f>
        <v>3</v>
      </c>
      <c r="AR6" s="2">
        <f>Table1[[#This Row],[GP]]-Table1[[#This Row],[PyThag Win]]</f>
        <v>2</v>
      </c>
      <c r="AS6" s="2" t="str">
        <f>Table1[[#This Row],[PyThag Win]]&amp;"-"&amp;Table1[[#This Row],[Pythag Loss]]</f>
        <v>3-2</v>
      </c>
    </row>
    <row r="7" spans="1:45" x14ac:dyDescent="0.2">
      <c r="A7">
        <v>100</v>
      </c>
      <c r="B7">
        <v>10</v>
      </c>
      <c r="C7">
        <v>20</v>
      </c>
      <c r="D7" s="1">
        <v>46528</v>
      </c>
      <c r="E7">
        <v>1905</v>
      </c>
      <c r="F7">
        <v>9</v>
      </c>
      <c r="G7">
        <v>1</v>
      </c>
      <c r="H7">
        <v>5</v>
      </c>
      <c r="I7" t="s">
        <v>50</v>
      </c>
      <c r="J7" t="s">
        <v>51</v>
      </c>
      <c r="K7" t="s">
        <v>13</v>
      </c>
      <c r="L7">
        <v>0</v>
      </c>
      <c r="M7">
        <v>1</v>
      </c>
      <c r="N7" t="s">
        <v>52</v>
      </c>
      <c r="O7" t="s">
        <v>75</v>
      </c>
      <c r="P7">
        <f t="shared" si="6"/>
        <v>4</v>
      </c>
      <c r="Q7">
        <f t="shared" si="7"/>
        <v>2</v>
      </c>
      <c r="R7">
        <f t="shared" si="8"/>
        <v>2</v>
      </c>
      <c r="S7" t="str">
        <f t="shared" si="9"/>
        <v>4-2</v>
      </c>
      <c r="T7">
        <f t="shared" si="10"/>
        <v>0</v>
      </c>
      <c r="U7">
        <f t="shared" si="11"/>
        <v>0</v>
      </c>
      <c r="V7" t="str">
        <f t="shared" si="12"/>
        <v>0-0</v>
      </c>
      <c r="W7">
        <f t="shared" si="13"/>
        <v>4</v>
      </c>
      <c r="X7">
        <f t="shared" si="14"/>
        <v>2</v>
      </c>
      <c r="Y7" t="str">
        <f t="shared" si="15"/>
        <v>4-2</v>
      </c>
      <c r="Z7">
        <f t="shared" si="16"/>
        <v>64</v>
      </c>
      <c r="AA7">
        <f t="shared" si="17"/>
        <v>0</v>
      </c>
      <c r="AB7">
        <f t="shared" si="18"/>
        <v>64</v>
      </c>
      <c r="AC7">
        <f t="shared" si="19"/>
        <v>36</v>
      </c>
      <c r="AD7">
        <f t="shared" si="20"/>
        <v>0</v>
      </c>
      <c r="AE7">
        <f t="shared" si="21"/>
        <v>36</v>
      </c>
      <c r="AF7">
        <f t="shared" si="22"/>
        <v>56</v>
      </c>
      <c r="AG7">
        <f t="shared" si="23"/>
        <v>0</v>
      </c>
      <c r="AH7">
        <f t="shared" si="24"/>
        <v>56</v>
      </c>
      <c r="AI7" t="str">
        <f t="shared" si="25"/>
        <v>20-0</v>
      </c>
      <c r="AJ7" t="str">
        <f t="shared" si="26"/>
        <v>20-1</v>
      </c>
      <c r="AK7">
        <f>INDEX(Table1[runs],MATCH(AJ7,Table1[ID],0))</f>
        <v>4</v>
      </c>
      <c r="AL7">
        <f t="shared" si="27"/>
        <v>28</v>
      </c>
      <c r="AM7">
        <f>Table1[[#This Row],[Total Runs]]^2</f>
        <v>1296</v>
      </c>
      <c r="AN7" s="2">
        <f>Table1[[#This Row],[Total RA]]^2</f>
        <v>784</v>
      </c>
      <c r="AO7" s="2">
        <f>Table1[[#This Row],[Total Wins]]+Table1[[#This Row],[Total Losses]]</f>
        <v>6</v>
      </c>
      <c r="AP7" s="2">
        <f>Table1[[#This Row],[RS^2]]/(Table1[[#This Row],[RS^2]]+Table1[[#This Row],[RA^2]])</f>
        <v>0.62307692307692308</v>
      </c>
      <c r="AQ7" s="2">
        <f>ROUND(Table1[[#This Row],[WP]]*Table1[[#This Row],[GP]],0)</f>
        <v>4</v>
      </c>
      <c r="AR7" s="2">
        <f>Table1[[#This Row],[GP]]-Table1[[#This Row],[PyThag Win]]</f>
        <v>2</v>
      </c>
      <c r="AS7" s="2" t="str">
        <f>Table1[[#This Row],[PyThag Win]]&amp;"-"&amp;Table1[[#This Row],[Pythag Loss]]</f>
        <v>4-2</v>
      </c>
    </row>
    <row r="8" spans="1:45" x14ac:dyDescent="0.2">
      <c r="A8">
        <v>100</v>
      </c>
      <c r="B8">
        <v>10</v>
      </c>
      <c r="C8">
        <v>24</v>
      </c>
      <c r="D8" s="1">
        <v>46529</v>
      </c>
      <c r="E8">
        <v>1905</v>
      </c>
      <c r="F8">
        <v>9</v>
      </c>
      <c r="G8">
        <v>4</v>
      </c>
      <c r="H8">
        <v>9</v>
      </c>
      <c r="I8" t="s">
        <v>50</v>
      </c>
      <c r="J8" t="s">
        <v>51</v>
      </c>
      <c r="K8" t="s">
        <v>13</v>
      </c>
      <c r="L8">
        <v>1</v>
      </c>
      <c r="M8">
        <v>0</v>
      </c>
      <c r="N8" t="s">
        <v>52</v>
      </c>
      <c r="O8" t="s">
        <v>75</v>
      </c>
      <c r="P8">
        <f t="shared" si="6"/>
        <v>5</v>
      </c>
      <c r="Q8">
        <f t="shared" si="7"/>
        <v>2</v>
      </c>
      <c r="R8">
        <f t="shared" si="8"/>
        <v>3</v>
      </c>
      <c r="S8" t="str">
        <f t="shared" si="9"/>
        <v>5-2</v>
      </c>
      <c r="T8">
        <f t="shared" si="10"/>
        <v>0</v>
      </c>
      <c r="U8">
        <f t="shared" si="11"/>
        <v>0</v>
      </c>
      <c r="V8" t="str">
        <f t="shared" si="12"/>
        <v>0-0</v>
      </c>
      <c r="W8">
        <f t="shared" si="13"/>
        <v>5</v>
      </c>
      <c r="X8">
        <f t="shared" si="14"/>
        <v>2</v>
      </c>
      <c r="Y8" t="str">
        <f t="shared" si="15"/>
        <v>5-2</v>
      </c>
      <c r="Z8">
        <f t="shared" si="16"/>
        <v>73</v>
      </c>
      <c r="AA8">
        <f t="shared" si="17"/>
        <v>0</v>
      </c>
      <c r="AB8">
        <f t="shared" si="18"/>
        <v>73</v>
      </c>
      <c r="AC8">
        <f t="shared" si="19"/>
        <v>40</v>
      </c>
      <c r="AD8">
        <f t="shared" si="20"/>
        <v>0</v>
      </c>
      <c r="AE8">
        <f t="shared" si="21"/>
        <v>40</v>
      </c>
      <c r="AF8">
        <f t="shared" si="22"/>
        <v>65</v>
      </c>
      <c r="AG8">
        <f t="shared" si="23"/>
        <v>0</v>
      </c>
      <c r="AH8">
        <f t="shared" si="24"/>
        <v>65</v>
      </c>
      <c r="AI8" t="str">
        <f t="shared" si="25"/>
        <v>24-1</v>
      </c>
      <c r="AJ8" t="str">
        <f t="shared" si="26"/>
        <v>24-0</v>
      </c>
      <c r="AK8">
        <f>INDEX(Table1[runs],MATCH(AJ8,Table1[ID],0))</f>
        <v>2</v>
      </c>
      <c r="AL8">
        <f t="shared" si="27"/>
        <v>30</v>
      </c>
      <c r="AM8">
        <f>Table1[[#This Row],[Total Runs]]^2</f>
        <v>1600</v>
      </c>
      <c r="AN8" s="2">
        <f>Table1[[#This Row],[Total RA]]^2</f>
        <v>900</v>
      </c>
      <c r="AO8" s="2">
        <f>Table1[[#This Row],[Total Wins]]+Table1[[#This Row],[Total Losses]]</f>
        <v>7</v>
      </c>
      <c r="AP8" s="2">
        <f>Table1[[#This Row],[RS^2]]/(Table1[[#This Row],[RS^2]]+Table1[[#This Row],[RA^2]])</f>
        <v>0.64</v>
      </c>
      <c r="AQ8" s="2">
        <f>ROUND(Table1[[#This Row],[WP]]*Table1[[#This Row],[GP]],0)</f>
        <v>4</v>
      </c>
      <c r="AR8" s="2">
        <f>Table1[[#This Row],[GP]]-Table1[[#This Row],[PyThag Win]]</f>
        <v>3</v>
      </c>
      <c r="AS8" s="2" t="str">
        <f>Table1[[#This Row],[PyThag Win]]&amp;"-"&amp;Table1[[#This Row],[Pythag Loss]]</f>
        <v>4-3</v>
      </c>
    </row>
    <row r="9" spans="1:45" x14ac:dyDescent="0.2">
      <c r="A9">
        <v>100</v>
      </c>
      <c r="B9">
        <v>10</v>
      </c>
      <c r="C9">
        <v>31</v>
      </c>
      <c r="D9" s="1">
        <v>46532</v>
      </c>
      <c r="E9">
        <v>1905</v>
      </c>
      <c r="F9">
        <v>9</v>
      </c>
      <c r="G9">
        <v>5</v>
      </c>
      <c r="H9">
        <v>9</v>
      </c>
      <c r="I9" t="s">
        <v>50</v>
      </c>
      <c r="J9" t="s">
        <v>51</v>
      </c>
      <c r="K9" t="s">
        <v>12</v>
      </c>
      <c r="L9">
        <v>1</v>
      </c>
      <c r="M9">
        <v>0</v>
      </c>
      <c r="N9" t="s">
        <v>52</v>
      </c>
      <c r="O9" t="s">
        <v>75</v>
      </c>
      <c r="P9">
        <f t="shared" si="6"/>
        <v>6</v>
      </c>
      <c r="Q9">
        <f t="shared" si="7"/>
        <v>2</v>
      </c>
      <c r="R9">
        <f t="shared" si="8"/>
        <v>4</v>
      </c>
      <c r="S9" t="str">
        <f t="shared" si="9"/>
        <v>6-2</v>
      </c>
      <c r="T9">
        <f t="shared" si="10"/>
        <v>1</v>
      </c>
      <c r="U9">
        <f t="shared" si="11"/>
        <v>0</v>
      </c>
      <c r="V9" t="str">
        <f t="shared" si="12"/>
        <v>1-0</v>
      </c>
      <c r="W9">
        <f t="shared" si="13"/>
        <v>5</v>
      </c>
      <c r="X9">
        <f t="shared" si="14"/>
        <v>2</v>
      </c>
      <c r="Y9" t="str">
        <f t="shared" si="15"/>
        <v>5-2</v>
      </c>
      <c r="Z9">
        <f t="shared" si="16"/>
        <v>82</v>
      </c>
      <c r="AA9">
        <f t="shared" si="17"/>
        <v>9</v>
      </c>
      <c r="AB9">
        <f t="shared" si="18"/>
        <v>73</v>
      </c>
      <c r="AC9">
        <f t="shared" si="19"/>
        <v>45</v>
      </c>
      <c r="AD9">
        <f t="shared" si="20"/>
        <v>5</v>
      </c>
      <c r="AE9">
        <f t="shared" si="21"/>
        <v>40</v>
      </c>
      <c r="AF9">
        <f t="shared" si="22"/>
        <v>74</v>
      </c>
      <c r="AG9">
        <f t="shared" si="23"/>
        <v>9</v>
      </c>
      <c r="AH9">
        <f t="shared" si="24"/>
        <v>65</v>
      </c>
      <c r="AI9" t="str">
        <f t="shared" si="25"/>
        <v>31-1</v>
      </c>
      <c r="AJ9" t="str">
        <f t="shared" si="26"/>
        <v>31-0</v>
      </c>
      <c r="AK9">
        <f>INDEX(Table1[runs],MATCH(AJ9,Table1[ID],0))</f>
        <v>3</v>
      </c>
      <c r="AL9">
        <f t="shared" si="27"/>
        <v>33</v>
      </c>
      <c r="AM9">
        <f>Table1[[#This Row],[Total Runs]]^2</f>
        <v>2025</v>
      </c>
      <c r="AN9" s="2">
        <f>Table1[[#This Row],[Total RA]]^2</f>
        <v>1089</v>
      </c>
      <c r="AO9" s="2">
        <f>Table1[[#This Row],[Total Wins]]+Table1[[#This Row],[Total Losses]]</f>
        <v>8</v>
      </c>
      <c r="AP9" s="2">
        <f>Table1[[#This Row],[RS^2]]/(Table1[[#This Row],[RS^2]]+Table1[[#This Row],[RA^2]])</f>
        <v>0.6502890173410405</v>
      </c>
      <c r="AQ9" s="2">
        <f>ROUND(Table1[[#This Row],[WP]]*Table1[[#This Row],[GP]],0)</f>
        <v>5</v>
      </c>
      <c r="AR9" s="2">
        <f>Table1[[#This Row],[GP]]-Table1[[#This Row],[PyThag Win]]</f>
        <v>3</v>
      </c>
      <c r="AS9" s="2" t="str">
        <f>Table1[[#This Row],[PyThag Win]]&amp;"-"&amp;Table1[[#This Row],[Pythag Loss]]</f>
        <v>5-3</v>
      </c>
    </row>
    <row r="10" spans="1:45" x14ac:dyDescent="0.2">
      <c r="A10">
        <v>100</v>
      </c>
      <c r="B10">
        <v>10</v>
      </c>
      <c r="C10">
        <v>35</v>
      </c>
      <c r="D10" s="1">
        <v>46533</v>
      </c>
      <c r="E10">
        <v>1905</v>
      </c>
      <c r="F10">
        <v>9</v>
      </c>
      <c r="G10">
        <v>5</v>
      </c>
      <c r="H10">
        <v>10</v>
      </c>
      <c r="I10" t="s">
        <v>50</v>
      </c>
      <c r="J10" t="s">
        <v>51</v>
      </c>
      <c r="K10" t="s">
        <v>12</v>
      </c>
      <c r="L10">
        <v>1</v>
      </c>
      <c r="M10">
        <v>0</v>
      </c>
      <c r="N10" t="s">
        <v>52</v>
      </c>
      <c r="O10" t="s">
        <v>75</v>
      </c>
      <c r="P10">
        <f t="shared" si="6"/>
        <v>7</v>
      </c>
      <c r="Q10">
        <f t="shared" si="7"/>
        <v>2</v>
      </c>
      <c r="R10">
        <f t="shared" si="8"/>
        <v>5</v>
      </c>
      <c r="S10" t="str">
        <f t="shared" si="9"/>
        <v>7-2</v>
      </c>
      <c r="T10">
        <f t="shared" si="10"/>
        <v>2</v>
      </c>
      <c r="U10">
        <f t="shared" si="11"/>
        <v>0</v>
      </c>
      <c r="V10" t="str">
        <f t="shared" si="12"/>
        <v>2-0</v>
      </c>
      <c r="W10">
        <f t="shared" si="13"/>
        <v>5</v>
      </c>
      <c r="X10">
        <f t="shared" si="14"/>
        <v>2</v>
      </c>
      <c r="Y10" t="str">
        <f t="shared" si="15"/>
        <v>5-2</v>
      </c>
      <c r="Z10">
        <f t="shared" si="16"/>
        <v>91</v>
      </c>
      <c r="AA10">
        <f t="shared" si="17"/>
        <v>18</v>
      </c>
      <c r="AB10">
        <f t="shared" si="18"/>
        <v>73</v>
      </c>
      <c r="AC10">
        <f t="shared" si="19"/>
        <v>50</v>
      </c>
      <c r="AD10">
        <f t="shared" si="20"/>
        <v>10</v>
      </c>
      <c r="AE10">
        <f t="shared" si="21"/>
        <v>40</v>
      </c>
      <c r="AF10">
        <f t="shared" si="22"/>
        <v>84</v>
      </c>
      <c r="AG10">
        <f t="shared" si="23"/>
        <v>19</v>
      </c>
      <c r="AH10">
        <f t="shared" si="24"/>
        <v>65</v>
      </c>
      <c r="AI10" t="str">
        <f t="shared" si="25"/>
        <v>35-1</v>
      </c>
      <c r="AJ10" t="str">
        <f t="shared" si="26"/>
        <v>35-0</v>
      </c>
      <c r="AK10">
        <f>INDEX(Table1[runs],MATCH(AJ10,Table1[ID],0))</f>
        <v>2</v>
      </c>
      <c r="AL10">
        <f t="shared" si="27"/>
        <v>35</v>
      </c>
      <c r="AM10">
        <f>Table1[[#This Row],[Total Runs]]^2</f>
        <v>2500</v>
      </c>
      <c r="AN10" s="2">
        <f>Table1[[#This Row],[Total RA]]^2</f>
        <v>1225</v>
      </c>
      <c r="AO10" s="2">
        <f>Table1[[#This Row],[Total Wins]]+Table1[[#This Row],[Total Losses]]</f>
        <v>9</v>
      </c>
      <c r="AP10" s="2">
        <f>Table1[[#This Row],[RS^2]]/(Table1[[#This Row],[RS^2]]+Table1[[#This Row],[RA^2]])</f>
        <v>0.67114093959731547</v>
      </c>
      <c r="AQ10" s="2">
        <f>ROUND(Table1[[#This Row],[WP]]*Table1[[#This Row],[GP]],0)</f>
        <v>6</v>
      </c>
      <c r="AR10" s="2">
        <f>Table1[[#This Row],[GP]]-Table1[[#This Row],[PyThag Win]]</f>
        <v>3</v>
      </c>
      <c r="AS10" s="2" t="str">
        <f>Table1[[#This Row],[PyThag Win]]&amp;"-"&amp;Table1[[#This Row],[Pythag Loss]]</f>
        <v>6-3</v>
      </c>
    </row>
    <row r="11" spans="1:45" x14ac:dyDescent="0.2">
      <c r="A11">
        <v>100</v>
      </c>
      <c r="B11">
        <v>10</v>
      </c>
      <c r="C11">
        <v>39</v>
      </c>
      <c r="D11" s="1">
        <v>46534</v>
      </c>
      <c r="E11">
        <v>1905</v>
      </c>
      <c r="F11">
        <v>9</v>
      </c>
      <c r="G11">
        <v>11</v>
      </c>
      <c r="H11">
        <v>12</v>
      </c>
      <c r="I11" t="s">
        <v>50</v>
      </c>
      <c r="J11" t="s">
        <v>51</v>
      </c>
      <c r="K11" t="s">
        <v>12</v>
      </c>
      <c r="L11">
        <v>1</v>
      </c>
      <c r="M11">
        <v>0</v>
      </c>
      <c r="N11" t="s">
        <v>52</v>
      </c>
      <c r="O11" t="s">
        <v>75</v>
      </c>
      <c r="P11">
        <f t="shared" si="6"/>
        <v>8</v>
      </c>
      <c r="Q11">
        <f t="shared" si="7"/>
        <v>2</v>
      </c>
      <c r="R11">
        <f t="shared" si="8"/>
        <v>6</v>
      </c>
      <c r="S11" t="str">
        <f t="shared" si="9"/>
        <v>8-2</v>
      </c>
      <c r="T11">
        <f t="shared" si="10"/>
        <v>3</v>
      </c>
      <c r="U11">
        <f t="shared" si="11"/>
        <v>0</v>
      </c>
      <c r="V11" t="str">
        <f t="shared" si="12"/>
        <v>3-0</v>
      </c>
      <c r="W11">
        <f t="shared" si="13"/>
        <v>5</v>
      </c>
      <c r="X11">
        <f t="shared" si="14"/>
        <v>2</v>
      </c>
      <c r="Y11" t="str">
        <f t="shared" si="15"/>
        <v>5-2</v>
      </c>
      <c r="Z11">
        <f t="shared" si="16"/>
        <v>100</v>
      </c>
      <c r="AA11">
        <f t="shared" si="17"/>
        <v>27</v>
      </c>
      <c r="AB11">
        <f t="shared" si="18"/>
        <v>73</v>
      </c>
      <c r="AC11">
        <f t="shared" si="19"/>
        <v>61</v>
      </c>
      <c r="AD11">
        <f t="shared" si="20"/>
        <v>21</v>
      </c>
      <c r="AE11">
        <f t="shared" si="21"/>
        <v>40</v>
      </c>
      <c r="AF11">
        <f t="shared" si="22"/>
        <v>96</v>
      </c>
      <c r="AG11">
        <f t="shared" si="23"/>
        <v>31</v>
      </c>
      <c r="AH11">
        <f t="shared" si="24"/>
        <v>65</v>
      </c>
      <c r="AI11" t="str">
        <f t="shared" si="25"/>
        <v>39-1</v>
      </c>
      <c r="AJ11" t="str">
        <f t="shared" si="26"/>
        <v>39-0</v>
      </c>
      <c r="AK11">
        <f>INDEX(Table1[runs],MATCH(AJ11,Table1[ID],0))</f>
        <v>0</v>
      </c>
      <c r="AL11">
        <f t="shared" si="27"/>
        <v>35</v>
      </c>
      <c r="AM11">
        <f>Table1[[#This Row],[Total Runs]]^2</f>
        <v>3721</v>
      </c>
      <c r="AN11" s="2">
        <f>Table1[[#This Row],[Total RA]]^2</f>
        <v>1225</v>
      </c>
      <c r="AO11" s="2">
        <f>Table1[[#This Row],[Total Wins]]+Table1[[#This Row],[Total Losses]]</f>
        <v>10</v>
      </c>
      <c r="AP11" s="2">
        <f>Table1[[#This Row],[RS^2]]/(Table1[[#This Row],[RS^2]]+Table1[[#This Row],[RA^2]])</f>
        <v>0.75232511120097045</v>
      </c>
      <c r="AQ11" s="2">
        <f>ROUND(Table1[[#This Row],[WP]]*Table1[[#This Row],[GP]],0)</f>
        <v>8</v>
      </c>
      <c r="AR11" s="2">
        <f>Table1[[#This Row],[GP]]-Table1[[#This Row],[PyThag Win]]</f>
        <v>2</v>
      </c>
      <c r="AS11" s="2" t="str">
        <f>Table1[[#This Row],[PyThag Win]]&amp;"-"&amp;Table1[[#This Row],[Pythag Loss]]</f>
        <v>8-2</v>
      </c>
    </row>
    <row r="12" spans="1:45" x14ac:dyDescent="0.2">
      <c r="A12">
        <v>100</v>
      </c>
      <c r="B12">
        <v>10</v>
      </c>
      <c r="C12">
        <v>41</v>
      </c>
      <c r="D12" s="1">
        <v>46535</v>
      </c>
      <c r="E12">
        <v>1905</v>
      </c>
      <c r="F12">
        <v>9</v>
      </c>
      <c r="G12">
        <v>10</v>
      </c>
      <c r="H12">
        <v>14</v>
      </c>
      <c r="I12" t="s">
        <v>50</v>
      </c>
      <c r="J12" t="s">
        <v>51</v>
      </c>
      <c r="K12" t="s">
        <v>12</v>
      </c>
      <c r="L12">
        <v>1</v>
      </c>
      <c r="M12">
        <v>0</v>
      </c>
      <c r="N12" t="s">
        <v>52</v>
      </c>
      <c r="O12" t="s">
        <v>75</v>
      </c>
      <c r="P12">
        <f t="shared" si="6"/>
        <v>9</v>
      </c>
      <c r="Q12">
        <f t="shared" si="7"/>
        <v>2</v>
      </c>
      <c r="R12">
        <f t="shared" si="8"/>
        <v>7</v>
      </c>
      <c r="S12" t="str">
        <f t="shared" si="9"/>
        <v>9-2</v>
      </c>
      <c r="T12">
        <f t="shared" si="10"/>
        <v>4</v>
      </c>
      <c r="U12">
        <f t="shared" si="11"/>
        <v>0</v>
      </c>
      <c r="V12" t="str">
        <f t="shared" si="12"/>
        <v>4-0</v>
      </c>
      <c r="W12">
        <f t="shared" si="13"/>
        <v>5</v>
      </c>
      <c r="X12">
        <f t="shared" si="14"/>
        <v>2</v>
      </c>
      <c r="Y12" t="str">
        <f t="shared" si="15"/>
        <v>5-2</v>
      </c>
      <c r="Z12">
        <f t="shared" si="16"/>
        <v>109</v>
      </c>
      <c r="AA12">
        <f t="shared" si="17"/>
        <v>36</v>
      </c>
      <c r="AB12">
        <f t="shared" si="18"/>
        <v>73</v>
      </c>
      <c r="AC12">
        <f t="shared" si="19"/>
        <v>71</v>
      </c>
      <c r="AD12">
        <f t="shared" si="20"/>
        <v>31</v>
      </c>
      <c r="AE12">
        <f t="shared" si="21"/>
        <v>40</v>
      </c>
      <c r="AF12">
        <f t="shared" si="22"/>
        <v>110</v>
      </c>
      <c r="AG12">
        <f t="shared" si="23"/>
        <v>45</v>
      </c>
      <c r="AH12">
        <f t="shared" si="24"/>
        <v>65</v>
      </c>
      <c r="AI12" t="str">
        <f t="shared" si="25"/>
        <v>41-1</v>
      </c>
      <c r="AJ12" t="str">
        <f t="shared" si="26"/>
        <v>41-0</v>
      </c>
      <c r="AK12">
        <f>INDEX(Table1[runs],MATCH(AJ12,Table1[ID],0))</f>
        <v>4</v>
      </c>
      <c r="AL12">
        <f t="shared" si="27"/>
        <v>39</v>
      </c>
      <c r="AM12">
        <f>Table1[[#This Row],[Total Runs]]^2</f>
        <v>5041</v>
      </c>
      <c r="AN12" s="2">
        <f>Table1[[#This Row],[Total RA]]^2</f>
        <v>1521</v>
      </c>
      <c r="AO12" s="2">
        <f>Table1[[#This Row],[Total Wins]]+Table1[[#This Row],[Total Losses]]</f>
        <v>11</v>
      </c>
      <c r="AP12" s="2">
        <f>Table1[[#This Row],[RS^2]]/(Table1[[#This Row],[RS^2]]+Table1[[#This Row],[RA^2]])</f>
        <v>0.76821091130752817</v>
      </c>
      <c r="AQ12" s="2">
        <f>ROUND(Table1[[#This Row],[WP]]*Table1[[#This Row],[GP]],0)</f>
        <v>8</v>
      </c>
      <c r="AR12" s="2">
        <f>Table1[[#This Row],[GP]]-Table1[[#This Row],[PyThag Win]]</f>
        <v>3</v>
      </c>
      <c r="AS12" s="2" t="str">
        <f>Table1[[#This Row],[PyThag Win]]&amp;"-"&amp;Table1[[#This Row],[Pythag Loss]]</f>
        <v>8-3</v>
      </c>
    </row>
    <row r="13" spans="1:45" x14ac:dyDescent="0.2">
      <c r="A13">
        <v>100</v>
      </c>
      <c r="B13">
        <v>10</v>
      </c>
      <c r="C13">
        <v>45</v>
      </c>
      <c r="D13" s="1">
        <v>46537</v>
      </c>
      <c r="E13">
        <v>1905</v>
      </c>
      <c r="F13">
        <v>9</v>
      </c>
      <c r="G13">
        <v>20</v>
      </c>
      <c r="H13">
        <v>14</v>
      </c>
      <c r="I13" t="s">
        <v>50</v>
      </c>
      <c r="J13" t="s">
        <v>51</v>
      </c>
      <c r="K13" t="s">
        <v>13</v>
      </c>
      <c r="L13">
        <v>1</v>
      </c>
      <c r="M13">
        <v>0</v>
      </c>
      <c r="N13" t="s">
        <v>52</v>
      </c>
      <c r="O13" t="s">
        <v>75</v>
      </c>
      <c r="P13">
        <f t="shared" si="6"/>
        <v>10</v>
      </c>
      <c r="Q13">
        <f t="shared" si="7"/>
        <v>2</v>
      </c>
      <c r="R13">
        <f t="shared" si="8"/>
        <v>8</v>
      </c>
      <c r="S13" t="str">
        <f t="shared" si="9"/>
        <v>10-2</v>
      </c>
      <c r="T13">
        <f t="shared" si="10"/>
        <v>4</v>
      </c>
      <c r="U13">
        <f t="shared" si="11"/>
        <v>0</v>
      </c>
      <c r="V13" t="str">
        <f t="shared" si="12"/>
        <v>4-0</v>
      </c>
      <c r="W13">
        <f t="shared" si="13"/>
        <v>6</v>
      </c>
      <c r="X13">
        <f t="shared" si="14"/>
        <v>2</v>
      </c>
      <c r="Y13" t="str">
        <f t="shared" si="15"/>
        <v>6-2</v>
      </c>
      <c r="Z13">
        <f t="shared" si="16"/>
        <v>118</v>
      </c>
      <c r="AA13">
        <f t="shared" si="17"/>
        <v>36</v>
      </c>
      <c r="AB13">
        <f t="shared" si="18"/>
        <v>82</v>
      </c>
      <c r="AC13">
        <f t="shared" si="19"/>
        <v>91</v>
      </c>
      <c r="AD13">
        <f t="shared" si="20"/>
        <v>31</v>
      </c>
      <c r="AE13">
        <f t="shared" si="21"/>
        <v>60</v>
      </c>
      <c r="AF13">
        <f t="shared" si="22"/>
        <v>124</v>
      </c>
      <c r="AG13">
        <f t="shared" si="23"/>
        <v>45</v>
      </c>
      <c r="AH13">
        <f t="shared" si="24"/>
        <v>79</v>
      </c>
      <c r="AI13" t="str">
        <f t="shared" si="25"/>
        <v>45-1</v>
      </c>
      <c r="AJ13" t="str">
        <f t="shared" si="26"/>
        <v>45-0</v>
      </c>
      <c r="AK13">
        <f>INDEX(Table1[runs],MATCH(AJ13,Table1[ID],0))</f>
        <v>4</v>
      </c>
      <c r="AL13">
        <f t="shared" si="27"/>
        <v>43</v>
      </c>
      <c r="AM13">
        <f>Table1[[#This Row],[Total Runs]]^2</f>
        <v>8281</v>
      </c>
      <c r="AN13" s="2">
        <f>Table1[[#This Row],[Total RA]]^2</f>
        <v>1849</v>
      </c>
      <c r="AO13" s="2">
        <f>Table1[[#This Row],[Total Wins]]+Table1[[#This Row],[Total Losses]]</f>
        <v>12</v>
      </c>
      <c r="AP13" s="2">
        <f>Table1[[#This Row],[RS^2]]/(Table1[[#This Row],[RS^2]]+Table1[[#This Row],[RA^2]])</f>
        <v>0.81747285291214211</v>
      </c>
      <c r="AQ13" s="2">
        <f>ROUND(Table1[[#This Row],[WP]]*Table1[[#This Row],[GP]],0)</f>
        <v>10</v>
      </c>
      <c r="AR13" s="2">
        <f>Table1[[#This Row],[GP]]-Table1[[#This Row],[PyThag Win]]</f>
        <v>2</v>
      </c>
      <c r="AS13" s="2" t="str">
        <f>Table1[[#This Row],[PyThag Win]]&amp;"-"&amp;Table1[[#This Row],[Pythag Loss]]</f>
        <v>10-2</v>
      </c>
    </row>
    <row r="14" spans="1:45" x14ac:dyDescent="0.2">
      <c r="A14">
        <v>100</v>
      </c>
      <c r="B14">
        <v>10</v>
      </c>
      <c r="C14">
        <v>49</v>
      </c>
      <c r="D14" s="1">
        <v>46538</v>
      </c>
      <c r="E14">
        <v>1905</v>
      </c>
      <c r="F14">
        <v>9</v>
      </c>
      <c r="G14">
        <v>0</v>
      </c>
      <c r="H14">
        <v>2</v>
      </c>
      <c r="I14" t="s">
        <v>50</v>
      </c>
      <c r="J14" t="s">
        <v>51</v>
      </c>
      <c r="K14" t="s">
        <v>13</v>
      </c>
      <c r="L14">
        <v>0</v>
      </c>
      <c r="M14">
        <v>1</v>
      </c>
      <c r="N14" t="s">
        <v>52</v>
      </c>
      <c r="O14" t="s">
        <v>75</v>
      </c>
      <c r="P14">
        <f t="shared" si="6"/>
        <v>10</v>
      </c>
      <c r="Q14">
        <f t="shared" si="7"/>
        <v>3</v>
      </c>
      <c r="R14">
        <f t="shared" si="8"/>
        <v>7</v>
      </c>
      <c r="S14" t="str">
        <f t="shared" si="9"/>
        <v>10-3</v>
      </c>
      <c r="T14">
        <f t="shared" si="10"/>
        <v>4</v>
      </c>
      <c r="U14">
        <f t="shared" si="11"/>
        <v>0</v>
      </c>
      <c r="V14" t="str">
        <f t="shared" si="12"/>
        <v>4-0</v>
      </c>
      <c r="W14">
        <f t="shared" si="13"/>
        <v>6</v>
      </c>
      <c r="X14">
        <f t="shared" si="14"/>
        <v>3</v>
      </c>
      <c r="Y14" t="str">
        <f t="shared" si="15"/>
        <v>6-3</v>
      </c>
      <c r="Z14">
        <f t="shared" si="16"/>
        <v>127</v>
      </c>
      <c r="AA14">
        <f t="shared" si="17"/>
        <v>36</v>
      </c>
      <c r="AB14">
        <f t="shared" si="18"/>
        <v>91</v>
      </c>
      <c r="AC14">
        <f t="shared" si="19"/>
        <v>91</v>
      </c>
      <c r="AD14">
        <f t="shared" si="20"/>
        <v>31</v>
      </c>
      <c r="AE14">
        <f t="shared" si="21"/>
        <v>60</v>
      </c>
      <c r="AF14">
        <f t="shared" si="22"/>
        <v>126</v>
      </c>
      <c r="AG14">
        <f t="shared" si="23"/>
        <v>45</v>
      </c>
      <c r="AH14">
        <f t="shared" si="24"/>
        <v>81</v>
      </c>
      <c r="AI14" t="str">
        <f t="shared" si="25"/>
        <v>49-0</v>
      </c>
      <c r="AJ14" t="str">
        <f t="shared" si="26"/>
        <v>49-1</v>
      </c>
      <c r="AK14">
        <f>INDEX(Table1[runs],MATCH(AJ14,Table1[ID],0))</f>
        <v>7</v>
      </c>
      <c r="AL14">
        <f t="shared" si="27"/>
        <v>50</v>
      </c>
      <c r="AM14">
        <f>Table1[[#This Row],[Total Runs]]^2</f>
        <v>8281</v>
      </c>
      <c r="AN14" s="2">
        <f>Table1[[#This Row],[Total RA]]^2</f>
        <v>2500</v>
      </c>
      <c r="AO14" s="2">
        <f>Table1[[#This Row],[Total Wins]]+Table1[[#This Row],[Total Losses]]</f>
        <v>13</v>
      </c>
      <c r="AP14" s="2">
        <f>Table1[[#This Row],[RS^2]]/(Table1[[#This Row],[RS^2]]+Table1[[#This Row],[RA^2]])</f>
        <v>0.76811056488266394</v>
      </c>
      <c r="AQ14" s="2">
        <f>ROUND(Table1[[#This Row],[WP]]*Table1[[#This Row],[GP]],0)</f>
        <v>10</v>
      </c>
      <c r="AR14" s="2">
        <f>Table1[[#This Row],[GP]]-Table1[[#This Row],[PyThag Win]]</f>
        <v>3</v>
      </c>
      <c r="AS14" s="2" t="str">
        <f>Table1[[#This Row],[PyThag Win]]&amp;"-"&amp;Table1[[#This Row],[Pythag Loss]]</f>
        <v>10-3</v>
      </c>
    </row>
    <row r="15" spans="1:45" x14ac:dyDescent="0.2">
      <c r="A15">
        <v>100</v>
      </c>
      <c r="B15">
        <v>10</v>
      </c>
      <c r="C15">
        <v>53</v>
      </c>
      <c r="D15" s="1">
        <v>46539</v>
      </c>
      <c r="E15">
        <v>1905</v>
      </c>
      <c r="F15">
        <v>9</v>
      </c>
      <c r="G15">
        <v>5</v>
      </c>
      <c r="H15">
        <v>10</v>
      </c>
      <c r="I15" t="s">
        <v>50</v>
      </c>
      <c r="J15" t="s">
        <v>51</v>
      </c>
      <c r="K15" t="s">
        <v>13</v>
      </c>
      <c r="L15">
        <v>1</v>
      </c>
      <c r="M15">
        <v>0</v>
      </c>
      <c r="N15" t="s">
        <v>52</v>
      </c>
      <c r="O15" t="s">
        <v>75</v>
      </c>
      <c r="P15">
        <f t="shared" si="6"/>
        <v>11</v>
      </c>
      <c r="Q15">
        <f t="shared" si="7"/>
        <v>3</v>
      </c>
      <c r="R15">
        <f t="shared" si="8"/>
        <v>8</v>
      </c>
      <c r="S15" t="str">
        <f t="shared" si="9"/>
        <v>11-3</v>
      </c>
      <c r="T15">
        <f t="shared" si="10"/>
        <v>4</v>
      </c>
      <c r="U15">
        <f t="shared" si="11"/>
        <v>0</v>
      </c>
      <c r="V15" t="str">
        <f t="shared" si="12"/>
        <v>4-0</v>
      </c>
      <c r="W15">
        <f t="shared" si="13"/>
        <v>7</v>
      </c>
      <c r="X15">
        <f t="shared" si="14"/>
        <v>3</v>
      </c>
      <c r="Y15" t="str">
        <f t="shared" si="15"/>
        <v>7-3</v>
      </c>
      <c r="Z15">
        <f t="shared" si="16"/>
        <v>136</v>
      </c>
      <c r="AA15">
        <f t="shared" si="17"/>
        <v>36</v>
      </c>
      <c r="AB15">
        <f t="shared" si="18"/>
        <v>100</v>
      </c>
      <c r="AC15">
        <f t="shared" si="19"/>
        <v>96</v>
      </c>
      <c r="AD15">
        <f t="shared" si="20"/>
        <v>31</v>
      </c>
      <c r="AE15">
        <f t="shared" si="21"/>
        <v>65</v>
      </c>
      <c r="AF15">
        <f t="shared" si="22"/>
        <v>136</v>
      </c>
      <c r="AG15">
        <f t="shared" si="23"/>
        <v>45</v>
      </c>
      <c r="AH15">
        <f t="shared" si="24"/>
        <v>91</v>
      </c>
      <c r="AI15" t="str">
        <f t="shared" si="25"/>
        <v>53-1</v>
      </c>
      <c r="AJ15" t="str">
        <f t="shared" si="26"/>
        <v>53-0</v>
      </c>
      <c r="AK15">
        <f>INDEX(Table1[runs],MATCH(AJ15,Table1[ID],0))</f>
        <v>2</v>
      </c>
      <c r="AL15">
        <f t="shared" si="27"/>
        <v>52</v>
      </c>
      <c r="AM15">
        <f>Table1[[#This Row],[Total Runs]]^2</f>
        <v>9216</v>
      </c>
      <c r="AN15" s="2">
        <f>Table1[[#This Row],[Total RA]]^2</f>
        <v>2704</v>
      </c>
      <c r="AO15" s="2">
        <f>Table1[[#This Row],[Total Wins]]+Table1[[#This Row],[Total Losses]]</f>
        <v>14</v>
      </c>
      <c r="AP15" s="2">
        <f>Table1[[#This Row],[RS^2]]/(Table1[[#This Row],[RS^2]]+Table1[[#This Row],[RA^2]])</f>
        <v>0.77315436241610735</v>
      </c>
      <c r="AQ15" s="2">
        <f>ROUND(Table1[[#This Row],[WP]]*Table1[[#This Row],[GP]],0)</f>
        <v>11</v>
      </c>
      <c r="AR15" s="2">
        <f>Table1[[#This Row],[GP]]-Table1[[#This Row],[PyThag Win]]</f>
        <v>3</v>
      </c>
      <c r="AS15" s="2" t="str">
        <f>Table1[[#This Row],[PyThag Win]]&amp;"-"&amp;Table1[[#This Row],[Pythag Loss]]</f>
        <v>11-3</v>
      </c>
    </row>
    <row r="16" spans="1:45" x14ac:dyDescent="0.2">
      <c r="A16">
        <v>100</v>
      </c>
      <c r="B16">
        <v>10</v>
      </c>
      <c r="C16">
        <v>58</v>
      </c>
      <c r="D16" s="1">
        <v>46542</v>
      </c>
      <c r="E16">
        <v>1905</v>
      </c>
      <c r="F16">
        <v>9</v>
      </c>
      <c r="G16">
        <v>2</v>
      </c>
      <c r="H16">
        <v>4</v>
      </c>
      <c r="I16" t="s">
        <v>50</v>
      </c>
      <c r="J16" t="s">
        <v>51</v>
      </c>
      <c r="K16" t="s">
        <v>12</v>
      </c>
      <c r="L16">
        <v>0</v>
      </c>
      <c r="M16">
        <v>1</v>
      </c>
      <c r="N16" t="s">
        <v>52</v>
      </c>
      <c r="O16" t="s">
        <v>75</v>
      </c>
      <c r="P16">
        <f t="shared" si="6"/>
        <v>11</v>
      </c>
      <c r="Q16">
        <f t="shared" si="7"/>
        <v>4</v>
      </c>
      <c r="R16">
        <f t="shared" si="8"/>
        <v>7</v>
      </c>
      <c r="S16" t="str">
        <f t="shared" si="9"/>
        <v>11-4</v>
      </c>
      <c r="T16">
        <f t="shared" si="10"/>
        <v>4</v>
      </c>
      <c r="U16">
        <f t="shared" si="11"/>
        <v>1</v>
      </c>
      <c r="V16" t="str">
        <f t="shared" si="12"/>
        <v>4-1</v>
      </c>
      <c r="W16">
        <f t="shared" si="13"/>
        <v>7</v>
      </c>
      <c r="X16">
        <f t="shared" si="14"/>
        <v>3</v>
      </c>
      <c r="Y16" t="str">
        <f t="shared" si="15"/>
        <v>7-3</v>
      </c>
      <c r="Z16">
        <f t="shared" si="16"/>
        <v>145</v>
      </c>
      <c r="AA16">
        <f t="shared" si="17"/>
        <v>45</v>
      </c>
      <c r="AB16">
        <f t="shared" si="18"/>
        <v>100</v>
      </c>
      <c r="AC16">
        <f t="shared" si="19"/>
        <v>98</v>
      </c>
      <c r="AD16">
        <f t="shared" si="20"/>
        <v>33</v>
      </c>
      <c r="AE16">
        <f t="shared" si="21"/>
        <v>65</v>
      </c>
      <c r="AF16">
        <f t="shared" si="22"/>
        <v>140</v>
      </c>
      <c r="AG16">
        <f t="shared" si="23"/>
        <v>49</v>
      </c>
      <c r="AH16">
        <f t="shared" si="24"/>
        <v>91</v>
      </c>
      <c r="AI16" t="str">
        <f t="shared" si="25"/>
        <v>58-0</v>
      </c>
      <c r="AJ16" t="str">
        <f t="shared" si="26"/>
        <v>58-1</v>
      </c>
      <c r="AK16">
        <f>INDEX(Table1[runs],MATCH(AJ16,Table1[ID],0))</f>
        <v>6</v>
      </c>
      <c r="AL16">
        <f t="shared" si="27"/>
        <v>58</v>
      </c>
      <c r="AM16">
        <f>Table1[[#This Row],[Total Runs]]^2</f>
        <v>9604</v>
      </c>
      <c r="AN16" s="2">
        <f>Table1[[#This Row],[Total RA]]^2</f>
        <v>3364</v>
      </c>
      <c r="AO16" s="2">
        <f>Table1[[#This Row],[Total Wins]]+Table1[[#This Row],[Total Losses]]</f>
        <v>15</v>
      </c>
      <c r="AP16" s="2">
        <f>Table1[[#This Row],[RS^2]]/(Table1[[#This Row],[RS^2]]+Table1[[#This Row],[RA^2]])</f>
        <v>0.74059222702035776</v>
      </c>
      <c r="AQ16" s="2">
        <f>ROUND(Table1[[#This Row],[WP]]*Table1[[#This Row],[GP]],0)</f>
        <v>11</v>
      </c>
      <c r="AR16" s="2">
        <f>Table1[[#This Row],[GP]]-Table1[[#This Row],[PyThag Win]]</f>
        <v>4</v>
      </c>
      <c r="AS16" s="2" t="str">
        <f>Table1[[#This Row],[PyThag Win]]&amp;"-"&amp;Table1[[#This Row],[Pythag Loss]]</f>
        <v>11-4</v>
      </c>
    </row>
    <row r="17" spans="1:45" x14ac:dyDescent="0.2">
      <c r="A17">
        <v>100</v>
      </c>
      <c r="B17">
        <v>10</v>
      </c>
      <c r="C17">
        <v>62</v>
      </c>
      <c r="D17" s="1">
        <v>46543</v>
      </c>
      <c r="E17">
        <v>1905</v>
      </c>
      <c r="F17">
        <v>9</v>
      </c>
      <c r="G17">
        <v>7</v>
      </c>
      <c r="H17">
        <v>12</v>
      </c>
      <c r="I17" t="s">
        <v>50</v>
      </c>
      <c r="J17" t="s">
        <v>51</v>
      </c>
      <c r="K17" t="s">
        <v>12</v>
      </c>
      <c r="L17">
        <v>1</v>
      </c>
      <c r="M17">
        <v>0</v>
      </c>
      <c r="N17" t="s">
        <v>52</v>
      </c>
      <c r="O17" t="s">
        <v>75</v>
      </c>
      <c r="P17">
        <f t="shared" si="6"/>
        <v>12</v>
      </c>
      <c r="Q17">
        <f t="shared" si="7"/>
        <v>4</v>
      </c>
      <c r="R17">
        <f t="shared" si="8"/>
        <v>8</v>
      </c>
      <c r="S17" t="str">
        <f t="shared" si="9"/>
        <v>12-4</v>
      </c>
      <c r="T17">
        <f t="shared" si="10"/>
        <v>5</v>
      </c>
      <c r="U17">
        <f t="shared" si="11"/>
        <v>1</v>
      </c>
      <c r="V17" t="str">
        <f t="shared" si="12"/>
        <v>5-1</v>
      </c>
      <c r="W17">
        <f t="shared" si="13"/>
        <v>7</v>
      </c>
      <c r="X17">
        <f t="shared" si="14"/>
        <v>3</v>
      </c>
      <c r="Y17" t="str">
        <f t="shared" si="15"/>
        <v>7-3</v>
      </c>
      <c r="Z17">
        <f t="shared" si="16"/>
        <v>154</v>
      </c>
      <c r="AA17">
        <f t="shared" si="17"/>
        <v>54</v>
      </c>
      <c r="AB17">
        <f t="shared" si="18"/>
        <v>100</v>
      </c>
      <c r="AC17">
        <f t="shared" si="19"/>
        <v>105</v>
      </c>
      <c r="AD17">
        <f t="shared" si="20"/>
        <v>40</v>
      </c>
      <c r="AE17">
        <f t="shared" si="21"/>
        <v>65</v>
      </c>
      <c r="AF17">
        <f t="shared" si="22"/>
        <v>152</v>
      </c>
      <c r="AG17">
        <f t="shared" si="23"/>
        <v>61</v>
      </c>
      <c r="AH17">
        <f t="shared" si="24"/>
        <v>91</v>
      </c>
      <c r="AI17" t="str">
        <f t="shared" si="25"/>
        <v>62-1</v>
      </c>
      <c r="AJ17" t="str">
        <f t="shared" si="26"/>
        <v>62-0</v>
      </c>
      <c r="AK17">
        <f>INDEX(Table1[runs],MATCH(AJ17,Table1[ID],0))</f>
        <v>3</v>
      </c>
      <c r="AL17">
        <f t="shared" si="27"/>
        <v>61</v>
      </c>
      <c r="AM17">
        <f>Table1[[#This Row],[Total Runs]]^2</f>
        <v>11025</v>
      </c>
      <c r="AN17" s="2">
        <f>Table1[[#This Row],[Total RA]]^2</f>
        <v>3721</v>
      </c>
      <c r="AO17" s="2">
        <f>Table1[[#This Row],[Total Wins]]+Table1[[#This Row],[Total Losses]]</f>
        <v>16</v>
      </c>
      <c r="AP17" s="2">
        <f>Table1[[#This Row],[RS^2]]/(Table1[[#This Row],[RS^2]]+Table1[[#This Row],[RA^2]])</f>
        <v>0.74766038247660382</v>
      </c>
      <c r="AQ17" s="2">
        <f>ROUND(Table1[[#This Row],[WP]]*Table1[[#This Row],[GP]],0)</f>
        <v>12</v>
      </c>
      <c r="AR17" s="2">
        <f>Table1[[#This Row],[GP]]-Table1[[#This Row],[PyThag Win]]</f>
        <v>4</v>
      </c>
      <c r="AS17" s="2" t="str">
        <f>Table1[[#This Row],[PyThag Win]]&amp;"-"&amp;Table1[[#This Row],[Pythag Loss]]</f>
        <v>12-4</v>
      </c>
    </row>
    <row r="18" spans="1:45" x14ac:dyDescent="0.2">
      <c r="A18">
        <v>100</v>
      </c>
      <c r="B18">
        <v>10</v>
      </c>
      <c r="C18">
        <v>66</v>
      </c>
      <c r="D18" s="1">
        <v>46544</v>
      </c>
      <c r="E18">
        <v>1905</v>
      </c>
      <c r="F18">
        <v>9</v>
      </c>
      <c r="G18">
        <v>5</v>
      </c>
      <c r="H18">
        <v>7</v>
      </c>
      <c r="I18" t="s">
        <v>50</v>
      </c>
      <c r="J18" t="s">
        <v>51</v>
      </c>
      <c r="K18" t="s">
        <v>12</v>
      </c>
      <c r="L18">
        <v>1</v>
      </c>
      <c r="M18">
        <v>0</v>
      </c>
      <c r="N18" t="s">
        <v>52</v>
      </c>
      <c r="O18" t="s">
        <v>75</v>
      </c>
      <c r="P18">
        <f t="shared" si="6"/>
        <v>13</v>
      </c>
      <c r="Q18">
        <f t="shared" si="7"/>
        <v>4</v>
      </c>
      <c r="R18">
        <f t="shared" si="8"/>
        <v>9</v>
      </c>
      <c r="S18" t="str">
        <f t="shared" si="9"/>
        <v>13-4</v>
      </c>
      <c r="T18">
        <f t="shared" si="10"/>
        <v>6</v>
      </c>
      <c r="U18">
        <f t="shared" si="11"/>
        <v>1</v>
      </c>
      <c r="V18" t="str">
        <f t="shared" si="12"/>
        <v>6-1</v>
      </c>
      <c r="W18">
        <f t="shared" si="13"/>
        <v>7</v>
      </c>
      <c r="X18">
        <f t="shared" si="14"/>
        <v>3</v>
      </c>
      <c r="Y18" t="str">
        <f t="shared" si="15"/>
        <v>7-3</v>
      </c>
      <c r="Z18">
        <f t="shared" si="16"/>
        <v>163</v>
      </c>
      <c r="AA18">
        <f t="shared" si="17"/>
        <v>63</v>
      </c>
      <c r="AB18">
        <f t="shared" si="18"/>
        <v>100</v>
      </c>
      <c r="AC18">
        <f t="shared" si="19"/>
        <v>110</v>
      </c>
      <c r="AD18">
        <f t="shared" si="20"/>
        <v>45</v>
      </c>
      <c r="AE18">
        <f t="shared" si="21"/>
        <v>65</v>
      </c>
      <c r="AF18">
        <f t="shared" si="22"/>
        <v>159</v>
      </c>
      <c r="AG18">
        <f t="shared" si="23"/>
        <v>68</v>
      </c>
      <c r="AH18">
        <f t="shared" si="24"/>
        <v>91</v>
      </c>
      <c r="AI18" t="str">
        <f t="shared" si="25"/>
        <v>66-1</v>
      </c>
      <c r="AJ18" t="str">
        <f t="shared" si="26"/>
        <v>66-0</v>
      </c>
      <c r="AK18">
        <f>INDEX(Table1[runs],MATCH(AJ18,Table1[ID],0))</f>
        <v>4</v>
      </c>
      <c r="AL18">
        <f t="shared" si="27"/>
        <v>65</v>
      </c>
      <c r="AM18">
        <f>Table1[[#This Row],[Total Runs]]^2</f>
        <v>12100</v>
      </c>
      <c r="AN18" s="2">
        <f>Table1[[#This Row],[Total RA]]^2</f>
        <v>4225</v>
      </c>
      <c r="AO18" s="2">
        <f>Table1[[#This Row],[Total Wins]]+Table1[[#This Row],[Total Losses]]</f>
        <v>17</v>
      </c>
      <c r="AP18" s="2">
        <f>Table1[[#This Row],[RS^2]]/(Table1[[#This Row],[RS^2]]+Table1[[#This Row],[RA^2]])</f>
        <v>0.74119448698315471</v>
      </c>
      <c r="AQ18" s="2">
        <f>ROUND(Table1[[#This Row],[WP]]*Table1[[#This Row],[GP]],0)</f>
        <v>13</v>
      </c>
      <c r="AR18" s="2">
        <f>Table1[[#This Row],[GP]]-Table1[[#This Row],[PyThag Win]]</f>
        <v>4</v>
      </c>
      <c r="AS18" s="2" t="str">
        <f>Table1[[#This Row],[PyThag Win]]&amp;"-"&amp;Table1[[#This Row],[Pythag Loss]]</f>
        <v>13-4</v>
      </c>
    </row>
    <row r="19" spans="1:45" x14ac:dyDescent="0.2">
      <c r="A19">
        <v>100</v>
      </c>
      <c r="B19">
        <v>10</v>
      </c>
      <c r="C19">
        <v>68</v>
      </c>
      <c r="D19" s="1">
        <v>46547</v>
      </c>
      <c r="E19">
        <v>1905</v>
      </c>
      <c r="F19">
        <v>9</v>
      </c>
      <c r="G19">
        <v>2</v>
      </c>
      <c r="H19">
        <v>4</v>
      </c>
      <c r="I19" t="s">
        <v>50</v>
      </c>
      <c r="J19" t="s">
        <v>51</v>
      </c>
      <c r="K19" t="s">
        <v>12</v>
      </c>
      <c r="L19">
        <v>0</v>
      </c>
      <c r="M19">
        <v>1</v>
      </c>
      <c r="N19" t="s">
        <v>52</v>
      </c>
      <c r="O19" t="s">
        <v>75</v>
      </c>
      <c r="P19">
        <f t="shared" si="6"/>
        <v>13</v>
      </c>
      <c r="Q19">
        <f t="shared" si="7"/>
        <v>5</v>
      </c>
      <c r="R19">
        <f t="shared" si="8"/>
        <v>8</v>
      </c>
      <c r="S19" t="str">
        <f t="shared" si="9"/>
        <v>13-5</v>
      </c>
      <c r="T19">
        <f t="shared" si="10"/>
        <v>6</v>
      </c>
      <c r="U19">
        <f t="shared" si="11"/>
        <v>2</v>
      </c>
      <c r="V19" t="str">
        <f t="shared" si="12"/>
        <v>6-2</v>
      </c>
      <c r="W19">
        <f t="shared" si="13"/>
        <v>7</v>
      </c>
      <c r="X19">
        <f t="shared" si="14"/>
        <v>3</v>
      </c>
      <c r="Y19" t="str">
        <f t="shared" si="15"/>
        <v>7-3</v>
      </c>
      <c r="Z19">
        <f t="shared" si="16"/>
        <v>172</v>
      </c>
      <c r="AA19">
        <f t="shared" si="17"/>
        <v>72</v>
      </c>
      <c r="AB19">
        <f t="shared" si="18"/>
        <v>100</v>
      </c>
      <c r="AC19">
        <f t="shared" si="19"/>
        <v>112</v>
      </c>
      <c r="AD19">
        <f t="shared" si="20"/>
        <v>47</v>
      </c>
      <c r="AE19">
        <f t="shared" si="21"/>
        <v>65</v>
      </c>
      <c r="AF19">
        <f t="shared" si="22"/>
        <v>163</v>
      </c>
      <c r="AG19">
        <f t="shared" si="23"/>
        <v>72</v>
      </c>
      <c r="AH19">
        <f t="shared" si="24"/>
        <v>91</v>
      </c>
      <c r="AI19" t="str">
        <f t="shared" si="25"/>
        <v>68-0</v>
      </c>
      <c r="AJ19" t="str">
        <f t="shared" si="26"/>
        <v>68-1</v>
      </c>
      <c r="AK19">
        <f>INDEX(Table1[runs],MATCH(AJ19,Table1[ID],0))</f>
        <v>4</v>
      </c>
      <c r="AL19">
        <f t="shared" si="27"/>
        <v>69</v>
      </c>
      <c r="AM19">
        <f>Table1[[#This Row],[Total Runs]]^2</f>
        <v>12544</v>
      </c>
      <c r="AN19" s="2">
        <f>Table1[[#This Row],[Total RA]]^2</f>
        <v>4761</v>
      </c>
      <c r="AO19" s="2">
        <f>Table1[[#This Row],[Total Wins]]+Table1[[#This Row],[Total Losses]]</f>
        <v>18</v>
      </c>
      <c r="AP19" s="2">
        <f>Table1[[#This Row],[RS^2]]/(Table1[[#This Row],[RS^2]]+Table1[[#This Row],[RA^2]])</f>
        <v>0.72487720312048542</v>
      </c>
      <c r="AQ19" s="2">
        <f>ROUND(Table1[[#This Row],[WP]]*Table1[[#This Row],[GP]],0)</f>
        <v>13</v>
      </c>
      <c r="AR19" s="2">
        <f>Table1[[#This Row],[GP]]-Table1[[#This Row],[PyThag Win]]</f>
        <v>5</v>
      </c>
      <c r="AS19" s="2" t="str">
        <f>Table1[[#This Row],[PyThag Win]]&amp;"-"&amp;Table1[[#This Row],[Pythag Loss]]</f>
        <v>13-5</v>
      </c>
    </row>
    <row r="20" spans="1:45" x14ac:dyDescent="0.2">
      <c r="A20">
        <v>100</v>
      </c>
      <c r="B20">
        <v>10</v>
      </c>
      <c r="C20">
        <v>72</v>
      </c>
      <c r="D20" s="1">
        <v>46548</v>
      </c>
      <c r="E20">
        <v>1905</v>
      </c>
      <c r="F20">
        <v>9</v>
      </c>
      <c r="G20">
        <v>6</v>
      </c>
      <c r="H20">
        <v>10</v>
      </c>
      <c r="I20" t="s">
        <v>50</v>
      </c>
      <c r="J20" t="s">
        <v>51</v>
      </c>
      <c r="K20" t="s">
        <v>12</v>
      </c>
      <c r="L20">
        <v>1</v>
      </c>
      <c r="M20">
        <v>0</v>
      </c>
      <c r="N20" t="s">
        <v>52</v>
      </c>
      <c r="O20" t="s">
        <v>75</v>
      </c>
      <c r="P20">
        <f t="shared" si="6"/>
        <v>14</v>
      </c>
      <c r="Q20">
        <f t="shared" si="7"/>
        <v>5</v>
      </c>
      <c r="R20">
        <f t="shared" si="8"/>
        <v>9</v>
      </c>
      <c r="S20" t="str">
        <f t="shared" si="9"/>
        <v>14-5</v>
      </c>
      <c r="T20">
        <f t="shared" si="10"/>
        <v>7</v>
      </c>
      <c r="U20">
        <f t="shared" si="11"/>
        <v>2</v>
      </c>
      <c r="V20" t="str">
        <f t="shared" si="12"/>
        <v>7-2</v>
      </c>
      <c r="W20">
        <f t="shared" si="13"/>
        <v>7</v>
      </c>
      <c r="X20">
        <f t="shared" si="14"/>
        <v>3</v>
      </c>
      <c r="Y20" t="str">
        <f t="shared" si="15"/>
        <v>7-3</v>
      </c>
      <c r="Z20">
        <f t="shared" si="16"/>
        <v>181</v>
      </c>
      <c r="AA20">
        <f t="shared" si="17"/>
        <v>81</v>
      </c>
      <c r="AB20">
        <f t="shared" si="18"/>
        <v>100</v>
      </c>
      <c r="AC20">
        <f t="shared" si="19"/>
        <v>118</v>
      </c>
      <c r="AD20">
        <f t="shared" si="20"/>
        <v>53</v>
      </c>
      <c r="AE20">
        <f t="shared" si="21"/>
        <v>65</v>
      </c>
      <c r="AF20">
        <f t="shared" si="22"/>
        <v>173</v>
      </c>
      <c r="AG20">
        <f t="shared" si="23"/>
        <v>82</v>
      </c>
      <c r="AH20">
        <f t="shared" si="24"/>
        <v>91</v>
      </c>
      <c r="AI20" t="str">
        <f t="shared" si="25"/>
        <v>72-1</v>
      </c>
      <c r="AJ20" t="str">
        <f t="shared" si="26"/>
        <v>72-0</v>
      </c>
      <c r="AK20">
        <f>INDEX(Table1[runs],MATCH(AJ20,Table1[ID],0))</f>
        <v>3</v>
      </c>
      <c r="AL20">
        <f t="shared" si="27"/>
        <v>72</v>
      </c>
      <c r="AM20">
        <f>Table1[[#This Row],[Total Runs]]^2</f>
        <v>13924</v>
      </c>
      <c r="AN20" s="2">
        <f>Table1[[#This Row],[Total RA]]^2</f>
        <v>5184</v>
      </c>
      <c r="AO20" s="2">
        <f>Table1[[#This Row],[Total Wins]]+Table1[[#This Row],[Total Losses]]</f>
        <v>19</v>
      </c>
      <c r="AP20" s="2">
        <f>Table1[[#This Row],[RS^2]]/(Table1[[#This Row],[RS^2]]+Table1[[#This Row],[RA^2]])</f>
        <v>0.72870002093364039</v>
      </c>
      <c r="AQ20" s="2">
        <f>ROUND(Table1[[#This Row],[WP]]*Table1[[#This Row],[GP]],0)</f>
        <v>14</v>
      </c>
      <c r="AR20" s="2">
        <f>Table1[[#This Row],[GP]]-Table1[[#This Row],[PyThag Win]]</f>
        <v>5</v>
      </c>
      <c r="AS20" s="2" t="str">
        <f>Table1[[#This Row],[PyThag Win]]&amp;"-"&amp;Table1[[#This Row],[Pythag Loss]]</f>
        <v>14-5</v>
      </c>
    </row>
    <row r="21" spans="1:45" x14ac:dyDescent="0.2">
      <c r="A21">
        <v>100</v>
      </c>
      <c r="B21">
        <v>10</v>
      </c>
      <c r="C21">
        <v>76</v>
      </c>
      <c r="D21" s="1">
        <v>46549</v>
      </c>
      <c r="E21">
        <v>1905</v>
      </c>
      <c r="F21">
        <v>9</v>
      </c>
      <c r="G21">
        <v>2</v>
      </c>
      <c r="H21">
        <v>9</v>
      </c>
      <c r="I21" t="s">
        <v>50</v>
      </c>
      <c r="J21" t="s">
        <v>51</v>
      </c>
      <c r="K21" t="s">
        <v>13</v>
      </c>
      <c r="L21">
        <v>1</v>
      </c>
      <c r="M21">
        <v>0</v>
      </c>
      <c r="N21" t="s">
        <v>52</v>
      </c>
      <c r="O21" t="s">
        <v>75</v>
      </c>
      <c r="P21">
        <f t="shared" si="6"/>
        <v>15</v>
      </c>
      <c r="Q21">
        <f t="shared" si="7"/>
        <v>5</v>
      </c>
      <c r="R21">
        <f t="shared" si="8"/>
        <v>10</v>
      </c>
      <c r="S21" t="str">
        <f t="shared" si="9"/>
        <v>15-5</v>
      </c>
      <c r="T21">
        <f t="shared" si="10"/>
        <v>7</v>
      </c>
      <c r="U21">
        <f t="shared" si="11"/>
        <v>2</v>
      </c>
      <c r="V21" t="str">
        <f t="shared" si="12"/>
        <v>7-2</v>
      </c>
      <c r="W21">
        <f t="shared" si="13"/>
        <v>8</v>
      </c>
      <c r="X21">
        <f t="shared" si="14"/>
        <v>3</v>
      </c>
      <c r="Y21" t="str">
        <f t="shared" si="15"/>
        <v>8-3</v>
      </c>
      <c r="Z21">
        <f t="shared" si="16"/>
        <v>190</v>
      </c>
      <c r="AA21">
        <f t="shared" si="17"/>
        <v>81</v>
      </c>
      <c r="AB21">
        <f t="shared" si="18"/>
        <v>109</v>
      </c>
      <c r="AC21">
        <f t="shared" si="19"/>
        <v>120</v>
      </c>
      <c r="AD21">
        <f t="shared" si="20"/>
        <v>53</v>
      </c>
      <c r="AE21">
        <f t="shared" si="21"/>
        <v>67</v>
      </c>
      <c r="AF21">
        <f t="shared" si="22"/>
        <v>182</v>
      </c>
      <c r="AG21">
        <f t="shared" si="23"/>
        <v>82</v>
      </c>
      <c r="AH21">
        <f t="shared" si="24"/>
        <v>100</v>
      </c>
      <c r="AI21" t="str">
        <f t="shared" si="25"/>
        <v>76-1</v>
      </c>
      <c r="AJ21" t="str">
        <f t="shared" si="26"/>
        <v>76-0</v>
      </c>
      <c r="AK21">
        <f>INDEX(Table1[runs],MATCH(AJ21,Table1[ID],0))</f>
        <v>1</v>
      </c>
      <c r="AL21">
        <f t="shared" si="27"/>
        <v>73</v>
      </c>
      <c r="AM21">
        <f>Table1[[#This Row],[Total Runs]]^2</f>
        <v>14400</v>
      </c>
      <c r="AN21" s="2">
        <f>Table1[[#This Row],[Total RA]]^2</f>
        <v>5329</v>
      </c>
      <c r="AO21" s="2">
        <f>Table1[[#This Row],[Total Wins]]+Table1[[#This Row],[Total Losses]]</f>
        <v>20</v>
      </c>
      <c r="AP21" s="2">
        <f>Table1[[#This Row],[RS^2]]/(Table1[[#This Row],[RS^2]]+Table1[[#This Row],[RA^2]])</f>
        <v>0.72989000963049322</v>
      </c>
      <c r="AQ21" s="2">
        <f>ROUND(Table1[[#This Row],[WP]]*Table1[[#This Row],[GP]],0)</f>
        <v>15</v>
      </c>
      <c r="AR21" s="2">
        <f>Table1[[#This Row],[GP]]-Table1[[#This Row],[PyThag Win]]</f>
        <v>5</v>
      </c>
      <c r="AS21" s="2" t="str">
        <f>Table1[[#This Row],[PyThag Win]]&amp;"-"&amp;Table1[[#This Row],[Pythag Loss]]</f>
        <v>15-5</v>
      </c>
    </row>
    <row r="22" spans="1:45" x14ac:dyDescent="0.2">
      <c r="A22">
        <v>100</v>
      </c>
      <c r="B22">
        <v>10</v>
      </c>
      <c r="C22">
        <v>80</v>
      </c>
      <c r="D22" s="1">
        <v>46550</v>
      </c>
      <c r="E22">
        <v>1905</v>
      </c>
      <c r="F22">
        <v>9</v>
      </c>
      <c r="G22">
        <v>6</v>
      </c>
      <c r="H22">
        <v>13</v>
      </c>
      <c r="I22" t="s">
        <v>50</v>
      </c>
      <c r="J22" t="s">
        <v>51</v>
      </c>
      <c r="K22" t="s">
        <v>13</v>
      </c>
      <c r="L22">
        <v>0</v>
      </c>
      <c r="M22">
        <v>1</v>
      </c>
      <c r="N22" t="s">
        <v>52</v>
      </c>
      <c r="O22" t="s">
        <v>75</v>
      </c>
      <c r="P22">
        <f t="shared" si="6"/>
        <v>15</v>
      </c>
      <c r="Q22">
        <f t="shared" si="7"/>
        <v>6</v>
      </c>
      <c r="R22">
        <f t="shared" si="8"/>
        <v>9</v>
      </c>
      <c r="S22" t="str">
        <f t="shared" si="9"/>
        <v>15-6</v>
      </c>
      <c r="T22">
        <f t="shared" si="10"/>
        <v>7</v>
      </c>
      <c r="U22">
        <f t="shared" si="11"/>
        <v>2</v>
      </c>
      <c r="V22" t="str">
        <f t="shared" si="12"/>
        <v>7-2</v>
      </c>
      <c r="W22">
        <f t="shared" si="13"/>
        <v>8</v>
      </c>
      <c r="X22">
        <f t="shared" si="14"/>
        <v>4</v>
      </c>
      <c r="Y22" t="str">
        <f t="shared" si="15"/>
        <v>8-4</v>
      </c>
      <c r="Z22">
        <f t="shared" si="16"/>
        <v>199</v>
      </c>
      <c r="AA22">
        <f t="shared" si="17"/>
        <v>81</v>
      </c>
      <c r="AB22">
        <f t="shared" si="18"/>
        <v>118</v>
      </c>
      <c r="AC22">
        <f t="shared" si="19"/>
        <v>126</v>
      </c>
      <c r="AD22">
        <f t="shared" si="20"/>
        <v>53</v>
      </c>
      <c r="AE22">
        <f t="shared" si="21"/>
        <v>73</v>
      </c>
      <c r="AF22">
        <f t="shared" si="22"/>
        <v>195</v>
      </c>
      <c r="AG22">
        <f t="shared" si="23"/>
        <v>82</v>
      </c>
      <c r="AH22">
        <f t="shared" si="24"/>
        <v>113</v>
      </c>
      <c r="AI22" t="str">
        <f t="shared" si="25"/>
        <v>80-0</v>
      </c>
      <c r="AJ22" t="str">
        <f t="shared" si="26"/>
        <v>80-1</v>
      </c>
      <c r="AK22">
        <f>INDEX(Table1[runs],MATCH(AJ22,Table1[ID],0))</f>
        <v>7</v>
      </c>
      <c r="AL22">
        <f t="shared" si="27"/>
        <v>80</v>
      </c>
      <c r="AM22">
        <f>Table1[[#This Row],[Total Runs]]^2</f>
        <v>15876</v>
      </c>
      <c r="AN22" s="2">
        <f>Table1[[#This Row],[Total RA]]^2</f>
        <v>6400</v>
      </c>
      <c r="AO22" s="2">
        <f>Table1[[#This Row],[Total Wins]]+Table1[[#This Row],[Total Losses]]</f>
        <v>21</v>
      </c>
      <c r="AP22" s="2">
        <f>Table1[[#This Row],[RS^2]]/(Table1[[#This Row],[RS^2]]+Table1[[#This Row],[RA^2]])</f>
        <v>0.71269527742862271</v>
      </c>
      <c r="AQ22" s="2">
        <f>ROUND(Table1[[#This Row],[WP]]*Table1[[#This Row],[GP]],0)</f>
        <v>15</v>
      </c>
      <c r="AR22" s="2">
        <f>Table1[[#This Row],[GP]]-Table1[[#This Row],[PyThag Win]]</f>
        <v>6</v>
      </c>
      <c r="AS22" s="2" t="str">
        <f>Table1[[#This Row],[PyThag Win]]&amp;"-"&amp;Table1[[#This Row],[Pythag Loss]]</f>
        <v>15-6</v>
      </c>
    </row>
    <row r="23" spans="1:45" x14ac:dyDescent="0.2">
      <c r="A23">
        <v>100</v>
      </c>
      <c r="B23">
        <v>10</v>
      </c>
      <c r="C23">
        <v>86</v>
      </c>
      <c r="D23" s="1">
        <v>46553</v>
      </c>
      <c r="E23">
        <v>1905</v>
      </c>
      <c r="F23">
        <v>9</v>
      </c>
      <c r="G23">
        <v>5</v>
      </c>
      <c r="H23">
        <v>8</v>
      </c>
      <c r="I23" t="s">
        <v>50</v>
      </c>
      <c r="J23" t="s">
        <v>51</v>
      </c>
      <c r="K23" t="s">
        <v>13</v>
      </c>
      <c r="L23">
        <v>1</v>
      </c>
      <c r="M23">
        <v>0</v>
      </c>
      <c r="N23" t="s">
        <v>52</v>
      </c>
      <c r="O23" t="s">
        <v>75</v>
      </c>
      <c r="P23">
        <f t="shared" si="6"/>
        <v>16</v>
      </c>
      <c r="Q23">
        <f t="shared" si="7"/>
        <v>6</v>
      </c>
      <c r="R23">
        <f t="shared" si="8"/>
        <v>10</v>
      </c>
      <c r="S23" t="str">
        <f t="shared" si="9"/>
        <v>16-6</v>
      </c>
      <c r="T23">
        <f t="shared" si="10"/>
        <v>7</v>
      </c>
      <c r="U23">
        <f t="shared" si="11"/>
        <v>2</v>
      </c>
      <c r="V23" t="str">
        <f t="shared" si="12"/>
        <v>7-2</v>
      </c>
      <c r="W23">
        <f t="shared" si="13"/>
        <v>9</v>
      </c>
      <c r="X23">
        <f t="shared" si="14"/>
        <v>4</v>
      </c>
      <c r="Y23" t="str">
        <f t="shared" si="15"/>
        <v>9-4</v>
      </c>
      <c r="Z23">
        <f t="shared" si="16"/>
        <v>208</v>
      </c>
      <c r="AA23">
        <f t="shared" si="17"/>
        <v>81</v>
      </c>
      <c r="AB23">
        <f t="shared" si="18"/>
        <v>127</v>
      </c>
      <c r="AC23">
        <f t="shared" si="19"/>
        <v>131</v>
      </c>
      <c r="AD23">
        <f t="shared" si="20"/>
        <v>53</v>
      </c>
      <c r="AE23">
        <f t="shared" si="21"/>
        <v>78</v>
      </c>
      <c r="AF23">
        <f t="shared" si="22"/>
        <v>203</v>
      </c>
      <c r="AG23">
        <f t="shared" si="23"/>
        <v>82</v>
      </c>
      <c r="AH23">
        <f t="shared" si="24"/>
        <v>121</v>
      </c>
      <c r="AI23" t="str">
        <f t="shared" si="25"/>
        <v>86-1</v>
      </c>
      <c r="AJ23" t="str">
        <f t="shared" si="26"/>
        <v>86-0</v>
      </c>
      <c r="AK23">
        <f>INDEX(Table1[runs],MATCH(AJ23,Table1[ID],0))</f>
        <v>0</v>
      </c>
      <c r="AL23">
        <f t="shared" si="27"/>
        <v>80</v>
      </c>
      <c r="AM23">
        <f>Table1[[#This Row],[Total Runs]]^2</f>
        <v>17161</v>
      </c>
      <c r="AN23" s="2">
        <f>Table1[[#This Row],[Total RA]]^2</f>
        <v>6400</v>
      </c>
      <c r="AO23" s="2">
        <f>Table1[[#This Row],[Total Wins]]+Table1[[#This Row],[Total Losses]]</f>
        <v>22</v>
      </c>
      <c r="AP23" s="2">
        <f>Table1[[#This Row],[RS^2]]/(Table1[[#This Row],[RS^2]]+Table1[[#This Row],[RA^2]])</f>
        <v>0.72836467042994779</v>
      </c>
      <c r="AQ23" s="2">
        <f>ROUND(Table1[[#This Row],[WP]]*Table1[[#This Row],[GP]],0)</f>
        <v>16</v>
      </c>
      <c r="AR23" s="2">
        <f>Table1[[#This Row],[GP]]-Table1[[#This Row],[PyThag Win]]</f>
        <v>6</v>
      </c>
      <c r="AS23" s="2" t="str">
        <f>Table1[[#This Row],[PyThag Win]]&amp;"-"&amp;Table1[[#This Row],[Pythag Loss]]</f>
        <v>16-6</v>
      </c>
    </row>
    <row r="24" spans="1:45" x14ac:dyDescent="0.2">
      <c r="A24">
        <v>100</v>
      </c>
      <c r="B24">
        <v>10</v>
      </c>
      <c r="C24">
        <v>90</v>
      </c>
      <c r="D24" s="1">
        <v>46554</v>
      </c>
      <c r="E24">
        <v>1905</v>
      </c>
      <c r="F24">
        <v>9</v>
      </c>
      <c r="G24">
        <v>11</v>
      </c>
      <c r="H24">
        <v>15</v>
      </c>
      <c r="I24" t="s">
        <v>50</v>
      </c>
      <c r="J24" t="s">
        <v>51</v>
      </c>
      <c r="K24" t="s">
        <v>13</v>
      </c>
      <c r="L24">
        <v>1</v>
      </c>
      <c r="M24">
        <v>0</v>
      </c>
      <c r="N24" t="s">
        <v>52</v>
      </c>
      <c r="O24" t="s">
        <v>75</v>
      </c>
      <c r="P24">
        <f t="shared" si="6"/>
        <v>17</v>
      </c>
      <c r="Q24">
        <f t="shared" si="7"/>
        <v>6</v>
      </c>
      <c r="R24">
        <f t="shared" si="8"/>
        <v>11</v>
      </c>
      <c r="S24" t="str">
        <f t="shared" si="9"/>
        <v>17-6</v>
      </c>
      <c r="T24">
        <f t="shared" si="10"/>
        <v>7</v>
      </c>
      <c r="U24">
        <f t="shared" si="11"/>
        <v>2</v>
      </c>
      <c r="V24" t="str">
        <f t="shared" si="12"/>
        <v>7-2</v>
      </c>
      <c r="W24">
        <f t="shared" si="13"/>
        <v>10</v>
      </c>
      <c r="X24">
        <f t="shared" si="14"/>
        <v>4</v>
      </c>
      <c r="Y24" t="str">
        <f t="shared" si="15"/>
        <v>10-4</v>
      </c>
      <c r="Z24">
        <f t="shared" si="16"/>
        <v>217</v>
      </c>
      <c r="AA24">
        <f t="shared" si="17"/>
        <v>81</v>
      </c>
      <c r="AB24">
        <f t="shared" si="18"/>
        <v>136</v>
      </c>
      <c r="AC24">
        <f t="shared" si="19"/>
        <v>142</v>
      </c>
      <c r="AD24">
        <f t="shared" si="20"/>
        <v>53</v>
      </c>
      <c r="AE24">
        <f t="shared" si="21"/>
        <v>89</v>
      </c>
      <c r="AF24">
        <f t="shared" si="22"/>
        <v>218</v>
      </c>
      <c r="AG24">
        <f t="shared" si="23"/>
        <v>82</v>
      </c>
      <c r="AH24">
        <f t="shared" si="24"/>
        <v>136</v>
      </c>
      <c r="AI24" t="str">
        <f t="shared" si="25"/>
        <v>90-1</v>
      </c>
      <c r="AJ24" t="str">
        <f t="shared" si="26"/>
        <v>90-0</v>
      </c>
      <c r="AK24">
        <f>INDEX(Table1[runs],MATCH(AJ24,Table1[ID],0))</f>
        <v>2</v>
      </c>
      <c r="AL24">
        <f t="shared" si="27"/>
        <v>82</v>
      </c>
      <c r="AM24">
        <f>Table1[[#This Row],[Total Runs]]^2</f>
        <v>20164</v>
      </c>
      <c r="AN24" s="2">
        <f>Table1[[#This Row],[Total RA]]^2</f>
        <v>6724</v>
      </c>
      <c r="AO24" s="2">
        <f>Table1[[#This Row],[Total Wins]]+Table1[[#This Row],[Total Losses]]</f>
        <v>23</v>
      </c>
      <c r="AP24" s="2">
        <f>Table1[[#This Row],[RS^2]]/(Table1[[#This Row],[RS^2]]+Table1[[#This Row],[RA^2]])</f>
        <v>0.74992561737578101</v>
      </c>
      <c r="AQ24" s="2">
        <f>ROUND(Table1[[#This Row],[WP]]*Table1[[#This Row],[GP]],0)</f>
        <v>17</v>
      </c>
      <c r="AR24" s="2">
        <f>Table1[[#This Row],[GP]]-Table1[[#This Row],[PyThag Win]]</f>
        <v>6</v>
      </c>
      <c r="AS24" s="2" t="str">
        <f>Table1[[#This Row],[PyThag Win]]&amp;"-"&amp;Table1[[#This Row],[Pythag Loss]]</f>
        <v>17-6</v>
      </c>
    </row>
    <row r="25" spans="1:45" x14ac:dyDescent="0.2">
      <c r="A25">
        <v>100</v>
      </c>
      <c r="B25">
        <v>10</v>
      </c>
      <c r="C25">
        <v>94</v>
      </c>
      <c r="D25" s="1">
        <v>46555</v>
      </c>
      <c r="E25">
        <v>1905</v>
      </c>
      <c r="F25">
        <v>9</v>
      </c>
      <c r="G25">
        <v>9</v>
      </c>
      <c r="H25">
        <v>15</v>
      </c>
      <c r="I25" t="s">
        <v>50</v>
      </c>
      <c r="J25" t="s">
        <v>51</v>
      </c>
      <c r="K25" t="s">
        <v>13</v>
      </c>
      <c r="L25">
        <v>1</v>
      </c>
      <c r="M25">
        <v>0</v>
      </c>
      <c r="N25" t="s">
        <v>52</v>
      </c>
      <c r="O25" t="s">
        <v>75</v>
      </c>
      <c r="P25">
        <f t="shared" si="6"/>
        <v>18</v>
      </c>
      <c r="Q25">
        <f t="shared" si="7"/>
        <v>6</v>
      </c>
      <c r="R25">
        <f t="shared" si="8"/>
        <v>12</v>
      </c>
      <c r="S25" t="str">
        <f t="shared" si="9"/>
        <v>18-6</v>
      </c>
      <c r="T25">
        <f t="shared" si="10"/>
        <v>7</v>
      </c>
      <c r="U25">
        <f t="shared" si="11"/>
        <v>2</v>
      </c>
      <c r="V25" t="str">
        <f t="shared" si="12"/>
        <v>7-2</v>
      </c>
      <c r="W25">
        <f t="shared" si="13"/>
        <v>11</v>
      </c>
      <c r="X25">
        <f t="shared" si="14"/>
        <v>4</v>
      </c>
      <c r="Y25" t="str">
        <f t="shared" si="15"/>
        <v>11-4</v>
      </c>
      <c r="Z25">
        <f t="shared" si="16"/>
        <v>226</v>
      </c>
      <c r="AA25">
        <f t="shared" si="17"/>
        <v>81</v>
      </c>
      <c r="AB25">
        <f t="shared" si="18"/>
        <v>145</v>
      </c>
      <c r="AC25">
        <f t="shared" si="19"/>
        <v>151</v>
      </c>
      <c r="AD25">
        <f t="shared" si="20"/>
        <v>53</v>
      </c>
      <c r="AE25">
        <f t="shared" si="21"/>
        <v>98</v>
      </c>
      <c r="AF25">
        <f t="shared" si="22"/>
        <v>233</v>
      </c>
      <c r="AG25">
        <f t="shared" si="23"/>
        <v>82</v>
      </c>
      <c r="AH25">
        <f t="shared" si="24"/>
        <v>151</v>
      </c>
      <c r="AI25" t="str">
        <f t="shared" si="25"/>
        <v>94-1</v>
      </c>
      <c r="AJ25" t="str">
        <f t="shared" si="26"/>
        <v>94-0</v>
      </c>
      <c r="AK25">
        <f>INDEX(Table1[runs],MATCH(AJ25,Table1[ID],0))</f>
        <v>2</v>
      </c>
      <c r="AL25">
        <f t="shared" si="27"/>
        <v>84</v>
      </c>
      <c r="AM25">
        <f>Table1[[#This Row],[Total Runs]]^2</f>
        <v>22801</v>
      </c>
      <c r="AN25" s="2">
        <f>Table1[[#This Row],[Total RA]]^2</f>
        <v>7056</v>
      </c>
      <c r="AO25" s="2">
        <f>Table1[[#This Row],[Total Wins]]+Table1[[#This Row],[Total Losses]]</f>
        <v>24</v>
      </c>
      <c r="AP25" s="2">
        <f>Table1[[#This Row],[RS^2]]/(Table1[[#This Row],[RS^2]]+Table1[[#This Row],[RA^2]])</f>
        <v>0.76367351039957132</v>
      </c>
      <c r="AQ25" s="2">
        <f>ROUND(Table1[[#This Row],[WP]]*Table1[[#This Row],[GP]],0)</f>
        <v>18</v>
      </c>
      <c r="AR25" s="2">
        <f>Table1[[#This Row],[GP]]-Table1[[#This Row],[PyThag Win]]</f>
        <v>6</v>
      </c>
      <c r="AS25" s="2" t="str">
        <f>Table1[[#This Row],[PyThag Win]]&amp;"-"&amp;Table1[[#This Row],[Pythag Loss]]</f>
        <v>18-6</v>
      </c>
    </row>
    <row r="26" spans="1:45" x14ac:dyDescent="0.2">
      <c r="A26">
        <v>100</v>
      </c>
      <c r="B26">
        <v>10</v>
      </c>
      <c r="C26">
        <v>97</v>
      </c>
      <c r="D26" s="1">
        <v>46557</v>
      </c>
      <c r="E26">
        <v>1905</v>
      </c>
      <c r="F26">
        <v>9</v>
      </c>
      <c r="G26">
        <v>4</v>
      </c>
      <c r="H26">
        <v>5</v>
      </c>
      <c r="I26" t="s">
        <v>50</v>
      </c>
      <c r="J26" t="s">
        <v>51</v>
      </c>
      <c r="K26" t="s">
        <v>12</v>
      </c>
      <c r="L26">
        <v>1</v>
      </c>
      <c r="M26">
        <v>0</v>
      </c>
      <c r="N26" t="s">
        <v>52</v>
      </c>
      <c r="O26" t="s">
        <v>75</v>
      </c>
      <c r="P26">
        <f t="shared" si="6"/>
        <v>19</v>
      </c>
      <c r="Q26">
        <f t="shared" si="7"/>
        <v>6</v>
      </c>
      <c r="R26">
        <f t="shared" si="8"/>
        <v>13</v>
      </c>
      <c r="S26" t="str">
        <f t="shared" si="9"/>
        <v>19-6</v>
      </c>
      <c r="T26">
        <f t="shared" si="10"/>
        <v>8</v>
      </c>
      <c r="U26">
        <f t="shared" si="11"/>
        <v>2</v>
      </c>
      <c r="V26" t="str">
        <f t="shared" si="12"/>
        <v>8-2</v>
      </c>
      <c r="W26">
        <f t="shared" si="13"/>
        <v>11</v>
      </c>
      <c r="X26">
        <f t="shared" si="14"/>
        <v>4</v>
      </c>
      <c r="Y26" t="str">
        <f t="shared" si="15"/>
        <v>11-4</v>
      </c>
      <c r="Z26">
        <f t="shared" si="16"/>
        <v>235</v>
      </c>
      <c r="AA26">
        <f t="shared" si="17"/>
        <v>90</v>
      </c>
      <c r="AB26">
        <f t="shared" si="18"/>
        <v>145</v>
      </c>
      <c r="AC26">
        <f t="shared" si="19"/>
        <v>155</v>
      </c>
      <c r="AD26">
        <f t="shared" si="20"/>
        <v>57</v>
      </c>
      <c r="AE26">
        <f t="shared" si="21"/>
        <v>98</v>
      </c>
      <c r="AF26">
        <f t="shared" si="22"/>
        <v>238</v>
      </c>
      <c r="AG26">
        <f t="shared" si="23"/>
        <v>87</v>
      </c>
      <c r="AH26">
        <f t="shared" si="24"/>
        <v>151</v>
      </c>
      <c r="AI26" t="str">
        <f t="shared" si="25"/>
        <v>97-1</v>
      </c>
      <c r="AJ26" t="str">
        <f t="shared" si="26"/>
        <v>97-0</v>
      </c>
      <c r="AK26">
        <f>INDEX(Table1[runs],MATCH(AJ26,Table1[ID],0))</f>
        <v>1</v>
      </c>
      <c r="AL26">
        <f t="shared" si="27"/>
        <v>85</v>
      </c>
      <c r="AM26">
        <f>Table1[[#This Row],[Total Runs]]^2</f>
        <v>24025</v>
      </c>
      <c r="AN26" s="2">
        <f>Table1[[#This Row],[Total RA]]^2</f>
        <v>7225</v>
      </c>
      <c r="AO26" s="2">
        <f>Table1[[#This Row],[Total Wins]]+Table1[[#This Row],[Total Losses]]</f>
        <v>25</v>
      </c>
      <c r="AP26" s="2">
        <f>Table1[[#This Row],[RS^2]]/(Table1[[#This Row],[RS^2]]+Table1[[#This Row],[RA^2]])</f>
        <v>0.76880000000000004</v>
      </c>
      <c r="AQ26" s="2">
        <f>ROUND(Table1[[#This Row],[WP]]*Table1[[#This Row],[GP]],0)</f>
        <v>19</v>
      </c>
      <c r="AR26" s="2">
        <f>Table1[[#This Row],[GP]]-Table1[[#This Row],[PyThag Win]]</f>
        <v>6</v>
      </c>
      <c r="AS26" s="2" t="str">
        <f>Table1[[#This Row],[PyThag Win]]&amp;"-"&amp;Table1[[#This Row],[Pythag Loss]]</f>
        <v>19-6</v>
      </c>
    </row>
    <row r="27" spans="1:45" x14ac:dyDescent="0.2">
      <c r="A27">
        <v>100</v>
      </c>
      <c r="B27">
        <v>24</v>
      </c>
      <c r="C27">
        <v>2</v>
      </c>
      <c r="D27" s="1">
        <v>46522</v>
      </c>
      <c r="E27">
        <v>1905</v>
      </c>
      <c r="F27">
        <v>9</v>
      </c>
      <c r="G27">
        <v>12</v>
      </c>
      <c r="H27">
        <v>10</v>
      </c>
      <c r="I27" t="s">
        <v>53</v>
      </c>
      <c r="J27" t="s">
        <v>54</v>
      </c>
      <c r="K27" t="s">
        <v>12</v>
      </c>
      <c r="L27">
        <v>1</v>
      </c>
      <c r="M27">
        <v>0</v>
      </c>
      <c r="N27" t="s">
        <v>55</v>
      </c>
      <c r="O27" t="s">
        <v>75</v>
      </c>
      <c r="P27">
        <f t="shared" si="6"/>
        <v>1</v>
      </c>
      <c r="Q27">
        <f t="shared" si="7"/>
        <v>0</v>
      </c>
      <c r="R27">
        <f t="shared" si="8"/>
        <v>1</v>
      </c>
      <c r="S27" t="str">
        <f t="shared" si="9"/>
        <v>1-0</v>
      </c>
      <c r="T27">
        <f t="shared" si="10"/>
        <v>1</v>
      </c>
      <c r="U27">
        <f t="shared" si="11"/>
        <v>0</v>
      </c>
      <c r="V27" t="str">
        <f t="shared" si="12"/>
        <v>1-0</v>
      </c>
      <c r="W27">
        <f t="shared" si="13"/>
        <v>0</v>
      </c>
      <c r="X27">
        <f t="shared" si="14"/>
        <v>0</v>
      </c>
      <c r="Y27" t="str">
        <f t="shared" si="15"/>
        <v>0-0</v>
      </c>
      <c r="Z27">
        <f t="shared" si="16"/>
        <v>9</v>
      </c>
      <c r="AA27">
        <f t="shared" si="17"/>
        <v>9</v>
      </c>
      <c r="AB27">
        <f t="shared" si="18"/>
        <v>0</v>
      </c>
      <c r="AC27">
        <f t="shared" si="19"/>
        <v>12</v>
      </c>
      <c r="AD27">
        <f t="shared" si="20"/>
        <v>12</v>
      </c>
      <c r="AE27">
        <f t="shared" si="21"/>
        <v>0</v>
      </c>
      <c r="AF27">
        <f t="shared" si="22"/>
        <v>10</v>
      </c>
      <c r="AG27">
        <f t="shared" si="23"/>
        <v>10</v>
      </c>
      <c r="AH27">
        <f t="shared" si="24"/>
        <v>0</v>
      </c>
      <c r="AI27" t="str">
        <f t="shared" si="25"/>
        <v>2-1</v>
      </c>
      <c r="AJ27" t="str">
        <f t="shared" si="26"/>
        <v>2-0</v>
      </c>
      <c r="AK27">
        <f>INDEX(Table1[runs],MATCH(AJ27,Table1[ID],0))</f>
        <v>8</v>
      </c>
      <c r="AL27">
        <f t="shared" si="27"/>
        <v>8</v>
      </c>
      <c r="AM27">
        <f>Table1[[#This Row],[Total Runs]]^2</f>
        <v>144</v>
      </c>
      <c r="AN27" s="2">
        <f>Table1[[#This Row],[Total RA]]^2</f>
        <v>64</v>
      </c>
      <c r="AO27" s="2">
        <f>Table1[[#This Row],[Total Wins]]+Table1[[#This Row],[Total Losses]]</f>
        <v>1</v>
      </c>
      <c r="AP27" s="2">
        <f>Table1[[#This Row],[RS^2]]/(Table1[[#This Row],[RS^2]]+Table1[[#This Row],[RA^2]])</f>
        <v>0.69230769230769229</v>
      </c>
      <c r="AQ27" s="2">
        <f>ROUND(Table1[[#This Row],[WP]]*Table1[[#This Row],[GP]],0)</f>
        <v>1</v>
      </c>
      <c r="AR27" s="2">
        <f>Table1[[#This Row],[GP]]-Table1[[#This Row],[PyThag Win]]</f>
        <v>0</v>
      </c>
      <c r="AS27" s="2" t="str">
        <f>Table1[[#This Row],[PyThag Win]]&amp;"-"&amp;Table1[[#This Row],[Pythag Loss]]</f>
        <v>1-0</v>
      </c>
    </row>
    <row r="28" spans="1:45" x14ac:dyDescent="0.2">
      <c r="A28">
        <v>100</v>
      </c>
      <c r="B28">
        <v>24</v>
      </c>
      <c r="C28">
        <v>6</v>
      </c>
      <c r="D28" s="1">
        <v>46523</v>
      </c>
      <c r="E28">
        <v>1905</v>
      </c>
      <c r="F28">
        <v>9</v>
      </c>
      <c r="G28">
        <v>6</v>
      </c>
      <c r="H28">
        <v>12</v>
      </c>
      <c r="I28" t="s">
        <v>53</v>
      </c>
      <c r="J28" t="s">
        <v>54</v>
      </c>
      <c r="K28" t="s">
        <v>12</v>
      </c>
      <c r="L28">
        <v>1</v>
      </c>
      <c r="M28">
        <v>0</v>
      </c>
      <c r="N28" t="s">
        <v>55</v>
      </c>
      <c r="O28" t="s">
        <v>75</v>
      </c>
      <c r="P28">
        <f t="shared" si="6"/>
        <v>2</v>
      </c>
      <c r="Q28">
        <f t="shared" si="7"/>
        <v>0</v>
      </c>
      <c r="R28">
        <f t="shared" si="8"/>
        <v>2</v>
      </c>
      <c r="S28" t="str">
        <f t="shared" si="9"/>
        <v>2-0</v>
      </c>
      <c r="T28">
        <f t="shared" si="10"/>
        <v>2</v>
      </c>
      <c r="U28">
        <f t="shared" si="11"/>
        <v>0</v>
      </c>
      <c r="V28" t="str">
        <f t="shared" si="12"/>
        <v>2-0</v>
      </c>
      <c r="W28">
        <f t="shared" si="13"/>
        <v>0</v>
      </c>
      <c r="X28">
        <f t="shared" si="14"/>
        <v>0</v>
      </c>
      <c r="Y28" t="str">
        <f t="shared" si="15"/>
        <v>0-0</v>
      </c>
      <c r="Z28">
        <f t="shared" si="16"/>
        <v>18</v>
      </c>
      <c r="AA28">
        <f t="shared" si="17"/>
        <v>18</v>
      </c>
      <c r="AB28">
        <f t="shared" si="18"/>
        <v>0</v>
      </c>
      <c r="AC28">
        <f t="shared" si="19"/>
        <v>18</v>
      </c>
      <c r="AD28">
        <f t="shared" si="20"/>
        <v>18</v>
      </c>
      <c r="AE28">
        <f t="shared" si="21"/>
        <v>0</v>
      </c>
      <c r="AF28">
        <f t="shared" si="22"/>
        <v>22</v>
      </c>
      <c r="AG28">
        <f t="shared" si="23"/>
        <v>22</v>
      </c>
      <c r="AH28">
        <f t="shared" si="24"/>
        <v>0</v>
      </c>
      <c r="AI28" t="str">
        <f t="shared" si="25"/>
        <v>6-1</v>
      </c>
      <c r="AJ28" t="str">
        <f t="shared" si="26"/>
        <v>6-0</v>
      </c>
      <c r="AK28">
        <f>INDEX(Table1[runs],MATCH(AJ28,Table1[ID],0))</f>
        <v>0</v>
      </c>
      <c r="AL28">
        <f t="shared" si="27"/>
        <v>8</v>
      </c>
      <c r="AM28">
        <f>Table1[[#This Row],[Total Runs]]^2</f>
        <v>324</v>
      </c>
      <c r="AN28" s="2">
        <f>Table1[[#This Row],[Total RA]]^2</f>
        <v>64</v>
      </c>
      <c r="AO28" s="2">
        <f>Table1[[#This Row],[Total Wins]]+Table1[[#This Row],[Total Losses]]</f>
        <v>2</v>
      </c>
      <c r="AP28" s="2">
        <f>Table1[[#This Row],[RS^2]]/(Table1[[#This Row],[RS^2]]+Table1[[#This Row],[RA^2]])</f>
        <v>0.83505154639175261</v>
      </c>
      <c r="AQ28" s="2">
        <f>ROUND(Table1[[#This Row],[WP]]*Table1[[#This Row],[GP]],0)</f>
        <v>2</v>
      </c>
      <c r="AR28" s="2">
        <f>Table1[[#This Row],[GP]]-Table1[[#This Row],[PyThag Win]]</f>
        <v>0</v>
      </c>
      <c r="AS28" s="2" t="str">
        <f>Table1[[#This Row],[PyThag Win]]&amp;"-"&amp;Table1[[#This Row],[Pythag Loss]]</f>
        <v>2-0</v>
      </c>
    </row>
    <row r="29" spans="1:45" x14ac:dyDescent="0.2">
      <c r="A29">
        <v>100</v>
      </c>
      <c r="B29">
        <v>24</v>
      </c>
      <c r="C29">
        <v>10</v>
      </c>
      <c r="D29" s="1">
        <v>46524</v>
      </c>
      <c r="E29">
        <v>1905</v>
      </c>
      <c r="F29">
        <v>9</v>
      </c>
      <c r="G29">
        <v>1</v>
      </c>
      <c r="H29">
        <v>5</v>
      </c>
      <c r="I29" t="s">
        <v>53</v>
      </c>
      <c r="J29" t="s">
        <v>54</v>
      </c>
      <c r="K29" t="s">
        <v>12</v>
      </c>
      <c r="L29">
        <v>0</v>
      </c>
      <c r="M29">
        <v>1</v>
      </c>
      <c r="N29" t="s">
        <v>55</v>
      </c>
      <c r="O29" t="s">
        <v>75</v>
      </c>
      <c r="P29">
        <f t="shared" si="6"/>
        <v>2</v>
      </c>
      <c r="Q29">
        <f t="shared" si="7"/>
        <v>1</v>
      </c>
      <c r="R29">
        <f t="shared" si="8"/>
        <v>1</v>
      </c>
      <c r="S29" t="str">
        <f t="shared" si="9"/>
        <v>2-1</v>
      </c>
      <c r="T29">
        <f t="shared" si="10"/>
        <v>2</v>
      </c>
      <c r="U29">
        <f t="shared" si="11"/>
        <v>1</v>
      </c>
      <c r="V29" t="str">
        <f t="shared" si="12"/>
        <v>2-1</v>
      </c>
      <c r="W29">
        <f t="shared" si="13"/>
        <v>0</v>
      </c>
      <c r="X29">
        <f t="shared" si="14"/>
        <v>0</v>
      </c>
      <c r="Y29" t="str">
        <f t="shared" si="15"/>
        <v>0-0</v>
      </c>
      <c r="Z29">
        <f t="shared" si="16"/>
        <v>27</v>
      </c>
      <c r="AA29">
        <f t="shared" si="17"/>
        <v>27</v>
      </c>
      <c r="AB29">
        <f t="shared" si="18"/>
        <v>0</v>
      </c>
      <c r="AC29">
        <f t="shared" si="19"/>
        <v>19</v>
      </c>
      <c r="AD29">
        <f t="shared" si="20"/>
        <v>19</v>
      </c>
      <c r="AE29">
        <f t="shared" si="21"/>
        <v>0</v>
      </c>
      <c r="AF29">
        <f t="shared" si="22"/>
        <v>27</v>
      </c>
      <c r="AG29">
        <f t="shared" si="23"/>
        <v>27</v>
      </c>
      <c r="AH29">
        <f t="shared" si="24"/>
        <v>0</v>
      </c>
      <c r="AI29" t="str">
        <f t="shared" si="25"/>
        <v>10-0</v>
      </c>
      <c r="AJ29" t="str">
        <f t="shared" si="26"/>
        <v>10-1</v>
      </c>
      <c r="AK29">
        <f>INDEX(Table1[runs],MATCH(AJ29,Table1[ID],0))</f>
        <v>5</v>
      </c>
      <c r="AL29">
        <f t="shared" si="27"/>
        <v>13</v>
      </c>
      <c r="AM29">
        <f>Table1[[#This Row],[Total Runs]]^2</f>
        <v>361</v>
      </c>
      <c r="AN29" s="2">
        <f>Table1[[#This Row],[Total RA]]^2</f>
        <v>169</v>
      </c>
      <c r="AO29" s="2">
        <f>Table1[[#This Row],[Total Wins]]+Table1[[#This Row],[Total Losses]]</f>
        <v>3</v>
      </c>
      <c r="AP29" s="2">
        <f>Table1[[#This Row],[RS^2]]/(Table1[[#This Row],[RS^2]]+Table1[[#This Row],[RA^2]])</f>
        <v>0.68113207547169807</v>
      </c>
      <c r="AQ29" s="2">
        <f>ROUND(Table1[[#This Row],[WP]]*Table1[[#This Row],[GP]],0)</f>
        <v>2</v>
      </c>
      <c r="AR29" s="2">
        <f>Table1[[#This Row],[GP]]-Table1[[#This Row],[PyThag Win]]</f>
        <v>1</v>
      </c>
      <c r="AS29" s="2" t="str">
        <f>Table1[[#This Row],[PyThag Win]]&amp;"-"&amp;Table1[[#This Row],[Pythag Loss]]</f>
        <v>2-1</v>
      </c>
    </row>
    <row r="30" spans="1:45" x14ac:dyDescent="0.2">
      <c r="A30">
        <v>100</v>
      </c>
      <c r="B30">
        <v>24</v>
      </c>
      <c r="C30">
        <v>13</v>
      </c>
      <c r="D30" s="1">
        <v>46525</v>
      </c>
      <c r="E30">
        <v>1905</v>
      </c>
      <c r="F30">
        <v>9</v>
      </c>
      <c r="G30">
        <v>4</v>
      </c>
      <c r="H30">
        <v>10</v>
      </c>
      <c r="I30" t="s">
        <v>53</v>
      </c>
      <c r="J30" t="s">
        <v>54</v>
      </c>
      <c r="K30" t="s">
        <v>12</v>
      </c>
      <c r="L30">
        <v>1</v>
      </c>
      <c r="M30">
        <v>0</v>
      </c>
      <c r="N30" t="s">
        <v>55</v>
      </c>
      <c r="O30" t="s">
        <v>75</v>
      </c>
      <c r="P30">
        <f t="shared" si="6"/>
        <v>3</v>
      </c>
      <c r="Q30">
        <f t="shared" si="7"/>
        <v>1</v>
      </c>
      <c r="R30">
        <f t="shared" si="8"/>
        <v>2</v>
      </c>
      <c r="S30" t="str">
        <f t="shared" si="9"/>
        <v>3-1</v>
      </c>
      <c r="T30">
        <f t="shared" si="10"/>
        <v>3</v>
      </c>
      <c r="U30">
        <f t="shared" si="11"/>
        <v>1</v>
      </c>
      <c r="V30" t="str">
        <f t="shared" si="12"/>
        <v>3-1</v>
      </c>
      <c r="W30">
        <f t="shared" si="13"/>
        <v>0</v>
      </c>
      <c r="X30">
        <f t="shared" si="14"/>
        <v>0</v>
      </c>
      <c r="Y30" t="str">
        <f t="shared" si="15"/>
        <v>0-0</v>
      </c>
      <c r="Z30">
        <f t="shared" si="16"/>
        <v>36</v>
      </c>
      <c r="AA30">
        <f t="shared" si="17"/>
        <v>36</v>
      </c>
      <c r="AB30">
        <f t="shared" si="18"/>
        <v>0</v>
      </c>
      <c r="AC30">
        <f t="shared" si="19"/>
        <v>23</v>
      </c>
      <c r="AD30">
        <f t="shared" si="20"/>
        <v>23</v>
      </c>
      <c r="AE30">
        <f t="shared" si="21"/>
        <v>0</v>
      </c>
      <c r="AF30">
        <f t="shared" si="22"/>
        <v>37</v>
      </c>
      <c r="AG30">
        <f t="shared" si="23"/>
        <v>37</v>
      </c>
      <c r="AH30">
        <f t="shared" si="24"/>
        <v>0</v>
      </c>
      <c r="AI30" t="str">
        <f t="shared" si="25"/>
        <v>13-1</v>
      </c>
      <c r="AJ30" t="str">
        <f t="shared" si="26"/>
        <v>13-0</v>
      </c>
      <c r="AK30">
        <f>INDEX(Table1[runs],MATCH(AJ30,Table1[ID],0))</f>
        <v>2</v>
      </c>
      <c r="AL30">
        <f t="shared" si="27"/>
        <v>15</v>
      </c>
      <c r="AM30">
        <f>Table1[[#This Row],[Total Runs]]^2</f>
        <v>529</v>
      </c>
      <c r="AN30" s="2">
        <f>Table1[[#This Row],[Total RA]]^2</f>
        <v>225</v>
      </c>
      <c r="AO30" s="2">
        <f>Table1[[#This Row],[Total Wins]]+Table1[[#This Row],[Total Losses]]</f>
        <v>4</v>
      </c>
      <c r="AP30" s="2">
        <f>Table1[[#This Row],[RS^2]]/(Table1[[#This Row],[RS^2]]+Table1[[#This Row],[RA^2]])</f>
        <v>0.70159151193633951</v>
      </c>
      <c r="AQ30" s="2">
        <f>ROUND(Table1[[#This Row],[WP]]*Table1[[#This Row],[GP]],0)</f>
        <v>3</v>
      </c>
      <c r="AR30" s="2">
        <f>Table1[[#This Row],[GP]]-Table1[[#This Row],[PyThag Win]]</f>
        <v>1</v>
      </c>
      <c r="AS30" s="2" t="str">
        <f>Table1[[#This Row],[PyThag Win]]&amp;"-"&amp;Table1[[#This Row],[Pythag Loss]]</f>
        <v>3-1</v>
      </c>
    </row>
    <row r="31" spans="1:45" x14ac:dyDescent="0.2">
      <c r="A31">
        <v>100</v>
      </c>
      <c r="B31">
        <v>24</v>
      </c>
      <c r="C31">
        <v>16</v>
      </c>
      <c r="D31" s="1">
        <v>46527</v>
      </c>
      <c r="E31">
        <v>1905</v>
      </c>
      <c r="F31">
        <v>9</v>
      </c>
      <c r="G31">
        <v>4</v>
      </c>
      <c r="H31">
        <v>10</v>
      </c>
      <c r="I31" t="s">
        <v>53</v>
      </c>
      <c r="J31" t="s">
        <v>54</v>
      </c>
      <c r="K31" t="s">
        <v>12</v>
      </c>
      <c r="L31">
        <v>1</v>
      </c>
      <c r="M31">
        <v>0</v>
      </c>
      <c r="N31" t="s">
        <v>55</v>
      </c>
      <c r="O31" t="s">
        <v>75</v>
      </c>
      <c r="P31">
        <f t="shared" si="6"/>
        <v>4</v>
      </c>
      <c r="Q31">
        <f t="shared" si="7"/>
        <v>1</v>
      </c>
      <c r="R31">
        <f t="shared" si="8"/>
        <v>3</v>
      </c>
      <c r="S31" t="str">
        <f t="shared" si="9"/>
        <v>4-1</v>
      </c>
      <c r="T31">
        <f t="shared" si="10"/>
        <v>4</v>
      </c>
      <c r="U31">
        <f t="shared" si="11"/>
        <v>1</v>
      </c>
      <c r="V31" t="str">
        <f t="shared" si="12"/>
        <v>4-1</v>
      </c>
      <c r="W31">
        <f t="shared" si="13"/>
        <v>0</v>
      </c>
      <c r="X31">
        <f t="shared" si="14"/>
        <v>0</v>
      </c>
      <c r="Y31" t="str">
        <f t="shared" si="15"/>
        <v>0-0</v>
      </c>
      <c r="Z31">
        <f t="shared" si="16"/>
        <v>45</v>
      </c>
      <c r="AA31">
        <f t="shared" si="17"/>
        <v>45</v>
      </c>
      <c r="AB31">
        <f t="shared" si="18"/>
        <v>0</v>
      </c>
      <c r="AC31">
        <f t="shared" si="19"/>
        <v>27</v>
      </c>
      <c r="AD31">
        <f t="shared" si="20"/>
        <v>27</v>
      </c>
      <c r="AE31">
        <f t="shared" si="21"/>
        <v>0</v>
      </c>
      <c r="AF31">
        <f t="shared" si="22"/>
        <v>47</v>
      </c>
      <c r="AG31">
        <f t="shared" si="23"/>
        <v>47</v>
      </c>
      <c r="AH31">
        <f t="shared" si="24"/>
        <v>0</v>
      </c>
      <c r="AI31" t="str">
        <f t="shared" si="25"/>
        <v>16-1</v>
      </c>
      <c r="AJ31" t="str">
        <f t="shared" si="26"/>
        <v>16-0</v>
      </c>
      <c r="AK31">
        <f>INDEX(Table1[runs],MATCH(AJ31,Table1[ID],0))</f>
        <v>0</v>
      </c>
      <c r="AL31">
        <f t="shared" si="27"/>
        <v>15</v>
      </c>
      <c r="AM31">
        <f>Table1[[#This Row],[Total Runs]]^2</f>
        <v>729</v>
      </c>
      <c r="AN31" s="2">
        <f>Table1[[#This Row],[Total RA]]^2</f>
        <v>225</v>
      </c>
      <c r="AO31" s="2">
        <f>Table1[[#This Row],[Total Wins]]+Table1[[#This Row],[Total Losses]]</f>
        <v>5</v>
      </c>
      <c r="AP31" s="2">
        <f>Table1[[#This Row],[RS^2]]/(Table1[[#This Row],[RS^2]]+Table1[[#This Row],[RA^2]])</f>
        <v>0.76415094339622647</v>
      </c>
      <c r="AQ31" s="2">
        <f>ROUND(Table1[[#This Row],[WP]]*Table1[[#This Row],[GP]],0)</f>
        <v>4</v>
      </c>
      <c r="AR31" s="2">
        <f>Table1[[#This Row],[GP]]-Table1[[#This Row],[PyThag Win]]</f>
        <v>1</v>
      </c>
      <c r="AS31" s="2" t="str">
        <f>Table1[[#This Row],[PyThag Win]]&amp;"-"&amp;Table1[[#This Row],[Pythag Loss]]</f>
        <v>4-1</v>
      </c>
    </row>
    <row r="32" spans="1:45" x14ac:dyDescent="0.2">
      <c r="A32">
        <v>100</v>
      </c>
      <c r="B32">
        <v>24</v>
      </c>
      <c r="C32">
        <v>20</v>
      </c>
      <c r="D32" s="1">
        <v>46528</v>
      </c>
      <c r="E32">
        <v>1905</v>
      </c>
      <c r="F32">
        <v>9</v>
      </c>
      <c r="G32">
        <v>4</v>
      </c>
      <c r="H32">
        <v>6</v>
      </c>
      <c r="I32" t="s">
        <v>53</v>
      </c>
      <c r="J32" t="s">
        <v>54</v>
      </c>
      <c r="K32" t="s">
        <v>12</v>
      </c>
      <c r="L32">
        <v>1</v>
      </c>
      <c r="M32">
        <v>0</v>
      </c>
      <c r="N32" t="s">
        <v>55</v>
      </c>
      <c r="O32" t="s">
        <v>75</v>
      </c>
      <c r="P32">
        <f t="shared" si="6"/>
        <v>5</v>
      </c>
      <c r="Q32">
        <f t="shared" si="7"/>
        <v>1</v>
      </c>
      <c r="R32">
        <f t="shared" si="8"/>
        <v>4</v>
      </c>
      <c r="S32" t="str">
        <f t="shared" si="9"/>
        <v>5-1</v>
      </c>
      <c r="T32">
        <f t="shared" si="10"/>
        <v>5</v>
      </c>
      <c r="U32">
        <f t="shared" si="11"/>
        <v>1</v>
      </c>
      <c r="V32" t="str">
        <f t="shared" si="12"/>
        <v>5-1</v>
      </c>
      <c r="W32">
        <f t="shared" si="13"/>
        <v>0</v>
      </c>
      <c r="X32">
        <f t="shared" si="14"/>
        <v>0</v>
      </c>
      <c r="Y32" t="str">
        <f t="shared" si="15"/>
        <v>0-0</v>
      </c>
      <c r="Z32">
        <f t="shared" si="16"/>
        <v>54</v>
      </c>
      <c r="AA32">
        <f t="shared" si="17"/>
        <v>54</v>
      </c>
      <c r="AB32">
        <f t="shared" si="18"/>
        <v>0</v>
      </c>
      <c r="AC32">
        <f t="shared" si="19"/>
        <v>31</v>
      </c>
      <c r="AD32">
        <f t="shared" si="20"/>
        <v>31</v>
      </c>
      <c r="AE32">
        <f t="shared" si="21"/>
        <v>0</v>
      </c>
      <c r="AF32">
        <f t="shared" si="22"/>
        <v>53</v>
      </c>
      <c r="AG32">
        <f t="shared" si="23"/>
        <v>53</v>
      </c>
      <c r="AH32">
        <f t="shared" si="24"/>
        <v>0</v>
      </c>
      <c r="AI32" t="str">
        <f t="shared" si="25"/>
        <v>20-1</v>
      </c>
      <c r="AJ32" t="str">
        <f t="shared" si="26"/>
        <v>20-0</v>
      </c>
      <c r="AK32">
        <f>INDEX(Table1[runs],MATCH(AJ32,Table1[ID],0))</f>
        <v>1</v>
      </c>
      <c r="AL32">
        <f t="shared" si="27"/>
        <v>16</v>
      </c>
      <c r="AM32">
        <f>Table1[[#This Row],[Total Runs]]^2</f>
        <v>961</v>
      </c>
      <c r="AN32" s="2">
        <f>Table1[[#This Row],[Total RA]]^2</f>
        <v>256</v>
      </c>
      <c r="AO32" s="2">
        <f>Table1[[#This Row],[Total Wins]]+Table1[[#This Row],[Total Losses]]</f>
        <v>6</v>
      </c>
      <c r="AP32" s="2">
        <f>Table1[[#This Row],[RS^2]]/(Table1[[#This Row],[RS^2]]+Table1[[#This Row],[RA^2]])</f>
        <v>0.78964667214461792</v>
      </c>
      <c r="AQ32" s="2">
        <f>ROUND(Table1[[#This Row],[WP]]*Table1[[#This Row],[GP]],0)</f>
        <v>5</v>
      </c>
      <c r="AR32" s="2">
        <f>Table1[[#This Row],[GP]]-Table1[[#This Row],[PyThag Win]]</f>
        <v>1</v>
      </c>
      <c r="AS32" s="2" t="str">
        <f>Table1[[#This Row],[PyThag Win]]&amp;"-"&amp;Table1[[#This Row],[Pythag Loss]]</f>
        <v>5-1</v>
      </c>
    </row>
    <row r="33" spans="1:45" x14ac:dyDescent="0.2">
      <c r="A33">
        <v>100</v>
      </c>
      <c r="B33">
        <v>24</v>
      </c>
      <c r="C33">
        <v>24</v>
      </c>
      <c r="D33" s="1">
        <v>46529</v>
      </c>
      <c r="E33">
        <v>1905</v>
      </c>
      <c r="F33">
        <v>9</v>
      </c>
      <c r="G33">
        <v>2</v>
      </c>
      <c r="H33">
        <v>7</v>
      </c>
      <c r="I33" t="s">
        <v>53</v>
      </c>
      <c r="J33" t="s">
        <v>54</v>
      </c>
      <c r="K33" t="s">
        <v>12</v>
      </c>
      <c r="L33">
        <v>0</v>
      </c>
      <c r="M33">
        <v>1</v>
      </c>
      <c r="N33" t="s">
        <v>55</v>
      </c>
      <c r="O33" t="s">
        <v>75</v>
      </c>
      <c r="P33">
        <f t="shared" si="6"/>
        <v>5</v>
      </c>
      <c r="Q33">
        <f t="shared" si="7"/>
        <v>2</v>
      </c>
      <c r="R33">
        <f t="shared" si="8"/>
        <v>3</v>
      </c>
      <c r="S33" t="str">
        <f t="shared" si="9"/>
        <v>5-2</v>
      </c>
      <c r="T33">
        <f t="shared" si="10"/>
        <v>5</v>
      </c>
      <c r="U33">
        <f t="shared" si="11"/>
        <v>2</v>
      </c>
      <c r="V33" t="str">
        <f t="shared" si="12"/>
        <v>5-2</v>
      </c>
      <c r="W33">
        <f t="shared" si="13"/>
        <v>0</v>
      </c>
      <c r="X33">
        <f t="shared" si="14"/>
        <v>0</v>
      </c>
      <c r="Y33" t="str">
        <f t="shared" si="15"/>
        <v>0-0</v>
      </c>
      <c r="Z33">
        <f t="shared" si="16"/>
        <v>63</v>
      </c>
      <c r="AA33">
        <f t="shared" si="17"/>
        <v>63</v>
      </c>
      <c r="AB33">
        <f t="shared" si="18"/>
        <v>0</v>
      </c>
      <c r="AC33">
        <f t="shared" si="19"/>
        <v>33</v>
      </c>
      <c r="AD33">
        <f t="shared" si="20"/>
        <v>33</v>
      </c>
      <c r="AE33">
        <f t="shared" si="21"/>
        <v>0</v>
      </c>
      <c r="AF33">
        <f t="shared" si="22"/>
        <v>60</v>
      </c>
      <c r="AG33">
        <f t="shared" si="23"/>
        <v>60</v>
      </c>
      <c r="AH33">
        <f t="shared" si="24"/>
        <v>0</v>
      </c>
      <c r="AI33" t="str">
        <f t="shared" si="25"/>
        <v>24-0</v>
      </c>
      <c r="AJ33" t="str">
        <f t="shared" si="26"/>
        <v>24-1</v>
      </c>
      <c r="AK33">
        <f>INDEX(Table1[runs],MATCH(AJ33,Table1[ID],0))</f>
        <v>4</v>
      </c>
      <c r="AL33">
        <f t="shared" si="27"/>
        <v>20</v>
      </c>
      <c r="AM33">
        <f>Table1[[#This Row],[Total Runs]]^2</f>
        <v>1089</v>
      </c>
      <c r="AN33" s="2">
        <f>Table1[[#This Row],[Total RA]]^2</f>
        <v>400</v>
      </c>
      <c r="AO33" s="2">
        <f>Table1[[#This Row],[Total Wins]]+Table1[[#This Row],[Total Losses]]</f>
        <v>7</v>
      </c>
      <c r="AP33" s="2">
        <f>Table1[[#This Row],[RS^2]]/(Table1[[#This Row],[RS^2]]+Table1[[#This Row],[RA^2]])</f>
        <v>0.73136333109469442</v>
      </c>
      <c r="AQ33" s="2">
        <f>ROUND(Table1[[#This Row],[WP]]*Table1[[#This Row],[GP]],0)</f>
        <v>5</v>
      </c>
      <c r="AR33" s="2">
        <f>Table1[[#This Row],[GP]]-Table1[[#This Row],[PyThag Win]]</f>
        <v>2</v>
      </c>
      <c r="AS33" s="2" t="str">
        <f>Table1[[#This Row],[PyThag Win]]&amp;"-"&amp;Table1[[#This Row],[Pythag Loss]]</f>
        <v>5-2</v>
      </c>
    </row>
    <row r="34" spans="1:45" x14ac:dyDescent="0.2">
      <c r="A34">
        <v>100</v>
      </c>
      <c r="B34">
        <v>24</v>
      </c>
      <c r="C34">
        <v>30</v>
      </c>
      <c r="D34" s="1">
        <v>46532</v>
      </c>
      <c r="E34">
        <v>1905</v>
      </c>
      <c r="F34">
        <v>9</v>
      </c>
      <c r="G34">
        <v>5</v>
      </c>
      <c r="H34">
        <v>8</v>
      </c>
      <c r="I34" t="s">
        <v>53</v>
      </c>
      <c r="J34" t="s">
        <v>54</v>
      </c>
      <c r="K34" t="s">
        <v>13</v>
      </c>
      <c r="L34">
        <v>0</v>
      </c>
      <c r="M34">
        <v>1</v>
      </c>
      <c r="N34" t="s">
        <v>55</v>
      </c>
      <c r="O34" t="s">
        <v>75</v>
      </c>
      <c r="P34">
        <f t="shared" si="6"/>
        <v>5</v>
      </c>
      <c r="Q34">
        <f t="shared" si="7"/>
        <v>3</v>
      </c>
      <c r="R34">
        <f t="shared" si="8"/>
        <v>2</v>
      </c>
      <c r="S34" t="str">
        <f t="shared" si="9"/>
        <v>5-3</v>
      </c>
      <c r="T34">
        <f t="shared" si="10"/>
        <v>5</v>
      </c>
      <c r="U34">
        <f t="shared" si="11"/>
        <v>2</v>
      </c>
      <c r="V34" t="str">
        <f t="shared" si="12"/>
        <v>5-2</v>
      </c>
      <c r="W34">
        <f t="shared" si="13"/>
        <v>0</v>
      </c>
      <c r="X34">
        <f t="shared" si="14"/>
        <v>1</v>
      </c>
      <c r="Y34" t="str">
        <f t="shared" si="15"/>
        <v>0-1</v>
      </c>
      <c r="Z34">
        <f t="shared" si="16"/>
        <v>72</v>
      </c>
      <c r="AA34">
        <f t="shared" si="17"/>
        <v>63</v>
      </c>
      <c r="AB34">
        <f t="shared" si="18"/>
        <v>9</v>
      </c>
      <c r="AC34">
        <f t="shared" si="19"/>
        <v>38</v>
      </c>
      <c r="AD34">
        <f t="shared" si="20"/>
        <v>33</v>
      </c>
      <c r="AE34">
        <f t="shared" si="21"/>
        <v>5</v>
      </c>
      <c r="AF34">
        <f t="shared" si="22"/>
        <v>68</v>
      </c>
      <c r="AG34">
        <f t="shared" si="23"/>
        <v>60</v>
      </c>
      <c r="AH34">
        <f t="shared" si="24"/>
        <v>8</v>
      </c>
      <c r="AI34" t="str">
        <f t="shared" si="25"/>
        <v>30-0</v>
      </c>
      <c r="AJ34" t="str">
        <f t="shared" si="26"/>
        <v>30-1</v>
      </c>
      <c r="AK34">
        <f>INDEX(Table1[runs],MATCH(AJ34,Table1[ID],0))</f>
        <v>7</v>
      </c>
      <c r="AL34">
        <f t="shared" si="27"/>
        <v>27</v>
      </c>
      <c r="AM34">
        <f>Table1[[#This Row],[Total Runs]]^2</f>
        <v>1444</v>
      </c>
      <c r="AN34" s="2">
        <f>Table1[[#This Row],[Total RA]]^2</f>
        <v>729</v>
      </c>
      <c r="AO34" s="2">
        <f>Table1[[#This Row],[Total Wins]]+Table1[[#This Row],[Total Losses]]</f>
        <v>8</v>
      </c>
      <c r="AP34" s="2">
        <f>Table1[[#This Row],[RS^2]]/(Table1[[#This Row],[RS^2]]+Table1[[#This Row],[RA^2]])</f>
        <v>0.66451909802116893</v>
      </c>
      <c r="AQ34" s="2">
        <f>ROUND(Table1[[#This Row],[WP]]*Table1[[#This Row],[GP]],0)</f>
        <v>5</v>
      </c>
      <c r="AR34" s="2">
        <f>Table1[[#This Row],[GP]]-Table1[[#This Row],[PyThag Win]]</f>
        <v>3</v>
      </c>
      <c r="AS34" s="2" t="str">
        <f>Table1[[#This Row],[PyThag Win]]&amp;"-"&amp;Table1[[#This Row],[Pythag Loss]]</f>
        <v>5-3</v>
      </c>
    </row>
    <row r="35" spans="1:45" x14ac:dyDescent="0.2">
      <c r="A35">
        <v>100</v>
      </c>
      <c r="B35">
        <v>24</v>
      </c>
      <c r="C35">
        <v>33</v>
      </c>
      <c r="D35" s="1">
        <v>46533</v>
      </c>
      <c r="E35">
        <v>1905</v>
      </c>
      <c r="F35">
        <v>9</v>
      </c>
      <c r="G35">
        <v>0</v>
      </c>
      <c r="H35">
        <v>8</v>
      </c>
      <c r="I35" t="s">
        <v>53</v>
      </c>
      <c r="J35" t="s">
        <v>54</v>
      </c>
      <c r="K35" t="s">
        <v>13</v>
      </c>
      <c r="L35">
        <v>0</v>
      </c>
      <c r="M35">
        <v>1</v>
      </c>
      <c r="N35" t="s">
        <v>55</v>
      </c>
      <c r="O35" t="s">
        <v>75</v>
      </c>
      <c r="P35">
        <f t="shared" si="6"/>
        <v>5</v>
      </c>
      <c r="Q35">
        <f t="shared" si="7"/>
        <v>4</v>
      </c>
      <c r="R35">
        <f t="shared" si="8"/>
        <v>1</v>
      </c>
      <c r="S35" t="str">
        <f t="shared" si="9"/>
        <v>5-4</v>
      </c>
      <c r="T35">
        <f t="shared" si="10"/>
        <v>5</v>
      </c>
      <c r="U35">
        <f t="shared" si="11"/>
        <v>2</v>
      </c>
      <c r="V35" t="str">
        <f t="shared" si="12"/>
        <v>5-2</v>
      </c>
      <c r="W35">
        <f t="shared" si="13"/>
        <v>0</v>
      </c>
      <c r="X35">
        <f t="shared" si="14"/>
        <v>2</v>
      </c>
      <c r="Y35" t="str">
        <f t="shared" si="15"/>
        <v>0-2</v>
      </c>
      <c r="Z35">
        <f t="shared" si="16"/>
        <v>81</v>
      </c>
      <c r="AA35">
        <f t="shared" si="17"/>
        <v>63</v>
      </c>
      <c r="AB35">
        <f t="shared" si="18"/>
        <v>18</v>
      </c>
      <c r="AC35">
        <f t="shared" si="19"/>
        <v>38</v>
      </c>
      <c r="AD35">
        <f t="shared" si="20"/>
        <v>33</v>
      </c>
      <c r="AE35">
        <f t="shared" si="21"/>
        <v>5</v>
      </c>
      <c r="AF35">
        <f t="shared" si="22"/>
        <v>76</v>
      </c>
      <c r="AG35">
        <f t="shared" si="23"/>
        <v>60</v>
      </c>
      <c r="AH35">
        <f t="shared" si="24"/>
        <v>16</v>
      </c>
      <c r="AI35" t="str">
        <f t="shared" si="25"/>
        <v>33-0</v>
      </c>
      <c r="AJ35" t="str">
        <f t="shared" si="26"/>
        <v>33-1</v>
      </c>
      <c r="AK35">
        <f>INDEX(Table1[runs],MATCH(AJ35,Table1[ID],0))</f>
        <v>2</v>
      </c>
      <c r="AL35">
        <f t="shared" si="27"/>
        <v>29</v>
      </c>
      <c r="AM35">
        <f>Table1[[#This Row],[Total Runs]]^2</f>
        <v>1444</v>
      </c>
      <c r="AN35" s="2">
        <f>Table1[[#This Row],[Total RA]]^2</f>
        <v>841</v>
      </c>
      <c r="AO35" s="2">
        <f>Table1[[#This Row],[Total Wins]]+Table1[[#This Row],[Total Losses]]</f>
        <v>9</v>
      </c>
      <c r="AP35" s="2">
        <f>Table1[[#This Row],[RS^2]]/(Table1[[#This Row],[RS^2]]+Table1[[#This Row],[RA^2]])</f>
        <v>0.63194748358862141</v>
      </c>
      <c r="AQ35" s="2">
        <f>ROUND(Table1[[#This Row],[WP]]*Table1[[#This Row],[GP]],0)</f>
        <v>6</v>
      </c>
      <c r="AR35" s="2">
        <f>Table1[[#This Row],[GP]]-Table1[[#This Row],[PyThag Win]]</f>
        <v>3</v>
      </c>
      <c r="AS35" s="2" t="str">
        <f>Table1[[#This Row],[PyThag Win]]&amp;"-"&amp;Table1[[#This Row],[Pythag Loss]]</f>
        <v>6-3</v>
      </c>
    </row>
    <row r="36" spans="1:45" x14ac:dyDescent="0.2">
      <c r="A36">
        <v>100</v>
      </c>
      <c r="B36">
        <v>24</v>
      </c>
      <c r="C36">
        <v>37</v>
      </c>
      <c r="D36" s="1">
        <v>46534</v>
      </c>
      <c r="E36">
        <v>1905</v>
      </c>
      <c r="F36">
        <v>9</v>
      </c>
      <c r="G36">
        <v>3</v>
      </c>
      <c r="H36">
        <v>12</v>
      </c>
      <c r="I36" t="s">
        <v>53</v>
      </c>
      <c r="J36" t="s">
        <v>54</v>
      </c>
      <c r="K36" t="s">
        <v>13</v>
      </c>
      <c r="L36">
        <v>0</v>
      </c>
      <c r="M36">
        <v>1</v>
      </c>
      <c r="N36" t="s">
        <v>55</v>
      </c>
      <c r="O36" t="s">
        <v>75</v>
      </c>
      <c r="P36">
        <f t="shared" si="6"/>
        <v>5</v>
      </c>
      <c r="Q36">
        <f t="shared" si="7"/>
        <v>5</v>
      </c>
      <c r="R36">
        <f t="shared" si="8"/>
        <v>0</v>
      </c>
      <c r="S36" t="str">
        <f t="shared" si="9"/>
        <v>5-5</v>
      </c>
      <c r="T36">
        <f t="shared" si="10"/>
        <v>5</v>
      </c>
      <c r="U36">
        <f t="shared" si="11"/>
        <v>2</v>
      </c>
      <c r="V36" t="str">
        <f t="shared" si="12"/>
        <v>5-2</v>
      </c>
      <c r="W36">
        <f t="shared" si="13"/>
        <v>0</v>
      </c>
      <c r="X36">
        <f t="shared" si="14"/>
        <v>3</v>
      </c>
      <c r="Y36" t="str">
        <f t="shared" si="15"/>
        <v>0-3</v>
      </c>
      <c r="Z36">
        <f t="shared" si="16"/>
        <v>90</v>
      </c>
      <c r="AA36">
        <f t="shared" si="17"/>
        <v>63</v>
      </c>
      <c r="AB36">
        <f t="shared" si="18"/>
        <v>27</v>
      </c>
      <c r="AC36">
        <f t="shared" si="19"/>
        <v>41</v>
      </c>
      <c r="AD36">
        <f t="shared" si="20"/>
        <v>33</v>
      </c>
      <c r="AE36">
        <f t="shared" si="21"/>
        <v>8</v>
      </c>
      <c r="AF36">
        <f t="shared" si="22"/>
        <v>88</v>
      </c>
      <c r="AG36">
        <f t="shared" si="23"/>
        <v>60</v>
      </c>
      <c r="AH36">
        <f t="shared" si="24"/>
        <v>28</v>
      </c>
      <c r="AI36" t="str">
        <f t="shared" si="25"/>
        <v>37-0</v>
      </c>
      <c r="AJ36" t="str">
        <f t="shared" si="26"/>
        <v>37-1</v>
      </c>
      <c r="AK36">
        <f>INDEX(Table1[runs],MATCH(AJ36,Table1[ID],0))</f>
        <v>5</v>
      </c>
      <c r="AL36">
        <f t="shared" si="27"/>
        <v>34</v>
      </c>
      <c r="AM36">
        <f>Table1[[#This Row],[Total Runs]]^2</f>
        <v>1681</v>
      </c>
      <c r="AN36" s="2">
        <f>Table1[[#This Row],[Total RA]]^2</f>
        <v>1156</v>
      </c>
      <c r="AO36" s="2">
        <f>Table1[[#This Row],[Total Wins]]+Table1[[#This Row],[Total Losses]]</f>
        <v>10</v>
      </c>
      <c r="AP36" s="2">
        <f>Table1[[#This Row],[RS^2]]/(Table1[[#This Row],[RS^2]]+Table1[[#This Row],[RA^2]])</f>
        <v>0.59252731758900246</v>
      </c>
      <c r="AQ36" s="2">
        <f>ROUND(Table1[[#This Row],[WP]]*Table1[[#This Row],[GP]],0)</f>
        <v>6</v>
      </c>
      <c r="AR36" s="2">
        <f>Table1[[#This Row],[GP]]-Table1[[#This Row],[PyThag Win]]</f>
        <v>4</v>
      </c>
      <c r="AS36" s="2" t="str">
        <f>Table1[[#This Row],[PyThag Win]]&amp;"-"&amp;Table1[[#This Row],[Pythag Loss]]</f>
        <v>6-4</v>
      </c>
    </row>
    <row r="37" spans="1:45" x14ac:dyDescent="0.2">
      <c r="A37">
        <v>100</v>
      </c>
      <c r="B37">
        <v>24</v>
      </c>
      <c r="C37">
        <v>42</v>
      </c>
      <c r="D37" s="1">
        <v>46537</v>
      </c>
      <c r="E37">
        <v>1905</v>
      </c>
      <c r="F37">
        <v>9</v>
      </c>
      <c r="G37">
        <v>5</v>
      </c>
      <c r="H37">
        <v>10</v>
      </c>
      <c r="I37" t="s">
        <v>53</v>
      </c>
      <c r="J37" t="s">
        <v>54</v>
      </c>
      <c r="K37" t="s">
        <v>13</v>
      </c>
      <c r="L37">
        <v>1</v>
      </c>
      <c r="M37">
        <v>0</v>
      </c>
      <c r="N37" t="s">
        <v>55</v>
      </c>
      <c r="O37" t="s">
        <v>75</v>
      </c>
      <c r="P37">
        <f t="shared" si="6"/>
        <v>6</v>
      </c>
      <c r="Q37">
        <f t="shared" si="7"/>
        <v>5</v>
      </c>
      <c r="R37">
        <f t="shared" si="8"/>
        <v>1</v>
      </c>
      <c r="S37" t="str">
        <f t="shared" si="9"/>
        <v>6-5</v>
      </c>
      <c r="T37">
        <f t="shared" si="10"/>
        <v>5</v>
      </c>
      <c r="U37">
        <f t="shared" si="11"/>
        <v>2</v>
      </c>
      <c r="V37" t="str">
        <f t="shared" si="12"/>
        <v>5-2</v>
      </c>
      <c r="W37">
        <f t="shared" si="13"/>
        <v>1</v>
      </c>
      <c r="X37">
        <f t="shared" si="14"/>
        <v>3</v>
      </c>
      <c r="Y37" t="str">
        <f t="shared" si="15"/>
        <v>1-3</v>
      </c>
      <c r="Z37">
        <f t="shared" si="16"/>
        <v>99</v>
      </c>
      <c r="AA37">
        <f t="shared" si="17"/>
        <v>63</v>
      </c>
      <c r="AB37">
        <f t="shared" si="18"/>
        <v>36</v>
      </c>
      <c r="AC37">
        <f t="shared" si="19"/>
        <v>46</v>
      </c>
      <c r="AD37">
        <f t="shared" si="20"/>
        <v>33</v>
      </c>
      <c r="AE37">
        <f t="shared" si="21"/>
        <v>13</v>
      </c>
      <c r="AF37">
        <f t="shared" si="22"/>
        <v>98</v>
      </c>
      <c r="AG37">
        <f t="shared" si="23"/>
        <v>60</v>
      </c>
      <c r="AH37">
        <f t="shared" si="24"/>
        <v>38</v>
      </c>
      <c r="AI37" t="str">
        <f t="shared" si="25"/>
        <v>42-1</v>
      </c>
      <c r="AJ37" t="str">
        <f t="shared" si="26"/>
        <v>42-0</v>
      </c>
      <c r="AK37">
        <f>INDEX(Table1[runs],MATCH(AJ37,Table1[ID],0))</f>
        <v>2</v>
      </c>
      <c r="AL37">
        <f t="shared" si="27"/>
        <v>36</v>
      </c>
      <c r="AM37">
        <f>Table1[[#This Row],[Total Runs]]^2</f>
        <v>2116</v>
      </c>
      <c r="AN37" s="2">
        <f>Table1[[#This Row],[Total RA]]^2</f>
        <v>1296</v>
      </c>
      <c r="AO37" s="2">
        <f>Table1[[#This Row],[Total Wins]]+Table1[[#This Row],[Total Losses]]</f>
        <v>11</v>
      </c>
      <c r="AP37" s="2">
        <f>Table1[[#This Row],[RS^2]]/(Table1[[#This Row],[RS^2]]+Table1[[#This Row],[RA^2]])</f>
        <v>0.62016412661195774</v>
      </c>
      <c r="AQ37" s="2">
        <f>ROUND(Table1[[#This Row],[WP]]*Table1[[#This Row],[GP]],0)</f>
        <v>7</v>
      </c>
      <c r="AR37" s="2">
        <f>Table1[[#This Row],[GP]]-Table1[[#This Row],[PyThag Win]]</f>
        <v>4</v>
      </c>
      <c r="AS37" s="2" t="str">
        <f>Table1[[#This Row],[PyThag Win]]&amp;"-"&amp;Table1[[#This Row],[Pythag Loss]]</f>
        <v>7-4</v>
      </c>
    </row>
    <row r="38" spans="1:45" x14ac:dyDescent="0.2">
      <c r="A38">
        <v>100</v>
      </c>
      <c r="B38">
        <v>24</v>
      </c>
      <c r="C38">
        <v>46</v>
      </c>
      <c r="D38" s="1">
        <v>46538</v>
      </c>
      <c r="E38">
        <v>1905</v>
      </c>
      <c r="F38">
        <v>9</v>
      </c>
      <c r="G38">
        <v>14</v>
      </c>
      <c r="H38">
        <v>15</v>
      </c>
      <c r="I38" t="s">
        <v>53</v>
      </c>
      <c r="J38" t="s">
        <v>54</v>
      </c>
      <c r="K38" t="s">
        <v>13</v>
      </c>
      <c r="L38">
        <v>1</v>
      </c>
      <c r="M38">
        <v>0</v>
      </c>
      <c r="N38" t="s">
        <v>55</v>
      </c>
      <c r="O38" t="s">
        <v>75</v>
      </c>
      <c r="P38">
        <f t="shared" si="6"/>
        <v>7</v>
      </c>
      <c r="Q38">
        <f t="shared" si="7"/>
        <v>5</v>
      </c>
      <c r="R38">
        <f t="shared" si="8"/>
        <v>2</v>
      </c>
      <c r="S38" t="str">
        <f t="shared" si="9"/>
        <v>7-5</v>
      </c>
      <c r="T38">
        <f t="shared" si="10"/>
        <v>5</v>
      </c>
      <c r="U38">
        <f t="shared" si="11"/>
        <v>2</v>
      </c>
      <c r="V38" t="str">
        <f t="shared" si="12"/>
        <v>5-2</v>
      </c>
      <c r="W38">
        <f t="shared" si="13"/>
        <v>2</v>
      </c>
      <c r="X38">
        <f t="shared" si="14"/>
        <v>3</v>
      </c>
      <c r="Y38" t="str">
        <f t="shared" si="15"/>
        <v>2-3</v>
      </c>
      <c r="Z38">
        <f t="shared" si="16"/>
        <v>108</v>
      </c>
      <c r="AA38">
        <f t="shared" si="17"/>
        <v>63</v>
      </c>
      <c r="AB38">
        <f t="shared" si="18"/>
        <v>45</v>
      </c>
      <c r="AC38">
        <f t="shared" si="19"/>
        <v>60</v>
      </c>
      <c r="AD38">
        <f t="shared" si="20"/>
        <v>33</v>
      </c>
      <c r="AE38">
        <f t="shared" si="21"/>
        <v>27</v>
      </c>
      <c r="AF38">
        <f t="shared" si="22"/>
        <v>113</v>
      </c>
      <c r="AG38">
        <f t="shared" si="23"/>
        <v>60</v>
      </c>
      <c r="AH38">
        <f t="shared" si="24"/>
        <v>53</v>
      </c>
      <c r="AI38" t="str">
        <f t="shared" si="25"/>
        <v>46-1</v>
      </c>
      <c r="AJ38" t="str">
        <f t="shared" si="26"/>
        <v>46-0</v>
      </c>
      <c r="AK38">
        <f>INDEX(Table1[runs],MATCH(AJ38,Table1[ID],0))</f>
        <v>1</v>
      </c>
      <c r="AL38">
        <f t="shared" si="27"/>
        <v>37</v>
      </c>
      <c r="AM38">
        <f>Table1[[#This Row],[Total Runs]]^2</f>
        <v>3600</v>
      </c>
      <c r="AN38" s="2">
        <f>Table1[[#This Row],[Total RA]]^2</f>
        <v>1369</v>
      </c>
      <c r="AO38" s="2">
        <f>Table1[[#This Row],[Total Wins]]+Table1[[#This Row],[Total Losses]]</f>
        <v>12</v>
      </c>
      <c r="AP38" s="2">
        <f>Table1[[#This Row],[RS^2]]/(Table1[[#This Row],[RS^2]]+Table1[[#This Row],[RA^2]])</f>
        <v>0.72449184946669354</v>
      </c>
      <c r="AQ38" s="2">
        <f>ROUND(Table1[[#This Row],[WP]]*Table1[[#This Row],[GP]],0)</f>
        <v>9</v>
      </c>
      <c r="AR38" s="2">
        <f>Table1[[#This Row],[GP]]-Table1[[#This Row],[PyThag Win]]</f>
        <v>3</v>
      </c>
      <c r="AS38" s="2" t="str">
        <f>Table1[[#This Row],[PyThag Win]]&amp;"-"&amp;Table1[[#This Row],[Pythag Loss]]</f>
        <v>9-3</v>
      </c>
    </row>
    <row r="39" spans="1:45" x14ac:dyDescent="0.2">
      <c r="A39">
        <v>100</v>
      </c>
      <c r="B39">
        <v>24</v>
      </c>
      <c r="C39">
        <v>50</v>
      </c>
      <c r="D39" s="1">
        <v>46539</v>
      </c>
      <c r="E39">
        <v>1905</v>
      </c>
      <c r="F39">
        <v>9</v>
      </c>
      <c r="G39">
        <v>5</v>
      </c>
      <c r="H39">
        <v>9</v>
      </c>
      <c r="I39" t="s">
        <v>53</v>
      </c>
      <c r="J39" t="s">
        <v>54</v>
      </c>
      <c r="K39" t="s">
        <v>12</v>
      </c>
      <c r="L39">
        <v>1</v>
      </c>
      <c r="M39">
        <v>0</v>
      </c>
      <c r="N39" t="s">
        <v>55</v>
      </c>
      <c r="O39" t="s">
        <v>75</v>
      </c>
      <c r="P39">
        <f t="shared" si="6"/>
        <v>8</v>
      </c>
      <c r="Q39">
        <f t="shared" si="7"/>
        <v>5</v>
      </c>
      <c r="R39">
        <f t="shared" si="8"/>
        <v>3</v>
      </c>
      <c r="S39" t="str">
        <f t="shared" si="9"/>
        <v>8-5</v>
      </c>
      <c r="T39">
        <f t="shared" si="10"/>
        <v>6</v>
      </c>
      <c r="U39">
        <f t="shared" si="11"/>
        <v>2</v>
      </c>
      <c r="V39" t="str">
        <f t="shared" si="12"/>
        <v>6-2</v>
      </c>
      <c r="W39">
        <f t="shared" si="13"/>
        <v>2</v>
      </c>
      <c r="X39">
        <f t="shared" si="14"/>
        <v>3</v>
      </c>
      <c r="Y39" t="str">
        <f t="shared" si="15"/>
        <v>2-3</v>
      </c>
      <c r="Z39">
        <f t="shared" si="16"/>
        <v>117</v>
      </c>
      <c r="AA39">
        <f t="shared" si="17"/>
        <v>72</v>
      </c>
      <c r="AB39">
        <f t="shared" si="18"/>
        <v>45</v>
      </c>
      <c r="AC39">
        <f t="shared" si="19"/>
        <v>65</v>
      </c>
      <c r="AD39">
        <f t="shared" si="20"/>
        <v>38</v>
      </c>
      <c r="AE39">
        <f t="shared" si="21"/>
        <v>27</v>
      </c>
      <c r="AF39">
        <f t="shared" si="22"/>
        <v>122</v>
      </c>
      <c r="AG39">
        <f t="shared" si="23"/>
        <v>69</v>
      </c>
      <c r="AH39">
        <f t="shared" si="24"/>
        <v>53</v>
      </c>
      <c r="AI39" t="str">
        <f t="shared" si="25"/>
        <v>50-1</v>
      </c>
      <c r="AJ39" t="str">
        <f t="shared" si="26"/>
        <v>50-0</v>
      </c>
      <c r="AK39">
        <f>INDEX(Table1[runs],MATCH(AJ39,Table1[ID],0))</f>
        <v>3</v>
      </c>
      <c r="AL39">
        <f t="shared" si="27"/>
        <v>40</v>
      </c>
      <c r="AM39">
        <f>Table1[[#This Row],[Total Runs]]^2</f>
        <v>4225</v>
      </c>
      <c r="AN39" s="2">
        <f>Table1[[#This Row],[Total RA]]^2</f>
        <v>1600</v>
      </c>
      <c r="AO39" s="2">
        <f>Table1[[#This Row],[Total Wins]]+Table1[[#This Row],[Total Losses]]</f>
        <v>13</v>
      </c>
      <c r="AP39" s="2">
        <f>Table1[[#This Row],[RS^2]]/(Table1[[#This Row],[RS^2]]+Table1[[#This Row],[RA^2]])</f>
        <v>0.72532188841201717</v>
      </c>
      <c r="AQ39" s="2">
        <f>ROUND(Table1[[#This Row],[WP]]*Table1[[#This Row],[GP]],0)</f>
        <v>9</v>
      </c>
      <c r="AR39" s="2">
        <f>Table1[[#This Row],[GP]]-Table1[[#This Row],[PyThag Win]]</f>
        <v>4</v>
      </c>
      <c r="AS39" s="2" t="str">
        <f>Table1[[#This Row],[PyThag Win]]&amp;"-"&amp;Table1[[#This Row],[Pythag Loss]]</f>
        <v>9-4</v>
      </c>
    </row>
    <row r="40" spans="1:45" x14ac:dyDescent="0.2">
      <c r="A40">
        <v>100</v>
      </c>
      <c r="B40">
        <v>24</v>
      </c>
      <c r="C40">
        <v>54</v>
      </c>
      <c r="D40" s="1">
        <v>46540</v>
      </c>
      <c r="E40">
        <v>1905</v>
      </c>
      <c r="F40">
        <v>9</v>
      </c>
      <c r="G40">
        <v>16</v>
      </c>
      <c r="H40">
        <v>14</v>
      </c>
      <c r="I40" t="s">
        <v>53</v>
      </c>
      <c r="J40" t="s">
        <v>54</v>
      </c>
      <c r="K40" t="s">
        <v>12</v>
      </c>
      <c r="L40">
        <v>1</v>
      </c>
      <c r="M40">
        <v>0</v>
      </c>
      <c r="N40" t="s">
        <v>55</v>
      </c>
      <c r="O40" t="s">
        <v>75</v>
      </c>
      <c r="P40">
        <f t="shared" si="6"/>
        <v>9</v>
      </c>
      <c r="Q40">
        <f t="shared" si="7"/>
        <v>5</v>
      </c>
      <c r="R40">
        <f t="shared" si="8"/>
        <v>4</v>
      </c>
      <c r="S40" t="str">
        <f t="shared" si="9"/>
        <v>9-5</v>
      </c>
      <c r="T40">
        <f t="shared" si="10"/>
        <v>7</v>
      </c>
      <c r="U40">
        <f t="shared" si="11"/>
        <v>2</v>
      </c>
      <c r="V40" t="str">
        <f t="shared" si="12"/>
        <v>7-2</v>
      </c>
      <c r="W40">
        <f t="shared" si="13"/>
        <v>2</v>
      </c>
      <c r="X40">
        <f t="shared" si="14"/>
        <v>3</v>
      </c>
      <c r="Y40" t="str">
        <f t="shared" si="15"/>
        <v>2-3</v>
      </c>
      <c r="Z40">
        <f t="shared" si="16"/>
        <v>126</v>
      </c>
      <c r="AA40">
        <f t="shared" si="17"/>
        <v>81</v>
      </c>
      <c r="AB40">
        <f t="shared" si="18"/>
        <v>45</v>
      </c>
      <c r="AC40">
        <f t="shared" si="19"/>
        <v>81</v>
      </c>
      <c r="AD40">
        <f t="shared" si="20"/>
        <v>54</v>
      </c>
      <c r="AE40">
        <f t="shared" si="21"/>
        <v>27</v>
      </c>
      <c r="AF40">
        <f t="shared" si="22"/>
        <v>136</v>
      </c>
      <c r="AG40">
        <f t="shared" si="23"/>
        <v>83</v>
      </c>
      <c r="AH40">
        <f t="shared" si="24"/>
        <v>53</v>
      </c>
      <c r="AI40" t="str">
        <f t="shared" si="25"/>
        <v>54-1</v>
      </c>
      <c r="AJ40" t="str">
        <f t="shared" si="26"/>
        <v>54-0</v>
      </c>
      <c r="AK40">
        <f>INDEX(Table1[runs],MATCH(AJ40,Table1[ID],0))</f>
        <v>2</v>
      </c>
      <c r="AL40">
        <f t="shared" si="27"/>
        <v>42</v>
      </c>
      <c r="AM40">
        <f>Table1[[#This Row],[Total Runs]]^2</f>
        <v>6561</v>
      </c>
      <c r="AN40" s="2">
        <f>Table1[[#This Row],[Total RA]]^2</f>
        <v>1764</v>
      </c>
      <c r="AO40" s="2">
        <f>Table1[[#This Row],[Total Wins]]+Table1[[#This Row],[Total Losses]]</f>
        <v>14</v>
      </c>
      <c r="AP40" s="2">
        <f>Table1[[#This Row],[RS^2]]/(Table1[[#This Row],[RS^2]]+Table1[[#This Row],[RA^2]])</f>
        <v>0.78810810810810816</v>
      </c>
      <c r="AQ40" s="2">
        <f>ROUND(Table1[[#This Row],[WP]]*Table1[[#This Row],[GP]],0)</f>
        <v>11</v>
      </c>
      <c r="AR40" s="2">
        <f>Table1[[#This Row],[GP]]-Table1[[#This Row],[PyThag Win]]</f>
        <v>3</v>
      </c>
      <c r="AS40" s="2" t="str">
        <f>Table1[[#This Row],[PyThag Win]]&amp;"-"&amp;Table1[[#This Row],[Pythag Loss]]</f>
        <v>11-3</v>
      </c>
    </row>
    <row r="41" spans="1:45" x14ac:dyDescent="0.2">
      <c r="A41">
        <v>100</v>
      </c>
      <c r="B41">
        <v>24</v>
      </c>
      <c r="C41">
        <v>55</v>
      </c>
      <c r="D41" s="1">
        <v>46542</v>
      </c>
      <c r="E41">
        <v>1905</v>
      </c>
      <c r="F41">
        <v>15</v>
      </c>
      <c r="G41">
        <v>8</v>
      </c>
      <c r="H41">
        <v>13</v>
      </c>
      <c r="I41" t="s">
        <v>53</v>
      </c>
      <c r="J41" t="s">
        <v>54</v>
      </c>
      <c r="K41" t="s">
        <v>12</v>
      </c>
      <c r="L41">
        <v>1</v>
      </c>
      <c r="M41">
        <v>0</v>
      </c>
      <c r="N41" t="s">
        <v>55</v>
      </c>
      <c r="O41" t="s">
        <v>75</v>
      </c>
      <c r="P41">
        <f t="shared" si="6"/>
        <v>10</v>
      </c>
      <c r="Q41">
        <f t="shared" si="7"/>
        <v>5</v>
      </c>
      <c r="R41">
        <f t="shared" si="8"/>
        <v>5</v>
      </c>
      <c r="S41" t="str">
        <f t="shared" si="9"/>
        <v>10-5</v>
      </c>
      <c r="T41">
        <f t="shared" si="10"/>
        <v>8</v>
      </c>
      <c r="U41">
        <f t="shared" si="11"/>
        <v>2</v>
      </c>
      <c r="V41" t="str">
        <f t="shared" si="12"/>
        <v>8-2</v>
      </c>
      <c r="W41">
        <f t="shared" si="13"/>
        <v>2</v>
      </c>
      <c r="X41">
        <f t="shared" si="14"/>
        <v>3</v>
      </c>
      <c r="Y41" t="str">
        <f t="shared" si="15"/>
        <v>2-3</v>
      </c>
      <c r="Z41">
        <f t="shared" si="16"/>
        <v>141</v>
      </c>
      <c r="AA41">
        <f t="shared" si="17"/>
        <v>96</v>
      </c>
      <c r="AB41">
        <f t="shared" si="18"/>
        <v>45</v>
      </c>
      <c r="AC41">
        <f t="shared" si="19"/>
        <v>89</v>
      </c>
      <c r="AD41">
        <f t="shared" si="20"/>
        <v>62</v>
      </c>
      <c r="AE41">
        <f t="shared" si="21"/>
        <v>27</v>
      </c>
      <c r="AF41">
        <f t="shared" si="22"/>
        <v>149</v>
      </c>
      <c r="AG41">
        <f t="shared" si="23"/>
        <v>96</v>
      </c>
      <c r="AH41">
        <f t="shared" si="24"/>
        <v>53</v>
      </c>
      <c r="AI41" t="str">
        <f t="shared" si="25"/>
        <v>55-1</v>
      </c>
      <c r="AJ41" t="str">
        <f t="shared" si="26"/>
        <v>55-0</v>
      </c>
      <c r="AK41">
        <f>INDEX(Table1[runs],MATCH(AJ41,Table1[ID],0))</f>
        <v>5</v>
      </c>
      <c r="AL41">
        <f t="shared" si="27"/>
        <v>47</v>
      </c>
      <c r="AM41">
        <f>Table1[[#This Row],[Total Runs]]^2</f>
        <v>7921</v>
      </c>
      <c r="AN41" s="2">
        <f>Table1[[#This Row],[Total RA]]^2</f>
        <v>2209</v>
      </c>
      <c r="AO41" s="2">
        <f>Table1[[#This Row],[Total Wins]]+Table1[[#This Row],[Total Losses]]</f>
        <v>15</v>
      </c>
      <c r="AP41" s="2">
        <f>Table1[[#This Row],[RS^2]]/(Table1[[#This Row],[RS^2]]+Table1[[#This Row],[RA^2]])</f>
        <v>0.78193484698914117</v>
      </c>
      <c r="AQ41" s="2">
        <f>ROUND(Table1[[#This Row],[WP]]*Table1[[#This Row],[GP]],0)</f>
        <v>12</v>
      </c>
      <c r="AR41" s="2">
        <f>Table1[[#This Row],[GP]]-Table1[[#This Row],[PyThag Win]]</f>
        <v>3</v>
      </c>
      <c r="AS41" s="2" t="str">
        <f>Table1[[#This Row],[PyThag Win]]&amp;"-"&amp;Table1[[#This Row],[Pythag Loss]]</f>
        <v>12-3</v>
      </c>
    </row>
    <row r="42" spans="1:45" x14ac:dyDescent="0.2">
      <c r="A42">
        <v>100</v>
      </c>
      <c r="B42">
        <v>24</v>
      </c>
      <c r="C42">
        <v>59</v>
      </c>
      <c r="D42" s="1">
        <v>46543</v>
      </c>
      <c r="E42">
        <v>1905</v>
      </c>
      <c r="F42">
        <v>9</v>
      </c>
      <c r="G42">
        <v>6</v>
      </c>
      <c r="H42">
        <v>6</v>
      </c>
      <c r="I42" t="s">
        <v>53</v>
      </c>
      <c r="J42" t="s">
        <v>54</v>
      </c>
      <c r="K42" t="s">
        <v>12</v>
      </c>
      <c r="L42">
        <v>0</v>
      </c>
      <c r="M42">
        <v>1</v>
      </c>
      <c r="N42" t="s">
        <v>55</v>
      </c>
      <c r="O42" t="s">
        <v>75</v>
      </c>
      <c r="P42">
        <f t="shared" si="6"/>
        <v>10</v>
      </c>
      <c r="Q42">
        <f t="shared" si="7"/>
        <v>6</v>
      </c>
      <c r="R42">
        <f t="shared" si="8"/>
        <v>4</v>
      </c>
      <c r="S42" t="str">
        <f t="shared" si="9"/>
        <v>10-6</v>
      </c>
      <c r="T42">
        <f t="shared" si="10"/>
        <v>8</v>
      </c>
      <c r="U42">
        <f t="shared" si="11"/>
        <v>3</v>
      </c>
      <c r="V42" t="str">
        <f t="shared" si="12"/>
        <v>8-3</v>
      </c>
      <c r="W42">
        <f t="shared" si="13"/>
        <v>2</v>
      </c>
      <c r="X42">
        <f t="shared" si="14"/>
        <v>3</v>
      </c>
      <c r="Y42" t="str">
        <f t="shared" si="15"/>
        <v>2-3</v>
      </c>
      <c r="Z42">
        <f t="shared" si="16"/>
        <v>150</v>
      </c>
      <c r="AA42">
        <f t="shared" si="17"/>
        <v>105</v>
      </c>
      <c r="AB42">
        <f t="shared" si="18"/>
        <v>45</v>
      </c>
      <c r="AC42">
        <f t="shared" si="19"/>
        <v>95</v>
      </c>
      <c r="AD42">
        <f t="shared" si="20"/>
        <v>68</v>
      </c>
      <c r="AE42">
        <f t="shared" si="21"/>
        <v>27</v>
      </c>
      <c r="AF42">
        <f t="shared" si="22"/>
        <v>155</v>
      </c>
      <c r="AG42">
        <f t="shared" si="23"/>
        <v>102</v>
      </c>
      <c r="AH42">
        <f t="shared" si="24"/>
        <v>53</v>
      </c>
      <c r="AI42" t="str">
        <f t="shared" si="25"/>
        <v>59-0</v>
      </c>
      <c r="AJ42" t="str">
        <f t="shared" si="26"/>
        <v>59-1</v>
      </c>
      <c r="AK42">
        <f>INDEX(Table1[runs],MATCH(AJ42,Table1[ID],0))</f>
        <v>7</v>
      </c>
      <c r="AL42">
        <f t="shared" si="27"/>
        <v>54</v>
      </c>
      <c r="AM42">
        <f>Table1[[#This Row],[Total Runs]]^2</f>
        <v>9025</v>
      </c>
      <c r="AN42" s="2">
        <f>Table1[[#This Row],[Total RA]]^2</f>
        <v>2916</v>
      </c>
      <c r="AO42" s="2">
        <f>Table1[[#This Row],[Total Wins]]+Table1[[#This Row],[Total Losses]]</f>
        <v>16</v>
      </c>
      <c r="AP42" s="2">
        <f>Table1[[#This Row],[RS^2]]/(Table1[[#This Row],[RS^2]]+Table1[[#This Row],[RA^2]])</f>
        <v>0.75579934678837624</v>
      </c>
      <c r="AQ42" s="2">
        <f>ROUND(Table1[[#This Row],[WP]]*Table1[[#This Row],[GP]],0)</f>
        <v>12</v>
      </c>
      <c r="AR42" s="2">
        <f>Table1[[#This Row],[GP]]-Table1[[#This Row],[PyThag Win]]</f>
        <v>4</v>
      </c>
      <c r="AS42" s="2" t="str">
        <f>Table1[[#This Row],[PyThag Win]]&amp;"-"&amp;Table1[[#This Row],[Pythag Loss]]</f>
        <v>12-4</v>
      </c>
    </row>
    <row r="43" spans="1:45" x14ac:dyDescent="0.2">
      <c r="A43">
        <v>100</v>
      </c>
      <c r="B43">
        <v>24</v>
      </c>
      <c r="C43">
        <v>63</v>
      </c>
      <c r="D43" s="1">
        <v>46544</v>
      </c>
      <c r="E43">
        <v>1905</v>
      </c>
      <c r="F43">
        <v>9</v>
      </c>
      <c r="G43">
        <v>9</v>
      </c>
      <c r="H43">
        <v>11</v>
      </c>
      <c r="I43" t="s">
        <v>53</v>
      </c>
      <c r="J43" t="s">
        <v>54</v>
      </c>
      <c r="K43" t="s">
        <v>12</v>
      </c>
      <c r="L43">
        <v>1</v>
      </c>
      <c r="M43">
        <v>0</v>
      </c>
      <c r="N43" t="s">
        <v>55</v>
      </c>
      <c r="O43" t="s">
        <v>75</v>
      </c>
      <c r="P43">
        <f t="shared" si="6"/>
        <v>11</v>
      </c>
      <c r="Q43">
        <f t="shared" si="7"/>
        <v>6</v>
      </c>
      <c r="R43">
        <f t="shared" si="8"/>
        <v>5</v>
      </c>
      <c r="S43" t="str">
        <f t="shared" si="9"/>
        <v>11-6</v>
      </c>
      <c r="T43">
        <f t="shared" si="10"/>
        <v>9</v>
      </c>
      <c r="U43">
        <f t="shared" si="11"/>
        <v>3</v>
      </c>
      <c r="V43" t="str">
        <f t="shared" si="12"/>
        <v>9-3</v>
      </c>
      <c r="W43">
        <f t="shared" si="13"/>
        <v>2</v>
      </c>
      <c r="X43">
        <f t="shared" si="14"/>
        <v>3</v>
      </c>
      <c r="Y43" t="str">
        <f t="shared" si="15"/>
        <v>2-3</v>
      </c>
      <c r="Z43">
        <f t="shared" si="16"/>
        <v>159</v>
      </c>
      <c r="AA43">
        <f t="shared" si="17"/>
        <v>114</v>
      </c>
      <c r="AB43">
        <f t="shared" si="18"/>
        <v>45</v>
      </c>
      <c r="AC43">
        <f t="shared" si="19"/>
        <v>104</v>
      </c>
      <c r="AD43">
        <f t="shared" si="20"/>
        <v>77</v>
      </c>
      <c r="AE43">
        <f t="shared" si="21"/>
        <v>27</v>
      </c>
      <c r="AF43">
        <f t="shared" si="22"/>
        <v>166</v>
      </c>
      <c r="AG43">
        <f t="shared" si="23"/>
        <v>113</v>
      </c>
      <c r="AH43">
        <f t="shared" si="24"/>
        <v>53</v>
      </c>
      <c r="AI43" t="str">
        <f t="shared" si="25"/>
        <v>63-1</v>
      </c>
      <c r="AJ43" t="str">
        <f t="shared" si="26"/>
        <v>63-0</v>
      </c>
      <c r="AK43">
        <f>INDEX(Table1[runs],MATCH(AJ43,Table1[ID],0))</f>
        <v>1</v>
      </c>
      <c r="AL43">
        <f t="shared" si="27"/>
        <v>55</v>
      </c>
      <c r="AM43">
        <f>Table1[[#This Row],[Total Runs]]^2</f>
        <v>10816</v>
      </c>
      <c r="AN43" s="2">
        <f>Table1[[#This Row],[Total RA]]^2</f>
        <v>3025</v>
      </c>
      <c r="AO43" s="2">
        <f>Table1[[#This Row],[Total Wins]]+Table1[[#This Row],[Total Losses]]</f>
        <v>17</v>
      </c>
      <c r="AP43" s="2">
        <f>Table1[[#This Row],[RS^2]]/(Table1[[#This Row],[RS^2]]+Table1[[#This Row],[RA^2]])</f>
        <v>0.78144642728126579</v>
      </c>
      <c r="AQ43" s="2">
        <f>ROUND(Table1[[#This Row],[WP]]*Table1[[#This Row],[GP]],0)</f>
        <v>13</v>
      </c>
      <c r="AR43" s="2">
        <f>Table1[[#This Row],[GP]]-Table1[[#This Row],[PyThag Win]]</f>
        <v>4</v>
      </c>
      <c r="AS43" s="2" t="str">
        <f>Table1[[#This Row],[PyThag Win]]&amp;"-"&amp;Table1[[#This Row],[Pythag Loss]]</f>
        <v>13-4</v>
      </c>
    </row>
    <row r="44" spans="1:45" x14ac:dyDescent="0.2">
      <c r="A44">
        <v>100</v>
      </c>
      <c r="B44">
        <v>24</v>
      </c>
      <c r="C44">
        <v>71</v>
      </c>
      <c r="D44" s="1">
        <v>46547</v>
      </c>
      <c r="E44">
        <v>1905</v>
      </c>
      <c r="F44">
        <v>9</v>
      </c>
      <c r="G44">
        <v>6</v>
      </c>
      <c r="H44">
        <v>12</v>
      </c>
      <c r="I44" t="s">
        <v>53</v>
      </c>
      <c r="J44" t="s">
        <v>54</v>
      </c>
      <c r="K44" t="s">
        <v>12</v>
      </c>
      <c r="L44">
        <v>1</v>
      </c>
      <c r="M44">
        <v>0</v>
      </c>
      <c r="N44" t="s">
        <v>55</v>
      </c>
      <c r="O44" t="s">
        <v>75</v>
      </c>
      <c r="P44">
        <f t="shared" si="6"/>
        <v>12</v>
      </c>
      <c r="Q44">
        <f t="shared" si="7"/>
        <v>6</v>
      </c>
      <c r="R44">
        <f t="shared" si="8"/>
        <v>6</v>
      </c>
      <c r="S44" t="str">
        <f t="shared" si="9"/>
        <v>12-6</v>
      </c>
      <c r="T44">
        <f t="shared" si="10"/>
        <v>10</v>
      </c>
      <c r="U44">
        <f t="shared" si="11"/>
        <v>3</v>
      </c>
      <c r="V44" t="str">
        <f t="shared" si="12"/>
        <v>10-3</v>
      </c>
      <c r="W44">
        <f t="shared" si="13"/>
        <v>2</v>
      </c>
      <c r="X44">
        <f t="shared" si="14"/>
        <v>3</v>
      </c>
      <c r="Y44" t="str">
        <f t="shared" si="15"/>
        <v>2-3</v>
      </c>
      <c r="Z44">
        <f t="shared" si="16"/>
        <v>168</v>
      </c>
      <c r="AA44">
        <f t="shared" si="17"/>
        <v>123</v>
      </c>
      <c r="AB44">
        <f t="shared" si="18"/>
        <v>45</v>
      </c>
      <c r="AC44">
        <f t="shared" si="19"/>
        <v>110</v>
      </c>
      <c r="AD44">
        <f t="shared" si="20"/>
        <v>83</v>
      </c>
      <c r="AE44">
        <f t="shared" si="21"/>
        <v>27</v>
      </c>
      <c r="AF44">
        <f t="shared" si="22"/>
        <v>178</v>
      </c>
      <c r="AG44">
        <f t="shared" si="23"/>
        <v>125</v>
      </c>
      <c r="AH44">
        <f t="shared" si="24"/>
        <v>53</v>
      </c>
      <c r="AI44" t="str">
        <f t="shared" si="25"/>
        <v>71-1</v>
      </c>
      <c r="AJ44" t="str">
        <f t="shared" si="26"/>
        <v>71-0</v>
      </c>
      <c r="AK44">
        <f>INDEX(Table1[runs],MATCH(AJ44,Table1[ID],0))</f>
        <v>1</v>
      </c>
      <c r="AL44">
        <f t="shared" si="27"/>
        <v>56</v>
      </c>
      <c r="AM44">
        <f>Table1[[#This Row],[Total Runs]]^2</f>
        <v>12100</v>
      </c>
      <c r="AN44" s="2">
        <f>Table1[[#This Row],[Total RA]]^2</f>
        <v>3136</v>
      </c>
      <c r="AO44" s="2">
        <f>Table1[[#This Row],[Total Wins]]+Table1[[#This Row],[Total Losses]]</f>
        <v>18</v>
      </c>
      <c r="AP44" s="2">
        <f>Table1[[#This Row],[RS^2]]/(Table1[[#This Row],[RS^2]]+Table1[[#This Row],[RA^2]])</f>
        <v>0.79417169860855863</v>
      </c>
      <c r="AQ44" s="2">
        <f>ROUND(Table1[[#This Row],[WP]]*Table1[[#This Row],[GP]],0)</f>
        <v>14</v>
      </c>
      <c r="AR44" s="2">
        <f>Table1[[#This Row],[GP]]-Table1[[#This Row],[PyThag Win]]</f>
        <v>4</v>
      </c>
      <c r="AS44" s="2" t="str">
        <f>Table1[[#This Row],[PyThag Win]]&amp;"-"&amp;Table1[[#This Row],[Pythag Loss]]</f>
        <v>14-4</v>
      </c>
    </row>
    <row r="45" spans="1:45" x14ac:dyDescent="0.2">
      <c r="A45">
        <v>100</v>
      </c>
      <c r="B45">
        <v>24</v>
      </c>
      <c r="C45">
        <v>75</v>
      </c>
      <c r="D45" s="1">
        <v>46548</v>
      </c>
      <c r="E45">
        <v>1905</v>
      </c>
      <c r="F45">
        <v>9</v>
      </c>
      <c r="G45">
        <v>8</v>
      </c>
      <c r="H45">
        <v>10</v>
      </c>
      <c r="I45" t="s">
        <v>53</v>
      </c>
      <c r="J45" t="s">
        <v>54</v>
      </c>
      <c r="K45" t="s">
        <v>12</v>
      </c>
      <c r="L45">
        <v>0</v>
      </c>
      <c r="M45">
        <v>1</v>
      </c>
      <c r="N45" t="s">
        <v>55</v>
      </c>
      <c r="O45" t="s">
        <v>75</v>
      </c>
      <c r="P45">
        <f t="shared" si="6"/>
        <v>12</v>
      </c>
      <c r="Q45">
        <f t="shared" si="7"/>
        <v>7</v>
      </c>
      <c r="R45">
        <f t="shared" si="8"/>
        <v>5</v>
      </c>
      <c r="S45" t="str">
        <f t="shared" si="9"/>
        <v>12-7</v>
      </c>
      <c r="T45">
        <f t="shared" si="10"/>
        <v>10</v>
      </c>
      <c r="U45">
        <f t="shared" si="11"/>
        <v>4</v>
      </c>
      <c r="V45" t="str">
        <f t="shared" si="12"/>
        <v>10-4</v>
      </c>
      <c r="W45">
        <f t="shared" si="13"/>
        <v>2</v>
      </c>
      <c r="X45">
        <f t="shared" si="14"/>
        <v>3</v>
      </c>
      <c r="Y45" t="str">
        <f t="shared" si="15"/>
        <v>2-3</v>
      </c>
      <c r="Z45">
        <f t="shared" si="16"/>
        <v>177</v>
      </c>
      <c r="AA45">
        <f t="shared" si="17"/>
        <v>132</v>
      </c>
      <c r="AB45">
        <f t="shared" si="18"/>
        <v>45</v>
      </c>
      <c r="AC45">
        <f t="shared" si="19"/>
        <v>118</v>
      </c>
      <c r="AD45">
        <f t="shared" si="20"/>
        <v>91</v>
      </c>
      <c r="AE45">
        <f t="shared" si="21"/>
        <v>27</v>
      </c>
      <c r="AF45">
        <f t="shared" si="22"/>
        <v>188</v>
      </c>
      <c r="AG45">
        <f t="shared" si="23"/>
        <v>135</v>
      </c>
      <c r="AH45">
        <f t="shared" si="24"/>
        <v>53</v>
      </c>
      <c r="AI45" t="str">
        <f t="shared" si="25"/>
        <v>75-0</v>
      </c>
      <c r="AJ45" t="str">
        <f t="shared" si="26"/>
        <v>75-1</v>
      </c>
      <c r="AK45">
        <f>INDEX(Table1[runs],MATCH(AJ45,Table1[ID],0))</f>
        <v>12</v>
      </c>
      <c r="AL45">
        <f t="shared" si="27"/>
        <v>68</v>
      </c>
      <c r="AM45">
        <f>Table1[[#This Row],[Total Runs]]^2</f>
        <v>13924</v>
      </c>
      <c r="AN45" s="2">
        <f>Table1[[#This Row],[Total RA]]^2</f>
        <v>4624</v>
      </c>
      <c r="AO45" s="2">
        <f>Table1[[#This Row],[Total Wins]]+Table1[[#This Row],[Total Losses]]</f>
        <v>19</v>
      </c>
      <c r="AP45" s="2">
        <f>Table1[[#This Row],[RS^2]]/(Table1[[#This Row],[RS^2]]+Table1[[#This Row],[RA^2]])</f>
        <v>0.7507008841923658</v>
      </c>
      <c r="AQ45" s="2">
        <f>ROUND(Table1[[#This Row],[WP]]*Table1[[#This Row],[GP]],0)</f>
        <v>14</v>
      </c>
      <c r="AR45" s="2">
        <f>Table1[[#This Row],[GP]]-Table1[[#This Row],[PyThag Win]]</f>
        <v>5</v>
      </c>
      <c r="AS45" s="2" t="str">
        <f>Table1[[#This Row],[PyThag Win]]&amp;"-"&amp;Table1[[#This Row],[Pythag Loss]]</f>
        <v>14-5</v>
      </c>
    </row>
    <row r="46" spans="1:45" x14ac:dyDescent="0.2">
      <c r="A46">
        <v>100</v>
      </c>
      <c r="B46">
        <v>24</v>
      </c>
      <c r="C46">
        <v>79</v>
      </c>
      <c r="D46" s="1">
        <v>46549</v>
      </c>
      <c r="E46">
        <v>1905</v>
      </c>
      <c r="F46">
        <v>11</v>
      </c>
      <c r="G46">
        <v>4</v>
      </c>
      <c r="H46">
        <v>10</v>
      </c>
      <c r="I46" t="s">
        <v>53</v>
      </c>
      <c r="J46" t="s">
        <v>54</v>
      </c>
      <c r="K46" t="s">
        <v>13</v>
      </c>
      <c r="L46">
        <v>0</v>
      </c>
      <c r="M46">
        <v>1</v>
      </c>
      <c r="N46" t="s">
        <v>55</v>
      </c>
      <c r="O46" t="s">
        <v>75</v>
      </c>
      <c r="P46">
        <f t="shared" si="6"/>
        <v>12</v>
      </c>
      <c r="Q46">
        <f t="shared" si="7"/>
        <v>8</v>
      </c>
      <c r="R46">
        <f t="shared" si="8"/>
        <v>4</v>
      </c>
      <c r="S46" t="str">
        <f t="shared" si="9"/>
        <v>12-8</v>
      </c>
      <c r="T46">
        <f t="shared" si="10"/>
        <v>10</v>
      </c>
      <c r="U46">
        <f t="shared" si="11"/>
        <v>4</v>
      </c>
      <c r="V46" t="str">
        <f t="shared" si="12"/>
        <v>10-4</v>
      </c>
      <c r="W46">
        <f t="shared" si="13"/>
        <v>2</v>
      </c>
      <c r="X46">
        <f t="shared" si="14"/>
        <v>4</v>
      </c>
      <c r="Y46" t="str">
        <f t="shared" si="15"/>
        <v>2-4</v>
      </c>
      <c r="Z46">
        <f t="shared" si="16"/>
        <v>188</v>
      </c>
      <c r="AA46">
        <f t="shared" si="17"/>
        <v>132</v>
      </c>
      <c r="AB46">
        <f t="shared" si="18"/>
        <v>56</v>
      </c>
      <c r="AC46">
        <f t="shared" si="19"/>
        <v>122</v>
      </c>
      <c r="AD46">
        <f t="shared" si="20"/>
        <v>91</v>
      </c>
      <c r="AE46">
        <f t="shared" si="21"/>
        <v>31</v>
      </c>
      <c r="AF46">
        <f t="shared" si="22"/>
        <v>198</v>
      </c>
      <c r="AG46">
        <f t="shared" si="23"/>
        <v>135</v>
      </c>
      <c r="AH46">
        <f t="shared" si="24"/>
        <v>63</v>
      </c>
      <c r="AI46" t="str">
        <f t="shared" si="25"/>
        <v>79-0</v>
      </c>
      <c r="AJ46" t="str">
        <f t="shared" si="26"/>
        <v>79-1</v>
      </c>
      <c r="AK46">
        <f>INDEX(Table1[runs],MATCH(AJ46,Table1[ID],0))</f>
        <v>5</v>
      </c>
      <c r="AL46">
        <f t="shared" si="27"/>
        <v>73</v>
      </c>
      <c r="AM46">
        <f>Table1[[#This Row],[Total Runs]]^2</f>
        <v>14884</v>
      </c>
      <c r="AN46" s="2">
        <f>Table1[[#This Row],[Total RA]]^2</f>
        <v>5329</v>
      </c>
      <c r="AO46" s="2">
        <f>Table1[[#This Row],[Total Wins]]+Table1[[#This Row],[Total Losses]]</f>
        <v>20</v>
      </c>
      <c r="AP46" s="2">
        <f>Table1[[#This Row],[RS^2]]/(Table1[[#This Row],[RS^2]]+Table1[[#This Row],[RA^2]])</f>
        <v>0.73635778954138431</v>
      </c>
      <c r="AQ46" s="2">
        <f>ROUND(Table1[[#This Row],[WP]]*Table1[[#This Row],[GP]],0)</f>
        <v>15</v>
      </c>
      <c r="AR46" s="2">
        <f>Table1[[#This Row],[GP]]-Table1[[#This Row],[PyThag Win]]</f>
        <v>5</v>
      </c>
      <c r="AS46" s="2" t="str">
        <f>Table1[[#This Row],[PyThag Win]]&amp;"-"&amp;Table1[[#This Row],[Pythag Loss]]</f>
        <v>15-5</v>
      </c>
    </row>
    <row r="47" spans="1:45" x14ac:dyDescent="0.2">
      <c r="A47">
        <v>100</v>
      </c>
      <c r="B47">
        <v>24</v>
      </c>
      <c r="C47">
        <v>81</v>
      </c>
      <c r="D47" s="1">
        <v>46550</v>
      </c>
      <c r="E47">
        <v>1905</v>
      </c>
      <c r="F47">
        <v>9</v>
      </c>
      <c r="G47">
        <v>6</v>
      </c>
      <c r="H47">
        <v>12</v>
      </c>
      <c r="I47" t="s">
        <v>53</v>
      </c>
      <c r="J47" t="s">
        <v>54</v>
      </c>
      <c r="K47" t="s">
        <v>13</v>
      </c>
      <c r="L47">
        <v>1</v>
      </c>
      <c r="M47">
        <v>0</v>
      </c>
      <c r="N47" t="s">
        <v>55</v>
      </c>
      <c r="O47" t="s">
        <v>75</v>
      </c>
      <c r="P47">
        <f t="shared" si="6"/>
        <v>13</v>
      </c>
      <c r="Q47">
        <f t="shared" si="7"/>
        <v>8</v>
      </c>
      <c r="R47">
        <f t="shared" si="8"/>
        <v>5</v>
      </c>
      <c r="S47" t="str">
        <f t="shared" si="9"/>
        <v>13-8</v>
      </c>
      <c r="T47">
        <f t="shared" si="10"/>
        <v>10</v>
      </c>
      <c r="U47">
        <f t="shared" si="11"/>
        <v>4</v>
      </c>
      <c r="V47" t="str">
        <f t="shared" si="12"/>
        <v>10-4</v>
      </c>
      <c r="W47">
        <f t="shared" si="13"/>
        <v>3</v>
      </c>
      <c r="X47">
        <f t="shared" si="14"/>
        <v>4</v>
      </c>
      <c r="Y47" t="str">
        <f t="shared" si="15"/>
        <v>3-4</v>
      </c>
      <c r="Z47">
        <f t="shared" si="16"/>
        <v>197</v>
      </c>
      <c r="AA47">
        <f t="shared" si="17"/>
        <v>132</v>
      </c>
      <c r="AB47">
        <f t="shared" si="18"/>
        <v>65</v>
      </c>
      <c r="AC47">
        <f t="shared" si="19"/>
        <v>128</v>
      </c>
      <c r="AD47">
        <f t="shared" si="20"/>
        <v>91</v>
      </c>
      <c r="AE47">
        <f t="shared" si="21"/>
        <v>37</v>
      </c>
      <c r="AF47">
        <f t="shared" si="22"/>
        <v>210</v>
      </c>
      <c r="AG47">
        <f t="shared" si="23"/>
        <v>135</v>
      </c>
      <c r="AH47">
        <f t="shared" si="24"/>
        <v>75</v>
      </c>
      <c r="AI47" t="str">
        <f t="shared" si="25"/>
        <v>81-1</v>
      </c>
      <c r="AJ47" t="str">
        <f t="shared" si="26"/>
        <v>81-0</v>
      </c>
      <c r="AK47">
        <f>INDEX(Table1[runs],MATCH(AJ47,Table1[ID],0))</f>
        <v>2</v>
      </c>
      <c r="AL47">
        <f t="shared" si="27"/>
        <v>75</v>
      </c>
      <c r="AM47">
        <f>Table1[[#This Row],[Total Runs]]^2</f>
        <v>16384</v>
      </c>
      <c r="AN47" s="2">
        <f>Table1[[#This Row],[Total RA]]^2</f>
        <v>5625</v>
      </c>
      <c r="AO47" s="2">
        <f>Table1[[#This Row],[Total Wins]]+Table1[[#This Row],[Total Losses]]</f>
        <v>21</v>
      </c>
      <c r="AP47" s="2">
        <f>Table1[[#This Row],[RS^2]]/(Table1[[#This Row],[RS^2]]+Table1[[#This Row],[RA^2]])</f>
        <v>0.74442273615339183</v>
      </c>
      <c r="AQ47" s="2">
        <f>ROUND(Table1[[#This Row],[WP]]*Table1[[#This Row],[GP]],0)</f>
        <v>16</v>
      </c>
      <c r="AR47" s="2">
        <f>Table1[[#This Row],[GP]]-Table1[[#This Row],[PyThag Win]]</f>
        <v>5</v>
      </c>
      <c r="AS47" s="2" t="str">
        <f>Table1[[#This Row],[PyThag Win]]&amp;"-"&amp;Table1[[#This Row],[Pythag Loss]]</f>
        <v>16-5</v>
      </c>
    </row>
    <row r="48" spans="1:45" x14ac:dyDescent="0.2">
      <c r="A48">
        <v>100</v>
      </c>
      <c r="B48">
        <v>24</v>
      </c>
      <c r="C48">
        <v>84</v>
      </c>
      <c r="D48" s="1">
        <v>46552</v>
      </c>
      <c r="E48">
        <v>1905</v>
      </c>
      <c r="F48">
        <v>9</v>
      </c>
      <c r="G48">
        <v>8</v>
      </c>
      <c r="H48">
        <v>11</v>
      </c>
      <c r="I48" t="s">
        <v>53</v>
      </c>
      <c r="J48" t="s">
        <v>54</v>
      </c>
      <c r="K48" t="s">
        <v>13</v>
      </c>
      <c r="L48">
        <v>1</v>
      </c>
      <c r="M48">
        <v>0</v>
      </c>
      <c r="N48" t="s">
        <v>55</v>
      </c>
      <c r="O48" t="s">
        <v>75</v>
      </c>
      <c r="P48">
        <f t="shared" si="6"/>
        <v>14</v>
      </c>
      <c r="Q48">
        <f t="shared" si="7"/>
        <v>8</v>
      </c>
      <c r="R48">
        <f t="shared" si="8"/>
        <v>6</v>
      </c>
      <c r="S48" t="str">
        <f t="shared" si="9"/>
        <v>14-8</v>
      </c>
      <c r="T48">
        <f t="shared" si="10"/>
        <v>10</v>
      </c>
      <c r="U48">
        <f t="shared" si="11"/>
        <v>4</v>
      </c>
      <c r="V48" t="str">
        <f t="shared" si="12"/>
        <v>10-4</v>
      </c>
      <c r="W48">
        <f t="shared" si="13"/>
        <v>4</v>
      </c>
      <c r="X48">
        <f t="shared" si="14"/>
        <v>4</v>
      </c>
      <c r="Y48" t="str">
        <f t="shared" si="15"/>
        <v>4-4</v>
      </c>
      <c r="Z48">
        <f t="shared" si="16"/>
        <v>206</v>
      </c>
      <c r="AA48">
        <f t="shared" si="17"/>
        <v>132</v>
      </c>
      <c r="AB48">
        <f t="shared" si="18"/>
        <v>74</v>
      </c>
      <c r="AC48">
        <f t="shared" si="19"/>
        <v>136</v>
      </c>
      <c r="AD48">
        <f t="shared" si="20"/>
        <v>91</v>
      </c>
      <c r="AE48">
        <f t="shared" si="21"/>
        <v>45</v>
      </c>
      <c r="AF48">
        <f t="shared" si="22"/>
        <v>221</v>
      </c>
      <c r="AG48">
        <f t="shared" si="23"/>
        <v>135</v>
      </c>
      <c r="AH48">
        <f t="shared" si="24"/>
        <v>86</v>
      </c>
      <c r="AI48" t="str">
        <f t="shared" si="25"/>
        <v>84-1</v>
      </c>
      <c r="AJ48" t="str">
        <f t="shared" si="26"/>
        <v>84-0</v>
      </c>
      <c r="AK48">
        <f>INDEX(Table1[runs],MATCH(AJ48,Table1[ID],0))</f>
        <v>1</v>
      </c>
      <c r="AL48">
        <f t="shared" si="27"/>
        <v>76</v>
      </c>
      <c r="AM48">
        <f>Table1[[#This Row],[Total Runs]]^2</f>
        <v>18496</v>
      </c>
      <c r="AN48" s="2">
        <f>Table1[[#This Row],[Total RA]]^2</f>
        <v>5776</v>
      </c>
      <c r="AO48" s="2">
        <f>Table1[[#This Row],[Total Wins]]+Table1[[#This Row],[Total Losses]]</f>
        <v>22</v>
      </c>
      <c r="AP48" s="2">
        <f>Table1[[#This Row],[RS^2]]/(Table1[[#This Row],[RS^2]]+Table1[[#This Row],[RA^2]])</f>
        <v>0.76203032300593276</v>
      </c>
      <c r="AQ48" s="2">
        <f>ROUND(Table1[[#This Row],[WP]]*Table1[[#This Row],[GP]],0)</f>
        <v>17</v>
      </c>
      <c r="AR48" s="2">
        <f>Table1[[#This Row],[GP]]-Table1[[#This Row],[PyThag Win]]</f>
        <v>5</v>
      </c>
      <c r="AS48" s="2" t="str">
        <f>Table1[[#This Row],[PyThag Win]]&amp;"-"&amp;Table1[[#This Row],[Pythag Loss]]</f>
        <v>17-5</v>
      </c>
    </row>
    <row r="49" spans="1:45" x14ac:dyDescent="0.2">
      <c r="A49">
        <v>100</v>
      </c>
      <c r="B49">
        <v>24</v>
      </c>
      <c r="C49">
        <v>88</v>
      </c>
      <c r="D49" s="1">
        <v>46553</v>
      </c>
      <c r="E49">
        <v>1905</v>
      </c>
      <c r="F49">
        <v>9</v>
      </c>
      <c r="G49">
        <v>4</v>
      </c>
      <c r="H49">
        <v>11</v>
      </c>
      <c r="I49" t="s">
        <v>53</v>
      </c>
      <c r="J49" t="s">
        <v>54</v>
      </c>
      <c r="K49" t="s">
        <v>13</v>
      </c>
      <c r="L49">
        <v>1</v>
      </c>
      <c r="M49">
        <v>0</v>
      </c>
      <c r="N49" t="s">
        <v>55</v>
      </c>
      <c r="O49" t="s">
        <v>75</v>
      </c>
      <c r="P49">
        <f t="shared" si="6"/>
        <v>15</v>
      </c>
      <c r="Q49">
        <f t="shared" si="7"/>
        <v>8</v>
      </c>
      <c r="R49">
        <f t="shared" si="8"/>
        <v>7</v>
      </c>
      <c r="S49" t="str">
        <f t="shared" si="9"/>
        <v>15-8</v>
      </c>
      <c r="T49">
        <f t="shared" si="10"/>
        <v>10</v>
      </c>
      <c r="U49">
        <f t="shared" si="11"/>
        <v>4</v>
      </c>
      <c r="V49" t="str">
        <f t="shared" si="12"/>
        <v>10-4</v>
      </c>
      <c r="W49">
        <f t="shared" si="13"/>
        <v>5</v>
      </c>
      <c r="X49">
        <f t="shared" si="14"/>
        <v>4</v>
      </c>
      <c r="Y49" t="str">
        <f t="shared" si="15"/>
        <v>5-4</v>
      </c>
      <c r="Z49">
        <f t="shared" si="16"/>
        <v>215</v>
      </c>
      <c r="AA49">
        <f t="shared" si="17"/>
        <v>132</v>
      </c>
      <c r="AB49">
        <f t="shared" si="18"/>
        <v>83</v>
      </c>
      <c r="AC49">
        <f t="shared" si="19"/>
        <v>140</v>
      </c>
      <c r="AD49">
        <f t="shared" si="20"/>
        <v>91</v>
      </c>
      <c r="AE49">
        <f t="shared" si="21"/>
        <v>49</v>
      </c>
      <c r="AF49">
        <f t="shared" si="22"/>
        <v>232</v>
      </c>
      <c r="AG49">
        <f t="shared" si="23"/>
        <v>135</v>
      </c>
      <c r="AH49">
        <f t="shared" si="24"/>
        <v>97</v>
      </c>
      <c r="AI49" t="str">
        <f t="shared" si="25"/>
        <v>88-1</v>
      </c>
      <c r="AJ49" t="str">
        <f t="shared" si="26"/>
        <v>88-0</v>
      </c>
      <c r="AK49">
        <f>INDEX(Table1[runs],MATCH(AJ49,Table1[ID],0))</f>
        <v>0</v>
      </c>
      <c r="AL49">
        <f t="shared" si="27"/>
        <v>76</v>
      </c>
      <c r="AM49">
        <f>Table1[[#This Row],[Total Runs]]^2</f>
        <v>19600</v>
      </c>
      <c r="AN49" s="2">
        <f>Table1[[#This Row],[Total RA]]^2</f>
        <v>5776</v>
      </c>
      <c r="AO49" s="2">
        <f>Table1[[#This Row],[Total Wins]]+Table1[[#This Row],[Total Losses]]</f>
        <v>23</v>
      </c>
      <c r="AP49" s="2">
        <f>Table1[[#This Row],[RS^2]]/(Table1[[#This Row],[RS^2]]+Table1[[#This Row],[RA^2]])</f>
        <v>0.77238335435056749</v>
      </c>
      <c r="AQ49" s="2">
        <f>ROUND(Table1[[#This Row],[WP]]*Table1[[#This Row],[GP]],0)</f>
        <v>18</v>
      </c>
      <c r="AR49" s="2">
        <f>Table1[[#This Row],[GP]]-Table1[[#This Row],[PyThag Win]]</f>
        <v>5</v>
      </c>
      <c r="AS49" s="2" t="str">
        <f>Table1[[#This Row],[PyThag Win]]&amp;"-"&amp;Table1[[#This Row],[Pythag Loss]]</f>
        <v>18-5</v>
      </c>
    </row>
    <row r="50" spans="1:45" x14ac:dyDescent="0.2">
      <c r="A50">
        <v>100</v>
      </c>
      <c r="B50">
        <v>24</v>
      </c>
      <c r="C50">
        <v>92</v>
      </c>
      <c r="D50" s="1">
        <v>46554</v>
      </c>
      <c r="E50">
        <v>1905</v>
      </c>
      <c r="F50">
        <v>9</v>
      </c>
      <c r="G50">
        <v>11</v>
      </c>
      <c r="H50">
        <v>13</v>
      </c>
      <c r="I50" t="s">
        <v>53</v>
      </c>
      <c r="J50" t="s">
        <v>54</v>
      </c>
      <c r="K50" t="s">
        <v>13</v>
      </c>
      <c r="L50">
        <v>1</v>
      </c>
      <c r="M50">
        <v>0</v>
      </c>
      <c r="N50" t="s">
        <v>55</v>
      </c>
      <c r="O50" t="s">
        <v>75</v>
      </c>
      <c r="P50">
        <f t="shared" si="6"/>
        <v>16</v>
      </c>
      <c r="Q50">
        <f t="shared" si="7"/>
        <v>8</v>
      </c>
      <c r="R50">
        <f t="shared" si="8"/>
        <v>8</v>
      </c>
      <c r="S50" t="str">
        <f t="shared" si="9"/>
        <v>16-8</v>
      </c>
      <c r="T50">
        <f t="shared" si="10"/>
        <v>10</v>
      </c>
      <c r="U50">
        <f t="shared" si="11"/>
        <v>4</v>
      </c>
      <c r="V50" t="str">
        <f t="shared" si="12"/>
        <v>10-4</v>
      </c>
      <c r="W50">
        <f t="shared" si="13"/>
        <v>6</v>
      </c>
      <c r="X50">
        <f t="shared" si="14"/>
        <v>4</v>
      </c>
      <c r="Y50" t="str">
        <f t="shared" si="15"/>
        <v>6-4</v>
      </c>
      <c r="Z50">
        <f t="shared" si="16"/>
        <v>224</v>
      </c>
      <c r="AA50">
        <f t="shared" si="17"/>
        <v>132</v>
      </c>
      <c r="AB50">
        <f t="shared" si="18"/>
        <v>92</v>
      </c>
      <c r="AC50">
        <f t="shared" si="19"/>
        <v>151</v>
      </c>
      <c r="AD50">
        <f t="shared" si="20"/>
        <v>91</v>
      </c>
      <c r="AE50">
        <f t="shared" si="21"/>
        <v>60</v>
      </c>
      <c r="AF50">
        <f t="shared" si="22"/>
        <v>245</v>
      </c>
      <c r="AG50">
        <f t="shared" si="23"/>
        <v>135</v>
      </c>
      <c r="AH50">
        <f t="shared" si="24"/>
        <v>110</v>
      </c>
      <c r="AI50" t="str">
        <f t="shared" si="25"/>
        <v>92-1</v>
      </c>
      <c r="AJ50" t="str">
        <f t="shared" si="26"/>
        <v>92-0</v>
      </c>
      <c r="AK50">
        <f>INDEX(Table1[runs],MATCH(AJ50,Table1[ID],0))</f>
        <v>1</v>
      </c>
      <c r="AL50">
        <f t="shared" si="27"/>
        <v>77</v>
      </c>
      <c r="AM50">
        <f>Table1[[#This Row],[Total Runs]]^2</f>
        <v>22801</v>
      </c>
      <c r="AN50" s="2">
        <f>Table1[[#This Row],[Total RA]]^2</f>
        <v>5929</v>
      </c>
      <c r="AO50" s="2">
        <f>Table1[[#This Row],[Total Wins]]+Table1[[#This Row],[Total Losses]]</f>
        <v>24</v>
      </c>
      <c r="AP50" s="2">
        <f>Table1[[#This Row],[RS^2]]/(Table1[[#This Row],[RS^2]]+Table1[[#This Row],[RA^2]])</f>
        <v>0.7936303515489036</v>
      </c>
      <c r="AQ50" s="2">
        <f>ROUND(Table1[[#This Row],[WP]]*Table1[[#This Row],[GP]],0)</f>
        <v>19</v>
      </c>
      <c r="AR50" s="2">
        <f>Table1[[#This Row],[GP]]-Table1[[#This Row],[PyThag Win]]</f>
        <v>5</v>
      </c>
      <c r="AS50" s="2" t="str">
        <f>Table1[[#This Row],[PyThag Win]]&amp;"-"&amp;Table1[[#This Row],[Pythag Loss]]</f>
        <v>19-5</v>
      </c>
    </row>
    <row r="51" spans="1:45" x14ac:dyDescent="0.2">
      <c r="A51">
        <v>100</v>
      </c>
      <c r="B51">
        <v>24</v>
      </c>
      <c r="C51">
        <v>96</v>
      </c>
      <c r="D51" s="1">
        <v>46557</v>
      </c>
      <c r="E51">
        <v>1905</v>
      </c>
      <c r="F51">
        <v>9</v>
      </c>
      <c r="G51">
        <v>0</v>
      </c>
      <c r="H51">
        <v>8</v>
      </c>
      <c r="I51" t="s">
        <v>53</v>
      </c>
      <c r="J51" t="s">
        <v>54</v>
      </c>
      <c r="K51" t="s">
        <v>13</v>
      </c>
      <c r="L51">
        <v>0</v>
      </c>
      <c r="M51">
        <v>1</v>
      </c>
      <c r="N51" t="s">
        <v>55</v>
      </c>
      <c r="O51" t="s">
        <v>75</v>
      </c>
      <c r="P51">
        <f t="shared" si="6"/>
        <v>16</v>
      </c>
      <c r="Q51">
        <f t="shared" si="7"/>
        <v>9</v>
      </c>
      <c r="R51">
        <f t="shared" si="8"/>
        <v>7</v>
      </c>
      <c r="S51" t="str">
        <f t="shared" si="9"/>
        <v>16-9</v>
      </c>
      <c r="T51">
        <f t="shared" si="10"/>
        <v>10</v>
      </c>
      <c r="U51">
        <f t="shared" si="11"/>
        <v>4</v>
      </c>
      <c r="V51" t="str">
        <f t="shared" si="12"/>
        <v>10-4</v>
      </c>
      <c r="W51">
        <f t="shared" si="13"/>
        <v>6</v>
      </c>
      <c r="X51">
        <f t="shared" si="14"/>
        <v>5</v>
      </c>
      <c r="Y51" t="str">
        <f t="shared" si="15"/>
        <v>6-5</v>
      </c>
      <c r="Z51">
        <f t="shared" si="16"/>
        <v>233</v>
      </c>
      <c r="AA51">
        <f t="shared" si="17"/>
        <v>132</v>
      </c>
      <c r="AB51">
        <f t="shared" si="18"/>
        <v>101</v>
      </c>
      <c r="AC51">
        <f t="shared" si="19"/>
        <v>151</v>
      </c>
      <c r="AD51">
        <f t="shared" si="20"/>
        <v>91</v>
      </c>
      <c r="AE51">
        <f t="shared" si="21"/>
        <v>60</v>
      </c>
      <c r="AF51">
        <f t="shared" si="22"/>
        <v>253</v>
      </c>
      <c r="AG51">
        <f t="shared" si="23"/>
        <v>135</v>
      </c>
      <c r="AH51">
        <f t="shared" si="24"/>
        <v>118</v>
      </c>
      <c r="AI51" t="str">
        <f t="shared" si="25"/>
        <v>96-0</v>
      </c>
      <c r="AJ51" t="str">
        <f t="shared" si="26"/>
        <v>96-1</v>
      </c>
      <c r="AK51">
        <f>INDEX(Table1[runs],MATCH(AJ51,Table1[ID],0))</f>
        <v>6</v>
      </c>
      <c r="AL51">
        <f t="shared" si="27"/>
        <v>83</v>
      </c>
      <c r="AM51">
        <f>Table1[[#This Row],[Total Runs]]^2</f>
        <v>22801</v>
      </c>
      <c r="AN51" s="2">
        <f>Table1[[#This Row],[Total RA]]^2</f>
        <v>6889</v>
      </c>
      <c r="AO51" s="2">
        <f>Table1[[#This Row],[Total Wins]]+Table1[[#This Row],[Total Losses]]</f>
        <v>25</v>
      </c>
      <c r="AP51" s="2">
        <f>Table1[[#This Row],[RS^2]]/(Table1[[#This Row],[RS^2]]+Table1[[#This Row],[RA^2]])</f>
        <v>0.76796901313573596</v>
      </c>
      <c r="AQ51" s="2">
        <f>ROUND(Table1[[#This Row],[WP]]*Table1[[#This Row],[GP]],0)</f>
        <v>19</v>
      </c>
      <c r="AR51" s="2">
        <f>Table1[[#This Row],[GP]]-Table1[[#This Row],[PyThag Win]]</f>
        <v>6</v>
      </c>
      <c r="AS51" s="2" t="str">
        <f>Table1[[#This Row],[PyThag Win]]&amp;"-"&amp;Table1[[#This Row],[Pythag Loss]]</f>
        <v>19-6</v>
      </c>
    </row>
    <row r="52" spans="1:45" x14ac:dyDescent="0.2">
      <c r="A52">
        <v>100</v>
      </c>
      <c r="B52">
        <v>1</v>
      </c>
      <c r="C52">
        <v>1</v>
      </c>
      <c r="D52" s="1">
        <v>46522</v>
      </c>
      <c r="E52">
        <v>1905</v>
      </c>
      <c r="F52">
        <v>9</v>
      </c>
      <c r="G52">
        <v>1</v>
      </c>
      <c r="H52">
        <v>5</v>
      </c>
      <c r="I52" t="s">
        <v>59</v>
      </c>
      <c r="J52" t="s">
        <v>60</v>
      </c>
      <c r="K52" t="s">
        <v>12</v>
      </c>
      <c r="L52">
        <v>1</v>
      </c>
      <c r="M52">
        <v>0</v>
      </c>
      <c r="N52" t="s">
        <v>55</v>
      </c>
      <c r="O52" t="s">
        <v>75</v>
      </c>
      <c r="P52">
        <f t="shared" si="6"/>
        <v>1</v>
      </c>
      <c r="Q52">
        <f t="shared" si="7"/>
        <v>0</v>
      </c>
      <c r="R52">
        <f t="shared" si="8"/>
        <v>1</v>
      </c>
      <c r="S52" t="str">
        <f t="shared" si="9"/>
        <v>1-0</v>
      </c>
      <c r="T52">
        <f t="shared" si="10"/>
        <v>1</v>
      </c>
      <c r="U52">
        <f t="shared" si="11"/>
        <v>0</v>
      </c>
      <c r="V52" t="str">
        <f t="shared" si="12"/>
        <v>1-0</v>
      </c>
      <c r="W52">
        <f t="shared" si="13"/>
        <v>0</v>
      </c>
      <c r="X52">
        <f t="shared" si="14"/>
        <v>0</v>
      </c>
      <c r="Y52" t="str">
        <f t="shared" si="15"/>
        <v>0-0</v>
      </c>
      <c r="Z52">
        <f t="shared" si="16"/>
        <v>9</v>
      </c>
      <c r="AA52">
        <f t="shared" si="17"/>
        <v>9</v>
      </c>
      <c r="AB52">
        <f t="shared" si="18"/>
        <v>0</v>
      </c>
      <c r="AC52">
        <f t="shared" si="19"/>
        <v>1</v>
      </c>
      <c r="AD52">
        <f t="shared" si="20"/>
        <v>1</v>
      </c>
      <c r="AE52">
        <f t="shared" si="21"/>
        <v>0</v>
      </c>
      <c r="AF52">
        <f t="shared" si="22"/>
        <v>5</v>
      </c>
      <c r="AG52">
        <f t="shared" si="23"/>
        <v>5</v>
      </c>
      <c r="AH52">
        <f t="shared" si="24"/>
        <v>0</v>
      </c>
      <c r="AI52" t="str">
        <f t="shared" si="25"/>
        <v>1-1</v>
      </c>
      <c r="AJ52" t="str">
        <f t="shared" si="26"/>
        <v>1-0</v>
      </c>
      <c r="AK52">
        <f>INDEX(Table1[runs],MATCH(AJ52,Table1[ID],0))</f>
        <v>0</v>
      </c>
      <c r="AL52">
        <f t="shared" si="27"/>
        <v>0</v>
      </c>
      <c r="AM52">
        <f>Table1[[#This Row],[Total Runs]]^2</f>
        <v>1</v>
      </c>
      <c r="AN52" s="2">
        <f>Table1[[#This Row],[Total RA]]^2</f>
        <v>0</v>
      </c>
      <c r="AO52" s="2">
        <f>Table1[[#This Row],[Total Wins]]+Table1[[#This Row],[Total Losses]]</f>
        <v>1</v>
      </c>
      <c r="AP52" s="2">
        <f>Table1[[#This Row],[RS^2]]/(Table1[[#This Row],[RS^2]]+Table1[[#This Row],[RA^2]])</f>
        <v>1</v>
      </c>
      <c r="AQ52" s="2">
        <f>ROUND(Table1[[#This Row],[WP]]*Table1[[#This Row],[GP]],0)</f>
        <v>1</v>
      </c>
      <c r="AR52" s="2">
        <f>Table1[[#This Row],[GP]]-Table1[[#This Row],[PyThag Win]]</f>
        <v>0</v>
      </c>
      <c r="AS52" s="2" t="str">
        <f>Table1[[#This Row],[PyThag Win]]&amp;"-"&amp;Table1[[#This Row],[Pythag Loss]]</f>
        <v>1-0</v>
      </c>
    </row>
    <row r="53" spans="1:45" x14ac:dyDescent="0.2">
      <c r="A53">
        <v>100</v>
      </c>
      <c r="B53">
        <v>1</v>
      </c>
      <c r="C53">
        <v>5</v>
      </c>
      <c r="D53" s="1">
        <v>46523</v>
      </c>
      <c r="E53">
        <v>1905</v>
      </c>
      <c r="F53">
        <v>9</v>
      </c>
      <c r="G53">
        <v>4</v>
      </c>
      <c r="H53">
        <v>7</v>
      </c>
      <c r="I53" t="s">
        <v>59</v>
      </c>
      <c r="J53" t="s">
        <v>60</v>
      </c>
      <c r="K53" t="s">
        <v>12</v>
      </c>
      <c r="L53">
        <v>1</v>
      </c>
      <c r="M53">
        <v>0</v>
      </c>
      <c r="N53" t="s">
        <v>55</v>
      </c>
      <c r="O53" t="s">
        <v>75</v>
      </c>
      <c r="P53">
        <f t="shared" si="6"/>
        <v>2</v>
      </c>
      <c r="Q53">
        <f t="shared" si="7"/>
        <v>0</v>
      </c>
      <c r="R53">
        <f t="shared" si="8"/>
        <v>2</v>
      </c>
      <c r="S53" t="str">
        <f t="shared" si="9"/>
        <v>2-0</v>
      </c>
      <c r="T53">
        <f t="shared" si="10"/>
        <v>2</v>
      </c>
      <c r="U53">
        <f t="shared" si="11"/>
        <v>0</v>
      </c>
      <c r="V53" t="str">
        <f t="shared" si="12"/>
        <v>2-0</v>
      </c>
      <c r="W53">
        <f t="shared" si="13"/>
        <v>0</v>
      </c>
      <c r="X53">
        <f t="shared" si="14"/>
        <v>0</v>
      </c>
      <c r="Y53" t="str">
        <f t="shared" si="15"/>
        <v>0-0</v>
      </c>
      <c r="Z53">
        <f t="shared" si="16"/>
        <v>18</v>
      </c>
      <c r="AA53">
        <f t="shared" si="17"/>
        <v>18</v>
      </c>
      <c r="AB53">
        <f t="shared" si="18"/>
        <v>0</v>
      </c>
      <c r="AC53">
        <f t="shared" si="19"/>
        <v>5</v>
      </c>
      <c r="AD53">
        <f t="shared" si="20"/>
        <v>5</v>
      </c>
      <c r="AE53">
        <f t="shared" si="21"/>
        <v>0</v>
      </c>
      <c r="AF53">
        <f t="shared" si="22"/>
        <v>12</v>
      </c>
      <c r="AG53">
        <f t="shared" si="23"/>
        <v>12</v>
      </c>
      <c r="AH53">
        <f t="shared" si="24"/>
        <v>0</v>
      </c>
      <c r="AI53" t="str">
        <f t="shared" si="25"/>
        <v>5-1</v>
      </c>
      <c r="AJ53" t="str">
        <f t="shared" si="26"/>
        <v>5-0</v>
      </c>
      <c r="AK53">
        <f>INDEX(Table1[runs],MATCH(AJ53,Table1[ID],0))</f>
        <v>1</v>
      </c>
      <c r="AL53">
        <f t="shared" si="27"/>
        <v>1</v>
      </c>
      <c r="AM53">
        <f>Table1[[#This Row],[Total Runs]]^2</f>
        <v>25</v>
      </c>
      <c r="AN53" s="2">
        <f>Table1[[#This Row],[Total RA]]^2</f>
        <v>1</v>
      </c>
      <c r="AO53" s="2">
        <f>Table1[[#This Row],[Total Wins]]+Table1[[#This Row],[Total Losses]]</f>
        <v>2</v>
      </c>
      <c r="AP53" s="2">
        <f>Table1[[#This Row],[RS^2]]/(Table1[[#This Row],[RS^2]]+Table1[[#This Row],[RA^2]])</f>
        <v>0.96153846153846156</v>
      </c>
      <c r="AQ53" s="2">
        <f>ROUND(Table1[[#This Row],[WP]]*Table1[[#This Row],[GP]],0)</f>
        <v>2</v>
      </c>
      <c r="AR53" s="2">
        <f>Table1[[#This Row],[GP]]-Table1[[#This Row],[PyThag Win]]</f>
        <v>0</v>
      </c>
      <c r="AS53" s="2" t="str">
        <f>Table1[[#This Row],[PyThag Win]]&amp;"-"&amp;Table1[[#This Row],[Pythag Loss]]</f>
        <v>2-0</v>
      </c>
    </row>
    <row r="54" spans="1:45" x14ac:dyDescent="0.2">
      <c r="A54">
        <v>100</v>
      </c>
      <c r="B54">
        <v>1</v>
      </c>
      <c r="C54">
        <v>9</v>
      </c>
      <c r="D54" s="1">
        <v>46524</v>
      </c>
      <c r="E54">
        <v>1905</v>
      </c>
      <c r="F54">
        <v>11</v>
      </c>
      <c r="G54">
        <v>7</v>
      </c>
      <c r="H54">
        <v>11</v>
      </c>
      <c r="I54" t="s">
        <v>59</v>
      </c>
      <c r="J54" t="s">
        <v>60</v>
      </c>
      <c r="K54" t="s">
        <v>12</v>
      </c>
      <c r="L54">
        <v>1</v>
      </c>
      <c r="M54">
        <v>0</v>
      </c>
      <c r="N54" t="s">
        <v>55</v>
      </c>
      <c r="O54" t="s">
        <v>75</v>
      </c>
      <c r="P54">
        <f t="shared" si="6"/>
        <v>3</v>
      </c>
      <c r="Q54">
        <f t="shared" si="7"/>
        <v>0</v>
      </c>
      <c r="R54">
        <f t="shared" si="8"/>
        <v>3</v>
      </c>
      <c r="S54" t="str">
        <f t="shared" si="9"/>
        <v>3-0</v>
      </c>
      <c r="T54">
        <f t="shared" si="10"/>
        <v>3</v>
      </c>
      <c r="U54">
        <f t="shared" si="11"/>
        <v>0</v>
      </c>
      <c r="V54" t="str">
        <f t="shared" si="12"/>
        <v>3-0</v>
      </c>
      <c r="W54">
        <f t="shared" si="13"/>
        <v>0</v>
      </c>
      <c r="X54">
        <f t="shared" si="14"/>
        <v>0</v>
      </c>
      <c r="Y54" t="str">
        <f t="shared" si="15"/>
        <v>0-0</v>
      </c>
      <c r="Z54">
        <f t="shared" si="16"/>
        <v>29</v>
      </c>
      <c r="AA54">
        <f t="shared" si="17"/>
        <v>29</v>
      </c>
      <c r="AB54">
        <f t="shared" si="18"/>
        <v>0</v>
      </c>
      <c r="AC54">
        <f t="shared" si="19"/>
        <v>12</v>
      </c>
      <c r="AD54">
        <f t="shared" si="20"/>
        <v>12</v>
      </c>
      <c r="AE54">
        <f t="shared" si="21"/>
        <v>0</v>
      </c>
      <c r="AF54">
        <f t="shared" si="22"/>
        <v>23</v>
      </c>
      <c r="AG54">
        <f t="shared" si="23"/>
        <v>23</v>
      </c>
      <c r="AH54">
        <f t="shared" si="24"/>
        <v>0</v>
      </c>
      <c r="AI54" t="str">
        <f t="shared" si="25"/>
        <v>9-1</v>
      </c>
      <c r="AJ54" t="str">
        <f t="shared" si="26"/>
        <v>9-0</v>
      </c>
      <c r="AK54">
        <f>INDEX(Table1[runs],MATCH(AJ54,Table1[ID],0))</f>
        <v>5</v>
      </c>
      <c r="AL54">
        <f t="shared" si="27"/>
        <v>6</v>
      </c>
      <c r="AM54">
        <f>Table1[[#This Row],[Total Runs]]^2</f>
        <v>144</v>
      </c>
      <c r="AN54" s="2">
        <f>Table1[[#This Row],[Total RA]]^2</f>
        <v>36</v>
      </c>
      <c r="AO54" s="2">
        <f>Table1[[#This Row],[Total Wins]]+Table1[[#This Row],[Total Losses]]</f>
        <v>3</v>
      </c>
      <c r="AP54" s="2">
        <f>Table1[[#This Row],[RS^2]]/(Table1[[#This Row],[RS^2]]+Table1[[#This Row],[RA^2]])</f>
        <v>0.8</v>
      </c>
      <c r="AQ54" s="2">
        <f>ROUND(Table1[[#This Row],[WP]]*Table1[[#This Row],[GP]],0)</f>
        <v>2</v>
      </c>
      <c r="AR54" s="2">
        <f>Table1[[#This Row],[GP]]-Table1[[#This Row],[PyThag Win]]</f>
        <v>1</v>
      </c>
      <c r="AS54" s="2" t="str">
        <f>Table1[[#This Row],[PyThag Win]]&amp;"-"&amp;Table1[[#This Row],[Pythag Loss]]</f>
        <v>2-1</v>
      </c>
    </row>
    <row r="55" spans="1:45" x14ac:dyDescent="0.2">
      <c r="A55">
        <v>100</v>
      </c>
      <c r="B55">
        <v>1</v>
      </c>
      <c r="C55">
        <v>17</v>
      </c>
      <c r="D55" s="1">
        <v>46527</v>
      </c>
      <c r="E55">
        <v>1905</v>
      </c>
      <c r="F55">
        <v>9</v>
      </c>
      <c r="G55">
        <v>4</v>
      </c>
      <c r="H55">
        <v>3</v>
      </c>
      <c r="I55" t="s">
        <v>59</v>
      </c>
      <c r="J55" t="s">
        <v>60</v>
      </c>
      <c r="K55" t="s">
        <v>12</v>
      </c>
      <c r="L55">
        <v>0</v>
      </c>
      <c r="M55">
        <v>1</v>
      </c>
      <c r="N55" t="s">
        <v>55</v>
      </c>
      <c r="O55" t="s">
        <v>75</v>
      </c>
      <c r="P55">
        <f t="shared" si="6"/>
        <v>3</v>
      </c>
      <c r="Q55">
        <f t="shared" si="7"/>
        <v>1</v>
      </c>
      <c r="R55">
        <f t="shared" si="8"/>
        <v>2</v>
      </c>
      <c r="S55" t="str">
        <f t="shared" si="9"/>
        <v>3-1</v>
      </c>
      <c r="T55">
        <f t="shared" si="10"/>
        <v>3</v>
      </c>
      <c r="U55">
        <f t="shared" si="11"/>
        <v>1</v>
      </c>
      <c r="V55" t="str">
        <f t="shared" si="12"/>
        <v>3-1</v>
      </c>
      <c r="W55">
        <f t="shared" si="13"/>
        <v>0</v>
      </c>
      <c r="X55">
        <f t="shared" si="14"/>
        <v>0</v>
      </c>
      <c r="Y55" t="str">
        <f t="shared" si="15"/>
        <v>0-0</v>
      </c>
      <c r="Z55">
        <f t="shared" si="16"/>
        <v>38</v>
      </c>
      <c r="AA55">
        <f t="shared" si="17"/>
        <v>38</v>
      </c>
      <c r="AB55">
        <f t="shared" si="18"/>
        <v>0</v>
      </c>
      <c r="AC55">
        <f t="shared" si="19"/>
        <v>16</v>
      </c>
      <c r="AD55">
        <f t="shared" si="20"/>
        <v>16</v>
      </c>
      <c r="AE55">
        <f t="shared" si="21"/>
        <v>0</v>
      </c>
      <c r="AF55">
        <f t="shared" si="22"/>
        <v>26</v>
      </c>
      <c r="AG55">
        <f t="shared" si="23"/>
        <v>26</v>
      </c>
      <c r="AH55">
        <f t="shared" si="24"/>
        <v>0</v>
      </c>
      <c r="AI55" t="str">
        <f t="shared" si="25"/>
        <v>17-0</v>
      </c>
      <c r="AJ55" t="str">
        <f t="shared" si="26"/>
        <v>17-1</v>
      </c>
      <c r="AK55">
        <f>INDEX(Table1[runs],MATCH(AJ55,Table1[ID],0))</f>
        <v>8</v>
      </c>
      <c r="AL55">
        <f t="shared" si="27"/>
        <v>14</v>
      </c>
      <c r="AM55">
        <f>Table1[[#This Row],[Total Runs]]^2</f>
        <v>256</v>
      </c>
      <c r="AN55" s="2">
        <f>Table1[[#This Row],[Total RA]]^2</f>
        <v>196</v>
      </c>
      <c r="AO55" s="2">
        <f>Table1[[#This Row],[Total Wins]]+Table1[[#This Row],[Total Losses]]</f>
        <v>4</v>
      </c>
      <c r="AP55" s="2">
        <f>Table1[[#This Row],[RS^2]]/(Table1[[#This Row],[RS^2]]+Table1[[#This Row],[RA^2]])</f>
        <v>0.5663716814159292</v>
      </c>
      <c r="AQ55" s="2">
        <f>ROUND(Table1[[#This Row],[WP]]*Table1[[#This Row],[GP]],0)</f>
        <v>2</v>
      </c>
      <c r="AR55" s="2">
        <f>Table1[[#This Row],[GP]]-Table1[[#This Row],[PyThag Win]]</f>
        <v>2</v>
      </c>
      <c r="AS55" s="2" t="str">
        <f>Table1[[#This Row],[PyThag Win]]&amp;"-"&amp;Table1[[#This Row],[Pythag Loss]]</f>
        <v>2-2</v>
      </c>
    </row>
    <row r="56" spans="1:45" x14ac:dyDescent="0.2">
      <c r="A56">
        <v>100</v>
      </c>
      <c r="B56">
        <v>1</v>
      </c>
      <c r="C56">
        <v>21</v>
      </c>
      <c r="D56" s="1">
        <v>46528</v>
      </c>
      <c r="E56">
        <v>1905</v>
      </c>
      <c r="F56">
        <v>9</v>
      </c>
      <c r="G56">
        <v>9</v>
      </c>
      <c r="H56">
        <v>10</v>
      </c>
      <c r="I56" t="s">
        <v>59</v>
      </c>
      <c r="J56" t="s">
        <v>60</v>
      </c>
      <c r="K56" t="s">
        <v>12</v>
      </c>
      <c r="L56">
        <v>1</v>
      </c>
      <c r="M56">
        <v>0</v>
      </c>
      <c r="N56" t="s">
        <v>55</v>
      </c>
      <c r="O56" t="s">
        <v>75</v>
      </c>
      <c r="P56">
        <f t="shared" si="6"/>
        <v>4</v>
      </c>
      <c r="Q56">
        <f t="shared" si="7"/>
        <v>1</v>
      </c>
      <c r="R56">
        <f t="shared" si="8"/>
        <v>3</v>
      </c>
      <c r="S56" t="str">
        <f t="shared" si="9"/>
        <v>4-1</v>
      </c>
      <c r="T56">
        <f t="shared" si="10"/>
        <v>4</v>
      </c>
      <c r="U56">
        <f t="shared" si="11"/>
        <v>1</v>
      </c>
      <c r="V56" t="str">
        <f t="shared" si="12"/>
        <v>4-1</v>
      </c>
      <c r="W56">
        <f t="shared" si="13"/>
        <v>0</v>
      </c>
      <c r="X56">
        <f t="shared" si="14"/>
        <v>0</v>
      </c>
      <c r="Y56" t="str">
        <f t="shared" si="15"/>
        <v>0-0</v>
      </c>
      <c r="Z56">
        <f t="shared" si="16"/>
        <v>47</v>
      </c>
      <c r="AA56">
        <f t="shared" si="17"/>
        <v>47</v>
      </c>
      <c r="AB56">
        <f t="shared" si="18"/>
        <v>0</v>
      </c>
      <c r="AC56">
        <f t="shared" si="19"/>
        <v>25</v>
      </c>
      <c r="AD56">
        <f t="shared" si="20"/>
        <v>25</v>
      </c>
      <c r="AE56">
        <f t="shared" si="21"/>
        <v>0</v>
      </c>
      <c r="AF56">
        <f t="shared" si="22"/>
        <v>36</v>
      </c>
      <c r="AG56">
        <f t="shared" si="23"/>
        <v>36</v>
      </c>
      <c r="AH56">
        <f t="shared" si="24"/>
        <v>0</v>
      </c>
      <c r="AI56" t="str">
        <f t="shared" si="25"/>
        <v>21-1</v>
      </c>
      <c r="AJ56" t="str">
        <f t="shared" si="26"/>
        <v>21-0</v>
      </c>
      <c r="AK56">
        <f>INDEX(Table1[runs],MATCH(AJ56,Table1[ID],0))</f>
        <v>2</v>
      </c>
      <c r="AL56">
        <f t="shared" si="27"/>
        <v>16</v>
      </c>
      <c r="AM56">
        <f>Table1[[#This Row],[Total Runs]]^2</f>
        <v>625</v>
      </c>
      <c r="AN56" s="2">
        <f>Table1[[#This Row],[Total RA]]^2</f>
        <v>256</v>
      </c>
      <c r="AO56" s="2">
        <f>Table1[[#This Row],[Total Wins]]+Table1[[#This Row],[Total Losses]]</f>
        <v>5</v>
      </c>
      <c r="AP56" s="2">
        <f>Table1[[#This Row],[RS^2]]/(Table1[[#This Row],[RS^2]]+Table1[[#This Row],[RA^2]])</f>
        <v>0.70942111237230421</v>
      </c>
      <c r="AQ56" s="2">
        <f>ROUND(Table1[[#This Row],[WP]]*Table1[[#This Row],[GP]],0)</f>
        <v>4</v>
      </c>
      <c r="AR56" s="2">
        <f>Table1[[#This Row],[GP]]-Table1[[#This Row],[PyThag Win]]</f>
        <v>1</v>
      </c>
      <c r="AS56" s="2" t="str">
        <f>Table1[[#This Row],[PyThag Win]]&amp;"-"&amp;Table1[[#This Row],[Pythag Loss]]</f>
        <v>4-1</v>
      </c>
    </row>
    <row r="57" spans="1:45" x14ac:dyDescent="0.2">
      <c r="A57">
        <v>100</v>
      </c>
      <c r="B57">
        <v>1</v>
      </c>
      <c r="C57">
        <v>25</v>
      </c>
      <c r="D57" s="1">
        <v>46529</v>
      </c>
      <c r="E57">
        <v>1905</v>
      </c>
      <c r="F57">
        <v>9</v>
      </c>
      <c r="G57">
        <v>4</v>
      </c>
      <c r="H57">
        <v>9</v>
      </c>
      <c r="I57" t="s">
        <v>59</v>
      </c>
      <c r="J57" t="s">
        <v>60</v>
      </c>
      <c r="K57" t="s">
        <v>13</v>
      </c>
      <c r="L57">
        <v>1</v>
      </c>
      <c r="M57">
        <v>0</v>
      </c>
      <c r="N57" t="s">
        <v>55</v>
      </c>
      <c r="O57" t="s">
        <v>75</v>
      </c>
      <c r="P57">
        <f t="shared" si="6"/>
        <v>5</v>
      </c>
      <c r="Q57">
        <f t="shared" si="7"/>
        <v>1</v>
      </c>
      <c r="R57">
        <f t="shared" si="8"/>
        <v>4</v>
      </c>
      <c r="S57" t="str">
        <f t="shared" si="9"/>
        <v>5-1</v>
      </c>
      <c r="T57">
        <f t="shared" si="10"/>
        <v>4</v>
      </c>
      <c r="U57">
        <f t="shared" si="11"/>
        <v>1</v>
      </c>
      <c r="V57" t="str">
        <f t="shared" si="12"/>
        <v>4-1</v>
      </c>
      <c r="W57">
        <f t="shared" si="13"/>
        <v>1</v>
      </c>
      <c r="X57">
        <f t="shared" si="14"/>
        <v>0</v>
      </c>
      <c r="Y57" t="str">
        <f t="shared" si="15"/>
        <v>1-0</v>
      </c>
      <c r="Z57">
        <f t="shared" si="16"/>
        <v>56</v>
      </c>
      <c r="AA57">
        <f t="shared" si="17"/>
        <v>47</v>
      </c>
      <c r="AB57">
        <f t="shared" si="18"/>
        <v>9</v>
      </c>
      <c r="AC57">
        <f t="shared" si="19"/>
        <v>29</v>
      </c>
      <c r="AD57">
        <f t="shared" si="20"/>
        <v>25</v>
      </c>
      <c r="AE57">
        <f t="shared" si="21"/>
        <v>4</v>
      </c>
      <c r="AF57">
        <f t="shared" si="22"/>
        <v>45</v>
      </c>
      <c r="AG57">
        <f t="shared" si="23"/>
        <v>36</v>
      </c>
      <c r="AH57">
        <f t="shared" si="24"/>
        <v>9</v>
      </c>
      <c r="AI57" t="str">
        <f t="shared" si="25"/>
        <v>25-1</v>
      </c>
      <c r="AJ57" t="str">
        <f t="shared" si="26"/>
        <v>25-0</v>
      </c>
      <c r="AK57">
        <f>INDEX(Table1[runs],MATCH(AJ57,Table1[ID],0))</f>
        <v>1</v>
      </c>
      <c r="AL57">
        <f t="shared" si="27"/>
        <v>17</v>
      </c>
      <c r="AM57">
        <f>Table1[[#This Row],[Total Runs]]^2</f>
        <v>841</v>
      </c>
      <c r="AN57" s="2">
        <f>Table1[[#This Row],[Total RA]]^2</f>
        <v>289</v>
      </c>
      <c r="AO57" s="2">
        <f>Table1[[#This Row],[Total Wins]]+Table1[[#This Row],[Total Losses]]</f>
        <v>6</v>
      </c>
      <c r="AP57" s="2">
        <f>Table1[[#This Row],[RS^2]]/(Table1[[#This Row],[RS^2]]+Table1[[#This Row],[RA^2]])</f>
        <v>0.74424778761061949</v>
      </c>
      <c r="AQ57" s="2">
        <f>ROUND(Table1[[#This Row],[WP]]*Table1[[#This Row],[GP]],0)</f>
        <v>4</v>
      </c>
      <c r="AR57" s="2">
        <f>Table1[[#This Row],[GP]]-Table1[[#This Row],[PyThag Win]]</f>
        <v>2</v>
      </c>
      <c r="AS57" s="2" t="str">
        <f>Table1[[#This Row],[PyThag Win]]&amp;"-"&amp;Table1[[#This Row],[Pythag Loss]]</f>
        <v>4-2</v>
      </c>
    </row>
    <row r="58" spans="1:45" x14ac:dyDescent="0.2">
      <c r="A58">
        <v>100</v>
      </c>
      <c r="B58">
        <v>1</v>
      </c>
      <c r="C58">
        <v>28</v>
      </c>
      <c r="D58" s="1">
        <v>46530</v>
      </c>
      <c r="E58">
        <v>1905</v>
      </c>
      <c r="F58">
        <v>9</v>
      </c>
      <c r="G58">
        <v>19</v>
      </c>
      <c r="H58">
        <v>22</v>
      </c>
      <c r="I58" t="s">
        <v>59</v>
      </c>
      <c r="J58" t="s">
        <v>60</v>
      </c>
      <c r="K58" t="s">
        <v>13</v>
      </c>
      <c r="L58">
        <v>1</v>
      </c>
      <c r="M58">
        <v>0</v>
      </c>
      <c r="N58" t="s">
        <v>55</v>
      </c>
      <c r="O58" t="s">
        <v>75</v>
      </c>
      <c r="P58">
        <f t="shared" si="6"/>
        <v>6</v>
      </c>
      <c r="Q58">
        <f t="shared" si="7"/>
        <v>1</v>
      </c>
      <c r="R58">
        <f t="shared" si="8"/>
        <v>5</v>
      </c>
      <c r="S58" t="str">
        <f t="shared" si="9"/>
        <v>6-1</v>
      </c>
      <c r="T58">
        <f t="shared" si="10"/>
        <v>4</v>
      </c>
      <c r="U58">
        <f t="shared" si="11"/>
        <v>1</v>
      </c>
      <c r="V58" t="str">
        <f t="shared" si="12"/>
        <v>4-1</v>
      </c>
      <c r="W58">
        <f t="shared" si="13"/>
        <v>2</v>
      </c>
      <c r="X58">
        <f t="shared" si="14"/>
        <v>0</v>
      </c>
      <c r="Y58" t="str">
        <f t="shared" si="15"/>
        <v>2-0</v>
      </c>
      <c r="Z58">
        <f t="shared" si="16"/>
        <v>65</v>
      </c>
      <c r="AA58">
        <f t="shared" si="17"/>
        <v>47</v>
      </c>
      <c r="AB58">
        <f t="shared" si="18"/>
        <v>18</v>
      </c>
      <c r="AC58">
        <f t="shared" si="19"/>
        <v>48</v>
      </c>
      <c r="AD58">
        <f t="shared" si="20"/>
        <v>25</v>
      </c>
      <c r="AE58">
        <f t="shared" si="21"/>
        <v>23</v>
      </c>
      <c r="AF58">
        <f t="shared" si="22"/>
        <v>67</v>
      </c>
      <c r="AG58">
        <f t="shared" si="23"/>
        <v>36</v>
      </c>
      <c r="AH58">
        <f t="shared" si="24"/>
        <v>31</v>
      </c>
      <c r="AI58" t="str">
        <f t="shared" si="25"/>
        <v>28-1</v>
      </c>
      <c r="AJ58" t="str">
        <f t="shared" si="26"/>
        <v>28-0</v>
      </c>
      <c r="AK58">
        <f>INDEX(Table1[runs],MATCH(AJ58,Table1[ID],0))</f>
        <v>6</v>
      </c>
      <c r="AL58">
        <f t="shared" si="27"/>
        <v>23</v>
      </c>
      <c r="AM58">
        <f>Table1[[#This Row],[Total Runs]]^2</f>
        <v>2304</v>
      </c>
      <c r="AN58" s="2">
        <f>Table1[[#This Row],[Total RA]]^2</f>
        <v>529</v>
      </c>
      <c r="AO58" s="2">
        <f>Table1[[#This Row],[Total Wins]]+Table1[[#This Row],[Total Losses]]</f>
        <v>7</v>
      </c>
      <c r="AP58" s="2">
        <f>Table1[[#This Row],[RS^2]]/(Table1[[#This Row],[RS^2]]+Table1[[#This Row],[RA^2]])</f>
        <v>0.81327214966466643</v>
      </c>
      <c r="AQ58" s="2">
        <f>ROUND(Table1[[#This Row],[WP]]*Table1[[#This Row],[GP]],0)</f>
        <v>6</v>
      </c>
      <c r="AR58" s="2">
        <f>Table1[[#This Row],[GP]]-Table1[[#This Row],[PyThag Win]]</f>
        <v>1</v>
      </c>
      <c r="AS58" s="2" t="str">
        <f>Table1[[#This Row],[PyThag Win]]&amp;"-"&amp;Table1[[#This Row],[Pythag Loss]]</f>
        <v>6-1</v>
      </c>
    </row>
    <row r="59" spans="1:45" x14ac:dyDescent="0.2">
      <c r="A59">
        <v>100</v>
      </c>
      <c r="B59">
        <v>1</v>
      </c>
      <c r="C59">
        <v>29</v>
      </c>
      <c r="D59" s="1">
        <v>46532</v>
      </c>
      <c r="E59">
        <v>1905</v>
      </c>
      <c r="F59">
        <v>9</v>
      </c>
      <c r="G59">
        <v>4</v>
      </c>
      <c r="H59">
        <v>9</v>
      </c>
      <c r="I59" t="s">
        <v>59</v>
      </c>
      <c r="J59" t="s">
        <v>60</v>
      </c>
      <c r="K59" t="s">
        <v>13</v>
      </c>
      <c r="L59">
        <v>0</v>
      </c>
      <c r="M59">
        <v>1</v>
      </c>
      <c r="N59" t="s">
        <v>55</v>
      </c>
      <c r="O59" t="s">
        <v>75</v>
      </c>
      <c r="P59">
        <f t="shared" si="6"/>
        <v>6</v>
      </c>
      <c r="Q59">
        <f t="shared" si="7"/>
        <v>2</v>
      </c>
      <c r="R59">
        <f t="shared" si="8"/>
        <v>4</v>
      </c>
      <c r="S59" t="str">
        <f t="shared" si="9"/>
        <v>6-2</v>
      </c>
      <c r="T59">
        <f t="shared" si="10"/>
        <v>4</v>
      </c>
      <c r="U59">
        <f t="shared" si="11"/>
        <v>1</v>
      </c>
      <c r="V59" t="str">
        <f t="shared" si="12"/>
        <v>4-1</v>
      </c>
      <c r="W59">
        <f t="shared" si="13"/>
        <v>2</v>
      </c>
      <c r="X59">
        <f t="shared" si="14"/>
        <v>1</v>
      </c>
      <c r="Y59" t="str">
        <f t="shared" si="15"/>
        <v>2-1</v>
      </c>
      <c r="Z59">
        <f t="shared" si="16"/>
        <v>74</v>
      </c>
      <c r="AA59">
        <f t="shared" si="17"/>
        <v>47</v>
      </c>
      <c r="AB59">
        <f t="shared" si="18"/>
        <v>27</v>
      </c>
      <c r="AC59">
        <f t="shared" si="19"/>
        <v>52</v>
      </c>
      <c r="AD59">
        <f t="shared" si="20"/>
        <v>25</v>
      </c>
      <c r="AE59">
        <f t="shared" si="21"/>
        <v>27</v>
      </c>
      <c r="AF59">
        <f t="shared" si="22"/>
        <v>76</v>
      </c>
      <c r="AG59">
        <f t="shared" si="23"/>
        <v>36</v>
      </c>
      <c r="AH59">
        <f t="shared" si="24"/>
        <v>40</v>
      </c>
      <c r="AI59" t="str">
        <f t="shared" si="25"/>
        <v>29-0</v>
      </c>
      <c r="AJ59" t="str">
        <f t="shared" si="26"/>
        <v>29-1</v>
      </c>
      <c r="AK59">
        <f>INDEX(Table1[runs],MATCH(AJ59,Table1[ID],0))</f>
        <v>7</v>
      </c>
      <c r="AL59">
        <f t="shared" si="27"/>
        <v>30</v>
      </c>
      <c r="AM59">
        <f>Table1[[#This Row],[Total Runs]]^2</f>
        <v>2704</v>
      </c>
      <c r="AN59" s="2">
        <f>Table1[[#This Row],[Total RA]]^2</f>
        <v>900</v>
      </c>
      <c r="AO59" s="2">
        <f>Table1[[#This Row],[Total Wins]]+Table1[[#This Row],[Total Losses]]</f>
        <v>8</v>
      </c>
      <c r="AP59" s="2">
        <f>Table1[[#This Row],[RS^2]]/(Table1[[#This Row],[RS^2]]+Table1[[#This Row],[RA^2]])</f>
        <v>0.75027746947835738</v>
      </c>
      <c r="AQ59" s="2">
        <f>ROUND(Table1[[#This Row],[WP]]*Table1[[#This Row],[GP]],0)</f>
        <v>6</v>
      </c>
      <c r="AR59" s="2">
        <f>Table1[[#This Row],[GP]]-Table1[[#This Row],[PyThag Win]]</f>
        <v>2</v>
      </c>
      <c r="AS59" s="2" t="str">
        <f>Table1[[#This Row],[PyThag Win]]&amp;"-"&amp;Table1[[#This Row],[Pythag Loss]]</f>
        <v>6-2</v>
      </c>
    </row>
    <row r="60" spans="1:45" x14ac:dyDescent="0.2">
      <c r="A60">
        <v>100</v>
      </c>
      <c r="B60">
        <v>1</v>
      </c>
      <c r="C60">
        <v>32</v>
      </c>
      <c r="D60" s="1">
        <v>46533</v>
      </c>
      <c r="E60">
        <v>1905</v>
      </c>
      <c r="F60">
        <v>9</v>
      </c>
      <c r="G60">
        <v>1</v>
      </c>
      <c r="H60">
        <v>7</v>
      </c>
      <c r="I60" t="s">
        <v>59</v>
      </c>
      <c r="J60" t="s">
        <v>60</v>
      </c>
      <c r="K60" t="s">
        <v>13</v>
      </c>
      <c r="L60">
        <v>0</v>
      </c>
      <c r="M60">
        <v>1</v>
      </c>
      <c r="N60" t="s">
        <v>55</v>
      </c>
      <c r="O60" t="s">
        <v>75</v>
      </c>
      <c r="P60">
        <f t="shared" si="6"/>
        <v>6</v>
      </c>
      <c r="Q60">
        <f t="shared" si="7"/>
        <v>3</v>
      </c>
      <c r="R60">
        <f t="shared" si="8"/>
        <v>3</v>
      </c>
      <c r="S60" t="str">
        <f t="shared" si="9"/>
        <v>6-3</v>
      </c>
      <c r="T60">
        <f t="shared" si="10"/>
        <v>4</v>
      </c>
      <c r="U60">
        <f t="shared" si="11"/>
        <v>1</v>
      </c>
      <c r="V60" t="str">
        <f t="shared" si="12"/>
        <v>4-1</v>
      </c>
      <c r="W60">
        <f t="shared" si="13"/>
        <v>2</v>
      </c>
      <c r="X60">
        <f t="shared" si="14"/>
        <v>2</v>
      </c>
      <c r="Y60" t="str">
        <f t="shared" si="15"/>
        <v>2-2</v>
      </c>
      <c r="Z60">
        <f t="shared" si="16"/>
        <v>83</v>
      </c>
      <c r="AA60">
        <f t="shared" si="17"/>
        <v>47</v>
      </c>
      <c r="AB60">
        <f t="shared" si="18"/>
        <v>36</v>
      </c>
      <c r="AC60">
        <f t="shared" si="19"/>
        <v>53</v>
      </c>
      <c r="AD60">
        <f t="shared" si="20"/>
        <v>25</v>
      </c>
      <c r="AE60">
        <f t="shared" si="21"/>
        <v>28</v>
      </c>
      <c r="AF60">
        <f t="shared" si="22"/>
        <v>83</v>
      </c>
      <c r="AG60">
        <f t="shared" si="23"/>
        <v>36</v>
      </c>
      <c r="AH60">
        <f t="shared" si="24"/>
        <v>47</v>
      </c>
      <c r="AI60" t="str">
        <f t="shared" si="25"/>
        <v>32-0</v>
      </c>
      <c r="AJ60" t="str">
        <f t="shared" si="26"/>
        <v>32-1</v>
      </c>
      <c r="AK60">
        <f>INDEX(Table1[runs],MATCH(AJ60,Table1[ID],0))</f>
        <v>3</v>
      </c>
      <c r="AL60">
        <f t="shared" si="27"/>
        <v>33</v>
      </c>
      <c r="AM60">
        <f>Table1[[#This Row],[Total Runs]]^2</f>
        <v>2809</v>
      </c>
      <c r="AN60" s="2">
        <f>Table1[[#This Row],[Total RA]]^2</f>
        <v>1089</v>
      </c>
      <c r="AO60" s="2">
        <f>Table1[[#This Row],[Total Wins]]+Table1[[#This Row],[Total Losses]]</f>
        <v>9</v>
      </c>
      <c r="AP60" s="2">
        <f>Table1[[#This Row],[RS^2]]/(Table1[[#This Row],[RS^2]]+Table1[[#This Row],[RA^2]])</f>
        <v>0.72062596203181117</v>
      </c>
      <c r="AQ60" s="2">
        <f>ROUND(Table1[[#This Row],[WP]]*Table1[[#This Row],[GP]],0)</f>
        <v>6</v>
      </c>
      <c r="AR60" s="2">
        <f>Table1[[#This Row],[GP]]-Table1[[#This Row],[PyThag Win]]</f>
        <v>3</v>
      </c>
      <c r="AS60" s="2" t="str">
        <f>Table1[[#This Row],[PyThag Win]]&amp;"-"&amp;Table1[[#This Row],[Pythag Loss]]</f>
        <v>6-3</v>
      </c>
    </row>
    <row r="61" spans="1:45" x14ac:dyDescent="0.2">
      <c r="A61">
        <v>100</v>
      </c>
      <c r="B61">
        <v>1</v>
      </c>
      <c r="C61">
        <v>36</v>
      </c>
      <c r="D61" s="1">
        <v>46534</v>
      </c>
      <c r="E61">
        <v>1905</v>
      </c>
      <c r="F61">
        <v>9</v>
      </c>
      <c r="G61">
        <v>2</v>
      </c>
      <c r="H61">
        <v>7</v>
      </c>
      <c r="I61" t="s">
        <v>59</v>
      </c>
      <c r="J61" t="s">
        <v>60</v>
      </c>
      <c r="K61" t="s">
        <v>13</v>
      </c>
      <c r="L61">
        <v>1</v>
      </c>
      <c r="M61">
        <v>0</v>
      </c>
      <c r="N61" t="s">
        <v>55</v>
      </c>
      <c r="O61" t="s">
        <v>75</v>
      </c>
      <c r="P61">
        <f t="shared" si="6"/>
        <v>7</v>
      </c>
      <c r="Q61">
        <f t="shared" si="7"/>
        <v>3</v>
      </c>
      <c r="R61">
        <f t="shared" si="8"/>
        <v>4</v>
      </c>
      <c r="S61" t="str">
        <f t="shared" si="9"/>
        <v>7-3</v>
      </c>
      <c r="T61">
        <f t="shared" si="10"/>
        <v>4</v>
      </c>
      <c r="U61">
        <f t="shared" si="11"/>
        <v>1</v>
      </c>
      <c r="V61" t="str">
        <f t="shared" si="12"/>
        <v>4-1</v>
      </c>
      <c r="W61">
        <f t="shared" si="13"/>
        <v>3</v>
      </c>
      <c r="X61">
        <f t="shared" si="14"/>
        <v>2</v>
      </c>
      <c r="Y61" t="str">
        <f t="shared" si="15"/>
        <v>3-2</v>
      </c>
      <c r="Z61">
        <f t="shared" si="16"/>
        <v>92</v>
      </c>
      <c r="AA61">
        <f t="shared" si="17"/>
        <v>47</v>
      </c>
      <c r="AB61">
        <f t="shared" si="18"/>
        <v>45</v>
      </c>
      <c r="AC61">
        <f t="shared" si="19"/>
        <v>55</v>
      </c>
      <c r="AD61">
        <f t="shared" si="20"/>
        <v>25</v>
      </c>
      <c r="AE61">
        <f t="shared" si="21"/>
        <v>30</v>
      </c>
      <c r="AF61">
        <f t="shared" si="22"/>
        <v>90</v>
      </c>
      <c r="AG61">
        <f t="shared" si="23"/>
        <v>36</v>
      </c>
      <c r="AH61">
        <f t="shared" si="24"/>
        <v>54</v>
      </c>
      <c r="AI61" t="str">
        <f t="shared" si="25"/>
        <v>36-1</v>
      </c>
      <c r="AJ61" t="str">
        <f t="shared" si="26"/>
        <v>36-0</v>
      </c>
      <c r="AK61">
        <f>INDEX(Table1[runs],MATCH(AJ61,Table1[ID],0))</f>
        <v>1</v>
      </c>
      <c r="AL61">
        <f t="shared" si="27"/>
        <v>34</v>
      </c>
      <c r="AM61">
        <f>Table1[[#This Row],[Total Runs]]^2</f>
        <v>3025</v>
      </c>
      <c r="AN61" s="2">
        <f>Table1[[#This Row],[Total RA]]^2</f>
        <v>1156</v>
      </c>
      <c r="AO61" s="2">
        <f>Table1[[#This Row],[Total Wins]]+Table1[[#This Row],[Total Losses]]</f>
        <v>10</v>
      </c>
      <c r="AP61" s="2">
        <f>Table1[[#This Row],[RS^2]]/(Table1[[#This Row],[RS^2]]+Table1[[#This Row],[RA^2]])</f>
        <v>0.72351112174121024</v>
      </c>
      <c r="AQ61" s="2">
        <f>ROUND(Table1[[#This Row],[WP]]*Table1[[#This Row],[GP]],0)</f>
        <v>7</v>
      </c>
      <c r="AR61" s="2">
        <f>Table1[[#This Row],[GP]]-Table1[[#This Row],[PyThag Win]]</f>
        <v>3</v>
      </c>
      <c r="AS61" s="2" t="str">
        <f>Table1[[#This Row],[PyThag Win]]&amp;"-"&amp;Table1[[#This Row],[Pythag Loss]]</f>
        <v>7-3</v>
      </c>
    </row>
    <row r="62" spans="1:45" x14ac:dyDescent="0.2">
      <c r="A62">
        <v>100</v>
      </c>
      <c r="B62">
        <v>1</v>
      </c>
      <c r="C62">
        <v>45</v>
      </c>
      <c r="D62" s="1">
        <v>46537</v>
      </c>
      <c r="E62">
        <v>1905</v>
      </c>
      <c r="F62">
        <v>9</v>
      </c>
      <c r="G62">
        <v>4</v>
      </c>
      <c r="H62">
        <v>8</v>
      </c>
      <c r="I62" t="s">
        <v>59</v>
      </c>
      <c r="J62" t="s">
        <v>60</v>
      </c>
      <c r="K62" t="s">
        <v>12</v>
      </c>
      <c r="L62">
        <v>0</v>
      </c>
      <c r="M62">
        <v>1</v>
      </c>
      <c r="N62" t="s">
        <v>55</v>
      </c>
      <c r="O62" t="s">
        <v>75</v>
      </c>
      <c r="P62">
        <f t="shared" si="6"/>
        <v>7</v>
      </c>
      <c r="Q62">
        <f t="shared" si="7"/>
        <v>4</v>
      </c>
      <c r="R62">
        <f t="shared" si="8"/>
        <v>3</v>
      </c>
      <c r="S62" t="str">
        <f t="shared" si="9"/>
        <v>7-4</v>
      </c>
      <c r="T62">
        <f t="shared" si="10"/>
        <v>4</v>
      </c>
      <c r="U62">
        <f t="shared" si="11"/>
        <v>2</v>
      </c>
      <c r="V62" t="str">
        <f t="shared" si="12"/>
        <v>4-2</v>
      </c>
      <c r="W62">
        <f t="shared" si="13"/>
        <v>3</v>
      </c>
      <c r="X62">
        <f t="shared" si="14"/>
        <v>2</v>
      </c>
      <c r="Y62" t="str">
        <f t="shared" si="15"/>
        <v>3-2</v>
      </c>
      <c r="Z62">
        <f t="shared" si="16"/>
        <v>101</v>
      </c>
      <c r="AA62">
        <f t="shared" si="17"/>
        <v>56</v>
      </c>
      <c r="AB62">
        <f t="shared" si="18"/>
        <v>45</v>
      </c>
      <c r="AC62">
        <f t="shared" si="19"/>
        <v>59</v>
      </c>
      <c r="AD62">
        <f t="shared" si="20"/>
        <v>29</v>
      </c>
      <c r="AE62">
        <f t="shared" si="21"/>
        <v>30</v>
      </c>
      <c r="AF62">
        <f t="shared" si="22"/>
        <v>98</v>
      </c>
      <c r="AG62">
        <f t="shared" si="23"/>
        <v>44</v>
      </c>
      <c r="AH62">
        <f t="shared" si="24"/>
        <v>54</v>
      </c>
      <c r="AI62" t="str">
        <f t="shared" si="25"/>
        <v>45-0</v>
      </c>
      <c r="AJ62" t="str">
        <f t="shared" si="26"/>
        <v>45-1</v>
      </c>
      <c r="AK62">
        <f>INDEX(Table1[runs],MATCH(AJ62,Table1[ID],0))</f>
        <v>20</v>
      </c>
      <c r="AL62">
        <f t="shared" si="27"/>
        <v>54</v>
      </c>
      <c r="AM62">
        <f>Table1[[#This Row],[Total Runs]]^2</f>
        <v>3481</v>
      </c>
      <c r="AN62" s="2">
        <f>Table1[[#This Row],[Total RA]]^2</f>
        <v>2916</v>
      </c>
      <c r="AO62" s="2">
        <f>Table1[[#This Row],[Total Wins]]+Table1[[#This Row],[Total Losses]]</f>
        <v>11</v>
      </c>
      <c r="AP62" s="2">
        <f>Table1[[#This Row],[RS^2]]/(Table1[[#This Row],[RS^2]]+Table1[[#This Row],[RA^2]])</f>
        <v>0.54416132562138497</v>
      </c>
      <c r="AQ62" s="2">
        <f>ROUND(Table1[[#This Row],[WP]]*Table1[[#This Row],[GP]],0)</f>
        <v>6</v>
      </c>
      <c r="AR62" s="2">
        <f>Table1[[#This Row],[GP]]-Table1[[#This Row],[PyThag Win]]</f>
        <v>5</v>
      </c>
      <c r="AS62" s="2" t="str">
        <f>Table1[[#This Row],[PyThag Win]]&amp;"-"&amp;Table1[[#This Row],[Pythag Loss]]</f>
        <v>6-5</v>
      </c>
    </row>
    <row r="63" spans="1:45" x14ac:dyDescent="0.2">
      <c r="A63">
        <v>100</v>
      </c>
      <c r="B63">
        <v>1</v>
      </c>
      <c r="C63">
        <v>49</v>
      </c>
      <c r="D63" s="1">
        <v>46538</v>
      </c>
      <c r="E63">
        <v>1905</v>
      </c>
      <c r="F63">
        <v>9</v>
      </c>
      <c r="G63">
        <v>7</v>
      </c>
      <c r="H63">
        <v>6</v>
      </c>
      <c r="I63" t="s">
        <v>59</v>
      </c>
      <c r="J63" t="s">
        <v>60</v>
      </c>
      <c r="K63" t="s">
        <v>12</v>
      </c>
      <c r="L63">
        <v>1</v>
      </c>
      <c r="M63">
        <v>0</v>
      </c>
      <c r="N63" t="s">
        <v>55</v>
      </c>
      <c r="O63" t="s">
        <v>75</v>
      </c>
      <c r="P63">
        <f t="shared" si="6"/>
        <v>8</v>
      </c>
      <c r="Q63">
        <f t="shared" si="7"/>
        <v>4</v>
      </c>
      <c r="R63">
        <f t="shared" si="8"/>
        <v>4</v>
      </c>
      <c r="S63" t="str">
        <f t="shared" si="9"/>
        <v>8-4</v>
      </c>
      <c r="T63">
        <f t="shared" si="10"/>
        <v>5</v>
      </c>
      <c r="U63">
        <f t="shared" si="11"/>
        <v>2</v>
      </c>
      <c r="V63" t="str">
        <f t="shared" si="12"/>
        <v>5-2</v>
      </c>
      <c r="W63">
        <f t="shared" si="13"/>
        <v>3</v>
      </c>
      <c r="X63">
        <f t="shared" si="14"/>
        <v>2</v>
      </c>
      <c r="Y63" t="str">
        <f t="shared" si="15"/>
        <v>3-2</v>
      </c>
      <c r="Z63">
        <f t="shared" si="16"/>
        <v>110</v>
      </c>
      <c r="AA63">
        <f t="shared" si="17"/>
        <v>65</v>
      </c>
      <c r="AB63">
        <f t="shared" si="18"/>
        <v>45</v>
      </c>
      <c r="AC63">
        <f t="shared" si="19"/>
        <v>66</v>
      </c>
      <c r="AD63">
        <f t="shared" si="20"/>
        <v>36</v>
      </c>
      <c r="AE63">
        <f t="shared" si="21"/>
        <v>30</v>
      </c>
      <c r="AF63">
        <f t="shared" si="22"/>
        <v>104</v>
      </c>
      <c r="AG63">
        <f t="shared" si="23"/>
        <v>50</v>
      </c>
      <c r="AH63">
        <f t="shared" si="24"/>
        <v>54</v>
      </c>
      <c r="AI63" t="str">
        <f t="shared" si="25"/>
        <v>49-1</v>
      </c>
      <c r="AJ63" t="str">
        <f t="shared" si="26"/>
        <v>49-0</v>
      </c>
      <c r="AK63">
        <f>INDEX(Table1[runs],MATCH(AJ63,Table1[ID],0))</f>
        <v>0</v>
      </c>
      <c r="AL63">
        <f t="shared" si="27"/>
        <v>54</v>
      </c>
      <c r="AM63">
        <f>Table1[[#This Row],[Total Runs]]^2</f>
        <v>4356</v>
      </c>
      <c r="AN63" s="2">
        <f>Table1[[#This Row],[Total RA]]^2</f>
        <v>2916</v>
      </c>
      <c r="AO63" s="2">
        <f>Table1[[#This Row],[Total Wins]]+Table1[[#This Row],[Total Losses]]</f>
        <v>12</v>
      </c>
      <c r="AP63" s="2">
        <f>Table1[[#This Row],[RS^2]]/(Table1[[#This Row],[RS^2]]+Table1[[#This Row],[RA^2]])</f>
        <v>0.59900990099009899</v>
      </c>
      <c r="AQ63" s="2">
        <f>ROUND(Table1[[#This Row],[WP]]*Table1[[#This Row],[GP]],0)</f>
        <v>7</v>
      </c>
      <c r="AR63" s="2">
        <f>Table1[[#This Row],[GP]]-Table1[[#This Row],[PyThag Win]]</f>
        <v>5</v>
      </c>
      <c r="AS63" s="2" t="str">
        <f>Table1[[#This Row],[PyThag Win]]&amp;"-"&amp;Table1[[#This Row],[Pythag Loss]]</f>
        <v>7-5</v>
      </c>
    </row>
    <row r="64" spans="1:45" x14ac:dyDescent="0.2">
      <c r="A64">
        <v>100</v>
      </c>
      <c r="B64">
        <v>1</v>
      </c>
      <c r="C64">
        <v>53</v>
      </c>
      <c r="D64" s="1">
        <v>46539</v>
      </c>
      <c r="E64">
        <v>1905</v>
      </c>
      <c r="F64">
        <v>9</v>
      </c>
      <c r="G64">
        <v>2</v>
      </c>
      <c r="H64">
        <v>9</v>
      </c>
      <c r="I64" t="s">
        <v>59</v>
      </c>
      <c r="J64" t="s">
        <v>60</v>
      </c>
      <c r="K64" t="s">
        <v>12</v>
      </c>
      <c r="L64">
        <v>0</v>
      </c>
      <c r="M64">
        <v>1</v>
      </c>
      <c r="N64" t="s">
        <v>55</v>
      </c>
      <c r="O64" t="s">
        <v>75</v>
      </c>
      <c r="P64">
        <f t="shared" si="6"/>
        <v>8</v>
      </c>
      <c r="Q64">
        <f t="shared" si="7"/>
        <v>5</v>
      </c>
      <c r="R64">
        <f t="shared" si="8"/>
        <v>3</v>
      </c>
      <c r="S64" t="str">
        <f t="shared" si="9"/>
        <v>8-5</v>
      </c>
      <c r="T64">
        <f t="shared" si="10"/>
        <v>5</v>
      </c>
      <c r="U64">
        <f t="shared" si="11"/>
        <v>3</v>
      </c>
      <c r="V64" t="str">
        <f t="shared" si="12"/>
        <v>5-3</v>
      </c>
      <c r="W64">
        <f t="shared" si="13"/>
        <v>3</v>
      </c>
      <c r="X64">
        <f t="shared" si="14"/>
        <v>2</v>
      </c>
      <c r="Y64" t="str">
        <f t="shared" si="15"/>
        <v>3-2</v>
      </c>
      <c r="Z64">
        <f t="shared" si="16"/>
        <v>119</v>
      </c>
      <c r="AA64">
        <f t="shared" si="17"/>
        <v>74</v>
      </c>
      <c r="AB64">
        <f t="shared" si="18"/>
        <v>45</v>
      </c>
      <c r="AC64">
        <f t="shared" si="19"/>
        <v>68</v>
      </c>
      <c r="AD64">
        <f t="shared" si="20"/>
        <v>38</v>
      </c>
      <c r="AE64">
        <f t="shared" si="21"/>
        <v>30</v>
      </c>
      <c r="AF64">
        <f t="shared" si="22"/>
        <v>113</v>
      </c>
      <c r="AG64">
        <f t="shared" si="23"/>
        <v>59</v>
      </c>
      <c r="AH64">
        <f t="shared" si="24"/>
        <v>54</v>
      </c>
      <c r="AI64" t="str">
        <f t="shared" si="25"/>
        <v>53-0</v>
      </c>
      <c r="AJ64" t="str">
        <f t="shared" si="26"/>
        <v>53-1</v>
      </c>
      <c r="AK64">
        <f>INDEX(Table1[runs],MATCH(AJ64,Table1[ID],0))</f>
        <v>5</v>
      </c>
      <c r="AL64">
        <f t="shared" si="27"/>
        <v>59</v>
      </c>
      <c r="AM64">
        <f>Table1[[#This Row],[Total Runs]]^2</f>
        <v>4624</v>
      </c>
      <c r="AN64" s="2">
        <f>Table1[[#This Row],[Total RA]]^2</f>
        <v>3481</v>
      </c>
      <c r="AO64" s="2">
        <f>Table1[[#This Row],[Total Wins]]+Table1[[#This Row],[Total Losses]]</f>
        <v>13</v>
      </c>
      <c r="AP64" s="2">
        <f>Table1[[#This Row],[RS^2]]/(Table1[[#This Row],[RS^2]]+Table1[[#This Row],[RA^2]])</f>
        <v>0.57051202961135106</v>
      </c>
      <c r="AQ64" s="2">
        <f>ROUND(Table1[[#This Row],[WP]]*Table1[[#This Row],[GP]],0)</f>
        <v>7</v>
      </c>
      <c r="AR64" s="2">
        <f>Table1[[#This Row],[GP]]-Table1[[#This Row],[PyThag Win]]</f>
        <v>6</v>
      </c>
      <c r="AS64" s="2" t="str">
        <f>Table1[[#This Row],[PyThag Win]]&amp;"-"&amp;Table1[[#This Row],[Pythag Loss]]</f>
        <v>7-6</v>
      </c>
    </row>
    <row r="65" spans="1:45" x14ac:dyDescent="0.2">
      <c r="A65">
        <v>100</v>
      </c>
      <c r="B65">
        <v>1</v>
      </c>
      <c r="C65">
        <v>56</v>
      </c>
      <c r="D65" s="1">
        <v>46542</v>
      </c>
      <c r="E65">
        <v>1905</v>
      </c>
      <c r="F65">
        <v>10</v>
      </c>
      <c r="G65">
        <v>5</v>
      </c>
      <c r="H65">
        <v>6</v>
      </c>
      <c r="I65" t="s">
        <v>59</v>
      </c>
      <c r="J65" t="s">
        <v>60</v>
      </c>
      <c r="K65" t="s">
        <v>12</v>
      </c>
      <c r="L65">
        <v>0</v>
      </c>
      <c r="M65">
        <v>1</v>
      </c>
      <c r="N65" t="s">
        <v>55</v>
      </c>
      <c r="O65" t="s">
        <v>75</v>
      </c>
      <c r="P65">
        <f t="shared" si="6"/>
        <v>8</v>
      </c>
      <c r="Q65">
        <f t="shared" si="7"/>
        <v>6</v>
      </c>
      <c r="R65">
        <f t="shared" si="8"/>
        <v>2</v>
      </c>
      <c r="S65" t="str">
        <f t="shared" si="9"/>
        <v>8-6</v>
      </c>
      <c r="T65">
        <f t="shared" si="10"/>
        <v>5</v>
      </c>
      <c r="U65">
        <f t="shared" si="11"/>
        <v>4</v>
      </c>
      <c r="V65" t="str">
        <f t="shared" si="12"/>
        <v>5-4</v>
      </c>
      <c r="W65">
        <f t="shared" si="13"/>
        <v>3</v>
      </c>
      <c r="X65">
        <f t="shared" si="14"/>
        <v>2</v>
      </c>
      <c r="Y65" t="str">
        <f t="shared" si="15"/>
        <v>3-2</v>
      </c>
      <c r="Z65">
        <f t="shared" si="16"/>
        <v>129</v>
      </c>
      <c r="AA65">
        <f t="shared" si="17"/>
        <v>84</v>
      </c>
      <c r="AB65">
        <f t="shared" si="18"/>
        <v>45</v>
      </c>
      <c r="AC65">
        <f t="shared" si="19"/>
        <v>73</v>
      </c>
      <c r="AD65">
        <f t="shared" si="20"/>
        <v>43</v>
      </c>
      <c r="AE65">
        <f t="shared" si="21"/>
        <v>30</v>
      </c>
      <c r="AF65">
        <f t="shared" si="22"/>
        <v>119</v>
      </c>
      <c r="AG65">
        <f t="shared" si="23"/>
        <v>65</v>
      </c>
      <c r="AH65">
        <f t="shared" si="24"/>
        <v>54</v>
      </c>
      <c r="AI65" t="str">
        <f t="shared" si="25"/>
        <v>56-0</v>
      </c>
      <c r="AJ65" t="str">
        <f t="shared" si="26"/>
        <v>56-1</v>
      </c>
      <c r="AK65">
        <f>INDEX(Table1[runs],MATCH(AJ65,Table1[ID],0))</f>
        <v>6</v>
      </c>
      <c r="AL65">
        <f t="shared" si="27"/>
        <v>65</v>
      </c>
      <c r="AM65">
        <f>Table1[[#This Row],[Total Runs]]^2</f>
        <v>5329</v>
      </c>
      <c r="AN65" s="2">
        <f>Table1[[#This Row],[Total RA]]^2</f>
        <v>4225</v>
      </c>
      <c r="AO65" s="2">
        <f>Table1[[#This Row],[Total Wins]]+Table1[[#This Row],[Total Losses]]</f>
        <v>14</v>
      </c>
      <c r="AP65" s="2">
        <f>Table1[[#This Row],[RS^2]]/(Table1[[#This Row],[RS^2]]+Table1[[#This Row],[RA^2]])</f>
        <v>0.55777684739376177</v>
      </c>
      <c r="AQ65" s="2">
        <f>ROUND(Table1[[#This Row],[WP]]*Table1[[#This Row],[GP]],0)</f>
        <v>8</v>
      </c>
      <c r="AR65" s="2">
        <f>Table1[[#This Row],[GP]]-Table1[[#This Row],[PyThag Win]]</f>
        <v>6</v>
      </c>
      <c r="AS65" s="2" t="str">
        <f>Table1[[#This Row],[PyThag Win]]&amp;"-"&amp;Table1[[#This Row],[Pythag Loss]]</f>
        <v>8-6</v>
      </c>
    </row>
    <row r="66" spans="1:45" x14ac:dyDescent="0.2">
      <c r="A66">
        <v>100</v>
      </c>
      <c r="B66">
        <v>1</v>
      </c>
      <c r="C66">
        <v>60</v>
      </c>
      <c r="D66" s="1">
        <v>46543</v>
      </c>
      <c r="E66">
        <v>1905</v>
      </c>
      <c r="F66">
        <v>9</v>
      </c>
      <c r="G66">
        <v>8</v>
      </c>
      <c r="H66">
        <v>12</v>
      </c>
      <c r="I66" t="s">
        <v>59</v>
      </c>
      <c r="J66" t="s">
        <v>60</v>
      </c>
      <c r="K66" t="s">
        <v>12</v>
      </c>
      <c r="L66">
        <v>0</v>
      </c>
      <c r="M66">
        <v>1</v>
      </c>
      <c r="N66" t="s">
        <v>55</v>
      </c>
      <c r="O66" t="s">
        <v>75</v>
      </c>
      <c r="P66">
        <f t="shared" si="6"/>
        <v>8</v>
      </c>
      <c r="Q66">
        <f t="shared" si="7"/>
        <v>7</v>
      </c>
      <c r="R66">
        <f t="shared" si="8"/>
        <v>1</v>
      </c>
      <c r="S66" t="str">
        <f t="shared" si="9"/>
        <v>8-7</v>
      </c>
      <c r="T66">
        <f t="shared" si="10"/>
        <v>5</v>
      </c>
      <c r="U66">
        <f t="shared" si="11"/>
        <v>5</v>
      </c>
      <c r="V66" t="str">
        <f t="shared" si="12"/>
        <v>5-5</v>
      </c>
      <c r="W66">
        <f t="shared" si="13"/>
        <v>3</v>
      </c>
      <c r="X66">
        <f t="shared" si="14"/>
        <v>2</v>
      </c>
      <c r="Y66" t="str">
        <f t="shared" si="15"/>
        <v>3-2</v>
      </c>
      <c r="Z66">
        <f t="shared" si="16"/>
        <v>138</v>
      </c>
      <c r="AA66">
        <f t="shared" si="17"/>
        <v>93</v>
      </c>
      <c r="AB66">
        <f t="shared" si="18"/>
        <v>45</v>
      </c>
      <c r="AC66">
        <f t="shared" si="19"/>
        <v>81</v>
      </c>
      <c r="AD66">
        <f t="shared" si="20"/>
        <v>51</v>
      </c>
      <c r="AE66">
        <f t="shared" si="21"/>
        <v>30</v>
      </c>
      <c r="AF66">
        <f t="shared" si="22"/>
        <v>131</v>
      </c>
      <c r="AG66">
        <f t="shared" si="23"/>
        <v>77</v>
      </c>
      <c r="AH66">
        <f t="shared" si="24"/>
        <v>54</v>
      </c>
      <c r="AI66" t="str">
        <f t="shared" si="25"/>
        <v>60-0</v>
      </c>
      <c r="AJ66" t="str">
        <f t="shared" si="26"/>
        <v>60-1</v>
      </c>
      <c r="AK66">
        <f>INDEX(Table1[runs],MATCH(AJ66,Table1[ID],0))</f>
        <v>14</v>
      </c>
      <c r="AL66">
        <f t="shared" si="27"/>
        <v>79</v>
      </c>
      <c r="AM66">
        <f>Table1[[#This Row],[Total Runs]]^2</f>
        <v>6561</v>
      </c>
      <c r="AN66" s="2">
        <f>Table1[[#This Row],[Total RA]]^2</f>
        <v>6241</v>
      </c>
      <c r="AO66" s="2">
        <f>Table1[[#This Row],[Total Wins]]+Table1[[#This Row],[Total Losses]]</f>
        <v>15</v>
      </c>
      <c r="AP66" s="2">
        <f>Table1[[#This Row],[RS^2]]/(Table1[[#This Row],[RS^2]]+Table1[[#This Row],[RA^2]])</f>
        <v>0.51249804718012815</v>
      </c>
      <c r="AQ66" s="2">
        <f>ROUND(Table1[[#This Row],[WP]]*Table1[[#This Row],[GP]],0)</f>
        <v>8</v>
      </c>
      <c r="AR66" s="2">
        <f>Table1[[#This Row],[GP]]-Table1[[#This Row],[PyThag Win]]</f>
        <v>7</v>
      </c>
      <c r="AS66" s="2" t="str">
        <f>Table1[[#This Row],[PyThag Win]]&amp;"-"&amp;Table1[[#This Row],[Pythag Loss]]</f>
        <v>8-7</v>
      </c>
    </row>
    <row r="67" spans="1:45" x14ac:dyDescent="0.2">
      <c r="A67">
        <v>100</v>
      </c>
      <c r="B67">
        <v>1</v>
      </c>
      <c r="C67">
        <v>64</v>
      </c>
      <c r="D67" s="1">
        <v>46544</v>
      </c>
      <c r="E67">
        <v>1905</v>
      </c>
      <c r="F67">
        <v>9</v>
      </c>
      <c r="G67">
        <v>2</v>
      </c>
      <c r="H67">
        <v>8</v>
      </c>
      <c r="I67" t="s">
        <v>59</v>
      </c>
      <c r="J67" t="s">
        <v>60</v>
      </c>
      <c r="K67" t="s">
        <v>12</v>
      </c>
      <c r="L67">
        <v>0</v>
      </c>
      <c r="M67">
        <v>1</v>
      </c>
      <c r="N67" t="s">
        <v>55</v>
      </c>
      <c r="O67" t="s">
        <v>75</v>
      </c>
      <c r="P67">
        <f t="shared" ref="P67:P130" si="28">IF(AND($J67=$J66,L67=1),L67+P66,IF($J67&lt;&gt;$J66,L67,P66))</f>
        <v>8</v>
      </c>
      <c r="Q67">
        <f t="shared" ref="Q67:Q130" si="29">IF(AND($J67=$J66,M67=1),M67+Q66,IF($J67&lt;&gt;$J66,M67,Q66))</f>
        <v>8</v>
      </c>
      <c r="R67">
        <f t="shared" ref="R67:R130" si="30">P67-Q67</f>
        <v>0</v>
      </c>
      <c r="S67" t="str">
        <f t="shared" ref="S67:S130" si="31">P67&amp;"-"&amp;Q67</f>
        <v>8-8</v>
      </c>
      <c r="T67">
        <f t="shared" ref="T67:T130" si="32">IF(AND($J67=$J66,$K67="home"),L67+T66,IF(AND($J67&lt;&gt;$J66,$K67="home"),L67,IF(AND($J67=$J66,$K67="away"),T66,IF(AND($J67&lt;&gt;$J66,$K67="away"),0,""))))</f>
        <v>5</v>
      </c>
      <c r="U67">
        <f t="shared" ref="U67:U130" si="33">IF(AND($J67=$J66,$K67="home"),M67+U66,IF(AND($J67&lt;&gt;$J66,$K67="home"),M67,IF(AND($J67=$J66,$K67="away"),U66,IF(AND($J67&lt;&gt;$J66,$K67="away"),0,""))))</f>
        <v>6</v>
      </c>
      <c r="V67" t="str">
        <f t="shared" ref="V67:V130" si="34">T67&amp;"-"&amp;U67</f>
        <v>5-6</v>
      </c>
      <c r="W67">
        <f t="shared" ref="W67:W130" si="35">IF(AND($J67=$J66,$K67="away"),L67+W66,IF(AND($J67&lt;&gt;$J66,$K67="away"),L67,IF(AND($J67=$J66,$K67="home"),W66,IF(AND($J67&lt;&gt;$J66,$K67="home"),0,""))))</f>
        <v>3</v>
      </c>
      <c r="X67">
        <f t="shared" ref="X67:X130" si="36">IF(AND($J67=$J66,$K67="away"),M67+X66,IF(AND($J67&lt;&gt;$J66,$K67="away"),M67,IF(AND($J67=$J66,$K67="home"),X66,IF(AND($J67&lt;&gt;$J66,$K67="home"),0,""))))</f>
        <v>2</v>
      </c>
      <c r="Y67" t="str">
        <f t="shared" ref="Y67:Y130" si="37">W67&amp;"-"&amp;X67</f>
        <v>3-2</v>
      </c>
      <c r="Z67">
        <f t="shared" ref="Z67:Z130" si="38">IF(J67=J66,F67+Z66,F67)</f>
        <v>147</v>
      </c>
      <c r="AA67">
        <f t="shared" ref="AA67:AA130" si="39">IF(AND($J67=$J66,$K67="home"),F67+AA66,IF(AND($J67&lt;&gt;$J66,$K67="home"),F67,IF(AND($J67=$J66,$K67="away"),AA66,IF(AND($J67&lt;&gt;$J66,$K67="away"),0,""))))</f>
        <v>102</v>
      </c>
      <c r="AB67">
        <f t="shared" ref="AB67:AB130" si="40">IF(AND($J67=$J66,$K67="away"),F67+AB66,IF(AND($J67&lt;&gt;$J66,$K67="away"),F67,IF(AND($J67=$J66,$K67="home"),AB66,IF(AND($J67&lt;&gt;$J66,$K67="home"),0,""))))</f>
        <v>45</v>
      </c>
      <c r="AC67">
        <f t="shared" ref="AC67:AC130" si="41">IF(J67=J66,G67+AC66,G67)</f>
        <v>83</v>
      </c>
      <c r="AD67">
        <f t="shared" ref="AD67:AD130" si="42">IF(AND($J67=$J66,$K67="home"),G67+AD66,IF(AND($J67&lt;&gt;$J66,$K67="home"),G67,IF(AND($J67=$J66,$K67="away"),AD66,IF(AND($J67&lt;&gt;$J66,$K67="away"),0,""))))</f>
        <v>53</v>
      </c>
      <c r="AE67">
        <f t="shared" ref="AE67:AE130" si="43">IF(AND($J67=$J66,$K67="away"),G67+AE66,IF(AND($J67&lt;&gt;$J66,$K67="away"),G67,IF(AND($J67=$J66,$K67="home"),AE66,IF(AND($J67&lt;&gt;$J66,$K67="home"),0,""))))</f>
        <v>30</v>
      </c>
      <c r="AF67">
        <f t="shared" ref="AF67:AF130" si="44">IF(J67=J66,H67+AF66,H67)</f>
        <v>139</v>
      </c>
      <c r="AG67">
        <f t="shared" ref="AG67:AG130" si="45">IF(AND($J67=$J66,$K67="home"),H67+AG66,IF(AND($J67&lt;&gt;$J66,$K67="home"),H67,IF(AND($J67=$J66,$K67="away"),AG66,IF(AND($J67&lt;&gt;$J66,$K67="away"),0,""))))</f>
        <v>85</v>
      </c>
      <c r="AH67">
        <f t="shared" ref="AH67:AH130" si="46">IF(AND($J67=$J66,$K67="away"),H67+AH66,IF(AND($J67&lt;&gt;$J66,$K67="away"),H67,IF(AND($J67=$J66,$K67="home"),AH66,IF(AND($J67&lt;&gt;$J66,$K67="home"),0,""))))</f>
        <v>54</v>
      </c>
      <c r="AI67" t="str">
        <f t="shared" ref="AI67:AI130" si="47">C67&amp;"-"&amp;L67</f>
        <v>64-0</v>
      </c>
      <c r="AJ67" t="str">
        <f t="shared" ref="AJ67:AJ130" si="48">IF(RIGHT(AI67,1)="1",C67&amp;"-"&amp;0,C67&amp;"-"&amp;1)</f>
        <v>64-1</v>
      </c>
      <c r="AK67">
        <f>INDEX(Table1[runs],MATCH(AJ67,Table1[ID],0))</f>
        <v>7</v>
      </c>
      <c r="AL67">
        <f t="shared" ref="AL67:AL130" si="49">IF(J67=J66,AK67+AL66,AK67)</f>
        <v>86</v>
      </c>
      <c r="AM67">
        <f>Table1[[#This Row],[Total Runs]]^2</f>
        <v>6889</v>
      </c>
      <c r="AN67" s="2">
        <f>Table1[[#This Row],[Total RA]]^2</f>
        <v>7396</v>
      </c>
      <c r="AO67" s="2">
        <f>Table1[[#This Row],[Total Wins]]+Table1[[#This Row],[Total Losses]]</f>
        <v>16</v>
      </c>
      <c r="AP67" s="2">
        <f>Table1[[#This Row],[RS^2]]/(Table1[[#This Row],[RS^2]]+Table1[[#This Row],[RA^2]])</f>
        <v>0.48225411270563528</v>
      </c>
      <c r="AQ67" s="2">
        <f>ROUND(Table1[[#This Row],[WP]]*Table1[[#This Row],[GP]],0)</f>
        <v>8</v>
      </c>
      <c r="AR67" s="2">
        <f>Table1[[#This Row],[GP]]-Table1[[#This Row],[PyThag Win]]</f>
        <v>8</v>
      </c>
      <c r="AS67" s="2" t="str">
        <f>Table1[[#This Row],[PyThag Win]]&amp;"-"&amp;Table1[[#This Row],[Pythag Loss]]</f>
        <v>8-8</v>
      </c>
    </row>
    <row r="68" spans="1:45" x14ac:dyDescent="0.2">
      <c r="A68">
        <v>100</v>
      </c>
      <c r="B68">
        <v>1</v>
      </c>
      <c r="C68">
        <v>70</v>
      </c>
      <c r="D68" s="1">
        <v>46547</v>
      </c>
      <c r="E68">
        <v>1905</v>
      </c>
      <c r="F68">
        <v>9</v>
      </c>
      <c r="G68">
        <v>11</v>
      </c>
      <c r="H68">
        <v>17</v>
      </c>
      <c r="I68" t="s">
        <v>59</v>
      </c>
      <c r="J68" t="s">
        <v>60</v>
      </c>
      <c r="K68" t="s">
        <v>13</v>
      </c>
      <c r="L68">
        <v>1</v>
      </c>
      <c r="M68">
        <v>0</v>
      </c>
      <c r="N68" t="s">
        <v>55</v>
      </c>
      <c r="O68" t="s">
        <v>75</v>
      </c>
      <c r="P68">
        <f t="shared" si="28"/>
        <v>9</v>
      </c>
      <c r="Q68">
        <f t="shared" si="29"/>
        <v>8</v>
      </c>
      <c r="R68">
        <f t="shared" si="30"/>
        <v>1</v>
      </c>
      <c r="S68" t="str">
        <f t="shared" si="31"/>
        <v>9-8</v>
      </c>
      <c r="T68">
        <f t="shared" si="32"/>
        <v>5</v>
      </c>
      <c r="U68">
        <f t="shared" si="33"/>
        <v>6</v>
      </c>
      <c r="V68" t="str">
        <f t="shared" si="34"/>
        <v>5-6</v>
      </c>
      <c r="W68">
        <f t="shared" si="35"/>
        <v>4</v>
      </c>
      <c r="X68">
        <f t="shared" si="36"/>
        <v>2</v>
      </c>
      <c r="Y68" t="str">
        <f t="shared" si="37"/>
        <v>4-2</v>
      </c>
      <c r="Z68">
        <f t="shared" si="38"/>
        <v>156</v>
      </c>
      <c r="AA68">
        <f t="shared" si="39"/>
        <v>102</v>
      </c>
      <c r="AB68">
        <f t="shared" si="40"/>
        <v>54</v>
      </c>
      <c r="AC68">
        <f t="shared" si="41"/>
        <v>94</v>
      </c>
      <c r="AD68">
        <f t="shared" si="42"/>
        <v>53</v>
      </c>
      <c r="AE68">
        <f t="shared" si="43"/>
        <v>41</v>
      </c>
      <c r="AF68">
        <f t="shared" si="44"/>
        <v>156</v>
      </c>
      <c r="AG68">
        <f t="shared" si="45"/>
        <v>85</v>
      </c>
      <c r="AH68">
        <f t="shared" si="46"/>
        <v>71</v>
      </c>
      <c r="AI68" t="str">
        <f t="shared" si="47"/>
        <v>70-1</v>
      </c>
      <c r="AJ68" t="str">
        <f t="shared" si="48"/>
        <v>70-0</v>
      </c>
      <c r="AK68">
        <f>INDEX(Table1[runs],MATCH(AJ68,Table1[ID],0))</f>
        <v>2</v>
      </c>
      <c r="AL68">
        <f t="shared" si="49"/>
        <v>88</v>
      </c>
      <c r="AM68">
        <f>Table1[[#This Row],[Total Runs]]^2</f>
        <v>8836</v>
      </c>
      <c r="AN68" s="2">
        <f>Table1[[#This Row],[Total RA]]^2</f>
        <v>7744</v>
      </c>
      <c r="AO68" s="2">
        <f>Table1[[#This Row],[Total Wins]]+Table1[[#This Row],[Total Losses]]</f>
        <v>17</v>
      </c>
      <c r="AP68" s="2">
        <f>Table1[[#This Row],[RS^2]]/(Table1[[#This Row],[RS^2]]+Table1[[#This Row],[RA^2]])</f>
        <v>0.53293124246079615</v>
      </c>
      <c r="AQ68" s="2">
        <f>ROUND(Table1[[#This Row],[WP]]*Table1[[#This Row],[GP]],0)</f>
        <v>9</v>
      </c>
      <c r="AR68" s="2">
        <f>Table1[[#This Row],[GP]]-Table1[[#This Row],[PyThag Win]]</f>
        <v>8</v>
      </c>
      <c r="AS68" s="2" t="str">
        <f>Table1[[#This Row],[PyThag Win]]&amp;"-"&amp;Table1[[#This Row],[Pythag Loss]]</f>
        <v>9-8</v>
      </c>
    </row>
    <row r="69" spans="1:45" x14ac:dyDescent="0.2">
      <c r="A69">
        <v>100</v>
      </c>
      <c r="B69">
        <v>1</v>
      </c>
      <c r="C69">
        <v>74</v>
      </c>
      <c r="D69" s="1">
        <v>46548</v>
      </c>
      <c r="E69">
        <v>1905</v>
      </c>
      <c r="F69">
        <v>9</v>
      </c>
      <c r="G69">
        <v>2</v>
      </c>
      <c r="H69">
        <v>8</v>
      </c>
      <c r="I69" t="s">
        <v>59</v>
      </c>
      <c r="J69" t="s">
        <v>60</v>
      </c>
      <c r="K69" t="s">
        <v>13</v>
      </c>
      <c r="L69">
        <v>1</v>
      </c>
      <c r="M69">
        <v>0</v>
      </c>
      <c r="N69" t="s">
        <v>55</v>
      </c>
      <c r="O69" t="s">
        <v>75</v>
      </c>
      <c r="P69">
        <f t="shared" si="28"/>
        <v>10</v>
      </c>
      <c r="Q69">
        <f t="shared" si="29"/>
        <v>8</v>
      </c>
      <c r="R69">
        <f t="shared" si="30"/>
        <v>2</v>
      </c>
      <c r="S69" t="str">
        <f t="shared" si="31"/>
        <v>10-8</v>
      </c>
      <c r="T69">
        <f t="shared" si="32"/>
        <v>5</v>
      </c>
      <c r="U69">
        <f t="shared" si="33"/>
        <v>6</v>
      </c>
      <c r="V69" t="str">
        <f t="shared" si="34"/>
        <v>5-6</v>
      </c>
      <c r="W69">
        <f t="shared" si="35"/>
        <v>5</v>
      </c>
      <c r="X69">
        <f t="shared" si="36"/>
        <v>2</v>
      </c>
      <c r="Y69" t="str">
        <f t="shared" si="37"/>
        <v>5-2</v>
      </c>
      <c r="Z69">
        <f t="shared" si="38"/>
        <v>165</v>
      </c>
      <c r="AA69">
        <f t="shared" si="39"/>
        <v>102</v>
      </c>
      <c r="AB69">
        <f t="shared" si="40"/>
        <v>63</v>
      </c>
      <c r="AC69">
        <f t="shared" si="41"/>
        <v>96</v>
      </c>
      <c r="AD69">
        <f t="shared" si="42"/>
        <v>53</v>
      </c>
      <c r="AE69">
        <f t="shared" si="43"/>
        <v>43</v>
      </c>
      <c r="AF69">
        <f t="shared" si="44"/>
        <v>164</v>
      </c>
      <c r="AG69">
        <f t="shared" si="45"/>
        <v>85</v>
      </c>
      <c r="AH69">
        <f t="shared" si="46"/>
        <v>79</v>
      </c>
      <c r="AI69" t="str">
        <f t="shared" si="47"/>
        <v>74-1</v>
      </c>
      <c r="AJ69" t="str">
        <f t="shared" si="48"/>
        <v>74-0</v>
      </c>
      <c r="AK69">
        <f>INDEX(Table1[runs],MATCH(AJ69,Table1[ID],0))</f>
        <v>1</v>
      </c>
      <c r="AL69">
        <f t="shared" si="49"/>
        <v>89</v>
      </c>
      <c r="AM69">
        <f>Table1[[#This Row],[Total Runs]]^2</f>
        <v>9216</v>
      </c>
      <c r="AN69" s="2">
        <f>Table1[[#This Row],[Total RA]]^2</f>
        <v>7921</v>
      </c>
      <c r="AO69" s="2">
        <f>Table1[[#This Row],[Total Wins]]+Table1[[#This Row],[Total Losses]]</f>
        <v>18</v>
      </c>
      <c r="AP69" s="2">
        <f>Table1[[#This Row],[RS^2]]/(Table1[[#This Row],[RS^2]]+Table1[[#This Row],[RA^2]])</f>
        <v>0.53778374277878271</v>
      </c>
      <c r="AQ69" s="2">
        <f>ROUND(Table1[[#This Row],[WP]]*Table1[[#This Row],[GP]],0)</f>
        <v>10</v>
      </c>
      <c r="AR69" s="2">
        <f>Table1[[#This Row],[GP]]-Table1[[#This Row],[PyThag Win]]</f>
        <v>8</v>
      </c>
      <c r="AS69" s="2" t="str">
        <f>Table1[[#This Row],[PyThag Win]]&amp;"-"&amp;Table1[[#This Row],[Pythag Loss]]</f>
        <v>10-8</v>
      </c>
    </row>
    <row r="70" spans="1:45" x14ac:dyDescent="0.2">
      <c r="A70">
        <v>100</v>
      </c>
      <c r="B70">
        <v>1</v>
      </c>
      <c r="C70">
        <v>78</v>
      </c>
      <c r="D70" s="1">
        <v>46549</v>
      </c>
      <c r="E70">
        <v>1905</v>
      </c>
      <c r="F70">
        <v>12</v>
      </c>
      <c r="G70">
        <v>6</v>
      </c>
      <c r="H70">
        <v>13</v>
      </c>
      <c r="I70" t="s">
        <v>59</v>
      </c>
      <c r="J70" t="s">
        <v>60</v>
      </c>
      <c r="K70" t="s">
        <v>13</v>
      </c>
      <c r="L70">
        <v>0</v>
      </c>
      <c r="M70">
        <v>1</v>
      </c>
      <c r="N70" t="s">
        <v>55</v>
      </c>
      <c r="O70" t="s">
        <v>75</v>
      </c>
      <c r="P70">
        <f t="shared" si="28"/>
        <v>10</v>
      </c>
      <c r="Q70">
        <f t="shared" si="29"/>
        <v>9</v>
      </c>
      <c r="R70">
        <f t="shared" si="30"/>
        <v>1</v>
      </c>
      <c r="S70" t="str">
        <f t="shared" si="31"/>
        <v>10-9</v>
      </c>
      <c r="T70">
        <f t="shared" si="32"/>
        <v>5</v>
      </c>
      <c r="U70">
        <f t="shared" si="33"/>
        <v>6</v>
      </c>
      <c r="V70" t="str">
        <f t="shared" si="34"/>
        <v>5-6</v>
      </c>
      <c r="W70">
        <f t="shared" si="35"/>
        <v>5</v>
      </c>
      <c r="X70">
        <f t="shared" si="36"/>
        <v>3</v>
      </c>
      <c r="Y70" t="str">
        <f t="shared" si="37"/>
        <v>5-3</v>
      </c>
      <c r="Z70">
        <f t="shared" si="38"/>
        <v>177</v>
      </c>
      <c r="AA70">
        <f t="shared" si="39"/>
        <v>102</v>
      </c>
      <c r="AB70">
        <f t="shared" si="40"/>
        <v>75</v>
      </c>
      <c r="AC70">
        <f t="shared" si="41"/>
        <v>102</v>
      </c>
      <c r="AD70">
        <f t="shared" si="42"/>
        <v>53</v>
      </c>
      <c r="AE70">
        <f t="shared" si="43"/>
        <v>49</v>
      </c>
      <c r="AF70">
        <f t="shared" si="44"/>
        <v>177</v>
      </c>
      <c r="AG70">
        <f t="shared" si="45"/>
        <v>85</v>
      </c>
      <c r="AH70">
        <f t="shared" si="46"/>
        <v>92</v>
      </c>
      <c r="AI70" t="str">
        <f t="shared" si="47"/>
        <v>78-0</v>
      </c>
      <c r="AJ70" t="str">
        <f t="shared" si="48"/>
        <v>78-1</v>
      </c>
      <c r="AK70">
        <f>INDEX(Table1[runs],MATCH(AJ70,Table1[ID],0))</f>
        <v>7</v>
      </c>
      <c r="AL70">
        <f t="shared" si="49"/>
        <v>96</v>
      </c>
      <c r="AM70">
        <f>Table1[[#This Row],[Total Runs]]^2</f>
        <v>10404</v>
      </c>
      <c r="AN70" s="2">
        <f>Table1[[#This Row],[Total RA]]^2</f>
        <v>9216</v>
      </c>
      <c r="AO70" s="2">
        <f>Table1[[#This Row],[Total Wins]]+Table1[[#This Row],[Total Losses]]</f>
        <v>19</v>
      </c>
      <c r="AP70" s="2">
        <f>Table1[[#This Row],[RS^2]]/(Table1[[#This Row],[RS^2]]+Table1[[#This Row],[RA^2]])</f>
        <v>0.53027522935779814</v>
      </c>
      <c r="AQ70" s="2">
        <f>ROUND(Table1[[#This Row],[WP]]*Table1[[#This Row],[GP]],0)</f>
        <v>10</v>
      </c>
      <c r="AR70" s="2">
        <f>Table1[[#This Row],[GP]]-Table1[[#This Row],[PyThag Win]]</f>
        <v>9</v>
      </c>
      <c r="AS70" s="2" t="str">
        <f>Table1[[#This Row],[PyThag Win]]&amp;"-"&amp;Table1[[#This Row],[Pythag Loss]]</f>
        <v>10-9</v>
      </c>
    </row>
    <row r="71" spans="1:45" x14ac:dyDescent="0.2">
      <c r="A71">
        <v>100</v>
      </c>
      <c r="B71">
        <v>1</v>
      </c>
      <c r="C71">
        <v>84</v>
      </c>
      <c r="D71" s="1">
        <v>46552</v>
      </c>
      <c r="E71">
        <v>1905</v>
      </c>
      <c r="F71">
        <v>9</v>
      </c>
      <c r="G71">
        <v>1</v>
      </c>
      <c r="H71">
        <v>5</v>
      </c>
      <c r="I71" t="s">
        <v>59</v>
      </c>
      <c r="J71" t="s">
        <v>60</v>
      </c>
      <c r="K71" t="s">
        <v>12</v>
      </c>
      <c r="L71">
        <v>0</v>
      </c>
      <c r="M71">
        <v>1</v>
      </c>
      <c r="N71" t="s">
        <v>55</v>
      </c>
      <c r="O71" t="s">
        <v>75</v>
      </c>
      <c r="P71">
        <f t="shared" si="28"/>
        <v>10</v>
      </c>
      <c r="Q71">
        <f t="shared" si="29"/>
        <v>10</v>
      </c>
      <c r="R71">
        <f t="shared" si="30"/>
        <v>0</v>
      </c>
      <c r="S71" t="str">
        <f t="shared" si="31"/>
        <v>10-10</v>
      </c>
      <c r="T71">
        <f t="shared" si="32"/>
        <v>5</v>
      </c>
      <c r="U71">
        <f t="shared" si="33"/>
        <v>7</v>
      </c>
      <c r="V71" t="str">
        <f t="shared" si="34"/>
        <v>5-7</v>
      </c>
      <c r="W71">
        <f t="shared" si="35"/>
        <v>5</v>
      </c>
      <c r="X71">
        <f t="shared" si="36"/>
        <v>3</v>
      </c>
      <c r="Y71" t="str">
        <f t="shared" si="37"/>
        <v>5-3</v>
      </c>
      <c r="Z71">
        <f t="shared" si="38"/>
        <v>186</v>
      </c>
      <c r="AA71">
        <f t="shared" si="39"/>
        <v>111</v>
      </c>
      <c r="AB71">
        <f t="shared" si="40"/>
        <v>75</v>
      </c>
      <c r="AC71">
        <f t="shared" si="41"/>
        <v>103</v>
      </c>
      <c r="AD71">
        <f t="shared" si="42"/>
        <v>54</v>
      </c>
      <c r="AE71">
        <f t="shared" si="43"/>
        <v>49</v>
      </c>
      <c r="AF71">
        <f t="shared" si="44"/>
        <v>182</v>
      </c>
      <c r="AG71">
        <f t="shared" si="45"/>
        <v>90</v>
      </c>
      <c r="AH71">
        <f t="shared" si="46"/>
        <v>92</v>
      </c>
      <c r="AI71" t="str">
        <f t="shared" si="47"/>
        <v>84-0</v>
      </c>
      <c r="AJ71" t="str">
        <f t="shared" si="48"/>
        <v>84-1</v>
      </c>
      <c r="AK71">
        <f>INDEX(Table1[runs],MATCH(AJ71,Table1[ID],0))</f>
        <v>8</v>
      </c>
      <c r="AL71">
        <f t="shared" si="49"/>
        <v>104</v>
      </c>
      <c r="AM71">
        <f>Table1[[#This Row],[Total Runs]]^2</f>
        <v>10609</v>
      </c>
      <c r="AN71" s="2">
        <f>Table1[[#This Row],[Total RA]]^2</f>
        <v>10816</v>
      </c>
      <c r="AO71" s="2">
        <f>Table1[[#This Row],[Total Wins]]+Table1[[#This Row],[Total Losses]]</f>
        <v>20</v>
      </c>
      <c r="AP71" s="2">
        <f>Table1[[#This Row],[RS^2]]/(Table1[[#This Row],[RS^2]]+Table1[[#This Row],[RA^2]])</f>
        <v>0.49516919486581096</v>
      </c>
      <c r="AQ71" s="2">
        <f>ROUND(Table1[[#This Row],[WP]]*Table1[[#This Row],[GP]],0)</f>
        <v>10</v>
      </c>
      <c r="AR71" s="2">
        <f>Table1[[#This Row],[GP]]-Table1[[#This Row],[PyThag Win]]</f>
        <v>10</v>
      </c>
      <c r="AS71" s="2" t="str">
        <f>Table1[[#This Row],[PyThag Win]]&amp;"-"&amp;Table1[[#This Row],[Pythag Loss]]</f>
        <v>10-10</v>
      </c>
    </row>
    <row r="72" spans="1:45" x14ac:dyDescent="0.2">
      <c r="A72">
        <v>100</v>
      </c>
      <c r="B72">
        <v>1</v>
      </c>
      <c r="C72">
        <v>88</v>
      </c>
      <c r="D72" s="1">
        <v>46553</v>
      </c>
      <c r="E72">
        <v>1905</v>
      </c>
      <c r="F72">
        <v>9</v>
      </c>
      <c r="G72">
        <v>0</v>
      </c>
      <c r="H72">
        <v>6</v>
      </c>
      <c r="I72" t="s">
        <v>59</v>
      </c>
      <c r="J72" t="s">
        <v>60</v>
      </c>
      <c r="K72" t="s">
        <v>12</v>
      </c>
      <c r="L72">
        <v>0</v>
      </c>
      <c r="M72">
        <v>1</v>
      </c>
      <c r="N72" t="s">
        <v>55</v>
      </c>
      <c r="O72" t="s">
        <v>75</v>
      </c>
      <c r="P72">
        <f t="shared" si="28"/>
        <v>10</v>
      </c>
      <c r="Q72">
        <f t="shared" si="29"/>
        <v>11</v>
      </c>
      <c r="R72">
        <f t="shared" si="30"/>
        <v>-1</v>
      </c>
      <c r="S72" t="str">
        <f t="shared" si="31"/>
        <v>10-11</v>
      </c>
      <c r="T72">
        <f t="shared" si="32"/>
        <v>5</v>
      </c>
      <c r="U72">
        <f t="shared" si="33"/>
        <v>8</v>
      </c>
      <c r="V72" t="str">
        <f t="shared" si="34"/>
        <v>5-8</v>
      </c>
      <c r="W72">
        <f t="shared" si="35"/>
        <v>5</v>
      </c>
      <c r="X72">
        <f t="shared" si="36"/>
        <v>3</v>
      </c>
      <c r="Y72" t="str">
        <f t="shared" si="37"/>
        <v>5-3</v>
      </c>
      <c r="Z72">
        <f t="shared" si="38"/>
        <v>195</v>
      </c>
      <c r="AA72">
        <f t="shared" si="39"/>
        <v>120</v>
      </c>
      <c r="AB72">
        <f t="shared" si="40"/>
        <v>75</v>
      </c>
      <c r="AC72">
        <f t="shared" si="41"/>
        <v>103</v>
      </c>
      <c r="AD72">
        <f t="shared" si="42"/>
        <v>54</v>
      </c>
      <c r="AE72">
        <f t="shared" si="43"/>
        <v>49</v>
      </c>
      <c r="AF72">
        <f t="shared" si="44"/>
        <v>188</v>
      </c>
      <c r="AG72">
        <f t="shared" si="45"/>
        <v>96</v>
      </c>
      <c r="AH72">
        <f t="shared" si="46"/>
        <v>92</v>
      </c>
      <c r="AI72" t="str">
        <f t="shared" si="47"/>
        <v>88-0</v>
      </c>
      <c r="AJ72" t="str">
        <f t="shared" si="48"/>
        <v>88-1</v>
      </c>
      <c r="AK72">
        <f>INDEX(Table1[runs],MATCH(AJ72,Table1[ID],0))</f>
        <v>4</v>
      </c>
      <c r="AL72">
        <f t="shared" si="49"/>
        <v>108</v>
      </c>
      <c r="AM72">
        <f>Table1[[#This Row],[Total Runs]]^2</f>
        <v>10609</v>
      </c>
      <c r="AN72" s="2">
        <f>Table1[[#This Row],[Total RA]]^2</f>
        <v>11664</v>
      </c>
      <c r="AO72" s="2">
        <f>Table1[[#This Row],[Total Wins]]+Table1[[#This Row],[Total Losses]]</f>
        <v>21</v>
      </c>
      <c r="AP72" s="2">
        <f>Table1[[#This Row],[RS^2]]/(Table1[[#This Row],[RS^2]]+Table1[[#This Row],[RA^2]])</f>
        <v>0.47631661653122614</v>
      </c>
      <c r="AQ72" s="2">
        <f>ROUND(Table1[[#This Row],[WP]]*Table1[[#This Row],[GP]],0)</f>
        <v>10</v>
      </c>
      <c r="AR72" s="2">
        <f>Table1[[#This Row],[GP]]-Table1[[#This Row],[PyThag Win]]</f>
        <v>11</v>
      </c>
      <c r="AS72" s="2" t="str">
        <f>Table1[[#This Row],[PyThag Win]]&amp;"-"&amp;Table1[[#This Row],[Pythag Loss]]</f>
        <v>10-11</v>
      </c>
    </row>
    <row r="73" spans="1:45" x14ac:dyDescent="0.2">
      <c r="A73">
        <v>100</v>
      </c>
      <c r="B73">
        <v>1</v>
      </c>
      <c r="C73">
        <v>92</v>
      </c>
      <c r="D73" s="1">
        <v>46554</v>
      </c>
      <c r="E73">
        <v>1905</v>
      </c>
      <c r="F73">
        <v>9</v>
      </c>
      <c r="G73">
        <v>1</v>
      </c>
      <c r="H73">
        <v>4</v>
      </c>
      <c r="I73" t="s">
        <v>59</v>
      </c>
      <c r="J73" t="s">
        <v>60</v>
      </c>
      <c r="K73" t="s">
        <v>12</v>
      </c>
      <c r="L73">
        <v>0</v>
      </c>
      <c r="M73">
        <v>1</v>
      </c>
      <c r="N73" t="s">
        <v>55</v>
      </c>
      <c r="O73" t="s">
        <v>75</v>
      </c>
      <c r="P73">
        <f t="shared" si="28"/>
        <v>10</v>
      </c>
      <c r="Q73">
        <f t="shared" si="29"/>
        <v>12</v>
      </c>
      <c r="R73">
        <f t="shared" si="30"/>
        <v>-2</v>
      </c>
      <c r="S73" t="str">
        <f t="shared" si="31"/>
        <v>10-12</v>
      </c>
      <c r="T73">
        <f t="shared" si="32"/>
        <v>5</v>
      </c>
      <c r="U73">
        <f t="shared" si="33"/>
        <v>9</v>
      </c>
      <c r="V73" t="str">
        <f t="shared" si="34"/>
        <v>5-9</v>
      </c>
      <c r="W73">
        <f t="shared" si="35"/>
        <v>5</v>
      </c>
      <c r="X73">
        <f t="shared" si="36"/>
        <v>3</v>
      </c>
      <c r="Y73" t="str">
        <f t="shared" si="37"/>
        <v>5-3</v>
      </c>
      <c r="Z73">
        <f t="shared" si="38"/>
        <v>204</v>
      </c>
      <c r="AA73">
        <f t="shared" si="39"/>
        <v>129</v>
      </c>
      <c r="AB73">
        <f t="shared" si="40"/>
        <v>75</v>
      </c>
      <c r="AC73">
        <f t="shared" si="41"/>
        <v>104</v>
      </c>
      <c r="AD73">
        <f t="shared" si="42"/>
        <v>55</v>
      </c>
      <c r="AE73">
        <f t="shared" si="43"/>
        <v>49</v>
      </c>
      <c r="AF73">
        <f t="shared" si="44"/>
        <v>192</v>
      </c>
      <c r="AG73">
        <f t="shared" si="45"/>
        <v>100</v>
      </c>
      <c r="AH73">
        <f t="shared" si="46"/>
        <v>92</v>
      </c>
      <c r="AI73" t="str">
        <f t="shared" si="47"/>
        <v>92-0</v>
      </c>
      <c r="AJ73" t="str">
        <f t="shared" si="48"/>
        <v>92-1</v>
      </c>
      <c r="AK73">
        <f>INDEX(Table1[runs],MATCH(AJ73,Table1[ID],0))</f>
        <v>11</v>
      </c>
      <c r="AL73">
        <f t="shared" si="49"/>
        <v>119</v>
      </c>
      <c r="AM73">
        <f>Table1[[#This Row],[Total Runs]]^2</f>
        <v>10816</v>
      </c>
      <c r="AN73" s="2">
        <f>Table1[[#This Row],[Total RA]]^2</f>
        <v>14161</v>
      </c>
      <c r="AO73" s="2">
        <f>Table1[[#This Row],[Total Wins]]+Table1[[#This Row],[Total Losses]]</f>
        <v>22</v>
      </c>
      <c r="AP73" s="2">
        <f>Table1[[#This Row],[RS^2]]/(Table1[[#This Row],[RS^2]]+Table1[[#This Row],[RA^2]])</f>
        <v>0.43303839532369781</v>
      </c>
      <c r="AQ73" s="2">
        <f>ROUND(Table1[[#This Row],[WP]]*Table1[[#This Row],[GP]],0)</f>
        <v>10</v>
      </c>
      <c r="AR73" s="2">
        <f>Table1[[#This Row],[GP]]-Table1[[#This Row],[PyThag Win]]</f>
        <v>12</v>
      </c>
      <c r="AS73" s="2" t="str">
        <f>Table1[[#This Row],[PyThag Win]]&amp;"-"&amp;Table1[[#This Row],[Pythag Loss]]</f>
        <v>10-12</v>
      </c>
    </row>
    <row r="74" spans="1:45" x14ac:dyDescent="0.2">
      <c r="A74">
        <v>100</v>
      </c>
      <c r="B74">
        <v>1</v>
      </c>
      <c r="C74">
        <v>98</v>
      </c>
      <c r="D74" s="1">
        <v>46557</v>
      </c>
      <c r="E74">
        <v>1905</v>
      </c>
      <c r="F74">
        <v>9</v>
      </c>
      <c r="G74">
        <v>3</v>
      </c>
      <c r="H74">
        <v>6</v>
      </c>
      <c r="I74" t="s">
        <v>59</v>
      </c>
      <c r="J74" t="s">
        <v>60</v>
      </c>
      <c r="K74" t="s">
        <v>12</v>
      </c>
      <c r="L74">
        <v>0</v>
      </c>
      <c r="M74">
        <v>1</v>
      </c>
      <c r="N74" t="s">
        <v>55</v>
      </c>
      <c r="O74" t="s">
        <v>75</v>
      </c>
      <c r="P74">
        <f t="shared" si="28"/>
        <v>10</v>
      </c>
      <c r="Q74">
        <f t="shared" si="29"/>
        <v>13</v>
      </c>
      <c r="R74">
        <f t="shared" si="30"/>
        <v>-3</v>
      </c>
      <c r="S74" t="str">
        <f t="shared" si="31"/>
        <v>10-13</v>
      </c>
      <c r="T74">
        <f t="shared" si="32"/>
        <v>5</v>
      </c>
      <c r="U74">
        <f t="shared" si="33"/>
        <v>10</v>
      </c>
      <c r="V74" t="str">
        <f t="shared" si="34"/>
        <v>5-10</v>
      </c>
      <c r="W74">
        <f t="shared" si="35"/>
        <v>5</v>
      </c>
      <c r="X74">
        <f t="shared" si="36"/>
        <v>3</v>
      </c>
      <c r="Y74" t="str">
        <f t="shared" si="37"/>
        <v>5-3</v>
      </c>
      <c r="Z74">
        <f t="shared" si="38"/>
        <v>213</v>
      </c>
      <c r="AA74">
        <f t="shared" si="39"/>
        <v>138</v>
      </c>
      <c r="AB74">
        <f t="shared" si="40"/>
        <v>75</v>
      </c>
      <c r="AC74">
        <f t="shared" si="41"/>
        <v>107</v>
      </c>
      <c r="AD74">
        <f t="shared" si="42"/>
        <v>58</v>
      </c>
      <c r="AE74">
        <f t="shared" si="43"/>
        <v>49</v>
      </c>
      <c r="AF74">
        <f t="shared" si="44"/>
        <v>198</v>
      </c>
      <c r="AG74">
        <f t="shared" si="45"/>
        <v>106</v>
      </c>
      <c r="AH74">
        <f t="shared" si="46"/>
        <v>92</v>
      </c>
      <c r="AI74" t="str">
        <f t="shared" si="47"/>
        <v>98-0</v>
      </c>
      <c r="AJ74" t="str">
        <f t="shared" si="48"/>
        <v>98-1</v>
      </c>
      <c r="AK74">
        <f>INDEX(Table1[runs],MATCH(AJ74,Table1[ID],0))</f>
        <v>8</v>
      </c>
      <c r="AL74">
        <f t="shared" si="49"/>
        <v>127</v>
      </c>
      <c r="AM74">
        <f>Table1[[#This Row],[Total Runs]]^2</f>
        <v>11449</v>
      </c>
      <c r="AN74" s="2">
        <f>Table1[[#This Row],[Total RA]]^2</f>
        <v>16129</v>
      </c>
      <c r="AO74" s="2">
        <f>Table1[[#This Row],[Total Wins]]+Table1[[#This Row],[Total Losses]]</f>
        <v>23</v>
      </c>
      <c r="AP74" s="2">
        <f>Table1[[#This Row],[RS^2]]/(Table1[[#This Row],[RS^2]]+Table1[[#This Row],[RA^2]])</f>
        <v>0.41514975705272317</v>
      </c>
      <c r="AQ74" s="2">
        <f>ROUND(Table1[[#This Row],[WP]]*Table1[[#This Row],[GP]],0)</f>
        <v>10</v>
      </c>
      <c r="AR74" s="2">
        <f>Table1[[#This Row],[GP]]-Table1[[#This Row],[PyThag Win]]</f>
        <v>13</v>
      </c>
      <c r="AS74" s="2" t="str">
        <f>Table1[[#This Row],[PyThag Win]]&amp;"-"&amp;Table1[[#This Row],[Pythag Loss]]</f>
        <v>10-13</v>
      </c>
    </row>
    <row r="75" spans="1:45" x14ac:dyDescent="0.2">
      <c r="A75">
        <v>100</v>
      </c>
      <c r="B75">
        <v>2</v>
      </c>
      <c r="C75">
        <v>2</v>
      </c>
      <c r="D75" s="1">
        <v>46522</v>
      </c>
      <c r="E75">
        <v>1905</v>
      </c>
      <c r="F75">
        <v>9</v>
      </c>
      <c r="G75">
        <v>8</v>
      </c>
      <c r="H75">
        <v>10</v>
      </c>
      <c r="I75" t="s">
        <v>61</v>
      </c>
      <c r="J75" t="s">
        <v>62</v>
      </c>
      <c r="K75" t="s">
        <v>13</v>
      </c>
      <c r="L75">
        <v>0</v>
      </c>
      <c r="M75">
        <v>1</v>
      </c>
      <c r="N75" t="s">
        <v>55</v>
      </c>
      <c r="O75" t="s">
        <v>75</v>
      </c>
      <c r="P75">
        <f t="shared" si="28"/>
        <v>0</v>
      </c>
      <c r="Q75">
        <f t="shared" si="29"/>
        <v>1</v>
      </c>
      <c r="R75">
        <f t="shared" si="30"/>
        <v>-1</v>
      </c>
      <c r="S75" t="str">
        <f t="shared" si="31"/>
        <v>0-1</v>
      </c>
      <c r="T75">
        <f t="shared" si="32"/>
        <v>0</v>
      </c>
      <c r="U75">
        <f t="shared" si="33"/>
        <v>0</v>
      </c>
      <c r="V75" t="str">
        <f t="shared" si="34"/>
        <v>0-0</v>
      </c>
      <c r="W75">
        <f t="shared" si="35"/>
        <v>0</v>
      </c>
      <c r="X75">
        <f t="shared" si="36"/>
        <v>1</v>
      </c>
      <c r="Y75" t="str">
        <f t="shared" si="37"/>
        <v>0-1</v>
      </c>
      <c r="Z75">
        <f t="shared" si="38"/>
        <v>9</v>
      </c>
      <c r="AA75">
        <f t="shared" si="39"/>
        <v>0</v>
      </c>
      <c r="AB75">
        <f t="shared" si="40"/>
        <v>9</v>
      </c>
      <c r="AC75">
        <f t="shared" si="41"/>
        <v>8</v>
      </c>
      <c r="AD75">
        <f t="shared" si="42"/>
        <v>0</v>
      </c>
      <c r="AE75">
        <f t="shared" si="43"/>
        <v>8</v>
      </c>
      <c r="AF75">
        <f t="shared" si="44"/>
        <v>10</v>
      </c>
      <c r="AG75">
        <f t="shared" si="45"/>
        <v>0</v>
      </c>
      <c r="AH75">
        <f t="shared" si="46"/>
        <v>10</v>
      </c>
      <c r="AI75" t="str">
        <f t="shared" si="47"/>
        <v>2-0</v>
      </c>
      <c r="AJ75" t="str">
        <f t="shared" si="48"/>
        <v>2-1</v>
      </c>
      <c r="AK75">
        <f>INDEX(Table1[runs],MATCH(AJ75,Table1[ID],0))</f>
        <v>12</v>
      </c>
      <c r="AL75">
        <f t="shared" si="49"/>
        <v>12</v>
      </c>
      <c r="AM75">
        <f>Table1[[#This Row],[Total Runs]]^2</f>
        <v>64</v>
      </c>
      <c r="AN75" s="2">
        <f>Table1[[#This Row],[Total RA]]^2</f>
        <v>144</v>
      </c>
      <c r="AO75" s="2">
        <f>Table1[[#This Row],[Total Wins]]+Table1[[#This Row],[Total Losses]]</f>
        <v>1</v>
      </c>
      <c r="AP75" s="2">
        <f>Table1[[#This Row],[RS^2]]/(Table1[[#This Row],[RS^2]]+Table1[[#This Row],[RA^2]])</f>
        <v>0.30769230769230771</v>
      </c>
      <c r="AQ75" s="2">
        <f>ROUND(Table1[[#This Row],[WP]]*Table1[[#This Row],[GP]],0)</f>
        <v>0</v>
      </c>
      <c r="AR75" s="2">
        <f>Table1[[#This Row],[GP]]-Table1[[#This Row],[PyThag Win]]</f>
        <v>1</v>
      </c>
      <c r="AS75" s="2" t="str">
        <f>Table1[[#This Row],[PyThag Win]]&amp;"-"&amp;Table1[[#This Row],[Pythag Loss]]</f>
        <v>0-1</v>
      </c>
    </row>
    <row r="76" spans="1:45" x14ac:dyDescent="0.2">
      <c r="A76">
        <v>100</v>
      </c>
      <c r="B76">
        <v>2</v>
      </c>
      <c r="C76">
        <v>6</v>
      </c>
      <c r="D76" s="1">
        <v>46523</v>
      </c>
      <c r="E76">
        <v>1905</v>
      </c>
      <c r="F76">
        <v>9</v>
      </c>
      <c r="G76">
        <v>0</v>
      </c>
      <c r="H76">
        <v>5</v>
      </c>
      <c r="I76" t="s">
        <v>61</v>
      </c>
      <c r="J76" t="s">
        <v>62</v>
      </c>
      <c r="K76" t="s">
        <v>13</v>
      </c>
      <c r="L76">
        <v>0</v>
      </c>
      <c r="M76">
        <v>1</v>
      </c>
      <c r="N76" t="s">
        <v>55</v>
      </c>
      <c r="O76" t="s">
        <v>75</v>
      </c>
      <c r="P76">
        <f t="shared" si="28"/>
        <v>0</v>
      </c>
      <c r="Q76">
        <f t="shared" si="29"/>
        <v>2</v>
      </c>
      <c r="R76">
        <f t="shared" si="30"/>
        <v>-2</v>
      </c>
      <c r="S76" t="str">
        <f t="shared" si="31"/>
        <v>0-2</v>
      </c>
      <c r="T76">
        <f t="shared" si="32"/>
        <v>0</v>
      </c>
      <c r="U76">
        <f t="shared" si="33"/>
        <v>0</v>
      </c>
      <c r="V76" t="str">
        <f t="shared" si="34"/>
        <v>0-0</v>
      </c>
      <c r="W76">
        <f t="shared" si="35"/>
        <v>0</v>
      </c>
      <c r="X76">
        <f t="shared" si="36"/>
        <v>2</v>
      </c>
      <c r="Y76" t="str">
        <f t="shared" si="37"/>
        <v>0-2</v>
      </c>
      <c r="Z76">
        <f t="shared" si="38"/>
        <v>18</v>
      </c>
      <c r="AA76">
        <f t="shared" si="39"/>
        <v>0</v>
      </c>
      <c r="AB76">
        <f t="shared" si="40"/>
        <v>18</v>
      </c>
      <c r="AC76">
        <f t="shared" si="41"/>
        <v>8</v>
      </c>
      <c r="AD76">
        <f t="shared" si="42"/>
        <v>0</v>
      </c>
      <c r="AE76">
        <f t="shared" si="43"/>
        <v>8</v>
      </c>
      <c r="AF76">
        <f t="shared" si="44"/>
        <v>15</v>
      </c>
      <c r="AG76">
        <f t="shared" si="45"/>
        <v>0</v>
      </c>
      <c r="AH76">
        <f t="shared" si="46"/>
        <v>15</v>
      </c>
      <c r="AI76" t="str">
        <f t="shared" si="47"/>
        <v>6-0</v>
      </c>
      <c r="AJ76" t="str">
        <f t="shared" si="48"/>
        <v>6-1</v>
      </c>
      <c r="AK76">
        <f>INDEX(Table1[runs],MATCH(AJ76,Table1[ID],0))</f>
        <v>6</v>
      </c>
      <c r="AL76">
        <f t="shared" si="49"/>
        <v>18</v>
      </c>
      <c r="AM76">
        <f>Table1[[#This Row],[Total Runs]]^2</f>
        <v>64</v>
      </c>
      <c r="AN76" s="2">
        <f>Table1[[#This Row],[Total RA]]^2</f>
        <v>324</v>
      </c>
      <c r="AO76" s="2">
        <f>Table1[[#This Row],[Total Wins]]+Table1[[#This Row],[Total Losses]]</f>
        <v>2</v>
      </c>
      <c r="AP76" s="2">
        <f>Table1[[#This Row],[RS^2]]/(Table1[[#This Row],[RS^2]]+Table1[[#This Row],[RA^2]])</f>
        <v>0.16494845360824742</v>
      </c>
      <c r="AQ76" s="2">
        <f>ROUND(Table1[[#This Row],[WP]]*Table1[[#This Row],[GP]],0)</f>
        <v>0</v>
      </c>
      <c r="AR76" s="2">
        <f>Table1[[#This Row],[GP]]-Table1[[#This Row],[PyThag Win]]</f>
        <v>2</v>
      </c>
      <c r="AS76" s="2" t="str">
        <f>Table1[[#This Row],[PyThag Win]]&amp;"-"&amp;Table1[[#This Row],[Pythag Loss]]</f>
        <v>0-2</v>
      </c>
    </row>
    <row r="77" spans="1:45" x14ac:dyDescent="0.2">
      <c r="A77">
        <v>100</v>
      </c>
      <c r="B77">
        <v>2</v>
      </c>
      <c r="C77">
        <v>10</v>
      </c>
      <c r="D77" s="1">
        <v>46524</v>
      </c>
      <c r="E77">
        <v>1905</v>
      </c>
      <c r="F77">
        <v>9</v>
      </c>
      <c r="G77">
        <v>5</v>
      </c>
      <c r="H77">
        <v>11</v>
      </c>
      <c r="I77" t="s">
        <v>61</v>
      </c>
      <c r="J77" t="s">
        <v>62</v>
      </c>
      <c r="K77" t="s">
        <v>13</v>
      </c>
      <c r="L77">
        <v>1</v>
      </c>
      <c r="M77">
        <v>0</v>
      </c>
      <c r="N77" t="s">
        <v>55</v>
      </c>
      <c r="O77" t="s">
        <v>75</v>
      </c>
      <c r="P77">
        <f t="shared" si="28"/>
        <v>1</v>
      </c>
      <c r="Q77">
        <f t="shared" si="29"/>
        <v>2</v>
      </c>
      <c r="R77">
        <f t="shared" si="30"/>
        <v>-1</v>
      </c>
      <c r="S77" t="str">
        <f t="shared" si="31"/>
        <v>1-2</v>
      </c>
      <c r="T77">
        <f t="shared" si="32"/>
        <v>0</v>
      </c>
      <c r="U77">
        <f t="shared" si="33"/>
        <v>0</v>
      </c>
      <c r="V77" t="str">
        <f t="shared" si="34"/>
        <v>0-0</v>
      </c>
      <c r="W77">
        <f t="shared" si="35"/>
        <v>1</v>
      </c>
      <c r="X77">
        <f t="shared" si="36"/>
        <v>2</v>
      </c>
      <c r="Y77" t="str">
        <f t="shared" si="37"/>
        <v>1-2</v>
      </c>
      <c r="Z77">
        <f t="shared" si="38"/>
        <v>27</v>
      </c>
      <c r="AA77">
        <f t="shared" si="39"/>
        <v>0</v>
      </c>
      <c r="AB77">
        <f t="shared" si="40"/>
        <v>27</v>
      </c>
      <c r="AC77">
        <f t="shared" si="41"/>
        <v>13</v>
      </c>
      <c r="AD77">
        <f t="shared" si="42"/>
        <v>0</v>
      </c>
      <c r="AE77">
        <f t="shared" si="43"/>
        <v>13</v>
      </c>
      <c r="AF77">
        <f t="shared" si="44"/>
        <v>26</v>
      </c>
      <c r="AG77">
        <f t="shared" si="45"/>
        <v>0</v>
      </c>
      <c r="AH77">
        <f t="shared" si="46"/>
        <v>26</v>
      </c>
      <c r="AI77" t="str">
        <f t="shared" si="47"/>
        <v>10-1</v>
      </c>
      <c r="AJ77" t="str">
        <f t="shared" si="48"/>
        <v>10-0</v>
      </c>
      <c r="AK77">
        <f>INDEX(Table1[runs],MATCH(AJ77,Table1[ID],0))</f>
        <v>1</v>
      </c>
      <c r="AL77">
        <f t="shared" si="49"/>
        <v>19</v>
      </c>
      <c r="AM77">
        <f>Table1[[#This Row],[Total Runs]]^2</f>
        <v>169</v>
      </c>
      <c r="AN77" s="2">
        <f>Table1[[#This Row],[Total RA]]^2</f>
        <v>361</v>
      </c>
      <c r="AO77" s="2">
        <f>Table1[[#This Row],[Total Wins]]+Table1[[#This Row],[Total Losses]]</f>
        <v>3</v>
      </c>
      <c r="AP77" s="2">
        <f>Table1[[#This Row],[RS^2]]/(Table1[[#This Row],[RS^2]]+Table1[[#This Row],[RA^2]])</f>
        <v>0.31886792452830187</v>
      </c>
      <c r="AQ77" s="2">
        <f>ROUND(Table1[[#This Row],[WP]]*Table1[[#This Row],[GP]],0)</f>
        <v>1</v>
      </c>
      <c r="AR77" s="2">
        <f>Table1[[#This Row],[GP]]-Table1[[#This Row],[PyThag Win]]</f>
        <v>2</v>
      </c>
      <c r="AS77" s="2" t="str">
        <f>Table1[[#This Row],[PyThag Win]]&amp;"-"&amp;Table1[[#This Row],[Pythag Loss]]</f>
        <v>1-2</v>
      </c>
    </row>
    <row r="78" spans="1:45" x14ac:dyDescent="0.2">
      <c r="A78">
        <v>100</v>
      </c>
      <c r="B78">
        <v>2</v>
      </c>
      <c r="C78">
        <v>13</v>
      </c>
      <c r="D78" s="1">
        <v>46525</v>
      </c>
      <c r="E78">
        <v>1905</v>
      </c>
      <c r="F78">
        <v>9</v>
      </c>
      <c r="G78">
        <v>2</v>
      </c>
      <c r="H78">
        <v>7</v>
      </c>
      <c r="I78" t="s">
        <v>61</v>
      </c>
      <c r="J78" t="s">
        <v>62</v>
      </c>
      <c r="K78" t="s">
        <v>13</v>
      </c>
      <c r="L78">
        <v>0</v>
      </c>
      <c r="M78">
        <v>1</v>
      </c>
      <c r="N78" t="s">
        <v>55</v>
      </c>
      <c r="O78" t="s">
        <v>75</v>
      </c>
      <c r="P78">
        <f t="shared" si="28"/>
        <v>1</v>
      </c>
      <c r="Q78">
        <f t="shared" si="29"/>
        <v>3</v>
      </c>
      <c r="R78">
        <f t="shared" si="30"/>
        <v>-2</v>
      </c>
      <c r="S78" t="str">
        <f t="shared" si="31"/>
        <v>1-3</v>
      </c>
      <c r="T78">
        <f t="shared" si="32"/>
        <v>0</v>
      </c>
      <c r="U78">
        <f t="shared" si="33"/>
        <v>0</v>
      </c>
      <c r="V78" t="str">
        <f t="shared" si="34"/>
        <v>0-0</v>
      </c>
      <c r="W78">
        <f t="shared" si="35"/>
        <v>1</v>
      </c>
      <c r="X78">
        <f t="shared" si="36"/>
        <v>3</v>
      </c>
      <c r="Y78" t="str">
        <f t="shared" si="37"/>
        <v>1-3</v>
      </c>
      <c r="Z78">
        <f t="shared" si="38"/>
        <v>36</v>
      </c>
      <c r="AA78">
        <f t="shared" si="39"/>
        <v>0</v>
      </c>
      <c r="AB78">
        <f t="shared" si="40"/>
        <v>36</v>
      </c>
      <c r="AC78">
        <f t="shared" si="41"/>
        <v>15</v>
      </c>
      <c r="AD78">
        <f t="shared" si="42"/>
        <v>0</v>
      </c>
      <c r="AE78">
        <f t="shared" si="43"/>
        <v>15</v>
      </c>
      <c r="AF78">
        <f t="shared" si="44"/>
        <v>33</v>
      </c>
      <c r="AG78">
        <f t="shared" si="45"/>
        <v>0</v>
      </c>
      <c r="AH78">
        <f t="shared" si="46"/>
        <v>33</v>
      </c>
      <c r="AI78" t="str">
        <f t="shared" si="47"/>
        <v>13-0</v>
      </c>
      <c r="AJ78" t="str">
        <f t="shared" si="48"/>
        <v>13-1</v>
      </c>
      <c r="AK78">
        <f>INDEX(Table1[runs],MATCH(AJ78,Table1[ID],0))</f>
        <v>4</v>
      </c>
      <c r="AL78">
        <f t="shared" si="49"/>
        <v>23</v>
      </c>
      <c r="AM78">
        <f>Table1[[#This Row],[Total Runs]]^2</f>
        <v>225</v>
      </c>
      <c r="AN78" s="2">
        <f>Table1[[#This Row],[Total RA]]^2</f>
        <v>529</v>
      </c>
      <c r="AO78" s="2">
        <f>Table1[[#This Row],[Total Wins]]+Table1[[#This Row],[Total Losses]]</f>
        <v>4</v>
      </c>
      <c r="AP78" s="2">
        <f>Table1[[#This Row],[RS^2]]/(Table1[[#This Row],[RS^2]]+Table1[[#This Row],[RA^2]])</f>
        <v>0.29840848806366049</v>
      </c>
      <c r="AQ78" s="2">
        <f>ROUND(Table1[[#This Row],[WP]]*Table1[[#This Row],[GP]],0)</f>
        <v>1</v>
      </c>
      <c r="AR78" s="2">
        <f>Table1[[#This Row],[GP]]-Table1[[#This Row],[PyThag Win]]</f>
        <v>3</v>
      </c>
      <c r="AS78" s="2" t="str">
        <f>Table1[[#This Row],[PyThag Win]]&amp;"-"&amp;Table1[[#This Row],[Pythag Loss]]</f>
        <v>1-3</v>
      </c>
    </row>
    <row r="79" spans="1:45" x14ac:dyDescent="0.2">
      <c r="A79">
        <v>100</v>
      </c>
      <c r="B79">
        <v>2</v>
      </c>
      <c r="C79">
        <v>15</v>
      </c>
      <c r="D79" s="1">
        <v>46527</v>
      </c>
      <c r="E79">
        <v>1905</v>
      </c>
      <c r="F79">
        <v>9</v>
      </c>
      <c r="G79">
        <v>2</v>
      </c>
      <c r="H79">
        <v>7</v>
      </c>
      <c r="I79" t="s">
        <v>61</v>
      </c>
      <c r="J79" t="s">
        <v>62</v>
      </c>
      <c r="K79" t="s">
        <v>13</v>
      </c>
      <c r="L79">
        <v>0</v>
      </c>
      <c r="M79">
        <v>1</v>
      </c>
      <c r="N79" t="s">
        <v>55</v>
      </c>
      <c r="O79" t="s">
        <v>75</v>
      </c>
      <c r="P79">
        <f t="shared" si="28"/>
        <v>1</v>
      </c>
      <c r="Q79">
        <f t="shared" si="29"/>
        <v>4</v>
      </c>
      <c r="R79">
        <f t="shared" si="30"/>
        <v>-3</v>
      </c>
      <c r="S79" t="str">
        <f t="shared" si="31"/>
        <v>1-4</v>
      </c>
      <c r="T79">
        <f t="shared" si="32"/>
        <v>0</v>
      </c>
      <c r="U79">
        <f t="shared" si="33"/>
        <v>0</v>
      </c>
      <c r="V79" t="str">
        <f t="shared" si="34"/>
        <v>0-0</v>
      </c>
      <c r="W79">
        <f t="shared" si="35"/>
        <v>1</v>
      </c>
      <c r="X79">
        <f t="shared" si="36"/>
        <v>4</v>
      </c>
      <c r="Y79" t="str">
        <f t="shared" si="37"/>
        <v>1-4</v>
      </c>
      <c r="Z79">
        <f t="shared" si="38"/>
        <v>45</v>
      </c>
      <c r="AA79">
        <f t="shared" si="39"/>
        <v>0</v>
      </c>
      <c r="AB79">
        <f t="shared" si="40"/>
        <v>45</v>
      </c>
      <c r="AC79">
        <f t="shared" si="41"/>
        <v>17</v>
      </c>
      <c r="AD79">
        <f t="shared" si="42"/>
        <v>0</v>
      </c>
      <c r="AE79">
        <f t="shared" si="43"/>
        <v>17</v>
      </c>
      <c r="AF79">
        <f t="shared" si="44"/>
        <v>40</v>
      </c>
      <c r="AG79">
        <f t="shared" si="45"/>
        <v>0</v>
      </c>
      <c r="AH79">
        <f t="shared" si="46"/>
        <v>40</v>
      </c>
      <c r="AI79" t="str">
        <f t="shared" si="47"/>
        <v>15-0</v>
      </c>
      <c r="AJ79" t="str">
        <f t="shared" si="48"/>
        <v>15-1</v>
      </c>
      <c r="AK79">
        <f>INDEX(Table1[runs],MATCH(AJ79,Table1[ID],0))</f>
        <v>8</v>
      </c>
      <c r="AL79">
        <f t="shared" si="49"/>
        <v>31</v>
      </c>
      <c r="AM79">
        <f>Table1[[#This Row],[Total Runs]]^2</f>
        <v>289</v>
      </c>
      <c r="AN79" s="2">
        <f>Table1[[#This Row],[Total RA]]^2</f>
        <v>961</v>
      </c>
      <c r="AO79" s="2">
        <f>Table1[[#This Row],[Total Wins]]+Table1[[#This Row],[Total Losses]]</f>
        <v>5</v>
      </c>
      <c r="AP79" s="2">
        <f>Table1[[#This Row],[RS^2]]/(Table1[[#This Row],[RS^2]]+Table1[[#This Row],[RA^2]])</f>
        <v>0.23119999999999999</v>
      </c>
      <c r="AQ79" s="2">
        <f>ROUND(Table1[[#This Row],[WP]]*Table1[[#This Row],[GP]],0)</f>
        <v>1</v>
      </c>
      <c r="AR79" s="2">
        <f>Table1[[#This Row],[GP]]-Table1[[#This Row],[PyThag Win]]</f>
        <v>4</v>
      </c>
      <c r="AS79" s="2" t="str">
        <f>Table1[[#This Row],[PyThag Win]]&amp;"-"&amp;Table1[[#This Row],[Pythag Loss]]</f>
        <v>1-4</v>
      </c>
    </row>
    <row r="80" spans="1:45" x14ac:dyDescent="0.2">
      <c r="A80">
        <v>100</v>
      </c>
      <c r="B80">
        <v>2</v>
      </c>
      <c r="C80">
        <v>19</v>
      </c>
      <c r="D80" s="1">
        <v>46528</v>
      </c>
      <c r="E80">
        <v>1905</v>
      </c>
      <c r="F80">
        <v>9</v>
      </c>
      <c r="G80">
        <v>4</v>
      </c>
      <c r="H80">
        <v>8</v>
      </c>
      <c r="I80" t="s">
        <v>61</v>
      </c>
      <c r="J80" t="s">
        <v>62</v>
      </c>
      <c r="K80" t="s">
        <v>13</v>
      </c>
      <c r="L80">
        <v>0</v>
      </c>
      <c r="M80">
        <v>1</v>
      </c>
      <c r="N80" t="s">
        <v>55</v>
      </c>
      <c r="O80" t="s">
        <v>75</v>
      </c>
      <c r="P80">
        <f t="shared" si="28"/>
        <v>1</v>
      </c>
      <c r="Q80">
        <f t="shared" si="29"/>
        <v>5</v>
      </c>
      <c r="R80">
        <f t="shared" si="30"/>
        <v>-4</v>
      </c>
      <c r="S80" t="str">
        <f t="shared" si="31"/>
        <v>1-5</v>
      </c>
      <c r="T80">
        <f t="shared" si="32"/>
        <v>0</v>
      </c>
      <c r="U80">
        <f t="shared" si="33"/>
        <v>0</v>
      </c>
      <c r="V80" t="str">
        <f t="shared" si="34"/>
        <v>0-0</v>
      </c>
      <c r="W80">
        <f t="shared" si="35"/>
        <v>1</v>
      </c>
      <c r="X80">
        <f t="shared" si="36"/>
        <v>5</v>
      </c>
      <c r="Y80" t="str">
        <f t="shared" si="37"/>
        <v>1-5</v>
      </c>
      <c r="Z80">
        <f t="shared" si="38"/>
        <v>54</v>
      </c>
      <c r="AA80">
        <f t="shared" si="39"/>
        <v>0</v>
      </c>
      <c r="AB80">
        <f t="shared" si="40"/>
        <v>54</v>
      </c>
      <c r="AC80">
        <f t="shared" si="41"/>
        <v>21</v>
      </c>
      <c r="AD80">
        <f t="shared" si="42"/>
        <v>0</v>
      </c>
      <c r="AE80">
        <f t="shared" si="43"/>
        <v>21</v>
      </c>
      <c r="AF80">
        <f t="shared" si="44"/>
        <v>48</v>
      </c>
      <c r="AG80">
        <f t="shared" si="45"/>
        <v>0</v>
      </c>
      <c r="AH80">
        <f t="shared" si="46"/>
        <v>48</v>
      </c>
      <c r="AI80" t="str">
        <f t="shared" si="47"/>
        <v>19-0</v>
      </c>
      <c r="AJ80" t="str">
        <f t="shared" si="48"/>
        <v>19-1</v>
      </c>
      <c r="AK80">
        <f>INDEX(Table1[runs],MATCH(AJ80,Table1[ID],0))</f>
        <v>8</v>
      </c>
      <c r="AL80">
        <f t="shared" si="49"/>
        <v>39</v>
      </c>
      <c r="AM80">
        <f>Table1[[#This Row],[Total Runs]]^2</f>
        <v>441</v>
      </c>
      <c r="AN80" s="2">
        <f>Table1[[#This Row],[Total RA]]^2</f>
        <v>1521</v>
      </c>
      <c r="AO80" s="2">
        <f>Table1[[#This Row],[Total Wins]]+Table1[[#This Row],[Total Losses]]</f>
        <v>6</v>
      </c>
      <c r="AP80" s="2">
        <f>Table1[[#This Row],[RS^2]]/(Table1[[#This Row],[RS^2]]+Table1[[#This Row],[RA^2]])</f>
        <v>0.22477064220183487</v>
      </c>
      <c r="AQ80" s="2">
        <f>ROUND(Table1[[#This Row],[WP]]*Table1[[#This Row],[GP]],0)</f>
        <v>1</v>
      </c>
      <c r="AR80" s="2">
        <f>Table1[[#This Row],[GP]]-Table1[[#This Row],[PyThag Win]]</f>
        <v>5</v>
      </c>
      <c r="AS80" s="2" t="str">
        <f>Table1[[#This Row],[PyThag Win]]&amp;"-"&amp;Table1[[#This Row],[Pythag Loss]]</f>
        <v>1-5</v>
      </c>
    </row>
    <row r="81" spans="1:45" x14ac:dyDescent="0.2">
      <c r="A81">
        <v>100</v>
      </c>
      <c r="B81">
        <v>2</v>
      </c>
      <c r="C81">
        <v>23</v>
      </c>
      <c r="D81" s="1">
        <v>46529</v>
      </c>
      <c r="E81">
        <v>1905</v>
      </c>
      <c r="F81">
        <v>9</v>
      </c>
      <c r="G81">
        <v>3</v>
      </c>
      <c r="H81">
        <v>7</v>
      </c>
      <c r="I81" t="s">
        <v>61</v>
      </c>
      <c r="J81" t="s">
        <v>62</v>
      </c>
      <c r="K81" t="s">
        <v>12</v>
      </c>
      <c r="L81">
        <v>0</v>
      </c>
      <c r="M81">
        <v>1</v>
      </c>
      <c r="N81" t="s">
        <v>55</v>
      </c>
      <c r="O81" t="s">
        <v>75</v>
      </c>
      <c r="P81">
        <f t="shared" si="28"/>
        <v>1</v>
      </c>
      <c r="Q81">
        <f t="shared" si="29"/>
        <v>6</v>
      </c>
      <c r="R81">
        <f t="shared" si="30"/>
        <v>-5</v>
      </c>
      <c r="S81" t="str">
        <f t="shared" si="31"/>
        <v>1-6</v>
      </c>
      <c r="T81">
        <f t="shared" si="32"/>
        <v>0</v>
      </c>
      <c r="U81">
        <f t="shared" si="33"/>
        <v>1</v>
      </c>
      <c r="V81" t="str">
        <f t="shared" si="34"/>
        <v>0-1</v>
      </c>
      <c r="W81">
        <f t="shared" si="35"/>
        <v>1</v>
      </c>
      <c r="X81">
        <f t="shared" si="36"/>
        <v>5</v>
      </c>
      <c r="Y81" t="str">
        <f t="shared" si="37"/>
        <v>1-5</v>
      </c>
      <c r="Z81">
        <f t="shared" si="38"/>
        <v>63</v>
      </c>
      <c r="AA81">
        <f t="shared" si="39"/>
        <v>9</v>
      </c>
      <c r="AB81">
        <f t="shared" si="40"/>
        <v>54</v>
      </c>
      <c r="AC81">
        <f t="shared" si="41"/>
        <v>24</v>
      </c>
      <c r="AD81">
        <f t="shared" si="42"/>
        <v>3</v>
      </c>
      <c r="AE81">
        <f t="shared" si="43"/>
        <v>21</v>
      </c>
      <c r="AF81">
        <f t="shared" si="44"/>
        <v>55</v>
      </c>
      <c r="AG81">
        <f t="shared" si="45"/>
        <v>7</v>
      </c>
      <c r="AH81">
        <f t="shared" si="46"/>
        <v>48</v>
      </c>
      <c r="AI81" t="str">
        <f t="shared" si="47"/>
        <v>23-0</v>
      </c>
      <c r="AJ81" t="str">
        <f t="shared" si="48"/>
        <v>23-1</v>
      </c>
      <c r="AK81">
        <f>INDEX(Table1[runs],MATCH(AJ81,Table1[ID],0))</f>
        <v>4</v>
      </c>
      <c r="AL81">
        <f t="shared" si="49"/>
        <v>43</v>
      </c>
      <c r="AM81">
        <f>Table1[[#This Row],[Total Runs]]^2</f>
        <v>576</v>
      </c>
      <c r="AN81" s="2">
        <f>Table1[[#This Row],[Total RA]]^2</f>
        <v>1849</v>
      </c>
      <c r="AO81" s="2">
        <f>Table1[[#This Row],[Total Wins]]+Table1[[#This Row],[Total Losses]]</f>
        <v>7</v>
      </c>
      <c r="AP81" s="2">
        <f>Table1[[#This Row],[RS^2]]/(Table1[[#This Row],[RS^2]]+Table1[[#This Row],[RA^2]])</f>
        <v>0.23752577319587628</v>
      </c>
      <c r="AQ81" s="2">
        <f>ROUND(Table1[[#This Row],[WP]]*Table1[[#This Row],[GP]],0)</f>
        <v>2</v>
      </c>
      <c r="AR81" s="2">
        <f>Table1[[#This Row],[GP]]-Table1[[#This Row],[PyThag Win]]</f>
        <v>5</v>
      </c>
      <c r="AS81" s="2" t="str">
        <f>Table1[[#This Row],[PyThag Win]]&amp;"-"&amp;Table1[[#This Row],[Pythag Loss]]</f>
        <v>2-5</v>
      </c>
    </row>
    <row r="82" spans="1:45" x14ac:dyDescent="0.2">
      <c r="A82">
        <v>100</v>
      </c>
      <c r="B82">
        <v>2</v>
      </c>
      <c r="C82">
        <v>27</v>
      </c>
      <c r="D82" s="1">
        <v>46530</v>
      </c>
      <c r="E82">
        <v>1905</v>
      </c>
      <c r="F82">
        <v>9</v>
      </c>
      <c r="G82">
        <v>5</v>
      </c>
      <c r="H82">
        <v>9</v>
      </c>
      <c r="I82" t="s">
        <v>61</v>
      </c>
      <c r="J82" t="s">
        <v>62</v>
      </c>
      <c r="K82" t="s">
        <v>12</v>
      </c>
      <c r="L82">
        <v>1</v>
      </c>
      <c r="M82">
        <v>0</v>
      </c>
      <c r="N82" t="s">
        <v>55</v>
      </c>
      <c r="O82" t="s">
        <v>75</v>
      </c>
      <c r="P82">
        <f t="shared" si="28"/>
        <v>2</v>
      </c>
      <c r="Q82">
        <f t="shared" si="29"/>
        <v>6</v>
      </c>
      <c r="R82">
        <f t="shared" si="30"/>
        <v>-4</v>
      </c>
      <c r="S82" t="str">
        <f t="shared" si="31"/>
        <v>2-6</v>
      </c>
      <c r="T82">
        <f t="shared" si="32"/>
        <v>1</v>
      </c>
      <c r="U82">
        <f t="shared" si="33"/>
        <v>1</v>
      </c>
      <c r="V82" t="str">
        <f t="shared" si="34"/>
        <v>1-1</v>
      </c>
      <c r="W82">
        <f t="shared" si="35"/>
        <v>1</v>
      </c>
      <c r="X82">
        <f t="shared" si="36"/>
        <v>5</v>
      </c>
      <c r="Y82" t="str">
        <f t="shared" si="37"/>
        <v>1-5</v>
      </c>
      <c r="Z82">
        <f t="shared" si="38"/>
        <v>72</v>
      </c>
      <c r="AA82">
        <f t="shared" si="39"/>
        <v>18</v>
      </c>
      <c r="AB82">
        <f t="shared" si="40"/>
        <v>54</v>
      </c>
      <c r="AC82">
        <f t="shared" si="41"/>
        <v>29</v>
      </c>
      <c r="AD82">
        <f t="shared" si="42"/>
        <v>8</v>
      </c>
      <c r="AE82">
        <f t="shared" si="43"/>
        <v>21</v>
      </c>
      <c r="AF82">
        <f t="shared" si="44"/>
        <v>64</v>
      </c>
      <c r="AG82">
        <f t="shared" si="45"/>
        <v>16</v>
      </c>
      <c r="AH82">
        <f t="shared" si="46"/>
        <v>48</v>
      </c>
      <c r="AI82" t="str">
        <f t="shared" si="47"/>
        <v>27-1</v>
      </c>
      <c r="AJ82" t="str">
        <f t="shared" si="48"/>
        <v>27-0</v>
      </c>
      <c r="AK82">
        <f>INDEX(Table1[runs],MATCH(AJ82,Table1[ID],0))</f>
        <v>3</v>
      </c>
      <c r="AL82">
        <f t="shared" si="49"/>
        <v>46</v>
      </c>
      <c r="AM82">
        <f>Table1[[#This Row],[Total Runs]]^2</f>
        <v>841</v>
      </c>
      <c r="AN82" s="2">
        <f>Table1[[#This Row],[Total RA]]^2</f>
        <v>2116</v>
      </c>
      <c r="AO82" s="2">
        <f>Table1[[#This Row],[Total Wins]]+Table1[[#This Row],[Total Losses]]</f>
        <v>8</v>
      </c>
      <c r="AP82" s="2">
        <f>Table1[[#This Row],[RS^2]]/(Table1[[#This Row],[RS^2]]+Table1[[#This Row],[RA^2]])</f>
        <v>0.28440987487318226</v>
      </c>
      <c r="AQ82" s="2">
        <f>ROUND(Table1[[#This Row],[WP]]*Table1[[#This Row],[GP]],0)</f>
        <v>2</v>
      </c>
      <c r="AR82" s="2">
        <f>Table1[[#This Row],[GP]]-Table1[[#This Row],[PyThag Win]]</f>
        <v>6</v>
      </c>
      <c r="AS82" s="2" t="str">
        <f>Table1[[#This Row],[PyThag Win]]&amp;"-"&amp;Table1[[#This Row],[Pythag Loss]]</f>
        <v>2-6</v>
      </c>
    </row>
    <row r="83" spans="1:45" x14ac:dyDescent="0.2">
      <c r="A83">
        <v>100</v>
      </c>
      <c r="B83">
        <v>2</v>
      </c>
      <c r="C83">
        <v>30</v>
      </c>
      <c r="D83" s="1">
        <v>46532</v>
      </c>
      <c r="E83">
        <v>1905</v>
      </c>
      <c r="F83">
        <v>9</v>
      </c>
      <c r="G83">
        <v>7</v>
      </c>
      <c r="H83">
        <v>7</v>
      </c>
      <c r="I83" t="s">
        <v>61</v>
      </c>
      <c r="J83" t="s">
        <v>62</v>
      </c>
      <c r="K83" t="s">
        <v>12</v>
      </c>
      <c r="L83">
        <v>1</v>
      </c>
      <c r="M83">
        <v>0</v>
      </c>
      <c r="N83" t="s">
        <v>55</v>
      </c>
      <c r="O83" t="s">
        <v>75</v>
      </c>
      <c r="P83">
        <f t="shared" si="28"/>
        <v>3</v>
      </c>
      <c r="Q83">
        <f t="shared" si="29"/>
        <v>6</v>
      </c>
      <c r="R83">
        <f t="shared" si="30"/>
        <v>-3</v>
      </c>
      <c r="S83" t="str">
        <f t="shared" si="31"/>
        <v>3-6</v>
      </c>
      <c r="T83">
        <f t="shared" si="32"/>
        <v>2</v>
      </c>
      <c r="U83">
        <f t="shared" si="33"/>
        <v>1</v>
      </c>
      <c r="V83" t="str">
        <f t="shared" si="34"/>
        <v>2-1</v>
      </c>
      <c r="W83">
        <f t="shared" si="35"/>
        <v>1</v>
      </c>
      <c r="X83">
        <f t="shared" si="36"/>
        <v>5</v>
      </c>
      <c r="Y83" t="str">
        <f t="shared" si="37"/>
        <v>1-5</v>
      </c>
      <c r="Z83">
        <f t="shared" si="38"/>
        <v>81</v>
      </c>
      <c r="AA83">
        <f t="shared" si="39"/>
        <v>27</v>
      </c>
      <c r="AB83">
        <f t="shared" si="40"/>
        <v>54</v>
      </c>
      <c r="AC83">
        <f t="shared" si="41"/>
        <v>36</v>
      </c>
      <c r="AD83">
        <f t="shared" si="42"/>
        <v>15</v>
      </c>
      <c r="AE83">
        <f t="shared" si="43"/>
        <v>21</v>
      </c>
      <c r="AF83">
        <f t="shared" si="44"/>
        <v>71</v>
      </c>
      <c r="AG83">
        <f t="shared" si="45"/>
        <v>23</v>
      </c>
      <c r="AH83">
        <f t="shared" si="46"/>
        <v>48</v>
      </c>
      <c r="AI83" t="str">
        <f t="shared" si="47"/>
        <v>30-1</v>
      </c>
      <c r="AJ83" t="str">
        <f t="shared" si="48"/>
        <v>30-0</v>
      </c>
      <c r="AK83">
        <f>INDEX(Table1[runs],MATCH(AJ83,Table1[ID],0))</f>
        <v>5</v>
      </c>
      <c r="AL83">
        <f t="shared" si="49"/>
        <v>51</v>
      </c>
      <c r="AM83">
        <f>Table1[[#This Row],[Total Runs]]^2</f>
        <v>1296</v>
      </c>
      <c r="AN83" s="2">
        <f>Table1[[#This Row],[Total RA]]^2</f>
        <v>2601</v>
      </c>
      <c r="AO83" s="2">
        <f>Table1[[#This Row],[Total Wins]]+Table1[[#This Row],[Total Losses]]</f>
        <v>9</v>
      </c>
      <c r="AP83" s="2">
        <f>Table1[[#This Row],[RS^2]]/(Table1[[#This Row],[RS^2]]+Table1[[#This Row],[RA^2]])</f>
        <v>0.33256351039260967</v>
      </c>
      <c r="AQ83" s="2">
        <f>ROUND(Table1[[#This Row],[WP]]*Table1[[#This Row],[GP]],0)</f>
        <v>3</v>
      </c>
      <c r="AR83" s="2">
        <f>Table1[[#This Row],[GP]]-Table1[[#This Row],[PyThag Win]]</f>
        <v>6</v>
      </c>
      <c r="AS83" s="2" t="str">
        <f>Table1[[#This Row],[PyThag Win]]&amp;"-"&amp;Table1[[#This Row],[Pythag Loss]]</f>
        <v>3-6</v>
      </c>
    </row>
    <row r="84" spans="1:45" x14ac:dyDescent="0.2">
      <c r="A84">
        <v>100</v>
      </c>
      <c r="B84">
        <v>2</v>
      </c>
      <c r="C84">
        <v>33</v>
      </c>
      <c r="D84" s="1">
        <v>46533</v>
      </c>
      <c r="E84">
        <v>1905</v>
      </c>
      <c r="F84">
        <v>9</v>
      </c>
      <c r="G84">
        <v>2</v>
      </c>
      <c r="H84">
        <v>5</v>
      </c>
      <c r="I84" t="s">
        <v>61</v>
      </c>
      <c r="J84" t="s">
        <v>62</v>
      </c>
      <c r="K84" t="s">
        <v>12</v>
      </c>
      <c r="L84">
        <v>1</v>
      </c>
      <c r="M84">
        <v>0</v>
      </c>
      <c r="N84" t="s">
        <v>55</v>
      </c>
      <c r="O84" t="s">
        <v>75</v>
      </c>
      <c r="P84">
        <f t="shared" si="28"/>
        <v>4</v>
      </c>
      <c r="Q84">
        <f t="shared" si="29"/>
        <v>6</v>
      </c>
      <c r="R84">
        <f t="shared" si="30"/>
        <v>-2</v>
      </c>
      <c r="S84" t="str">
        <f t="shared" si="31"/>
        <v>4-6</v>
      </c>
      <c r="T84">
        <f t="shared" si="32"/>
        <v>3</v>
      </c>
      <c r="U84">
        <f t="shared" si="33"/>
        <v>1</v>
      </c>
      <c r="V84" t="str">
        <f t="shared" si="34"/>
        <v>3-1</v>
      </c>
      <c r="W84">
        <f t="shared" si="35"/>
        <v>1</v>
      </c>
      <c r="X84">
        <f t="shared" si="36"/>
        <v>5</v>
      </c>
      <c r="Y84" t="str">
        <f t="shared" si="37"/>
        <v>1-5</v>
      </c>
      <c r="Z84">
        <f t="shared" si="38"/>
        <v>90</v>
      </c>
      <c r="AA84">
        <f t="shared" si="39"/>
        <v>36</v>
      </c>
      <c r="AB84">
        <f t="shared" si="40"/>
        <v>54</v>
      </c>
      <c r="AC84">
        <f t="shared" si="41"/>
        <v>38</v>
      </c>
      <c r="AD84">
        <f t="shared" si="42"/>
        <v>17</v>
      </c>
      <c r="AE84">
        <f t="shared" si="43"/>
        <v>21</v>
      </c>
      <c r="AF84">
        <f t="shared" si="44"/>
        <v>76</v>
      </c>
      <c r="AG84">
        <f t="shared" si="45"/>
        <v>28</v>
      </c>
      <c r="AH84">
        <f t="shared" si="46"/>
        <v>48</v>
      </c>
      <c r="AI84" t="str">
        <f t="shared" si="47"/>
        <v>33-1</v>
      </c>
      <c r="AJ84" t="str">
        <f t="shared" si="48"/>
        <v>33-0</v>
      </c>
      <c r="AK84">
        <f>INDEX(Table1[runs],MATCH(AJ84,Table1[ID],0))</f>
        <v>0</v>
      </c>
      <c r="AL84">
        <f t="shared" si="49"/>
        <v>51</v>
      </c>
      <c r="AM84">
        <f>Table1[[#This Row],[Total Runs]]^2</f>
        <v>1444</v>
      </c>
      <c r="AN84" s="2">
        <f>Table1[[#This Row],[Total RA]]^2</f>
        <v>2601</v>
      </c>
      <c r="AO84" s="2">
        <f>Table1[[#This Row],[Total Wins]]+Table1[[#This Row],[Total Losses]]</f>
        <v>10</v>
      </c>
      <c r="AP84" s="2">
        <f>Table1[[#This Row],[RS^2]]/(Table1[[#This Row],[RS^2]]+Table1[[#This Row],[RA^2]])</f>
        <v>0.35698393077873919</v>
      </c>
      <c r="AQ84" s="2">
        <f>ROUND(Table1[[#This Row],[WP]]*Table1[[#This Row],[GP]],0)</f>
        <v>4</v>
      </c>
      <c r="AR84" s="2">
        <f>Table1[[#This Row],[GP]]-Table1[[#This Row],[PyThag Win]]</f>
        <v>6</v>
      </c>
      <c r="AS84" s="2" t="str">
        <f>Table1[[#This Row],[PyThag Win]]&amp;"-"&amp;Table1[[#This Row],[Pythag Loss]]</f>
        <v>4-6</v>
      </c>
    </row>
    <row r="85" spans="1:45" x14ac:dyDescent="0.2">
      <c r="A85">
        <v>100</v>
      </c>
      <c r="B85">
        <v>2</v>
      </c>
      <c r="C85">
        <v>37</v>
      </c>
      <c r="D85" s="1">
        <v>46534</v>
      </c>
      <c r="E85">
        <v>1905</v>
      </c>
      <c r="F85">
        <v>9</v>
      </c>
      <c r="G85">
        <v>5</v>
      </c>
      <c r="H85">
        <v>7</v>
      </c>
      <c r="I85" t="s">
        <v>61</v>
      </c>
      <c r="J85" t="s">
        <v>62</v>
      </c>
      <c r="K85" t="s">
        <v>12</v>
      </c>
      <c r="L85">
        <v>1</v>
      </c>
      <c r="M85">
        <v>0</v>
      </c>
      <c r="N85" t="s">
        <v>55</v>
      </c>
      <c r="O85" t="s">
        <v>75</v>
      </c>
      <c r="P85">
        <f t="shared" si="28"/>
        <v>5</v>
      </c>
      <c r="Q85">
        <f t="shared" si="29"/>
        <v>6</v>
      </c>
      <c r="R85">
        <f t="shared" si="30"/>
        <v>-1</v>
      </c>
      <c r="S85" t="str">
        <f t="shared" si="31"/>
        <v>5-6</v>
      </c>
      <c r="T85">
        <f t="shared" si="32"/>
        <v>4</v>
      </c>
      <c r="U85">
        <f t="shared" si="33"/>
        <v>1</v>
      </c>
      <c r="V85" t="str">
        <f t="shared" si="34"/>
        <v>4-1</v>
      </c>
      <c r="W85">
        <f t="shared" si="35"/>
        <v>1</v>
      </c>
      <c r="X85">
        <f t="shared" si="36"/>
        <v>5</v>
      </c>
      <c r="Y85" t="str">
        <f t="shared" si="37"/>
        <v>1-5</v>
      </c>
      <c r="Z85">
        <f t="shared" si="38"/>
        <v>99</v>
      </c>
      <c r="AA85">
        <f t="shared" si="39"/>
        <v>45</v>
      </c>
      <c r="AB85">
        <f t="shared" si="40"/>
        <v>54</v>
      </c>
      <c r="AC85">
        <f t="shared" si="41"/>
        <v>43</v>
      </c>
      <c r="AD85">
        <f t="shared" si="42"/>
        <v>22</v>
      </c>
      <c r="AE85">
        <f t="shared" si="43"/>
        <v>21</v>
      </c>
      <c r="AF85">
        <f t="shared" si="44"/>
        <v>83</v>
      </c>
      <c r="AG85">
        <f t="shared" si="45"/>
        <v>35</v>
      </c>
      <c r="AH85">
        <f t="shared" si="46"/>
        <v>48</v>
      </c>
      <c r="AI85" t="str">
        <f t="shared" si="47"/>
        <v>37-1</v>
      </c>
      <c r="AJ85" t="str">
        <f t="shared" si="48"/>
        <v>37-0</v>
      </c>
      <c r="AK85">
        <f>INDEX(Table1[runs],MATCH(AJ85,Table1[ID],0))</f>
        <v>3</v>
      </c>
      <c r="AL85">
        <f t="shared" si="49"/>
        <v>54</v>
      </c>
      <c r="AM85">
        <f>Table1[[#This Row],[Total Runs]]^2</f>
        <v>1849</v>
      </c>
      <c r="AN85" s="2">
        <f>Table1[[#This Row],[Total RA]]^2</f>
        <v>2916</v>
      </c>
      <c r="AO85" s="2">
        <f>Table1[[#This Row],[Total Wins]]+Table1[[#This Row],[Total Losses]]</f>
        <v>11</v>
      </c>
      <c r="AP85" s="2">
        <f>Table1[[#This Row],[RS^2]]/(Table1[[#This Row],[RS^2]]+Table1[[#This Row],[RA^2]])</f>
        <v>0.38803777544596013</v>
      </c>
      <c r="AQ85" s="2">
        <f>ROUND(Table1[[#This Row],[WP]]*Table1[[#This Row],[GP]],0)</f>
        <v>4</v>
      </c>
      <c r="AR85" s="2">
        <f>Table1[[#This Row],[GP]]-Table1[[#This Row],[PyThag Win]]</f>
        <v>7</v>
      </c>
      <c r="AS85" s="2" t="str">
        <f>Table1[[#This Row],[PyThag Win]]&amp;"-"&amp;Table1[[#This Row],[Pythag Loss]]</f>
        <v>4-7</v>
      </c>
    </row>
    <row r="86" spans="1:45" x14ac:dyDescent="0.2">
      <c r="A86">
        <v>100</v>
      </c>
      <c r="B86">
        <v>2</v>
      </c>
      <c r="C86">
        <v>44</v>
      </c>
      <c r="D86" s="1">
        <v>46537</v>
      </c>
      <c r="E86">
        <v>1905</v>
      </c>
      <c r="F86">
        <v>9</v>
      </c>
      <c r="G86">
        <v>3</v>
      </c>
      <c r="H86">
        <v>11</v>
      </c>
      <c r="I86" t="s">
        <v>61</v>
      </c>
      <c r="J86" t="s">
        <v>62</v>
      </c>
      <c r="K86" t="s">
        <v>13</v>
      </c>
      <c r="L86">
        <v>1</v>
      </c>
      <c r="M86">
        <v>0</v>
      </c>
      <c r="N86" t="s">
        <v>55</v>
      </c>
      <c r="O86" t="s">
        <v>75</v>
      </c>
      <c r="P86">
        <f t="shared" si="28"/>
        <v>6</v>
      </c>
      <c r="Q86">
        <f t="shared" si="29"/>
        <v>6</v>
      </c>
      <c r="R86">
        <f t="shared" si="30"/>
        <v>0</v>
      </c>
      <c r="S86" t="str">
        <f t="shared" si="31"/>
        <v>6-6</v>
      </c>
      <c r="T86">
        <f t="shared" si="32"/>
        <v>4</v>
      </c>
      <c r="U86">
        <f t="shared" si="33"/>
        <v>1</v>
      </c>
      <c r="V86" t="str">
        <f t="shared" si="34"/>
        <v>4-1</v>
      </c>
      <c r="W86">
        <f t="shared" si="35"/>
        <v>2</v>
      </c>
      <c r="X86">
        <f t="shared" si="36"/>
        <v>5</v>
      </c>
      <c r="Y86" t="str">
        <f t="shared" si="37"/>
        <v>2-5</v>
      </c>
      <c r="Z86">
        <f t="shared" si="38"/>
        <v>108</v>
      </c>
      <c r="AA86">
        <f t="shared" si="39"/>
        <v>45</v>
      </c>
      <c r="AB86">
        <f t="shared" si="40"/>
        <v>63</v>
      </c>
      <c r="AC86">
        <f t="shared" si="41"/>
        <v>46</v>
      </c>
      <c r="AD86">
        <f t="shared" si="42"/>
        <v>22</v>
      </c>
      <c r="AE86">
        <f t="shared" si="43"/>
        <v>24</v>
      </c>
      <c r="AF86">
        <f t="shared" si="44"/>
        <v>94</v>
      </c>
      <c r="AG86">
        <f t="shared" si="45"/>
        <v>35</v>
      </c>
      <c r="AH86">
        <f t="shared" si="46"/>
        <v>59</v>
      </c>
      <c r="AI86" t="str">
        <f t="shared" si="47"/>
        <v>44-1</v>
      </c>
      <c r="AJ86" t="str">
        <f t="shared" si="48"/>
        <v>44-0</v>
      </c>
      <c r="AK86">
        <f>INDEX(Table1[runs],MATCH(AJ86,Table1[ID],0))</f>
        <v>1</v>
      </c>
      <c r="AL86">
        <f t="shared" si="49"/>
        <v>55</v>
      </c>
      <c r="AM86">
        <f>Table1[[#This Row],[Total Runs]]^2</f>
        <v>2116</v>
      </c>
      <c r="AN86" s="2">
        <f>Table1[[#This Row],[Total RA]]^2</f>
        <v>3025</v>
      </c>
      <c r="AO86" s="2">
        <f>Table1[[#This Row],[Total Wins]]+Table1[[#This Row],[Total Losses]]</f>
        <v>12</v>
      </c>
      <c r="AP86" s="2">
        <f>Table1[[#This Row],[RS^2]]/(Table1[[#This Row],[RS^2]]+Table1[[#This Row],[RA^2]])</f>
        <v>0.41159307527718342</v>
      </c>
      <c r="AQ86" s="2">
        <f>ROUND(Table1[[#This Row],[WP]]*Table1[[#This Row],[GP]],0)</f>
        <v>5</v>
      </c>
      <c r="AR86" s="2">
        <f>Table1[[#This Row],[GP]]-Table1[[#This Row],[PyThag Win]]</f>
        <v>7</v>
      </c>
      <c r="AS86" s="2" t="str">
        <f>Table1[[#This Row],[PyThag Win]]&amp;"-"&amp;Table1[[#This Row],[Pythag Loss]]</f>
        <v>5-7</v>
      </c>
    </row>
    <row r="87" spans="1:45" x14ac:dyDescent="0.2">
      <c r="A87">
        <v>100</v>
      </c>
      <c r="B87">
        <v>2</v>
      </c>
      <c r="C87">
        <v>48</v>
      </c>
      <c r="D87" s="1">
        <v>46538</v>
      </c>
      <c r="E87">
        <v>1905</v>
      </c>
      <c r="F87">
        <v>9</v>
      </c>
      <c r="G87">
        <v>0</v>
      </c>
      <c r="H87">
        <v>4</v>
      </c>
      <c r="I87" t="s">
        <v>61</v>
      </c>
      <c r="J87" t="s">
        <v>62</v>
      </c>
      <c r="K87" t="s">
        <v>13</v>
      </c>
      <c r="L87">
        <v>0</v>
      </c>
      <c r="M87">
        <v>1</v>
      </c>
      <c r="N87" t="s">
        <v>55</v>
      </c>
      <c r="O87" t="s">
        <v>75</v>
      </c>
      <c r="P87">
        <f t="shared" si="28"/>
        <v>6</v>
      </c>
      <c r="Q87">
        <f t="shared" si="29"/>
        <v>7</v>
      </c>
      <c r="R87">
        <f t="shared" si="30"/>
        <v>-1</v>
      </c>
      <c r="S87" t="str">
        <f t="shared" si="31"/>
        <v>6-7</v>
      </c>
      <c r="T87">
        <f t="shared" si="32"/>
        <v>4</v>
      </c>
      <c r="U87">
        <f t="shared" si="33"/>
        <v>1</v>
      </c>
      <c r="V87" t="str">
        <f t="shared" si="34"/>
        <v>4-1</v>
      </c>
      <c r="W87">
        <f t="shared" si="35"/>
        <v>2</v>
      </c>
      <c r="X87">
        <f t="shared" si="36"/>
        <v>6</v>
      </c>
      <c r="Y87" t="str">
        <f t="shared" si="37"/>
        <v>2-6</v>
      </c>
      <c r="Z87">
        <f t="shared" si="38"/>
        <v>117</v>
      </c>
      <c r="AA87">
        <f t="shared" si="39"/>
        <v>45</v>
      </c>
      <c r="AB87">
        <f t="shared" si="40"/>
        <v>72</v>
      </c>
      <c r="AC87">
        <f t="shared" si="41"/>
        <v>46</v>
      </c>
      <c r="AD87">
        <f t="shared" si="42"/>
        <v>22</v>
      </c>
      <c r="AE87">
        <f t="shared" si="43"/>
        <v>24</v>
      </c>
      <c r="AF87">
        <f t="shared" si="44"/>
        <v>98</v>
      </c>
      <c r="AG87">
        <f t="shared" si="45"/>
        <v>35</v>
      </c>
      <c r="AH87">
        <f t="shared" si="46"/>
        <v>63</v>
      </c>
      <c r="AI87" t="str">
        <f t="shared" si="47"/>
        <v>48-0</v>
      </c>
      <c r="AJ87" t="str">
        <f t="shared" si="48"/>
        <v>48-1</v>
      </c>
      <c r="AK87">
        <f>INDEX(Table1[runs],MATCH(AJ87,Table1[ID],0))</f>
        <v>5</v>
      </c>
      <c r="AL87">
        <f t="shared" si="49"/>
        <v>60</v>
      </c>
      <c r="AM87">
        <f>Table1[[#This Row],[Total Runs]]^2</f>
        <v>2116</v>
      </c>
      <c r="AN87" s="2">
        <f>Table1[[#This Row],[Total RA]]^2</f>
        <v>3600</v>
      </c>
      <c r="AO87" s="2">
        <f>Table1[[#This Row],[Total Wins]]+Table1[[#This Row],[Total Losses]]</f>
        <v>13</v>
      </c>
      <c r="AP87" s="2">
        <f>Table1[[#This Row],[RS^2]]/(Table1[[#This Row],[RS^2]]+Table1[[#This Row],[RA^2]])</f>
        <v>0.37018894331700491</v>
      </c>
      <c r="AQ87" s="2">
        <f>ROUND(Table1[[#This Row],[WP]]*Table1[[#This Row],[GP]],0)</f>
        <v>5</v>
      </c>
      <c r="AR87" s="2">
        <f>Table1[[#This Row],[GP]]-Table1[[#This Row],[PyThag Win]]</f>
        <v>8</v>
      </c>
      <c r="AS87" s="2" t="str">
        <f>Table1[[#This Row],[PyThag Win]]&amp;"-"&amp;Table1[[#This Row],[Pythag Loss]]</f>
        <v>5-8</v>
      </c>
    </row>
    <row r="88" spans="1:45" x14ac:dyDescent="0.2">
      <c r="A88">
        <v>100</v>
      </c>
      <c r="B88">
        <v>2</v>
      </c>
      <c r="C88">
        <v>52</v>
      </c>
      <c r="D88" s="1">
        <v>46539</v>
      </c>
      <c r="E88">
        <v>1905</v>
      </c>
      <c r="F88">
        <v>9</v>
      </c>
      <c r="G88">
        <v>4</v>
      </c>
      <c r="H88">
        <v>6</v>
      </c>
      <c r="I88" t="s">
        <v>61</v>
      </c>
      <c r="J88" t="s">
        <v>62</v>
      </c>
      <c r="K88" t="s">
        <v>13</v>
      </c>
      <c r="L88">
        <v>1</v>
      </c>
      <c r="M88">
        <v>0</v>
      </c>
      <c r="N88" t="s">
        <v>55</v>
      </c>
      <c r="O88" t="s">
        <v>75</v>
      </c>
      <c r="P88">
        <f t="shared" si="28"/>
        <v>7</v>
      </c>
      <c r="Q88">
        <f t="shared" si="29"/>
        <v>7</v>
      </c>
      <c r="R88">
        <f t="shared" si="30"/>
        <v>0</v>
      </c>
      <c r="S88" t="str">
        <f t="shared" si="31"/>
        <v>7-7</v>
      </c>
      <c r="T88">
        <f t="shared" si="32"/>
        <v>4</v>
      </c>
      <c r="U88">
        <f t="shared" si="33"/>
        <v>1</v>
      </c>
      <c r="V88" t="str">
        <f t="shared" si="34"/>
        <v>4-1</v>
      </c>
      <c r="W88">
        <f t="shared" si="35"/>
        <v>3</v>
      </c>
      <c r="X88">
        <f t="shared" si="36"/>
        <v>6</v>
      </c>
      <c r="Y88" t="str">
        <f t="shared" si="37"/>
        <v>3-6</v>
      </c>
      <c r="Z88">
        <f t="shared" si="38"/>
        <v>126</v>
      </c>
      <c r="AA88">
        <f t="shared" si="39"/>
        <v>45</v>
      </c>
      <c r="AB88">
        <f t="shared" si="40"/>
        <v>81</v>
      </c>
      <c r="AC88">
        <f t="shared" si="41"/>
        <v>50</v>
      </c>
      <c r="AD88">
        <f t="shared" si="42"/>
        <v>22</v>
      </c>
      <c r="AE88">
        <f t="shared" si="43"/>
        <v>28</v>
      </c>
      <c r="AF88">
        <f t="shared" si="44"/>
        <v>104</v>
      </c>
      <c r="AG88">
        <f t="shared" si="45"/>
        <v>35</v>
      </c>
      <c r="AH88">
        <f t="shared" si="46"/>
        <v>69</v>
      </c>
      <c r="AI88" t="str">
        <f t="shared" si="47"/>
        <v>52-1</v>
      </c>
      <c r="AJ88" t="str">
        <f t="shared" si="48"/>
        <v>52-0</v>
      </c>
      <c r="AK88">
        <f>INDEX(Table1[runs],MATCH(AJ88,Table1[ID],0))</f>
        <v>3</v>
      </c>
      <c r="AL88">
        <f t="shared" si="49"/>
        <v>63</v>
      </c>
      <c r="AM88">
        <f>Table1[[#This Row],[Total Runs]]^2</f>
        <v>2500</v>
      </c>
      <c r="AN88" s="2">
        <f>Table1[[#This Row],[Total RA]]^2</f>
        <v>3969</v>
      </c>
      <c r="AO88" s="2">
        <f>Table1[[#This Row],[Total Wins]]+Table1[[#This Row],[Total Losses]]</f>
        <v>14</v>
      </c>
      <c r="AP88" s="2">
        <f>Table1[[#This Row],[RS^2]]/(Table1[[#This Row],[RS^2]]+Table1[[#This Row],[RA^2]])</f>
        <v>0.38645849435770596</v>
      </c>
      <c r="AQ88" s="2">
        <f>ROUND(Table1[[#This Row],[WP]]*Table1[[#This Row],[GP]],0)</f>
        <v>5</v>
      </c>
      <c r="AR88" s="2">
        <f>Table1[[#This Row],[GP]]-Table1[[#This Row],[PyThag Win]]</f>
        <v>9</v>
      </c>
      <c r="AS88" s="2" t="str">
        <f>Table1[[#This Row],[PyThag Win]]&amp;"-"&amp;Table1[[#This Row],[Pythag Loss]]</f>
        <v>5-9</v>
      </c>
    </row>
    <row r="89" spans="1:45" x14ac:dyDescent="0.2">
      <c r="A89">
        <v>100</v>
      </c>
      <c r="B89">
        <v>2</v>
      </c>
      <c r="C89">
        <v>56</v>
      </c>
      <c r="D89" s="1">
        <v>46542</v>
      </c>
      <c r="E89">
        <v>1905</v>
      </c>
      <c r="F89">
        <v>10</v>
      </c>
      <c r="G89">
        <v>6</v>
      </c>
      <c r="H89">
        <v>9</v>
      </c>
      <c r="I89" t="s">
        <v>61</v>
      </c>
      <c r="J89" t="s">
        <v>62</v>
      </c>
      <c r="K89" t="s">
        <v>13</v>
      </c>
      <c r="L89">
        <v>1</v>
      </c>
      <c r="M89">
        <v>0</v>
      </c>
      <c r="N89" t="s">
        <v>55</v>
      </c>
      <c r="O89" t="s">
        <v>75</v>
      </c>
      <c r="P89">
        <f t="shared" si="28"/>
        <v>8</v>
      </c>
      <c r="Q89">
        <f t="shared" si="29"/>
        <v>7</v>
      </c>
      <c r="R89">
        <f t="shared" si="30"/>
        <v>1</v>
      </c>
      <c r="S89" t="str">
        <f t="shared" si="31"/>
        <v>8-7</v>
      </c>
      <c r="T89">
        <f t="shared" si="32"/>
        <v>4</v>
      </c>
      <c r="U89">
        <f t="shared" si="33"/>
        <v>1</v>
      </c>
      <c r="V89" t="str">
        <f t="shared" si="34"/>
        <v>4-1</v>
      </c>
      <c r="W89">
        <f t="shared" si="35"/>
        <v>4</v>
      </c>
      <c r="X89">
        <f t="shared" si="36"/>
        <v>6</v>
      </c>
      <c r="Y89" t="str">
        <f t="shared" si="37"/>
        <v>4-6</v>
      </c>
      <c r="Z89">
        <f t="shared" si="38"/>
        <v>136</v>
      </c>
      <c r="AA89">
        <f t="shared" si="39"/>
        <v>45</v>
      </c>
      <c r="AB89">
        <f t="shared" si="40"/>
        <v>91</v>
      </c>
      <c r="AC89">
        <f t="shared" si="41"/>
        <v>56</v>
      </c>
      <c r="AD89">
        <f t="shared" si="42"/>
        <v>22</v>
      </c>
      <c r="AE89">
        <f t="shared" si="43"/>
        <v>34</v>
      </c>
      <c r="AF89">
        <f t="shared" si="44"/>
        <v>113</v>
      </c>
      <c r="AG89">
        <f t="shared" si="45"/>
        <v>35</v>
      </c>
      <c r="AH89">
        <f t="shared" si="46"/>
        <v>78</v>
      </c>
      <c r="AI89" t="str">
        <f t="shared" si="47"/>
        <v>56-1</v>
      </c>
      <c r="AJ89" t="str">
        <f t="shared" si="48"/>
        <v>56-0</v>
      </c>
      <c r="AK89">
        <f>INDEX(Table1[runs],MATCH(AJ89,Table1[ID],0))</f>
        <v>5</v>
      </c>
      <c r="AL89">
        <f t="shared" si="49"/>
        <v>68</v>
      </c>
      <c r="AM89">
        <f>Table1[[#This Row],[Total Runs]]^2</f>
        <v>3136</v>
      </c>
      <c r="AN89" s="2">
        <f>Table1[[#This Row],[Total RA]]^2</f>
        <v>4624</v>
      </c>
      <c r="AO89" s="2">
        <f>Table1[[#This Row],[Total Wins]]+Table1[[#This Row],[Total Losses]]</f>
        <v>15</v>
      </c>
      <c r="AP89" s="2">
        <f>Table1[[#This Row],[RS^2]]/(Table1[[#This Row],[RS^2]]+Table1[[#This Row],[RA^2]])</f>
        <v>0.40412371134020619</v>
      </c>
      <c r="AQ89" s="2">
        <f>ROUND(Table1[[#This Row],[WP]]*Table1[[#This Row],[GP]],0)</f>
        <v>6</v>
      </c>
      <c r="AR89" s="2">
        <f>Table1[[#This Row],[GP]]-Table1[[#This Row],[PyThag Win]]</f>
        <v>9</v>
      </c>
      <c r="AS89" s="2" t="str">
        <f>Table1[[#This Row],[PyThag Win]]&amp;"-"&amp;Table1[[#This Row],[Pythag Loss]]</f>
        <v>6-9</v>
      </c>
    </row>
    <row r="90" spans="1:45" x14ac:dyDescent="0.2">
      <c r="A90">
        <v>100</v>
      </c>
      <c r="B90">
        <v>2</v>
      </c>
      <c r="C90">
        <v>60</v>
      </c>
      <c r="D90" s="1">
        <v>46543</v>
      </c>
      <c r="E90">
        <v>1905</v>
      </c>
      <c r="F90">
        <v>9</v>
      </c>
      <c r="G90">
        <v>14</v>
      </c>
      <c r="H90">
        <v>18</v>
      </c>
      <c r="I90" t="s">
        <v>61</v>
      </c>
      <c r="J90" t="s">
        <v>62</v>
      </c>
      <c r="K90" t="s">
        <v>13</v>
      </c>
      <c r="L90">
        <v>1</v>
      </c>
      <c r="M90">
        <v>0</v>
      </c>
      <c r="N90" t="s">
        <v>55</v>
      </c>
      <c r="O90" t="s">
        <v>75</v>
      </c>
      <c r="P90">
        <f t="shared" si="28"/>
        <v>9</v>
      </c>
      <c r="Q90">
        <f t="shared" si="29"/>
        <v>7</v>
      </c>
      <c r="R90">
        <f t="shared" si="30"/>
        <v>2</v>
      </c>
      <c r="S90" t="str">
        <f t="shared" si="31"/>
        <v>9-7</v>
      </c>
      <c r="T90">
        <f t="shared" si="32"/>
        <v>4</v>
      </c>
      <c r="U90">
        <f t="shared" si="33"/>
        <v>1</v>
      </c>
      <c r="V90" t="str">
        <f t="shared" si="34"/>
        <v>4-1</v>
      </c>
      <c r="W90">
        <f t="shared" si="35"/>
        <v>5</v>
      </c>
      <c r="X90">
        <f t="shared" si="36"/>
        <v>6</v>
      </c>
      <c r="Y90" t="str">
        <f t="shared" si="37"/>
        <v>5-6</v>
      </c>
      <c r="Z90">
        <f t="shared" si="38"/>
        <v>145</v>
      </c>
      <c r="AA90">
        <f t="shared" si="39"/>
        <v>45</v>
      </c>
      <c r="AB90">
        <f t="shared" si="40"/>
        <v>100</v>
      </c>
      <c r="AC90">
        <f t="shared" si="41"/>
        <v>70</v>
      </c>
      <c r="AD90">
        <f t="shared" si="42"/>
        <v>22</v>
      </c>
      <c r="AE90">
        <f t="shared" si="43"/>
        <v>48</v>
      </c>
      <c r="AF90">
        <f t="shared" si="44"/>
        <v>131</v>
      </c>
      <c r="AG90">
        <f t="shared" si="45"/>
        <v>35</v>
      </c>
      <c r="AH90">
        <f t="shared" si="46"/>
        <v>96</v>
      </c>
      <c r="AI90" t="str">
        <f t="shared" si="47"/>
        <v>60-1</v>
      </c>
      <c r="AJ90" t="str">
        <f t="shared" si="48"/>
        <v>60-0</v>
      </c>
      <c r="AK90">
        <f>INDEX(Table1[runs],MATCH(AJ90,Table1[ID],0))</f>
        <v>8</v>
      </c>
      <c r="AL90">
        <f t="shared" si="49"/>
        <v>76</v>
      </c>
      <c r="AM90">
        <f>Table1[[#This Row],[Total Runs]]^2</f>
        <v>4900</v>
      </c>
      <c r="AN90" s="2">
        <f>Table1[[#This Row],[Total RA]]^2</f>
        <v>5776</v>
      </c>
      <c r="AO90" s="2">
        <f>Table1[[#This Row],[Total Wins]]+Table1[[#This Row],[Total Losses]]</f>
        <v>16</v>
      </c>
      <c r="AP90" s="2">
        <f>Table1[[#This Row],[RS^2]]/(Table1[[#This Row],[RS^2]]+Table1[[#This Row],[RA^2]])</f>
        <v>0.45897339827650807</v>
      </c>
      <c r="AQ90" s="2">
        <f>ROUND(Table1[[#This Row],[WP]]*Table1[[#This Row],[GP]],0)</f>
        <v>7</v>
      </c>
      <c r="AR90" s="2">
        <f>Table1[[#This Row],[GP]]-Table1[[#This Row],[PyThag Win]]</f>
        <v>9</v>
      </c>
      <c r="AS90" s="2" t="str">
        <f>Table1[[#This Row],[PyThag Win]]&amp;"-"&amp;Table1[[#This Row],[Pythag Loss]]</f>
        <v>7-9</v>
      </c>
    </row>
    <row r="91" spans="1:45" x14ac:dyDescent="0.2">
      <c r="A91">
        <v>100</v>
      </c>
      <c r="B91">
        <v>2</v>
      </c>
      <c r="C91">
        <v>64</v>
      </c>
      <c r="D91" s="1">
        <v>46544</v>
      </c>
      <c r="E91">
        <v>1905</v>
      </c>
      <c r="F91">
        <v>9</v>
      </c>
      <c r="G91">
        <v>7</v>
      </c>
      <c r="H91">
        <v>13</v>
      </c>
      <c r="I91" t="s">
        <v>61</v>
      </c>
      <c r="J91" t="s">
        <v>62</v>
      </c>
      <c r="K91" t="s">
        <v>13</v>
      </c>
      <c r="L91">
        <v>1</v>
      </c>
      <c r="M91">
        <v>0</v>
      </c>
      <c r="N91" t="s">
        <v>55</v>
      </c>
      <c r="O91" t="s">
        <v>75</v>
      </c>
      <c r="P91">
        <f t="shared" si="28"/>
        <v>10</v>
      </c>
      <c r="Q91">
        <f t="shared" si="29"/>
        <v>7</v>
      </c>
      <c r="R91">
        <f t="shared" si="30"/>
        <v>3</v>
      </c>
      <c r="S91" t="str">
        <f t="shared" si="31"/>
        <v>10-7</v>
      </c>
      <c r="T91">
        <f t="shared" si="32"/>
        <v>4</v>
      </c>
      <c r="U91">
        <f t="shared" si="33"/>
        <v>1</v>
      </c>
      <c r="V91" t="str">
        <f t="shared" si="34"/>
        <v>4-1</v>
      </c>
      <c r="W91">
        <f t="shared" si="35"/>
        <v>6</v>
      </c>
      <c r="X91">
        <f t="shared" si="36"/>
        <v>6</v>
      </c>
      <c r="Y91" t="str">
        <f t="shared" si="37"/>
        <v>6-6</v>
      </c>
      <c r="Z91">
        <f t="shared" si="38"/>
        <v>154</v>
      </c>
      <c r="AA91">
        <f t="shared" si="39"/>
        <v>45</v>
      </c>
      <c r="AB91">
        <f t="shared" si="40"/>
        <v>109</v>
      </c>
      <c r="AC91">
        <f t="shared" si="41"/>
        <v>77</v>
      </c>
      <c r="AD91">
        <f t="shared" si="42"/>
        <v>22</v>
      </c>
      <c r="AE91">
        <f t="shared" si="43"/>
        <v>55</v>
      </c>
      <c r="AF91">
        <f t="shared" si="44"/>
        <v>144</v>
      </c>
      <c r="AG91">
        <f t="shared" si="45"/>
        <v>35</v>
      </c>
      <c r="AH91">
        <f t="shared" si="46"/>
        <v>109</v>
      </c>
      <c r="AI91" t="str">
        <f t="shared" si="47"/>
        <v>64-1</v>
      </c>
      <c r="AJ91" t="str">
        <f t="shared" si="48"/>
        <v>64-0</v>
      </c>
      <c r="AK91">
        <f>INDEX(Table1[runs],MATCH(AJ91,Table1[ID],0))</f>
        <v>2</v>
      </c>
      <c r="AL91">
        <f t="shared" si="49"/>
        <v>78</v>
      </c>
      <c r="AM91">
        <f>Table1[[#This Row],[Total Runs]]^2</f>
        <v>5929</v>
      </c>
      <c r="AN91" s="2">
        <f>Table1[[#This Row],[Total RA]]^2</f>
        <v>6084</v>
      </c>
      <c r="AO91" s="2">
        <f>Table1[[#This Row],[Total Wins]]+Table1[[#This Row],[Total Losses]]</f>
        <v>17</v>
      </c>
      <c r="AP91" s="2">
        <f>Table1[[#This Row],[RS^2]]/(Table1[[#This Row],[RS^2]]+Table1[[#This Row],[RA^2]])</f>
        <v>0.49354865562307498</v>
      </c>
      <c r="AQ91" s="2">
        <f>ROUND(Table1[[#This Row],[WP]]*Table1[[#This Row],[GP]],0)</f>
        <v>8</v>
      </c>
      <c r="AR91" s="2">
        <f>Table1[[#This Row],[GP]]-Table1[[#This Row],[PyThag Win]]</f>
        <v>9</v>
      </c>
      <c r="AS91" s="2" t="str">
        <f>Table1[[#This Row],[PyThag Win]]&amp;"-"&amp;Table1[[#This Row],[Pythag Loss]]</f>
        <v>8-9</v>
      </c>
    </row>
    <row r="92" spans="1:45" x14ac:dyDescent="0.2">
      <c r="A92">
        <v>100</v>
      </c>
      <c r="B92">
        <v>2</v>
      </c>
      <c r="C92">
        <v>69</v>
      </c>
      <c r="D92" s="1">
        <v>46547</v>
      </c>
      <c r="E92">
        <v>1905</v>
      </c>
      <c r="F92">
        <v>9</v>
      </c>
      <c r="G92">
        <v>9</v>
      </c>
      <c r="H92">
        <v>12</v>
      </c>
      <c r="I92" t="s">
        <v>61</v>
      </c>
      <c r="J92" t="s">
        <v>62</v>
      </c>
      <c r="K92" t="s">
        <v>13</v>
      </c>
      <c r="L92">
        <v>1</v>
      </c>
      <c r="M92">
        <v>0</v>
      </c>
      <c r="N92" t="s">
        <v>55</v>
      </c>
      <c r="O92" t="s">
        <v>75</v>
      </c>
      <c r="P92">
        <f t="shared" si="28"/>
        <v>11</v>
      </c>
      <c r="Q92">
        <f t="shared" si="29"/>
        <v>7</v>
      </c>
      <c r="R92">
        <f t="shared" si="30"/>
        <v>4</v>
      </c>
      <c r="S92" t="str">
        <f t="shared" si="31"/>
        <v>11-7</v>
      </c>
      <c r="T92">
        <f t="shared" si="32"/>
        <v>4</v>
      </c>
      <c r="U92">
        <f t="shared" si="33"/>
        <v>1</v>
      </c>
      <c r="V92" t="str">
        <f t="shared" si="34"/>
        <v>4-1</v>
      </c>
      <c r="W92">
        <f t="shared" si="35"/>
        <v>7</v>
      </c>
      <c r="X92">
        <f t="shared" si="36"/>
        <v>6</v>
      </c>
      <c r="Y92" t="str">
        <f t="shared" si="37"/>
        <v>7-6</v>
      </c>
      <c r="Z92">
        <f t="shared" si="38"/>
        <v>163</v>
      </c>
      <c r="AA92">
        <f t="shared" si="39"/>
        <v>45</v>
      </c>
      <c r="AB92">
        <f t="shared" si="40"/>
        <v>118</v>
      </c>
      <c r="AC92">
        <f t="shared" si="41"/>
        <v>86</v>
      </c>
      <c r="AD92">
        <f t="shared" si="42"/>
        <v>22</v>
      </c>
      <c r="AE92">
        <f t="shared" si="43"/>
        <v>64</v>
      </c>
      <c r="AF92">
        <f t="shared" si="44"/>
        <v>156</v>
      </c>
      <c r="AG92">
        <f t="shared" si="45"/>
        <v>35</v>
      </c>
      <c r="AH92">
        <f t="shared" si="46"/>
        <v>121</v>
      </c>
      <c r="AI92" t="str">
        <f t="shared" si="47"/>
        <v>69-1</v>
      </c>
      <c r="AJ92" t="str">
        <f t="shared" si="48"/>
        <v>69-0</v>
      </c>
      <c r="AK92">
        <f>INDEX(Table1[runs],MATCH(AJ92,Table1[ID],0))</f>
        <v>0</v>
      </c>
      <c r="AL92">
        <f t="shared" si="49"/>
        <v>78</v>
      </c>
      <c r="AM92">
        <f>Table1[[#This Row],[Total Runs]]^2</f>
        <v>7396</v>
      </c>
      <c r="AN92" s="2">
        <f>Table1[[#This Row],[Total RA]]^2</f>
        <v>6084</v>
      </c>
      <c r="AO92" s="2">
        <f>Table1[[#This Row],[Total Wins]]+Table1[[#This Row],[Total Losses]]</f>
        <v>18</v>
      </c>
      <c r="AP92" s="2">
        <f>Table1[[#This Row],[RS^2]]/(Table1[[#This Row],[RS^2]]+Table1[[#This Row],[RA^2]])</f>
        <v>0.54866468842729965</v>
      </c>
      <c r="AQ92" s="2">
        <f>ROUND(Table1[[#This Row],[WP]]*Table1[[#This Row],[GP]],0)</f>
        <v>10</v>
      </c>
      <c r="AR92" s="2">
        <f>Table1[[#This Row],[GP]]-Table1[[#This Row],[PyThag Win]]</f>
        <v>8</v>
      </c>
      <c r="AS92" s="2" t="str">
        <f>Table1[[#This Row],[PyThag Win]]&amp;"-"&amp;Table1[[#This Row],[Pythag Loss]]</f>
        <v>10-8</v>
      </c>
    </row>
    <row r="93" spans="1:45" x14ac:dyDescent="0.2">
      <c r="A93">
        <v>100</v>
      </c>
      <c r="B93">
        <v>2</v>
      </c>
      <c r="C93">
        <v>73</v>
      </c>
      <c r="D93" s="1">
        <v>46548</v>
      </c>
      <c r="E93">
        <v>1905</v>
      </c>
      <c r="F93">
        <v>9</v>
      </c>
      <c r="G93">
        <v>8</v>
      </c>
      <c r="H93">
        <v>13</v>
      </c>
      <c r="I93" t="s">
        <v>61</v>
      </c>
      <c r="J93" t="s">
        <v>62</v>
      </c>
      <c r="K93" t="s">
        <v>13</v>
      </c>
      <c r="L93">
        <v>0</v>
      </c>
      <c r="M93">
        <v>1</v>
      </c>
      <c r="N93" t="s">
        <v>55</v>
      </c>
      <c r="O93" t="s">
        <v>75</v>
      </c>
      <c r="P93">
        <f t="shared" si="28"/>
        <v>11</v>
      </c>
      <c r="Q93">
        <f t="shared" si="29"/>
        <v>8</v>
      </c>
      <c r="R93">
        <f t="shared" si="30"/>
        <v>3</v>
      </c>
      <c r="S93" t="str">
        <f t="shared" si="31"/>
        <v>11-8</v>
      </c>
      <c r="T93">
        <f t="shared" si="32"/>
        <v>4</v>
      </c>
      <c r="U93">
        <f t="shared" si="33"/>
        <v>1</v>
      </c>
      <c r="V93" t="str">
        <f t="shared" si="34"/>
        <v>4-1</v>
      </c>
      <c r="W93">
        <f t="shared" si="35"/>
        <v>7</v>
      </c>
      <c r="X93">
        <f t="shared" si="36"/>
        <v>7</v>
      </c>
      <c r="Y93" t="str">
        <f t="shared" si="37"/>
        <v>7-7</v>
      </c>
      <c r="Z93">
        <f t="shared" si="38"/>
        <v>172</v>
      </c>
      <c r="AA93">
        <f t="shared" si="39"/>
        <v>45</v>
      </c>
      <c r="AB93">
        <f t="shared" si="40"/>
        <v>127</v>
      </c>
      <c r="AC93">
        <f t="shared" si="41"/>
        <v>94</v>
      </c>
      <c r="AD93">
        <f t="shared" si="42"/>
        <v>22</v>
      </c>
      <c r="AE93">
        <f t="shared" si="43"/>
        <v>72</v>
      </c>
      <c r="AF93">
        <f t="shared" si="44"/>
        <v>169</v>
      </c>
      <c r="AG93">
        <f t="shared" si="45"/>
        <v>35</v>
      </c>
      <c r="AH93">
        <f t="shared" si="46"/>
        <v>134</v>
      </c>
      <c r="AI93" t="str">
        <f t="shared" si="47"/>
        <v>73-0</v>
      </c>
      <c r="AJ93" t="str">
        <f t="shared" si="48"/>
        <v>73-1</v>
      </c>
      <c r="AK93">
        <f>INDEX(Table1[runs],MATCH(AJ93,Table1[ID],0))</f>
        <v>9</v>
      </c>
      <c r="AL93">
        <f t="shared" si="49"/>
        <v>87</v>
      </c>
      <c r="AM93">
        <f>Table1[[#This Row],[Total Runs]]^2</f>
        <v>8836</v>
      </c>
      <c r="AN93" s="2">
        <f>Table1[[#This Row],[Total RA]]^2</f>
        <v>7569</v>
      </c>
      <c r="AO93" s="2">
        <f>Table1[[#This Row],[Total Wins]]+Table1[[#This Row],[Total Losses]]</f>
        <v>19</v>
      </c>
      <c r="AP93" s="2">
        <f>Table1[[#This Row],[RS^2]]/(Table1[[#This Row],[RS^2]]+Table1[[#This Row],[RA^2]])</f>
        <v>0.53861627552575431</v>
      </c>
      <c r="AQ93" s="2">
        <f>ROUND(Table1[[#This Row],[WP]]*Table1[[#This Row],[GP]],0)</f>
        <v>10</v>
      </c>
      <c r="AR93" s="2">
        <f>Table1[[#This Row],[GP]]-Table1[[#This Row],[PyThag Win]]</f>
        <v>9</v>
      </c>
      <c r="AS93" s="2" t="str">
        <f>Table1[[#This Row],[PyThag Win]]&amp;"-"&amp;Table1[[#This Row],[Pythag Loss]]</f>
        <v>10-9</v>
      </c>
    </row>
    <row r="94" spans="1:45" x14ac:dyDescent="0.2">
      <c r="A94">
        <v>100</v>
      </c>
      <c r="B94">
        <v>2</v>
      </c>
      <c r="C94">
        <v>77</v>
      </c>
      <c r="D94" s="1">
        <v>46549</v>
      </c>
      <c r="E94">
        <v>1905</v>
      </c>
      <c r="F94">
        <v>9</v>
      </c>
      <c r="G94">
        <v>9</v>
      </c>
      <c r="H94">
        <v>10</v>
      </c>
      <c r="I94" t="s">
        <v>61</v>
      </c>
      <c r="J94" t="s">
        <v>62</v>
      </c>
      <c r="K94" t="s">
        <v>13</v>
      </c>
      <c r="L94">
        <v>1</v>
      </c>
      <c r="M94">
        <v>0</v>
      </c>
      <c r="N94" t="s">
        <v>55</v>
      </c>
      <c r="O94" t="s">
        <v>75</v>
      </c>
      <c r="P94">
        <f t="shared" si="28"/>
        <v>12</v>
      </c>
      <c r="Q94">
        <f t="shared" si="29"/>
        <v>8</v>
      </c>
      <c r="R94">
        <f t="shared" si="30"/>
        <v>4</v>
      </c>
      <c r="S94" t="str">
        <f t="shared" si="31"/>
        <v>12-8</v>
      </c>
      <c r="T94">
        <f t="shared" si="32"/>
        <v>4</v>
      </c>
      <c r="U94">
        <f t="shared" si="33"/>
        <v>1</v>
      </c>
      <c r="V94" t="str">
        <f t="shared" si="34"/>
        <v>4-1</v>
      </c>
      <c r="W94">
        <f t="shared" si="35"/>
        <v>8</v>
      </c>
      <c r="X94">
        <f t="shared" si="36"/>
        <v>7</v>
      </c>
      <c r="Y94" t="str">
        <f t="shared" si="37"/>
        <v>8-7</v>
      </c>
      <c r="Z94">
        <f t="shared" si="38"/>
        <v>181</v>
      </c>
      <c r="AA94">
        <f t="shared" si="39"/>
        <v>45</v>
      </c>
      <c r="AB94">
        <f t="shared" si="40"/>
        <v>136</v>
      </c>
      <c r="AC94">
        <f t="shared" si="41"/>
        <v>103</v>
      </c>
      <c r="AD94">
        <f t="shared" si="42"/>
        <v>22</v>
      </c>
      <c r="AE94">
        <f t="shared" si="43"/>
        <v>81</v>
      </c>
      <c r="AF94">
        <f t="shared" si="44"/>
        <v>179</v>
      </c>
      <c r="AG94">
        <f t="shared" si="45"/>
        <v>35</v>
      </c>
      <c r="AH94">
        <f t="shared" si="46"/>
        <v>144</v>
      </c>
      <c r="AI94" t="str">
        <f t="shared" si="47"/>
        <v>77-1</v>
      </c>
      <c r="AJ94" t="str">
        <f t="shared" si="48"/>
        <v>77-0</v>
      </c>
      <c r="AK94">
        <f>INDEX(Table1[runs],MATCH(AJ94,Table1[ID],0))</f>
        <v>2</v>
      </c>
      <c r="AL94">
        <f t="shared" si="49"/>
        <v>89</v>
      </c>
      <c r="AM94">
        <f>Table1[[#This Row],[Total Runs]]^2</f>
        <v>10609</v>
      </c>
      <c r="AN94" s="2">
        <f>Table1[[#This Row],[Total RA]]^2</f>
        <v>7921</v>
      </c>
      <c r="AO94" s="2">
        <f>Table1[[#This Row],[Total Wins]]+Table1[[#This Row],[Total Losses]]</f>
        <v>20</v>
      </c>
      <c r="AP94" s="2">
        <f>Table1[[#This Row],[RS^2]]/(Table1[[#This Row],[RS^2]]+Table1[[#This Row],[RA^2]])</f>
        <v>0.57253103076092826</v>
      </c>
      <c r="AQ94" s="2">
        <f>ROUND(Table1[[#This Row],[WP]]*Table1[[#This Row],[GP]],0)</f>
        <v>11</v>
      </c>
      <c r="AR94" s="2">
        <f>Table1[[#This Row],[GP]]-Table1[[#This Row],[PyThag Win]]</f>
        <v>9</v>
      </c>
      <c r="AS94" s="2" t="str">
        <f>Table1[[#This Row],[PyThag Win]]&amp;"-"&amp;Table1[[#This Row],[Pythag Loss]]</f>
        <v>11-9</v>
      </c>
    </row>
    <row r="95" spans="1:45" x14ac:dyDescent="0.2">
      <c r="A95">
        <v>100</v>
      </c>
      <c r="B95">
        <v>2</v>
      </c>
      <c r="C95">
        <v>83</v>
      </c>
      <c r="D95" s="1">
        <v>46552</v>
      </c>
      <c r="E95">
        <v>1905</v>
      </c>
      <c r="F95">
        <v>9</v>
      </c>
      <c r="G95">
        <v>6</v>
      </c>
      <c r="H95">
        <v>10</v>
      </c>
      <c r="I95" t="s">
        <v>61</v>
      </c>
      <c r="J95" t="s">
        <v>62</v>
      </c>
      <c r="K95" t="s">
        <v>12</v>
      </c>
      <c r="L95">
        <v>1</v>
      </c>
      <c r="M95">
        <v>0</v>
      </c>
      <c r="N95" t="s">
        <v>55</v>
      </c>
      <c r="O95" t="s">
        <v>75</v>
      </c>
      <c r="P95">
        <f t="shared" si="28"/>
        <v>13</v>
      </c>
      <c r="Q95">
        <f t="shared" si="29"/>
        <v>8</v>
      </c>
      <c r="R95">
        <f t="shared" si="30"/>
        <v>5</v>
      </c>
      <c r="S95" t="str">
        <f t="shared" si="31"/>
        <v>13-8</v>
      </c>
      <c r="T95">
        <f t="shared" si="32"/>
        <v>5</v>
      </c>
      <c r="U95">
        <f t="shared" si="33"/>
        <v>1</v>
      </c>
      <c r="V95" t="str">
        <f t="shared" si="34"/>
        <v>5-1</v>
      </c>
      <c r="W95">
        <f t="shared" si="35"/>
        <v>8</v>
      </c>
      <c r="X95">
        <f t="shared" si="36"/>
        <v>7</v>
      </c>
      <c r="Y95" t="str">
        <f t="shared" si="37"/>
        <v>8-7</v>
      </c>
      <c r="Z95">
        <f t="shared" si="38"/>
        <v>190</v>
      </c>
      <c r="AA95">
        <f t="shared" si="39"/>
        <v>54</v>
      </c>
      <c r="AB95">
        <f t="shared" si="40"/>
        <v>136</v>
      </c>
      <c r="AC95">
        <f t="shared" si="41"/>
        <v>109</v>
      </c>
      <c r="AD95">
        <f t="shared" si="42"/>
        <v>28</v>
      </c>
      <c r="AE95">
        <f t="shared" si="43"/>
        <v>81</v>
      </c>
      <c r="AF95">
        <f t="shared" si="44"/>
        <v>189</v>
      </c>
      <c r="AG95">
        <f t="shared" si="45"/>
        <v>45</v>
      </c>
      <c r="AH95">
        <f t="shared" si="46"/>
        <v>144</v>
      </c>
      <c r="AI95" t="str">
        <f t="shared" si="47"/>
        <v>83-1</v>
      </c>
      <c r="AJ95" t="str">
        <f t="shared" si="48"/>
        <v>83-0</v>
      </c>
      <c r="AK95">
        <f>INDEX(Table1[runs],MATCH(AJ95,Table1[ID],0))</f>
        <v>3</v>
      </c>
      <c r="AL95">
        <f t="shared" si="49"/>
        <v>92</v>
      </c>
      <c r="AM95">
        <f>Table1[[#This Row],[Total Runs]]^2</f>
        <v>11881</v>
      </c>
      <c r="AN95" s="2">
        <f>Table1[[#This Row],[Total RA]]^2</f>
        <v>8464</v>
      </c>
      <c r="AO95" s="2">
        <f>Table1[[#This Row],[Total Wins]]+Table1[[#This Row],[Total Losses]]</f>
        <v>21</v>
      </c>
      <c r="AP95" s="2">
        <f>Table1[[#This Row],[RS^2]]/(Table1[[#This Row],[RS^2]]+Table1[[#This Row],[RA^2]])</f>
        <v>0.58397640697960185</v>
      </c>
      <c r="AQ95" s="2">
        <f>ROUND(Table1[[#This Row],[WP]]*Table1[[#This Row],[GP]],0)</f>
        <v>12</v>
      </c>
      <c r="AR95" s="2">
        <f>Table1[[#This Row],[GP]]-Table1[[#This Row],[PyThag Win]]</f>
        <v>9</v>
      </c>
      <c r="AS95" s="2" t="str">
        <f>Table1[[#This Row],[PyThag Win]]&amp;"-"&amp;Table1[[#This Row],[Pythag Loss]]</f>
        <v>12-9</v>
      </c>
    </row>
    <row r="96" spans="1:45" x14ac:dyDescent="0.2">
      <c r="A96">
        <v>100</v>
      </c>
      <c r="B96">
        <v>2</v>
      </c>
      <c r="C96">
        <v>87</v>
      </c>
      <c r="D96" s="1">
        <v>46553</v>
      </c>
      <c r="E96">
        <v>1905</v>
      </c>
      <c r="F96">
        <v>9</v>
      </c>
      <c r="G96">
        <v>10</v>
      </c>
      <c r="H96">
        <v>12</v>
      </c>
      <c r="I96" t="s">
        <v>61</v>
      </c>
      <c r="J96" t="s">
        <v>62</v>
      </c>
      <c r="K96" t="s">
        <v>12</v>
      </c>
      <c r="L96">
        <v>1</v>
      </c>
      <c r="M96">
        <v>0</v>
      </c>
      <c r="N96" t="s">
        <v>55</v>
      </c>
      <c r="O96" t="s">
        <v>75</v>
      </c>
      <c r="P96">
        <f t="shared" si="28"/>
        <v>14</v>
      </c>
      <c r="Q96">
        <f t="shared" si="29"/>
        <v>8</v>
      </c>
      <c r="R96">
        <f t="shared" si="30"/>
        <v>6</v>
      </c>
      <c r="S96" t="str">
        <f t="shared" si="31"/>
        <v>14-8</v>
      </c>
      <c r="T96">
        <f t="shared" si="32"/>
        <v>6</v>
      </c>
      <c r="U96">
        <f t="shared" si="33"/>
        <v>1</v>
      </c>
      <c r="V96" t="str">
        <f t="shared" si="34"/>
        <v>6-1</v>
      </c>
      <c r="W96">
        <f t="shared" si="35"/>
        <v>8</v>
      </c>
      <c r="X96">
        <f t="shared" si="36"/>
        <v>7</v>
      </c>
      <c r="Y96" t="str">
        <f t="shared" si="37"/>
        <v>8-7</v>
      </c>
      <c r="Z96">
        <f t="shared" si="38"/>
        <v>199</v>
      </c>
      <c r="AA96">
        <f t="shared" si="39"/>
        <v>63</v>
      </c>
      <c r="AB96">
        <f t="shared" si="40"/>
        <v>136</v>
      </c>
      <c r="AC96">
        <f t="shared" si="41"/>
        <v>119</v>
      </c>
      <c r="AD96">
        <f t="shared" si="42"/>
        <v>38</v>
      </c>
      <c r="AE96">
        <f t="shared" si="43"/>
        <v>81</v>
      </c>
      <c r="AF96">
        <f t="shared" si="44"/>
        <v>201</v>
      </c>
      <c r="AG96">
        <f t="shared" si="45"/>
        <v>57</v>
      </c>
      <c r="AH96">
        <f t="shared" si="46"/>
        <v>144</v>
      </c>
      <c r="AI96" t="str">
        <f t="shared" si="47"/>
        <v>87-1</v>
      </c>
      <c r="AJ96" t="str">
        <f t="shared" si="48"/>
        <v>87-0</v>
      </c>
      <c r="AK96">
        <f>INDEX(Table1[runs],MATCH(AJ96,Table1[ID],0))</f>
        <v>3</v>
      </c>
      <c r="AL96">
        <f t="shared" si="49"/>
        <v>95</v>
      </c>
      <c r="AM96">
        <f>Table1[[#This Row],[Total Runs]]^2</f>
        <v>14161</v>
      </c>
      <c r="AN96" s="2">
        <f>Table1[[#This Row],[Total RA]]^2</f>
        <v>9025</v>
      </c>
      <c r="AO96" s="2">
        <f>Table1[[#This Row],[Total Wins]]+Table1[[#This Row],[Total Losses]]</f>
        <v>22</v>
      </c>
      <c r="AP96" s="2">
        <f>Table1[[#This Row],[RS^2]]/(Table1[[#This Row],[RS^2]]+Table1[[#This Row],[RA^2]])</f>
        <v>0.61075649098593976</v>
      </c>
      <c r="AQ96" s="2">
        <f>ROUND(Table1[[#This Row],[WP]]*Table1[[#This Row],[GP]],0)</f>
        <v>13</v>
      </c>
      <c r="AR96" s="2">
        <f>Table1[[#This Row],[GP]]-Table1[[#This Row],[PyThag Win]]</f>
        <v>9</v>
      </c>
      <c r="AS96" s="2" t="str">
        <f>Table1[[#This Row],[PyThag Win]]&amp;"-"&amp;Table1[[#This Row],[Pythag Loss]]</f>
        <v>13-9</v>
      </c>
    </row>
    <row r="97" spans="1:45" x14ac:dyDescent="0.2">
      <c r="A97">
        <v>100</v>
      </c>
      <c r="B97">
        <v>2</v>
      </c>
      <c r="C97">
        <v>91</v>
      </c>
      <c r="D97" s="1">
        <v>46554</v>
      </c>
      <c r="E97">
        <v>1905</v>
      </c>
      <c r="F97">
        <v>9</v>
      </c>
      <c r="G97">
        <v>6</v>
      </c>
      <c r="H97">
        <v>7</v>
      </c>
      <c r="I97" t="s">
        <v>61</v>
      </c>
      <c r="J97" t="s">
        <v>62</v>
      </c>
      <c r="K97" t="s">
        <v>12</v>
      </c>
      <c r="L97">
        <v>0</v>
      </c>
      <c r="M97">
        <v>1</v>
      </c>
      <c r="N97" t="s">
        <v>55</v>
      </c>
      <c r="O97" t="s">
        <v>75</v>
      </c>
      <c r="P97">
        <f t="shared" si="28"/>
        <v>14</v>
      </c>
      <c r="Q97">
        <f t="shared" si="29"/>
        <v>9</v>
      </c>
      <c r="R97">
        <f t="shared" si="30"/>
        <v>5</v>
      </c>
      <c r="S97" t="str">
        <f t="shared" si="31"/>
        <v>14-9</v>
      </c>
      <c r="T97">
        <f t="shared" si="32"/>
        <v>6</v>
      </c>
      <c r="U97">
        <f t="shared" si="33"/>
        <v>2</v>
      </c>
      <c r="V97" t="str">
        <f t="shared" si="34"/>
        <v>6-2</v>
      </c>
      <c r="W97">
        <f t="shared" si="35"/>
        <v>8</v>
      </c>
      <c r="X97">
        <f t="shared" si="36"/>
        <v>7</v>
      </c>
      <c r="Y97" t="str">
        <f t="shared" si="37"/>
        <v>8-7</v>
      </c>
      <c r="Z97">
        <f t="shared" si="38"/>
        <v>208</v>
      </c>
      <c r="AA97">
        <f t="shared" si="39"/>
        <v>72</v>
      </c>
      <c r="AB97">
        <f t="shared" si="40"/>
        <v>136</v>
      </c>
      <c r="AC97">
        <f t="shared" si="41"/>
        <v>125</v>
      </c>
      <c r="AD97">
        <f t="shared" si="42"/>
        <v>44</v>
      </c>
      <c r="AE97">
        <f t="shared" si="43"/>
        <v>81</v>
      </c>
      <c r="AF97">
        <f t="shared" si="44"/>
        <v>208</v>
      </c>
      <c r="AG97">
        <f t="shared" si="45"/>
        <v>64</v>
      </c>
      <c r="AH97">
        <f t="shared" si="46"/>
        <v>144</v>
      </c>
      <c r="AI97" t="str">
        <f t="shared" si="47"/>
        <v>91-0</v>
      </c>
      <c r="AJ97" t="str">
        <f t="shared" si="48"/>
        <v>91-1</v>
      </c>
      <c r="AK97">
        <f>INDEX(Table1[runs],MATCH(AJ97,Table1[ID],0))</f>
        <v>10</v>
      </c>
      <c r="AL97">
        <f t="shared" si="49"/>
        <v>105</v>
      </c>
      <c r="AM97">
        <f>Table1[[#This Row],[Total Runs]]^2</f>
        <v>15625</v>
      </c>
      <c r="AN97" s="2">
        <f>Table1[[#This Row],[Total RA]]^2</f>
        <v>11025</v>
      </c>
      <c r="AO97" s="2">
        <f>Table1[[#This Row],[Total Wins]]+Table1[[#This Row],[Total Losses]]</f>
        <v>23</v>
      </c>
      <c r="AP97" s="2">
        <f>Table1[[#This Row],[RS^2]]/(Table1[[#This Row],[RS^2]]+Table1[[#This Row],[RA^2]])</f>
        <v>0.58630393996247654</v>
      </c>
      <c r="AQ97" s="2">
        <f>ROUND(Table1[[#This Row],[WP]]*Table1[[#This Row],[GP]],0)</f>
        <v>13</v>
      </c>
      <c r="AR97" s="2">
        <f>Table1[[#This Row],[GP]]-Table1[[#This Row],[PyThag Win]]</f>
        <v>10</v>
      </c>
      <c r="AS97" s="2" t="str">
        <f>Table1[[#This Row],[PyThag Win]]&amp;"-"&amp;Table1[[#This Row],[Pythag Loss]]</f>
        <v>13-10</v>
      </c>
    </row>
    <row r="98" spans="1:45" x14ac:dyDescent="0.2">
      <c r="A98">
        <v>100</v>
      </c>
      <c r="B98">
        <v>2</v>
      </c>
      <c r="C98">
        <v>97</v>
      </c>
      <c r="D98" s="1">
        <v>46557</v>
      </c>
      <c r="E98">
        <v>1905</v>
      </c>
      <c r="F98">
        <v>9</v>
      </c>
      <c r="G98">
        <v>1</v>
      </c>
      <c r="H98">
        <v>4</v>
      </c>
      <c r="I98" t="s">
        <v>61</v>
      </c>
      <c r="J98" t="s">
        <v>62</v>
      </c>
      <c r="K98" t="s">
        <v>13</v>
      </c>
      <c r="L98">
        <v>0</v>
      </c>
      <c r="M98">
        <v>1</v>
      </c>
      <c r="N98" t="s">
        <v>55</v>
      </c>
      <c r="O98" t="s">
        <v>75</v>
      </c>
      <c r="P98">
        <f t="shared" si="28"/>
        <v>14</v>
      </c>
      <c r="Q98">
        <f t="shared" si="29"/>
        <v>10</v>
      </c>
      <c r="R98">
        <f t="shared" si="30"/>
        <v>4</v>
      </c>
      <c r="S98" t="str">
        <f t="shared" si="31"/>
        <v>14-10</v>
      </c>
      <c r="T98">
        <f t="shared" si="32"/>
        <v>6</v>
      </c>
      <c r="U98">
        <f t="shared" si="33"/>
        <v>2</v>
      </c>
      <c r="V98" t="str">
        <f t="shared" si="34"/>
        <v>6-2</v>
      </c>
      <c r="W98">
        <f t="shared" si="35"/>
        <v>8</v>
      </c>
      <c r="X98">
        <f t="shared" si="36"/>
        <v>8</v>
      </c>
      <c r="Y98" t="str">
        <f t="shared" si="37"/>
        <v>8-8</v>
      </c>
      <c r="Z98">
        <f t="shared" si="38"/>
        <v>217</v>
      </c>
      <c r="AA98">
        <f t="shared" si="39"/>
        <v>72</v>
      </c>
      <c r="AB98">
        <f t="shared" si="40"/>
        <v>145</v>
      </c>
      <c r="AC98">
        <f t="shared" si="41"/>
        <v>126</v>
      </c>
      <c r="AD98">
        <f t="shared" si="42"/>
        <v>44</v>
      </c>
      <c r="AE98">
        <f t="shared" si="43"/>
        <v>82</v>
      </c>
      <c r="AF98">
        <f t="shared" si="44"/>
        <v>212</v>
      </c>
      <c r="AG98">
        <f t="shared" si="45"/>
        <v>64</v>
      </c>
      <c r="AH98">
        <f t="shared" si="46"/>
        <v>148</v>
      </c>
      <c r="AI98" t="str">
        <f t="shared" si="47"/>
        <v>97-0</v>
      </c>
      <c r="AJ98" t="str">
        <f t="shared" si="48"/>
        <v>97-1</v>
      </c>
      <c r="AK98">
        <f>INDEX(Table1[runs],MATCH(AJ98,Table1[ID],0))</f>
        <v>4</v>
      </c>
      <c r="AL98">
        <f t="shared" si="49"/>
        <v>109</v>
      </c>
      <c r="AM98">
        <f>Table1[[#This Row],[Total Runs]]^2</f>
        <v>15876</v>
      </c>
      <c r="AN98" s="2">
        <f>Table1[[#This Row],[Total RA]]^2</f>
        <v>11881</v>
      </c>
      <c r="AO98" s="2">
        <f>Table1[[#This Row],[Total Wins]]+Table1[[#This Row],[Total Losses]]</f>
        <v>24</v>
      </c>
      <c r="AP98" s="2">
        <f>Table1[[#This Row],[RS^2]]/(Table1[[#This Row],[RS^2]]+Table1[[#This Row],[RA^2]])</f>
        <v>0.57196382894405018</v>
      </c>
      <c r="AQ98" s="2">
        <f>ROUND(Table1[[#This Row],[WP]]*Table1[[#This Row],[GP]],0)</f>
        <v>14</v>
      </c>
      <c r="AR98" s="2">
        <f>Table1[[#This Row],[GP]]-Table1[[#This Row],[PyThag Win]]</f>
        <v>10</v>
      </c>
      <c r="AS98" s="2" t="str">
        <f>Table1[[#This Row],[PyThag Win]]&amp;"-"&amp;Table1[[#This Row],[Pythag Loss]]</f>
        <v>14-10</v>
      </c>
    </row>
    <row r="99" spans="1:45" x14ac:dyDescent="0.2">
      <c r="A99">
        <v>100</v>
      </c>
      <c r="B99">
        <v>3</v>
      </c>
      <c r="C99">
        <v>1</v>
      </c>
      <c r="D99" s="1">
        <v>46522</v>
      </c>
      <c r="E99">
        <v>1905</v>
      </c>
      <c r="F99">
        <v>9</v>
      </c>
      <c r="G99">
        <v>0</v>
      </c>
      <c r="H99">
        <v>1</v>
      </c>
      <c r="I99" t="s">
        <v>63</v>
      </c>
      <c r="J99" t="s">
        <v>64</v>
      </c>
      <c r="K99" t="s">
        <v>13</v>
      </c>
      <c r="L99">
        <v>0</v>
      </c>
      <c r="M99">
        <v>1</v>
      </c>
      <c r="N99" t="s">
        <v>55</v>
      </c>
      <c r="O99" t="s">
        <v>75</v>
      </c>
      <c r="P99">
        <f t="shared" si="28"/>
        <v>0</v>
      </c>
      <c r="Q99">
        <f t="shared" si="29"/>
        <v>1</v>
      </c>
      <c r="R99">
        <f t="shared" si="30"/>
        <v>-1</v>
      </c>
      <c r="S99" t="str">
        <f t="shared" si="31"/>
        <v>0-1</v>
      </c>
      <c r="T99">
        <f t="shared" si="32"/>
        <v>0</v>
      </c>
      <c r="U99">
        <f t="shared" si="33"/>
        <v>0</v>
      </c>
      <c r="V99" t="str">
        <f t="shared" si="34"/>
        <v>0-0</v>
      </c>
      <c r="W99">
        <f t="shared" si="35"/>
        <v>0</v>
      </c>
      <c r="X99">
        <f t="shared" si="36"/>
        <v>1</v>
      </c>
      <c r="Y99" t="str">
        <f t="shared" si="37"/>
        <v>0-1</v>
      </c>
      <c r="Z99">
        <f t="shared" si="38"/>
        <v>9</v>
      </c>
      <c r="AA99">
        <f t="shared" si="39"/>
        <v>0</v>
      </c>
      <c r="AB99">
        <f t="shared" si="40"/>
        <v>9</v>
      </c>
      <c r="AC99">
        <f t="shared" si="41"/>
        <v>0</v>
      </c>
      <c r="AD99">
        <f t="shared" si="42"/>
        <v>0</v>
      </c>
      <c r="AE99">
        <f t="shared" si="43"/>
        <v>0</v>
      </c>
      <c r="AF99">
        <f t="shared" si="44"/>
        <v>1</v>
      </c>
      <c r="AG99">
        <f t="shared" si="45"/>
        <v>0</v>
      </c>
      <c r="AH99">
        <f t="shared" si="46"/>
        <v>1</v>
      </c>
      <c r="AI99" t="str">
        <f t="shared" si="47"/>
        <v>1-0</v>
      </c>
      <c r="AJ99" t="str">
        <f t="shared" si="48"/>
        <v>1-1</v>
      </c>
      <c r="AK99">
        <f>INDEX(Table1[runs],MATCH(AJ99,Table1[ID],0))</f>
        <v>1</v>
      </c>
      <c r="AL99">
        <f t="shared" si="49"/>
        <v>1</v>
      </c>
      <c r="AM99">
        <f>Table1[[#This Row],[Total Runs]]^2</f>
        <v>0</v>
      </c>
      <c r="AN99" s="2">
        <f>Table1[[#This Row],[Total RA]]^2</f>
        <v>1</v>
      </c>
      <c r="AO99" s="2">
        <f>Table1[[#This Row],[Total Wins]]+Table1[[#This Row],[Total Losses]]</f>
        <v>1</v>
      </c>
      <c r="AP99" s="2">
        <f>Table1[[#This Row],[RS^2]]/(Table1[[#This Row],[RS^2]]+Table1[[#This Row],[RA^2]])</f>
        <v>0</v>
      </c>
      <c r="AQ99" s="2">
        <f>ROUND(Table1[[#This Row],[WP]]*Table1[[#This Row],[GP]],0)</f>
        <v>0</v>
      </c>
      <c r="AR99" s="2">
        <f>Table1[[#This Row],[GP]]-Table1[[#This Row],[PyThag Win]]</f>
        <v>1</v>
      </c>
      <c r="AS99" s="2" t="str">
        <f>Table1[[#This Row],[PyThag Win]]&amp;"-"&amp;Table1[[#This Row],[Pythag Loss]]</f>
        <v>0-1</v>
      </c>
    </row>
    <row r="100" spans="1:45" x14ac:dyDescent="0.2">
      <c r="A100">
        <v>100</v>
      </c>
      <c r="B100">
        <v>3</v>
      </c>
      <c r="C100">
        <v>5</v>
      </c>
      <c r="D100" s="1">
        <v>46523</v>
      </c>
      <c r="E100">
        <v>1905</v>
      </c>
      <c r="F100">
        <v>9</v>
      </c>
      <c r="G100">
        <v>1</v>
      </c>
      <c r="H100">
        <v>7</v>
      </c>
      <c r="I100" t="s">
        <v>63</v>
      </c>
      <c r="J100" t="s">
        <v>64</v>
      </c>
      <c r="K100" t="s">
        <v>13</v>
      </c>
      <c r="L100">
        <v>0</v>
      </c>
      <c r="M100">
        <v>1</v>
      </c>
      <c r="N100" t="s">
        <v>55</v>
      </c>
      <c r="O100" t="s">
        <v>75</v>
      </c>
      <c r="P100">
        <f t="shared" si="28"/>
        <v>0</v>
      </c>
      <c r="Q100">
        <f t="shared" si="29"/>
        <v>2</v>
      </c>
      <c r="R100">
        <f t="shared" si="30"/>
        <v>-2</v>
      </c>
      <c r="S100" t="str">
        <f t="shared" si="31"/>
        <v>0-2</v>
      </c>
      <c r="T100">
        <f t="shared" si="32"/>
        <v>0</v>
      </c>
      <c r="U100">
        <f t="shared" si="33"/>
        <v>0</v>
      </c>
      <c r="V100" t="str">
        <f t="shared" si="34"/>
        <v>0-0</v>
      </c>
      <c r="W100">
        <f t="shared" si="35"/>
        <v>0</v>
      </c>
      <c r="X100">
        <f t="shared" si="36"/>
        <v>2</v>
      </c>
      <c r="Y100" t="str">
        <f t="shared" si="37"/>
        <v>0-2</v>
      </c>
      <c r="Z100">
        <f t="shared" si="38"/>
        <v>18</v>
      </c>
      <c r="AA100">
        <f t="shared" si="39"/>
        <v>0</v>
      </c>
      <c r="AB100">
        <f t="shared" si="40"/>
        <v>18</v>
      </c>
      <c r="AC100">
        <f t="shared" si="41"/>
        <v>1</v>
      </c>
      <c r="AD100">
        <f t="shared" si="42"/>
        <v>0</v>
      </c>
      <c r="AE100">
        <f t="shared" si="43"/>
        <v>1</v>
      </c>
      <c r="AF100">
        <f t="shared" si="44"/>
        <v>8</v>
      </c>
      <c r="AG100">
        <f t="shared" si="45"/>
        <v>0</v>
      </c>
      <c r="AH100">
        <f t="shared" si="46"/>
        <v>8</v>
      </c>
      <c r="AI100" t="str">
        <f t="shared" si="47"/>
        <v>5-0</v>
      </c>
      <c r="AJ100" t="str">
        <f t="shared" si="48"/>
        <v>5-1</v>
      </c>
      <c r="AK100">
        <f>INDEX(Table1[runs],MATCH(AJ100,Table1[ID],0))</f>
        <v>4</v>
      </c>
      <c r="AL100">
        <f t="shared" si="49"/>
        <v>5</v>
      </c>
      <c r="AM100">
        <f>Table1[[#This Row],[Total Runs]]^2</f>
        <v>1</v>
      </c>
      <c r="AN100" s="2">
        <f>Table1[[#This Row],[Total RA]]^2</f>
        <v>25</v>
      </c>
      <c r="AO100" s="2">
        <f>Table1[[#This Row],[Total Wins]]+Table1[[#This Row],[Total Losses]]</f>
        <v>2</v>
      </c>
      <c r="AP100" s="2">
        <f>Table1[[#This Row],[RS^2]]/(Table1[[#This Row],[RS^2]]+Table1[[#This Row],[RA^2]])</f>
        <v>3.8461538461538464E-2</v>
      </c>
      <c r="AQ100" s="2">
        <f>ROUND(Table1[[#This Row],[WP]]*Table1[[#This Row],[GP]],0)</f>
        <v>0</v>
      </c>
      <c r="AR100" s="2">
        <f>Table1[[#This Row],[GP]]-Table1[[#This Row],[PyThag Win]]</f>
        <v>2</v>
      </c>
      <c r="AS100" s="2" t="str">
        <f>Table1[[#This Row],[PyThag Win]]&amp;"-"&amp;Table1[[#This Row],[Pythag Loss]]</f>
        <v>0-2</v>
      </c>
    </row>
    <row r="101" spans="1:45" x14ac:dyDescent="0.2">
      <c r="A101">
        <v>100</v>
      </c>
      <c r="B101">
        <v>3</v>
      </c>
      <c r="C101">
        <v>9</v>
      </c>
      <c r="D101" s="1">
        <v>46524</v>
      </c>
      <c r="E101">
        <v>1905</v>
      </c>
      <c r="F101">
        <v>11</v>
      </c>
      <c r="G101">
        <v>5</v>
      </c>
      <c r="H101">
        <v>11</v>
      </c>
      <c r="I101" t="s">
        <v>63</v>
      </c>
      <c r="J101" t="s">
        <v>64</v>
      </c>
      <c r="K101" t="s">
        <v>13</v>
      </c>
      <c r="L101">
        <v>0</v>
      </c>
      <c r="M101">
        <v>1</v>
      </c>
      <c r="N101" t="s">
        <v>55</v>
      </c>
      <c r="O101" t="s">
        <v>75</v>
      </c>
      <c r="P101">
        <f t="shared" si="28"/>
        <v>0</v>
      </c>
      <c r="Q101">
        <f t="shared" si="29"/>
        <v>3</v>
      </c>
      <c r="R101">
        <f t="shared" si="30"/>
        <v>-3</v>
      </c>
      <c r="S101" t="str">
        <f t="shared" si="31"/>
        <v>0-3</v>
      </c>
      <c r="T101">
        <f t="shared" si="32"/>
        <v>0</v>
      </c>
      <c r="U101">
        <f t="shared" si="33"/>
        <v>0</v>
      </c>
      <c r="V101" t="str">
        <f t="shared" si="34"/>
        <v>0-0</v>
      </c>
      <c r="W101">
        <f t="shared" si="35"/>
        <v>0</v>
      </c>
      <c r="X101">
        <f t="shared" si="36"/>
        <v>3</v>
      </c>
      <c r="Y101" t="str">
        <f t="shared" si="37"/>
        <v>0-3</v>
      </c>
      <c r="Z101">
        <f t="shared" si="38"/>
        <v>29</v>
      </c>
      <c r="AA101">
        <f t="shared" si="39"/>
        <v>0</v>
      </c>
      <c r="AB101">
        <f t="shared" si="40"/>
        <v>29</v>
      </c>
      <c r="AC101">
        <f t="shared" si="41"/>
        <v>6</v>
      </c>
      <c r="AD101">
        <f t="shared" si="42"/>
        <v>0</v>
      </c>
      <c r="AE101">
        <f t="shared" si="43"/>
        <v>6</v>
      </c>
      <c r="AF101">
        <f t="shared" si="44"/>
        <v>19</v>
      </c>
      <c r="AG101">
        <f t="shared" si="45"/>
        <v>0</v>
      </c>
      <c r="AH101">
        <f t="shared" si="46"/>
        <v>19</v>
      </c>
      <c r="AI101" t="str">
        <f t="shared" si="47"/>
        <v>9-0</v>
      </c>
      <c r="AJ101" t="str">
        <f t="shared" si="48"/>
        <v>9-1</v>
      </c>
      <c r="AK101">
        <f>INDEX(Table1[runs],MATCH(AJ101,Table1[ID],0))</f>
        <v>7</v>
      </c>
      <c r="AL101">
        <f t="shared" si="49"/>
        <v>12</v>
      </c>
      <c r="AM101">
        <f>Table1[[#This Row],[Total Runs]]^2</f>
        <v>36</v>
      </c>
      <c r="AN101" s="2">
        <f>Table1[[#This Row],[Total RA]]^2</f>
        <v>144</v>
      </c>
      <c r="AO101" s="2">
        <f>Table1[[#This Row],[Total Wins]]+Table1[[#This Row],[Total Losses]]</f>
        <v>3</v>
      </c>
      <c r="AP101" s="2">
        <f>Table1[[#This Row],[RS^2]]/(Table1[[#This Row],[RS^2]]+Table1[[#This Row],[RA^2]])</f>
        <v>0.2</v>
      </c>
      <c r="AQ101" s="2">
        <f>ROUND(Table1[[#This Row],[WP]]*Table1[[#This Row],[GP]],0)</f>
        <v>1</v>
      </c>
      <c r="AR101" s="2">
        <f>Table1[[#This Row],[GP]]-Table1[[#This Row],[PyThag Win]]</f>
        <v>2</v>
      </c>
      <c r="AS101" s="2" t="str">
        <f>Table1[[#This Row],[PyThag Win]]&amp;"-"&amp;Table1[[#This Row],[Pythag Loss]]</f>
        <v>1-2</v>
      </c>
    </row>
    <row r="102" spans="1:45" x14ac:dyDescent="0.2">
      <c r="A102">
        <v>100</v>
      </c>
      <c r="B102">
        <v>3</v>
      </c>
      <c r="C102">
        <v>18</v>
      </c>
      <c r="D102" s="1">
        <v>46527</v>
      </c>
      <c r="E102">
        <v>1905</v>
      </c>
      <c r="F102">
        <v>9</v>
      </c>
      <c r="G102">
        <v>4</v>
      </c>
      <c r="H102">
        <v>7</v>
      </c>
      <c r="I102" t="s">
        <v>63</v>
      </c>
      <c r="J102" t="s">
        <v>64</v>
      </c>
      <c r="K102" t="s">
        <v>12</v>
      </c>
      <c r="L102">
        <v>1</v>
      </c>
      <c r="M102">
        <v>0</v>
      </c>
      <c r="N102" t="s">
        <v>55</v>
      </c>
      <c r="O102" t="s">
        <v>75</v>
      </c>
      <c r="P102">
        <f t="shared" si="28"/>
        <v>1</v>
      </c>
      <c r="Q102">
        <f t="shared" si="29"/>
        <v>3</v>
      </c>
      <c r="R102">
        <f t="shared" si="30"/>
        <v>-2</v>
      </c>
      <c r="S102" t="str">
        <f t="shared" si="31"/>
        <v>1-3</v>
      </c>
      <c r="T102">
        <f t="shared" si="32"/>
        <v>1</v>
      </c>
      <c r="U102">
        <f t="shared" si="33"/>
        <v>0</v>
      </c>
      <c r="V102" t="str">
        <f t="shared" si="34"/>
        <v>1-0</v>
      </c>
      <c r="W102">
        <f t="shared" si="35"/>
        <v>0</v>
      </c>
      <c r="X102">
        <f t="shared" si="36"/>
        <v>3</v>
      </c>
      <c r="Y102" t="str">
        <f t="shared" si="37"/>
        <v>0-3</v>
      </c>
      <c r="Z102">
        <f t="shared" si="38"/>
        <v>38</v>
      </c>
      <c r="AA102">
        <f t="shared" si="39"/>
        <v>9</v>
      </c>
      <c r="AB102">
        <f t="shared" si="40"/>
        <v>29</v>
      </c>
      <c r="AC102">
        <f t="shared" si="41"/>
        <v>10</v>
      </c>
      <c r="AD102">
        <f t="shared" si="42"/>
        <v>4</v>
      </c>
      <c r="AE102">
        <f t="shared" si="43"/>
        <v>6</v>
      </c>
      <c r="AF102">
        <f t="shared" si="44"/>
        <v>26</v>
      </c>
      <c r="AG102">
        <f t="shared" si="45"/>
        <v>7</v>
      </c>
      <c r="AH102">
        <f t="shared" si="46"/>
        <v>19</v>
      </c>
      <c r="AI102" t="str">
        <f t="shared" si="47"/>
        <v>18-1</v>
      </c>
      <c r="AJ102" t="str">
        <f t="shared" si="48"/>
        <v>18-0</v>
      </c>
      <c r="AK102">
        <f>INDEX(Table1[runs],MATCH(AJ102,Table1[ID],0))</f>
        <v>3</v>
      </c>
      <c r="AL102">
        <f t="shared" si="49"/>
        <v>15</v>
      </c>
      <c r="AM102">
        <f>Table1[[#This Row],[Total Runs]]^2</f>
        <v>100</v>
      </c>
      <c r="AN102" s="2">
        <f>Table1[[#This Row],[Total RA]]^2</f>
        <v>225</v>
      </c>
      <c r="AO102" s="2">
        <f>Table1[[#This Row],[Total Wins]]+Table1[[#This Row],[Total Losses]]</f>
        <v>4</v>
      </c>
      <c r="AP102" s="2">
        <f>Table1[[#This Row],[RS^2]]/(Table1[[#This Row],[RS^2]]+Table1[[#This Row],[RA^2]])</f>
        <v>0.30769230769230771</v>
      </c>
      <c r="AQ102" s="2">
        <f>ROUND(Table1[[#This Row],[WP]]*Table1[[#This Row],[GP]],0)</f>
        <v>1</v>
      </c>
      <c r="AR102" s="2">
        <f>Table1[[#This Row],[GP]]-Table1[[#This Row],[PyThag Win]]</f>
        <v>3</v>
      </c>
      <c r="AS102" s="2" t="str">
        <f>Table1[[#This Row],[PyThag Win]]&amp;"-"&amp;Table1[[#This Row],[Pythag Loss]]</f>
        <v>1-3</v>
      </c>
    </row>
    <row r="103" spans="1:45" x14ac:dyDescent="0.2">
      <c r="A103">
        <v>100</v>
      </c>
      <c r="B103">
        <v>3</v>
      </c>
      <c r="C103">
        <v>22</v>
      </c>
      <c r="D103" s="1">
        <v>46528</v>
      </c>
      <c r="E103">
        <v>1905</v>
      </c>
      <c r="F103">
        <v>9</v>
      </c>
      <c r="G103">
        <v>1</v>
      </c>
      <c r="H103">
        <v>9</v>
      </c>
      <c r="I103" t="s">
        <v>63</v>
      </c>
      <c r="J103" t="s">
        <v>64</v>
      </c>
      <c r="K103" t="s">
        <v>12</v>
      </c>
      <c r="L103">
        <v>0</v>
      </c>
      <c r="M103">
        <v>1</v>
      </c>
      <c r="N103" t="s">
        <v>55</v>
      </c>
      <c r="O103" t="s">
        <v>75</v>
      </c>
      <c r="P103">
        <f t="shared" si="28"/>
        <v>1</v>
      </c>
      <c r="Q103">
        <f t="shared" si="29"/>
        <v>4</v>
      </c>
      <c r="R103">
        <f t="shared" si="30"/>
        <v>-3</v>
      </c>
      <c r="S103" t="str">
        <f t="shared" si="31"/>
        <v>1-4</v>
      </c>
      <c r="T103">
        <f t="shared" si="32"/>
        <v>1</v>
      </c>
      <c r="U103">
        <f t="shared" si="33"/>
        <v>1</v>
      </c>
      <c r="V103" t="str">
        <f t="shared" si="34"/>
        <v>1-1</v>
      </c>
      <c r="W103">
        <f t="shared" si="35"/>
        <v>0</v>
      </c>
      <c r="X103">
        <f t="shared" si="36"/>
        <v>3</v>
      </c>
      <c r="Y103" t="str">
        <f t="shared" si="37"/>
        <v>0-3</v>
      </c>
      <c r="Z103">
        <f t="shared" si="38"/>
        <v>47</v>
      </c>
      <c r="AA103">
        <f t="shared" si="39"/>
        <v>18</v>
      </c>
      <c r="AB103">
        <f t="shared" si="40"/>
        <v>29</v>
      </c>
      <c r="AC103">
        <f t="shared" si="41"/>
        <v>11</v>
      </c>
      <c r="AD103">
        <f t="shared" si="42"/>
        <v>5</v>
      </c>
      <c r="AE103">
        <f t="shared" si="43"/>
        <v>6</v>
      </c>
      <c r="AF103">
        <f t="shared" si="44"/>
        <v>35</v>
      </c>
      <c r="AG103">
        <f t="shared" si="45"/>
        <v>16</v>
      </c>
      <c r="AH103">
        <f t="shared" si="46"/>
        <v>19</v>
      </c>
      <c r="AI103" t="str">
        <f t="shared" si="47"/>
        <v>22-0</v>
      </c>
      <c r="AJ103" t="str">
        <f t="shared" si="48"/>
        <v>22-1</v>
      </c>
      <c r="AK103">
        <f>INDEX(Table1[runs],MATCH(AJ103,Table1[ID],0))</f>
        <v>12</v>
      </c>
      <c r="AL103">
        <f t="shared" si="49"/>
        <v>27</v>
      </c>
      <c r="AM103">
        <f>Table1[[#This Row],[Total Runs]]^2</f>
        <v>121</v>
      </c>
      <c r="AN103" s="2">
        <f>Table1[[#This Row],[Total RA]]^2</f>
        <v>729</v>
      </c>
      <c r="AO103" s="2">
        <f>Table1[[#This Row],[Total Wins]]+Table1[[#This Row],[Total Losses]]</f>
        <v>5</v>
      </c>
      <c r="AP103" s="2">
        <f>Table1[[#This Row],[RS^2]]/(Table1[[#This Row],[RS^2]]+Table1[[#This Row],[RA^2]])</f>
        <v>0.1423529411764706</v>
      </c>
      <c r="AQ103" s="2">
        <f>ROUND(Table1[[#This Row],[WP]]*Table1[[#This Row],[GP]],0)</f>
        <v>1</v>
      </c>
      <c r="AR103" s="2">
        <f>Table1[[#This Row],[GP]]-Table1[[#This Row],[PyThag Win]]</f>
        <v>4</v>
      </c>
      <c r="AS103" s="2" t="str">
        <f>Table1[[#This Row],[PyThag Win]]&amp;"-"&amp;Table1[[#This Row],[Pythag Loss]]</f>
        <v>1-4</v>
      </c>
    </row>
    <row r="104" spans="1:45" x14ac:dyDescent="0.2">
      <c r="A104">
        <v>100</v>
      </c>
      <c r="B104">
        <v>3</v>
      </c>
      <c r="C104">
        <v>26</v>
      </c>
      <c r="D104" s="1">
        <v>46529</v>
      </c>
      <c r="E104">
        <v>1905</v>
      </c>
      <c r="F104">
        <v>9</v>
      </c>
      <c r="G104">
        <v>11</v>
      </c>
      <c r="H104">
        <v>16</v>
      </c>
      <c r="I104" t="s">
        <v>63</v>
      </c>
      <c r="J104" t="s">
        <v>64</v>
      </c>
      <c r="K104" t="s">
        <v>12</v>
      </c>
      <c r="L104">
        <v>1</v>
      </c>
      <c r="M104">
        <v>0</v>
      </c>
      <c r="N104" t="s">
        <v>55</v>
      </c>
      <c r="O104" t="s">
        <v>75</v>
      </c>
      <c r="P104">
        <f t="shared" si="28"/>
        <v>2</v>
      </c>
      <c r="Q104">
        <f t="shared" si="29"/>
        <v>4</v>
      </c>
      <c r="R104">
        <f t="shared" si="30"/>
        <v>-2</v>
      </c>
      <c r="S104" t="str">
        <f t="shared" si="31"/>
        <v>2-4</v>
      </c>
      <c r="T104">
        <f t="shared" si="32"/>
        <v>2</v>
      </c>
      <c r="U104">
        <f t="shared" si="33"/>
        <v>1</v>
      </c>
      <c r="V104" t="str">
        <f t="shared" si="34"/>
        <v>2-1</v>
      </c>
      <c r="W104">
        <f t="shared" si="35"/>
        <v>0</v>
      </c>
      <c r="X104">
        <f t="shared" si="36"/>
        <v>3</v>
      </c>
      <c r="Y104" t="str">
        <f t="shared" si="37"/>
        <v>0-3</v>
      </c>
      <c r="Z104">
        <f t="shared" si="38"/>
        <v>56</v>
      </c>
      <c r="AA104">
        <f t="shared" si="39"/>
        <v>27</v>
      </c>
      <c r="AB104">
        <f t="shared" si="40"/>
        <v>29</v>
      </c>
      <c r="AC104">
        <f t="shared" si="41"/>
        <v>22</v>
      </c>
      <c r="AD104">
        <f t="shared" si="42"/>
        <v>16</v>
      </c>
      <c r="AE104">
        <f t="shared" si="43"/>
        <v>6</v>
      </c>
      <c r="AF104">
        <f t="shared" si="44"/>
        <v>51</v>
      </c>
      <c r="AG104">
        <f t="shared" si="45"/>
        <v>32</v>
      </c>
      <c r="AH104">
        <f t="shared" si="46"/>
        <v>19</v>
      </c>
      <c r="AI104" t="str">
        <f t="shared" si="47"/>
        <v>26-1</v>
      </c>
      <c r="AJ104" t="str">
        <f t="shared" si="48"/>
        <v>26-0</v>
      </c>
      <c r="AK104">
        <f>INDEX(Table1[runs],MATCH(AJ104,Table1[ID],0))</f>
        <v>1</v>
      </c>
      <c r="AL104">
        <f t="shared" si="49"/>
        <v>28</v>
      </c>
      <c r="AM104">
        <f>Table1[[#This Row],[Total Runs]]^2</f>
        <v>484</v>
      </c>
      <c r="AN104" s="2">
        <f>Table1[[#This Row],[Total RA]]^2</f>
        <v>784</v>
      </c>
      <c r="AO104" s="2">
        <f>Table1[[#This Row],[Total Wins]]+Table1[[#This Row],[Total Losses]]</f>
        <v>6</v>
      </c>
      <c r="AP104" s="2">
        <f>Table1[[#This Row],[RS^2]]/(Table1[[#This Row],[RS^2]]+Table1[[#This Row],[RA^2]])</f>
        <v>0.38170347003154576</v>
      </c>
      <c r="AQ104" s="2">
        <f>ROUND(Table1[[#This Row],[WP]]*Table1[[#This Row],[GP]],0)</f>
        <v>2</v>
      </c>
      <c r="AR104" s="2">
        <f>Table1[[#This Row],[GP]]-Table1[[#This Row],[PyThag Win]]</f>
        <v>4</v>
      </c>
      <c r="AS104" s="2" t="str">
        <f>Table1[[#This Row],[PyThag Win]]&amp;"-"&amp;Table1[[#This Row],[Pythag Loss]]</f>
        <v>2-4</v>
      </c>
    </row>
    <row r="105" spans="1:45" x14ac:dyDescent="0.2">
      <c r="A105">
        <v>100</v>
      </c>
      <c r="B105">
        <v>3</v>
      </c>
      <c r="C105">
        <v>29</v>
      </c>
      <c r="D105" s="1">
        <v>46532</v>
      </c>
      <c r="E105">
        <v>1905</v>
      </c>
      <c r="F105">
        <v>9</v>
      </c>
      <c r="G105">
        <v>7</v>
      </c>
      <c r="H105">
        <v>10</v>
      </c>
      <c r="I105" t="s">
        <v>63</v>
      </c>
      <c r="J105" t="s">
        <v>64</v>
      </c>
      <c r="K105" t="s">
        <v>12</v>
      </c>
      <c r="L105">
        <v>1</v>
      </c>
      <c r="M105">
        <v>0</v>
      </c>
      <c r="N105" t="s">
        <v>55</v>
      </c>
      <c r="O105" t="s">
        <v>75</v>
      </c>
      <c r="P105">
        <f t="shared" si="28"/>
        <v>3</v>
      </c>
      <c r="Q105">
        <f t="shared" si="29"/>
        <v>4</v>
      </c>
      <c r="R105">
        <f t="shared" si="30"/>
        <v>-1</v>
      </c>
      <c r="S105" t="str">
        <f t="shared" si="31"/>
        <v>3-4</v>
      </c>
      <c r="T105">
        <f t="shared" si="32"/>
        <v>3</v>
      </c>
      <c r="U105">
        <f t="shared" si="33"/>
        <v>1</v>
      </c>
      <c r="V105" t="str">
        <f t="shared" si="34"/>
        <v>3-1</v>
      </c>
      <c r="W105">
        <f t="shared" si="35"/>
        <v>0</v>
      </c>
      <c r="X105">
        <f t="shared" si="36"/>
        <v>3</v>
      </c>
      <c r="Y105" t="str">
        <f t="shared" si="37"/>
        <v>0-3</v>
      </c>
      <c r="Z105">
        <f t="shared" si="38"/>
        <v>65</v>
      </c>
      <c r="AA105">
        <f t="shared" si="39"/>
        <v>36</v>
      </c>
      <c r="AB105">
        <f t="shared" si="40"/>
        <v>29</v>
      </c>
      <c r="AC105">
        <f t="shared" si="41"/>
        <v>29</v>
      </c>
      <c r="AD105">
        <f t="shared" si="42"/>
        <v>23</v>
      </c>
      <c r="AE105">
        <f t="shared" si="43"/>
        <v>6</v>
      </c>
      <c r="AF105">
        <f t="shared" si="44"/>
        <v>61</v>
      </c>
      <c r="AG105">
        <f t="shared" si="45"/>
        <v>42</v>
      </c>
      <c r="AH105">
        <f t="shared" si="46"/>
        <v>19</v>
      </c>
      <c r="AI105" t="str">
        <f t="shared" si="47"/>
        <v>29-1</v>
      </c>
      <c r="AJ105" t="str">
        <f t="shared" si="48"/>
        <v>29-0</v>
      </c>
      <c r="AK105">
        <f>INDEX(Table1[runs],MATCH(AJ105,Table1[ID],0))</f>
        <v>4</v>
      </c>
      <c r="AL105">
        <f t="shared" si="49"/>
        <v>32</v>
      </c>
      <c r="AM105">
        <f>Table1[[#This Row],[Total Runs]]^2</f>
        <v>841</v>
      </c>
      <c r="AN105" s="2">
        <f>Table1[[#This Row],[Total RA]]^2</f>
        <v>1024</v>
      </c>
      <c r="AO105" s="2">
        <f>Table1[[#This Row],[Total Wins]]+Table1[[#This Row],[Total Losses]]</f>
        <v>7</v>
      </c>
      <c r="AP105" s="2">
        <f>Table1[[#This Row],[RS^2]]/(Table1[[#This Row],[RS^2]]+Table1[[#This Row],[RA^2]])</f>
        <v>0.45093833780160858</v>
      </c>
      <c r="AQ105" s="2">
        <f>ROUND(Table1[[#This Row],[WP]]*Table1[[#This Row],[GP]],0)</f>
        <v>3</v>
      </c>
      <c r="AR105" s="2">
        <f>Table1[[#This Row],[GP]]-Table1[[#This Row],[PyThag Win]]</f>
        <v>4</v>
      </c>
      <c r="AS105" s="2" t="str">
        <f>Table1[[#This Row],[PyThag Win]]&amp;"-"&amp;Table1[[#This Row],[Pythag Loss]]</f>
        <v>3-4</v>
      </c>
    </row>
    <row r="106" spans="1:45" x14ac:dyDescent="0.2">
      <c r="A106">
        <v>100</v>
      </c>
      <c r="B106">
        <v>3</v>
      </c>
      <c r="C106">
        <v>32</v>
      </c>
      <c r="D106" s="1">
        <v>46533</v>
      </c>
      <c r="E106">
        <v>1905</v>
      </c>
      <c r="F106">
        <v>9</v>
      </c>
      <c r="G106">
        <v>3</v>
      </c>
      <c r="H106">
        <v>6</v>
      </c>
      <c r="I106" t="s">
        <v>63</v>
      </c>
      <c r="J106" t="s">
        <v>64</v>
      </c>
      <c r="K106" t="s">
        <v>12</v>
      </c>
      <c r="L106">
        <v>1</v>
      </c>
      <c r="M106">
        <v>0</v>
      </c>
      <c r="N106" t="s">
        <v>55</v>
      </c>
      <c r="O106" t="s">
        <v>75</v>
      </c>
      <c r="P106">
        <f t="shared" si="28"/>
        <v>4</v>
      </c>
      <c r="Q106">
        <f t="shared" si="29"/>
        <v>4</v>
      </c>
      <c r="R106">
        <f t="shared" si="30"/>
        <v>0</v>
      </c>
      <c r="S106" t="str">
        <f t="shared" si="31"/>
        <v>4-4</v>
      </c>
      <c r="T106">
        <f t="shared" si="32"/>
        <v>4</v>
      </c>
      <c r="U106">
        <f t="shared" si="33"/>
        <v>1</v>
      </c>
      <c r="V106" t="str">
        <f t="shared" si="34"/>
        <v>4-1</v>
      </c>
      <c r="W106">
        <f t="shared" si="35"/>
        <v>0</v>
      </c>
      <c r="X106">
        <f t="shared" si="36"/>
        <v>3</v>
      </c>
      <c r="Y106" t="str">
        <f t="shared" si="37"/>
        <v>0-3</v>
      </c>
      <c r="Z106">
        <f t="shared" si="38"/>
        <v>74</v>
      </c>
      <c r="AA106">
        <f t="shared" si="39"/>
        <v>45</v>
      </c>
      <c r="AB106">
        <f t="shared" si="40"/>
        <v>29</v>
      </c>
      <c r="AC106">
        <f t="shared" si="41"/>
        <v>32</v>
      </c>
      <c r="AD106">
        <f t="shared" si="42"/>
        <v>26</v>
      </c>
      <c r="AE106">
        <f t="shared" si="43"/>
        <v>6</v>
      </c>
      <c r="AF106">
        <f t="shared" si="44"/>
        <v>67</v>
      </c>
      <c r="AG106">
        <f t="shared" si="45"/>
        <v>48</v>
      </c>
      <c r="AH106">
        <f t="shared" si="46"/>
        <v>19</v>
      </c>
      <c r="AI106" t="str">
        <f t="shared" si="47"/>
        <v>32-1</v>
      </c>
      <c r="AJ106" t="str">
        <f t="shared" si="48"/>
        <v>32-0</v>
      </c>
      <c r="AK106">
        <f>INDEX(Table1[runs],MATCH(AJ106,Table1[ID],0))</f>
        <v>1</v>
      </c>
      <c r="AL106">
        <f t="shared" si="49"/>
        <v>33</v>
      </c>
      <c r="AM106">
        <f>Table1[[#This Row],[Total Runs]]^2</f>
        <v>1024</v>
      </c>
      <c r="AN106" s="2">
        <f>Table1[[#This Row],[Total RA]]^2</f>
        <v>1089</v>
      </c>
      <c r="AO106" s="2">
        <f>Table1[[#This Row],[Total Wins]]+Table1[[#This Row],[Total Losses]]</f>
        <v>8</v>
      </c>
      <c r="AP106" s="2">
        <f>Table1[[#This Row],[RS^2]]/(Table1[[#This Row],[RS^2]]+Table1[[#This Row],[RA^2]])</f>
        <v>0.48461902508282062</v>
      </c>
      <c r="AQ106" s="2">
        <f>ROUND(Table1[[#This Row],[WP]]*Table1[[#This Row],[GP]],0)</f>
        <v>4</v>
      </c>
      <c r="AR106" s="2">
        <f>Table1[[#This Row],[GP]]-Table1[[#This Row],[PyThag Win]]</f>
        <v>4</v>
      </c>
      <c r="AS106" s="2" t="str">
        <f>Table1[[#This Row],[PyThag Win]]&amp;"-"&amp;Table1[[#This Row],[Pythag Loss]]</f>
        <v>4-4</v>
      </c>
    </row>
    <row r="107" spans="1:45" x14ac:dyDescent="0.2">
      <c r="A107">
        <v>100</v>
      </c>
      <c r="B107">
        <v>3</v>
      </c>
      <c r="C107">
        <v>36</v>
      </c>
      <c r="D107" s="1">
        <v>46534</v>
      </c>
      <c r="E107">
        <v>1905</v>
      </c>
      <c r="F107">
        <v>9</v>
      </c>
      <c r="G107">
        <v>1</v>
      </c>
      <c r="H107">
        <v>5</v>
      </c>
      <c r="I107" t="s">
        <v>63</v>
      </c>
      <c r="J107" t="s">
        <v>64</v>
      </c>
      <c r="K107" t="s">
        <v>12</v>
      </c>
      <c r="L107">
        <v>0</v>
      </c>
      <c r="M107">
        <v>1</v>
      </c>
      <c r="N107" t="s">
        <v>55</v>
      </c>
      <c r="O107" t="s">
        <v>75</v>
      </c>
      <c r="P107">
        <f t="shared" si="28"/>
        <v>4</v>
      </c>
      <c r="Q107">
        <f t="shared" si="29"/>
        <v>5</v>
      </c>
      <c r="R107">
        <f t="shared" si="30"/>
        <v>-1</v>
      </c>
      <c r="S107" t="str">
        <f t="shared" si="31"/>
        <v>4-5</v>
      </c>
      <c r="T107">
        <f t="shared" si="32"/>
        <v>4</v>
      </c>
      <c r="U107">
        <f t="shared" si="33"/>
        <v>2</v>
      </c>
      <c r="V107" t="str">
        <f t="shared" si="34"/>
        <v>4-2</v>
      </c>
      <c r="W107">
        <f t="shared" si="35"/>
        <v>0</v>
      </c>
      <c r="X107">
        <f t="shared" si="36"/>
        <v>3</v>
      </c>
      <c r="Y107" t="str">
        <f t="shared" si="37"/>
        <v>0-3</v>
      </c>
      <c r="Z107">
        <f t="shared" si="38"/>
        <v>83</v>
      </c>
      <c r="AA107">
        <f t="shared" si="39"/>
        <v>54</v>
      </c>
      <c r="AB107">
        <f t="shared" si="40"/>
        <v>29</v>
      </c>
      <c r="AC107">
        <f t="shared" si="41"/>
        <v>33</v>
      </c>
      <c r="AD107">
        <f t="shared" si="42"/>
        <v>27</v>
      </c>
      <c r="AE107">
        <f t="shared" si="43"/>
        <v>6</v>
      </c>
      <c r="AF107">
        <f t="shared" si="44"/>
        <v>72</v>
      </c>
      <c r="AG107">
        <f t="shared" si="45"/>
        <v>53</v>
      </c>
      <c r="AH107">
        <f t="shared" si="46"/>
        <v>19</v>
      </c>
      <c r="AI107" t="str">
        <f t="shared" si="47"/>
        <v>36-0</v>
      </c>
      <c r="AJ107" t="str">
        <f t="shared" si="48"/>
        <v>36-1</v>
      </c>
      <c r="AK107">
        <f>INDEX(Table1[runs],MATCH(AJ107,Table1[ID],0))</f>
        <v>2</v>
      </c>
      <c r="AL107">
        <f t="shared" si="49"/>
        <v>35</v>
      </c>
      <c r="AM107">
        <f>Table1[[#This Row],[Total Runs]]^2</f>
        <v>1089</v>
      </c>
      <c r="AN107" s="2">
        <f>Table1[[#This Row],[Total RA]]^2</f>
        <v>1225</v>
      </c>
      <c r="AO107" s="2">
        <f>Table1[[#This Row],[Total Wins]]+Table1[[#This Row],[Total Losses]]</f>
        <v>9</v>
      </c>
      <c r="AP107" s="2">
        <f>Table1[[#This Row],[RS^2]]/(Table1[[#This Row],[RS^2]]+Table1[[#This Row],[RA^2]])</f>
        <v>0.47061365600691446</v>
      </c>
      <c r="AQ107" s="2">
        <f>ROUND(Table1[[#This Row],[WP]]*Table1[[#This Row],[GP]],0)</f>
        <v>4</v>
      </c>
      <c r="AR107" s="2">
        <f>Table1[[#This Row],[GP]]-Table1[[#This Row],[PyThag Win]]</f>
        <v>5</v>
      </c>
      <c r="AS107" s="2" t="str">
        <f>Table1[[#This Row],[PyThag Win]]&amp;"-"&amp;Table1[[#This Row],[Pythag Loss]]</f>
        <v>4-5</v>
      </c>
    </row>
    <row r="108" spans="1:45" x14ac:dyDescent="0.2">
      <c r="A108">
        <v>100</v>
      </c>
      <c r="B108">
        <v>3</v>
      </c>
      <c r="C108">
        <v>43</v>
      </c>
      <c r="D108" s="1">
        <v>46537</v>
      </c>
      <c r="E108">
        <v>1905</v>
      </c>
      <c r="F108">
        <v>9</v>
      </c>
      <c r="G108">
        <v>7</v>
      </c>
      <c r="H108">
        <v>11</v>
      </c>
      <c r="I108" t="s">
        <v>63</v>
      </c>
      <c r="J108" t="s">
        <v>64</v>
      </c>
      <c r="K108" t="s">
        <v>12</v>
      </c>
      <c r="L108">
        <v>0</v>
      </c>
      <c r="M108">
        <v>1</v>
      </c>
      <c r="N108" t="s">
        <v>55</v>
      </c>
      <c r="O108" t="s">
        <v>75</v>
      </c>
      <c r="P108">
        <f t="shared" si="28"/>
        <v>4</v>
      </c>
      <c r="Q108">
        <f t="shared" si="29"/>
        <v>6</v>
      </c>
      <c r="R108">
        <f t="shared" si="30"/>
        <v>-2</v>
      </c>
      <c r="S108" t="str">
        <f t="shared" si="31"/>
        <v>4-6</v>
      </c>
      <c r="T108">
        <f t="shared" si="32"/>
        <v>4</v>
      </c>
      <c r="U108">
        <f t="shared" si="33"/>
        <v>3</v>
      </c>
      <c r="V108" t="str">
        <f t="shared" si="34"/>
        <v>4-3</v>
      </c>
      <c r="W108">
        <f t="shared" si="35"/>
        <v>0</v>
      </c>
      <c r="X108">
        <f t="shared" si="36"/>
        <v>3</v>
      </c>
      <c r="Y108" t="str">
        <f t="shared" si="37"/>
        <v>0-3</v>
      </c>
      <c r="Z108">
        <f t="shared" si="38"/>
        <v>92</v>
      </c>
      <c r="AA108">
        <f t="shared" si="39"/>
        <v>63</v>
      </c>
      <c r="AB108">
        <f t="shared" si="40"/>
        <v>29</v>
      </c>
      <c r="AC108">
        <f t="shared" si="41"/>
        <v>40</v>
      </c>
      <c r="AD108">
        <f t="shared" si="42"/>
        <v>34</v>
      </c>
      <c r="AE108">
        <f t="shared" si="43"/>
        <v>6</v>
      </c>
      <c r="AF108">
        <f t="shared" si="44"/>
        <v>83</v>
      </c>
      <c r="AG108">
        <f t="shared" si="45"/>
        <v>64</v>
      </c>
      <c r="AH108">
        <f t="shared" si="46"/>
        <v>19</v>
      </c>
      <c r="AI108" t="str">
        <f t="shared" si="47"/>
        <v>43-0</v>
      </c>
      <c r="AJ108" t="str">
        <f t="shared" si="48"/>
        <v>43-1</v>
      </c>
      <c r="AK108">
        <f>INDEX(Table1[runs],MATCH(AJ108,Table1[ID],0))</f>
        <v>8</v>
      </c>
      <c r="AL108">
        <f t="shared" si="49"/>
        <v>43</v>
      </c>
      <c r="AM108">
        <f>Table1[[#This Row],[Total Runs]]^2</f>
        <v>1600</v>
      </c>
      <c r="AN108" s="2">
        <f>Table1[[#This Row],[Total RA]]^2</f>
        <v>1849</v>
      </c>
      <c r="AO108" s="2">
        <f>Table1[[#This Row],[Total Wins]]+Table1[[#This Row],[Total Losses]]</f>
        <v>10</v>
      </c>
      <c r="AP108" s="2">
        <f>Table1[[#This Row],[RS^2]]/(Table1[[#This Row],[RS^2]]+Table1[[#This Row],[RA^2]])</f>
        <v>0.46390258045810379</v>
      </c>
      <c r="AQ108" s="2">
        <f>ROUND(Table1[[#This Row],[WP]]*Table1[[#This Row],[GP]],0)</f>
        <v>5</v>
      </c>
      <c r="AR108" s="2">
        <f>Table1[[#This Row],[GP]]-Table1[[#This Row],[PyThag Win]]</f>
        <v>5</v>
      </c>
      <c r="AS108" s="2" t="str">
        <f>Table1[[#This Row],[PyThag Win]]&amp;"-"&amp;Table1[[#This Row],[Pythag Loss]]</f>
        <v>5-5</v>
      </c>
    </row>
    <row r="109" spans="1:45" x14ac:dyDescent="0.2">
      <c r="A109">
        <v>100</v>
      </c>
      <c r="B109">
        <v>3</v>
      </c>
      <c r="C109">
        <v>47</v>
      </c>
      <c r="D109" s="1">
        <v>46538</v>
      </c>
      <c r="E109">
        <v>1905</v>
      </c>
      <c r="F109">
        <v>9</v>
      </c>
      <c r="G109">
        <v>7</v>
      </c>
      <c r="H109">
        <v>12</v>
      </c>
      <c r="I109" t="s">
        <v>63</v>
      </c>
      <c r="J109" t="s">
        <v>64</v>
      </c>
      <c r="K109" t="s">
        <v>12</v>
      </c>
      <c r="L109">
        <v>1</v>
      </c>
      <c r="M109">
        <v>0</v>
      </c>
      <c r="N109" t="s">
        <v>55</v>
      </c>
      <c r="O109" t="s">
        <v>75</v>
      </c>
      <c r="P109">
        <f t="shared" si="28"/>
        <v>5</v>
      </c>
      <c r="Q109">
        <f t="shared" si="29"/>
        <v>6</v>
      </c>
      <c r="R109">
        <f t="shared" si="30"/>
        <v>-1</v>
      </c>
      <c r="S109" t="str">
        <f t="shared" si="31"/>
        <v>5-6</v>
      </c>
      <c r="T109">
        <f t="shared" si="32"/>
        <v>5</v>
      </c>
      <c r="U109">
        <f t="shared" si="33"/>
        <v>3</v>
      </c>
      <c r="V109" t="str">
        <f t="shared" si="34"/>
        <v>5-3</v>
      </c>
      <c r="W109">
        <f t="shared" si="35"/>
        <v>0</v>
      </c>
      <c r="X109">
        <f t="shared" si="36"/>
        <v>3</v>
      </c>
      <c r="Y109" t="str">
        <f t="shared" si="37"/>
        <v>0-3</v>
      </c>
      <c r="Z109">
        <f t="shared" si="38"/>
        <v>101</v>
      </c>
      <c r="AA109">
        <f t="shared" si="39"/>
        <v>72</v>
      </c>
      <c r="AB109">
        <f t="shared" si="40"/>
        <v>29</v>
      </c>
      <c r="AC109">
        <f t="shared" si="41"/>
        <v>47</v>
      </c>
      <c r="AD109">
        <f t="shared" si="42"/>
        <v>41</v>
      </c>
      <c r="AE109">
        <f t="shared" si="43"/>
        <v>6</v>
      </c>
      <c r="AF109">
        <f t="shared" si="44"/>
        <v>95</v>
      </c>
      <c r="AG109">
        <f t="shared" si="45"/>
        <v>76</v>
      </c>
      <c r="AH109">
        <f t="shared" si="46"/>
        <v>19</v>
      </c>
      <c r="AI109" t="str">
        <f t="shared" si="47"/>
        <v>47-1</v>
      </c>
      <c r="AJ109" t="str">
        <f t="shared" si="48"/>
        <v>47-0</v>
      </c>
      <c r="AK109">
        <f>INDEX(Table1[runs],MATCH(AJ109,Table1[ID],0))</f>
        <v>5</v>
      </c>
      <c r="AL109">
        <f t="shared" si="49"/>
        <v>48</v>
      </c>
      <c r="AM109">
        <f>Table1[[#This Row],[Total Runs]]^2</f>
        <v>2209</v>
      </c>
      <c r="AN109" s="2">
        <f>Table1[[#This Row],[Total RA]]^2</f>
        <v>2304</v>
      </c>
      <c r="AO109" s="2">
        <f>Table1[[#This Row],[Total Wins]]+Table1[[#This Row],[Total Losses]]</f>
        <v>11</v>
      </c>
      <c r="AP109" s="2">
        <f>Table1[[#This Row],[RS^2]]/(Table1[[#This Row],[RS^2]]+Table1[[#This Row],[RA^2]])</f>
        <v>0.48947485043208511</v>
      </c>
      <c r="AQ109" s="2">
        <f>ROUND(Table1[[#This Row],[WP]]*Table1[[#This Row],[GP]],0)</f>
        <v>5</v>
      </c>
      <c r="AR109" s="2">
        <f>Table1[[#This Row],[GP]]-Table1[[#This Row],[PyThag Win]]</f>
        <v>6</v>
      </c>
      <c r="AS109" s="2" t="str">
        <f>Table1[[#This Row],[PyThag Win]]&amp;"-"&amp;Table1[[#This Row],[Pythag Loss]]</f>
        <v>5-6</v>
      </c>
    </row>
    <row r="110" spans="1:45" x14ac:dyDescent="0.2">
      <c r="A110">
        <v>100</v>
      </c>
      <c r="B110">
        <v>3</v>
      </c>
      <c r="C110">
        <v>51</v>
      </c>
      <c r="D110" s="1">
        <v>46539</v>
      </c>
      <c r="E110">
        <v>1905</v>
      </c>
      <c r="F110">
        <v>9</v>
      </c>
      <c r="G110">
        <v>5</v>
      </c>
      <c r="H110">
        <v>5</v>
      </c>
      <c r="I110" t="s">
        <v>63</v>
      </c>
      <c r="J110" t="s">
        <v>64</v>
      </c>
      <c r="K110" t="s">
        <v>12</v>
      </c>
      <c r="L110">
        <v>0</v>
      </c>
      <c r="M110">
        <v>1</v>
      </c>
      <c r="N110" t="s">
        <v>55</v>
      </c>
      <c r="O110" t="s">
        <v>75</v>
      </c>
      <c r="P110">
        <f t="shared" si="28"/>
        <v>5</v>
      </c>
      <c r="Q110">
        <f t="shared" si="29"/>
        <v>7</v>
      </c>
      <c r="R110">
        <f t="shared" si="30"/>
        <v>-2</v>
      </c>
      <c r="S110" t="str">
        <f t="shared" si="31"/>
        <v>5-7</v>
      </c>
      <c r="T110">
        <f t="shared" si="32"/>
        <v>5</v>
      </c>
      <c r="U110">
        <f t="shared" si="33"/>
        <v>4</v>
      </c>
      <c r="V110" t="str">
        <f t="shared" si="34"/>
        <v>5-4</v>
      </c>
      <c r="W110">
        <f t="shared" si="35"/>
        <v>0</v>
      </c>
      <c r="X110">
        <f t="shared" si="36"/>
        <v>3</v>
      </c>
      <c r="Y110" t="str">
        <f t="shared" si="37"/>
        <v>0-3</v>
      </c>
      <c r="Z110">
        <f t="shared" si="38"/>
        <v>110</v>
      </c>
      <c r="AA110">
        <f t="shared" si="39"/>
        <v>81</v>
      </c>
      <c r="AB110">
        <f t="shared" si="40"/>
        <v>29</v>
      </c>
      <c r="AC110">
        <f t="shared" si="41"/>
        <v>52</v>
      </c>
      <c r="AD110">
        <f t="shared" si="42"/>
        <v>46</v>
      </c>
      <c r="AE110">
        <f t="shared" si="43"/>
        <v>6</v>
      </c>
      <c r="AF110">
        <f t="shared" si="44"/>
        <v>100</v>
      </c>
      <c r="AG110">
        <f t="shared" si="45"/>
        <v>81</v>
      </c>
      <c r="AH110">
        <f t="shared" si="46"/>
        <v>19</v>
      </c>
      <c r="AI110" t="str">
        <f t="shared" si="47"/>
        <v>51-0</v>
      </c>
      <c r="AJ110" t="str">
        <f t="shared" si="48"/>
        <v>51-1</v>
      </c>
      <c r="AK110">
        <f>INDEX(Table1[runs],MATCH(AJ110,Table1[ID],0))</f>
        <v>8</v>
      </c>
      <c r="AL110">
        <f t="shared" si="49"/>
        <v>56</v>
      </c>
      <c r="AM110">
        <f>Table1[[#This Row],[Total Runs]]^2</f>
        <v>2704</v>
      </c>
      <c r="AN110" s="2">
        <f>Table1[[#This Row],[Total RA]]^2</f>
        <v>3136</v>
      </c>
      <c r="AO110" s="2">
        <f>Table1[[#This Row],[Total Wins]]+Table1[[#This Row],[Total Losses]]</f>
        <v>12</v>
      </c>
      <c r="AP110" s="2">
        <f>Table1[[#This Row],[RS^2]]/(Table1[[#This Row],[RS^2]]+Table1[[#This Row],[RA^2]])</f>
        <v>0.46301369863013697</v>
      </c>
      <c r="AQ110" s="2">
        <f>ROUND(Table1[[#This Row],[WP]]*Table1[[#This Row],[GP]],0)</f>
        <v>6</v>
      </c>
      <c r="AR110" s="2">
        <f>Table1[[#This Row],[GP]]-Table1[[#This Row],[PyThag Win]]</f>
        <v>6</v>
      </c>
      <c r="AS110" s="2" t="str">
        <f>Table1[[#This Row],[PyThag Win]]&amp;"-"&amp;Table1[[#This Row],[Pythag Loss]]</f>
        <v>6-6</v>
      </c>
    </row>
    <row r="111" spans="1:45" x14ac:dyDescent="0.2">
      <c r="A111">
        <v>100</v>
      </c>
      <c r="B111">
        <v>3</v>
      </c>
      <c r="C111">
        <v>55</v>
      </c>
      <c r="D111" s="1">
        <v>46542</v>
      </c>
      <c r="E111">
        <v>1905</v>
      </c>
      <c r="F111">
        <v>15</v>
      </c>
      <c r="G111">
        <v>5</v>
      </c>
      <c r="H111">
        <v>8</v>
      </c>
      <c r="I111" t="s">
        <v>63</v>
      </c>
      <c r="J111" t="s">
        <v>64</v>
      </c>
      <c r="K111" t="s">
        <v>13</v>
      </c>
      <c r="L111">
        <v>0</v>
      </c>
      <c r="M111">
        <v>1</v>
      </c>
      <c r="N111" t="s">
        <v>55</v>
      </c>
      <c r="O111" t="s">
        <v>75</v>
      </c>
      <c r="P111">
        <f t="shared" si="28"/>
        <v>5</v>
      </c>
      <c r="Q111">
        <f t="shared" si="29"/>
        <v>8</v>
      </c>
      <c r="R111">
        <f t="shared" si="30"/>
        <v>-3</v>
      </c>
      <c r="S111" t="str">
        <f t="shared" si="31"/>
        <v>5-8</v>
      </c>
      <c r="T111">
        <f t="shared" si="32"/>
        <v>5</v>
      </c>
      <c r="U111">
        <f t="shared" si="33"/>
        <v>4</v>
      </c>
      <c r="V111" t="str">
        <f t="shared" si="34"/>
        <v>5-4</v>
      </c>
      <c r="W111">
        <f t="shared" si="35"/>
        <v>0</v>
      </c>
      <c r="X111">
        <f t="shared" si="36"/>
        <v>4</v>
      </c>
      <c r="Y111" t="str">
        <f t="shared" si="37"/>
        <v>0-4</v>
      </c>
      <c r="Z111">
        <f t="shared" si="38"/>
        <v>125</v>
      </c>
      <c r="AA111">
        <f t="shared" si="39"/>
        <v>81</v>
      </c>
      <c r="AB111">
        <f t="shared" si="40"/>
        <v>44</v>
      </c>
      <c r="AC111">
        <f t="shared" si="41"/>
        <v>57</v>
      </c>
      <c r="AD111">
        <f t="shared" si="42"/>
        <v>46</v>
      </c>
      <c r="AE111">
        <f t="shared" si="43"/>
        <v>11</v>
      </c>
      <c r="AF111">
        <f t="shared" si="44"/>
        <v>108</v>
      </c>
      <c r="AG111">
        <f t="shared" si="45"/>
        <v>81</v>
      </c>
      <c r="AH111">
        <f t="shared" si="46"/>
        <v>27</v>
      </c>
      <c r="AI111" t="str">
        <f t="shared" si="47"/>
        <v>55-0</v>
      </c>
      <c r="AJ111" t="str">
        <f t="shared" si="48"/>
        <v>55-1</v>
      </c>
      <c r="AK111">
        <f>INDEX(Table1[runs],MATCH(AJ111,Table1[ID],0))</f>
        <v>8</v>
      </c>
      <c r="AL111">
        <f t="shared" si="49"/>
        <v>64</v>
      </c>
      <c r="AM111">
        <f>Table1[[#This Row],[Total Runs]]^2</f>
        <v>3249</v>
      </c>
      <c r="AN111" s="2">
        <f>Table1[[#This Row],[Total RA]]^2</f>
        <v>4096</v>
      </c>
      <c r="AO111" s="2">
        <f>Table1[[#This Row],[Total Wins]]+Table1[[#This Row],[Total Losses]]</f>
        <v>13</v>
      </c>
      <c r="AP111" s="2">
        <f>Table1[[#This Row],[RS^2]]/(Table1[[#This Row],[RS^2]]+Table1[[#This Row],[RA^2]])</f>
        <v>0.44234172906739277</v>
      </c>
      <c r="AQ111" s="2">
        <f>ROUND(Table1[[#This Row],[WP]]*Table1[[#This Row],[GP]],0)</f>
        <v>6</v>
      </c>
      <c r="AR111" s="2">
        <f>Table1[[#This Row],[GP]]-Table1[[#This Row],[PyThag Win]]</f>
        <v>7</v>
      </c>
      <c r="AS111" s="2" t="str">
        <f>Table1[[#This Row],[PyThag Win]]&amp;"-"&amp;Table1[[#This Row],[Pythag Loss]]</f>
        <v>6-7</v>
      </c>
    </row>
    <row r="112" spans="1:45" x14ac:dyDescent="0.2">
      <c r="A112">
        <v>100</v>
      </c>
      <c r="B112">
        <v>3</v>
      </c>
      <c r="C112">
        <v>59</v>
      </c>
      <c r="D112" s="1">
        <v>46543</v>
      </c>
      <c r="E112">
        <v>1905</v>
      </c>
      <c r="F112">
        <v>9</v>
      </c>
      <c r="G112">
        <v>7</v>
      </c>
      <c r="H112">
        <v>14</v>
      </c>
      <c r="I112" t="s">
        <v>63</v>
      </c>
      <c r="J112" t="s">
        <v>64</v>
      </c>
      <c r="K112" t="s">
        <v>13</v>
      </c>
      <c r="L112">
        <v>1</v>
      </c>
      <c r="M112">
        <v>0</v>
      </c>
      <c r="N112" t="s">
        <v>55</v>
      </c>
      <c r="O112" t="s">
        <v>75</v>
      </c>
      <c r="P112">
        <f t="shared" si="28"/>
        <v>6</v>
      </c>
      <c r="Q112">
        <f t="shared" si="29"/>
        <v>8</v>
      </c>
      <c r="R112">
        <f t="shared" si="30"/>
        <v>-2</v>
      </c>
      <c r="S112" t="str">
        <f t="shared" si="31"/>
        <v>6-8</v>
      </c>
      <c r="T112">
        <f t="shared" si="32"/>
        <v>5</v>
      </c>
      <c r="U112">
        <f t="shared" si="33"/>
        <v>4</v>
      </c>
      <c r="V112" t="str">
        <f t="shared" si="34"/>
        <v>5-4</v>
      </c>
      <c r="W112">
        <f t="shared" si="35"/>
        <v>1</v>
      </c>
      <c r="X112">
        <f t="shared" si="36"/>
        <v>4</v>
      </c>
      <c r="Y112" t="str">
        <f t="shared" si="37"/>
        <v>1-4</v>
      </c>
      <c r="Z112">
        <f t="shared" si="38"/>
        <v>134</v>
      </c>
      <c r="AA112">
        <f t="shared" si="39"/>
        <v>81</v>
      </c>
      <c r="AB112">
        <f t="shared" si="40"/>
        <v>53</v>
      </c>
      <c r="AC112">
        <f t="shared" si="41"/>
        <v>64</v>
      </c>
      <c r="AD112">
        <f t="shared" si="42"/>
        <v>46</v>
      </c>
      <c r="AE112">
        <f t="shared" si="43"/>
        <v>18</v>
      </c>
      <c r="AF112">
        <f t="shared" si="44"/>
        <v>122</v>
      </c>
      <c r="AG112">
        <f t="shared" si="45"/>
        <v>81</v>
      </c>
      <c r="AH112">
        <f t="shared" si="46"/>
        <v>41</v>
      </c>
      <c r="AI112" t="str">
        <f t="shared" si="47"/>
        <v>59-1</v>
      </c>
      <c r="AJ112" t="str">
        <f t="shared" si="48"/>
        <v>59-0</v>
      </c>
      <c r="AK112">
        <f>INDEX(Table1[runs],MATCH(AJ112,Table1[ID],0))</f>
        <v>6</v>
      </c>
      <c r="AL112">
        <f t="shared" si="49"/>
        <v>70</v>
      </c>
      <c r="AM112">
        <f>Table1[[#This Row],[Total Runs]]^2</f>
        <v>4096</v>
      </c>
      <c r="AN112" s="2">
        <f>Table1[[#This Row],[Total RA]]^2</f>
        <v>4900</v>
      </c>
      <c r="AO112" s="2">
        <f>Table1[[#This Row],[Total Wins]]+Table1[[#This Row],[Total Losses]]</f>
        <v>14</v>
      </c>
      <c r="AP112" s="2">
        <f>Table1[[#This Row],[RS^2]]/(Table1[[#This Row],[RS^2]]+Table1[[#This Row],[RA^2]])</f>
        <v>0.45531347265451311</v>
      </c>
      <c r="AQ112" s="2">
        <f>ROUND(Table1[[#This Row],[WP]]*Table1[[#This Row],[GP]],0)</f>
        <v>6</v>
      </c>
      <c r="AR112" s="2">
        <f>Table1[[#This Row],[GP]]-Table1[[#This Row],[PyThag Win]]</f>
        <v>8</v>
      </c>
      <c r="AS112" s="2" t="str">
        <f>Table1[[#This Row],[PyThag Win]]&amp;"-"&amp;Table1[[#This Row],[Pythag Loss]]</f>
        <v>6-8</v>
      </c>
    </row>
    <row r="113" spans="1:45" x14ac:dyDescent="0.2">
      <c r="A113">
        <v>100</v>
      </c>
      <c r="B113">
        <v>3</v>
      </c>
      <c r="C113">
        <v>63</v>
      </c>
      <c r="D113" s="1">
        <v>46544</v>
      </c>
      <c r="E113">
        <v>1905</v>
      </c>
      <c r="F113">
        <v>9</v>
      </c>
      <c r="G113">
        <v>1</v>
      </c>
      <c r="H113">
        <v>4</v>
      </c>
      <c r="I113" t="s">
        <v>63</v>
      </c>
      <c r="J113" t="s">
        <v>64</v>
      </c>
      <c r="K113" t="s">
        <v>13</v>
      </c>
      <c r="L113">
        <v>0</v>
      </c>
      <c r="M113">
        <v>1</v>
      </c>
      <c r="N113" t="s">
        <v>55</v>
      </c>
      <c r="O113" t="s">
        <v>75</v>
      </c>
      <c r="P113">
        <f t="shared" si="28"/>
        <v>6</v>
      </c>
      <c r="Q113">
        <f t="shared" si="29"/>
        <v>9</v>
      </c>
      <c r="R113">
        <f t="shared" si="30"/>
        <v>-3</v>
      </c>
      <c r="S113" t="str">
        <f t="shared" si="31"/>
        <v>6-9</v>
      </c>
      <c r="T113">
        <f t="shared" si="32"/>
        <v>5</v>
      </c>
      <c r="U113">
        <f t="shared" si="33"/>
        <v>4</v>
      </c>
      <c r="V113" t="str">
        <f t="shared" si="34"/>
        <v>5-4</v>
      </c>
      <c r="W113">
        <f t="shared" si="35"/>
        <v>1</v>
      </c>
      <c r="X113">
        <f t="shared" si="36"/>
        <v>5</v>
      </c>
      <c r="Y113" t="str">
        <f t="shared" si="37"/>
        <v>1-5</v>
      </c>
      <c r="Z113">
        <f t="shared" si="38"/>
        <v>143</v>
      </c>
      <c r="AA113">
        <f t="shared" si="39"/>
        <v>81</v>
      </c>
      <c r="AB113">
        <f t="shared" si="40"/>
        <v>62</v>
      </c>
      <c r="AC113">
        <f t="shared" si="41"/>
        <v>65</v>
      </c>
      <c r="AD113">
        <f t="shared" si="42"/>
        <v>46</v>
      </c>
      <c r="AE113">
        <f t="shared" si="43"/>
        <v>19</v>
      </c>
      <c r="AF113">
        <f t="shared" si="44"/>
        <v>126</v>
      </c>
      <c r="AG113">
        <f t="shared" si="45"/>
        <v>81</v>
      </c>
      <c r="AH113">
        <f t="shared" si="46"/>
        <v>45</v>
      </c>
      <c r="AI113" t="str">
        <f t="shared" si="47"/>
        <v>63-0</v>
      </c>
      <c r="AJ113" t="str">
        <f t="shared" si="48"/>
        <v>63-1</v>
      </c>
      <c r="AK113">
        <f>INDEX(Table1[runs],MATCH(AJ113,Table1[ID],0))</f>
        <v>9</v>
      </c>
      <c r="AL113">
        <f t="shared" si="49"/>
        <v>79</v>
      </c>
      <c r="AM113">
        <f>Table1[[#This Row],[Total Runs]]^2</f>
        <v>4225</v>
      </c>
      <c r="AN113" s="2">
        <f>Table1[[#This Row],[Total RA]]^2</f>
        <v>6241</v>
      </c>
      <c r="AO113" s="2">
        <f>Table1[[#This Row],[Total Wins]]+Table1[[#This Row],[Total Losses]]</f>
        <v>15</v>
      </c>
      <c r="AP113" s="2">
        <f>Table1[[#This Row],[RS^2]]/(Table1[[#This Row],[RS^2]]+Table1[[#This Row],[RA^2]])</f>
        <v>0.40368813300210205</v>
      </c>
      <c r="AQ113" s="2">
        <f>ROUND(Table1[[#This Row],[WP]]*Table1[[#This Row],[GP]],0)</f>
        <v>6</v>
      </c>
      <c r="AR113" s="2">
        <f>Table1[[#This Row],[GP]]-Table1[[#This Row],[PyThag Win]]</f>
        <v>9</v>
      </c>
      <c r="AS113" s="2" t="str">
        <f>Table1[[#This Row],[PyThag Win]]&amp;"-"&amp;Table1[[#This Row],[Pythag Loss]]</f>
        <v>6-9</v>
      </c>
    </row>
    <row r="114" spans="1:45" x14ac:dyDescent="0.2">
      <c r="A114">
        <v>100</v>
      </c>
      <c r="B114">
        <v>3</v>
      </c>
      <c r="C114">
        <v>68</v>
      </c>
      <c r="D114" s="1">
        <v>46547</v>
      </c>
      <c r="E114">
        <v>1905</v>
      </c>
      <c r="F114">
        <v>9</v>
      </c>
      <c r="G114">
        <v>4</v>
      </c>
      <c r="H114">
        <v>8</v>
      </c>
      <c r="I114" t="s">
        <v>63</v>
      </c>
      <c r="J114" t="s">
        <v>64</v>
      </c>
      <c r="K114" t="s">
        <v>13</v>
      </c>
      <c r="L114">
        <v>1</v>
      </c>
      <c r="M114">
        <v>0</v>
      </c>
      <c r="N114" t="s">
        <v>55</v>
      </c>
      <c r="O114" t="s">
        <v>75</v>
      </c>
      <c r="P114">
        <f t="shared" si="28"/>
        <v>7</v>
      </c>
      <c r="Q114">
        <f t="shared" si="29"/>
        <v>9</v>
      </c>
      <c r="R114">
        <f t="shared" si="30"/>
        <v>-2</v>
      </c>
      <c r="S114" t="str">
        <f t="shared" si="31"/>
        <v>7-9</v>
      </c>
      <c r="T114">
        <f t="shared" si="32"/>
        <v>5</v>
      </c>
      <c r="U114">
        <f t="shared" si="33"/>
        <v>4</v>
      </c>
      <c r="V114" t="str">
        <f t="shared" si="34"/>
        <v>5-4</v>
      </c>
      <c r="W114">
        <f t="shared" si="35"/>
        <v>2</v>
      </c>
      <c r="X114">
        <f t="shared" si="36"/>
        <v>5</v>
      </c>
      <c r="Y114" t="str">
        <f t="shared" si="37"/>
        <v>2-5</v>
      </c>
      <c r="Z114">
        <f t="shared" si="38"/>
        <v>152</v>
      </c>
      <c r="AA114">
        <f t="shared" si="39"/>
        <v>81</v>
      </c>
      <c r="AB114">
        <f t="shared" si="40"/>
        <v>71</v>
      </c>
      <c r="AC114">
        <f t="shared" si="41"/>
        <v>69</v>
      </c>
      <c r="AD114">
        <f t="shared" si="42"/>
        <v>46</v>
      </c>
      <c r="AE114">
        <f t="shared" si="43"/>
        <v>23</v>
      </c>
      <c r="AF114">
        <f t="shared" si="44"/>
        <v>134</v>
      </c>
      <c r="AG114">
        <f t="shared" si="45"/>
        <v>81</v>
      </c>
      <c r="AH114">
        <f t="shared" si="46"/>
        <v>53</v>
      </c>
      <c r="AI114" t="str">
        <f t="shared" si="47"/>
        <v>68-1</v>
      </c>
      <c r="AJ114" t="str">
        <f t="shared" si="48"/>
        <v>68-0</v>
      </c>
      <c r="AK114">
        <f>INDEX(Table1[runs],MATCH(AJ114,Table1[ID],0))</f>
        <v>2</v>
      </c>
      <c r="AL114">
        <f t="shared" si="49"/>
        <v>81</v>
      </c>
      <c r="AM114">
        <f>Table1[[#This Row],[Total Runs]]^2</f>
        <v>4761</v>
      </c>
      <c r="AN114" s="2">
        <f>Table1[[#This Row],[Total RA]]^2</f>
        <v>6561</v>
      </c>
      <c r="AO114" s="2">
        <f>Table1[[#This Row],[Total Wins]]+Table1[[#This Row],[Total Losses]]</f>
        <v>16</v>
      </c>
      <c r="AP114" s="2">
        <f>Table1[[#This Row],[RS^2]]/(Table1[[#This Row],[RS^2]]+Table1[[#This Row],[RA^2]])</f>
        <v>0.4205087440381558</v>
      </c>
      <c r="AQ114" s="2">
        <f>ROUND(Table1[[#This Row],[WP]]*Table1[[#This Row],[GP]],0)</f>
        <v>7</v>
      </c>
      <c r="AR114" s="2">
        <f>Table1[[#This Row],[GP]]-Table1[[#This Row],[PyThag Win]]</f>
        <v>9</v>
      </c>
      <c r="AS114" s="2" t="str">
        <f>Table1[[#This Row],[PyThag Win]]&amp;"-"&amp;Table1[[#This Row],[Pythag Loss]]</f>
        <v>7-9</v>
      </c>
    </row>
    <row r="115" spans="1:45" x14ac:dyDescent="0.2">
      <c r="A115">
        <v>100</v>
      </c>
      <c r="B115">
        <v>3</v>
      </c>
      <c r="C115">
        <v>72</v>
      </c>
      <c r="D115" s="1">
        <v>46548</v>
      </c>
      <c r="E115">
        <v>1905</v>
      </c>
      <c r="F115">
        <v>9</v>
      </c>
      <c r="G115">
        <v>3</v>
      </c>
      <c r="H115">
        <v>5</v>
      </c>
      <c r="I115" t="s">
        <v>63</v>
      </c>
      <c r="J115" t="s">
        <v>64</v>
      </c>
      <c r="K115" t="s">
        <v>13</v>
      </c>
      <c r="L115">
        <v>0</v>
      </c>
      <c r="M115">
        <v>1</v>
      </c>
      <c r="N115" t="s">
        <v>55</v>
      </c>
      <c r="O115" t="s">
        <v>75</v>
      </c>
      <c r="P115">
        <f t="shared" si="28"/>
        <v>7</v>
      </c>
      <c r="Q115">
        <f t="shared" si="29"/>
        <v>10</v>
      </c>
      <c r="R115">
        <f t="shared" si="30"/>
        <v>-3</v>
      </c>
      <c r="S115" t="str">
        <f t="shared" si="31"/>
        <v>7-10</v>
      </c>
      <c r="T115">
        <f t="shared" si="32"/>
        <v>5</v>
      </c>
      <c r="U115">
        <f t="shared" si="33"/>
        <v>4</v>
      </c>
      <c r="V115" t="str">
        <f t="shared" si="34"/>
        <v>5-4</v>
      </c>
      <c r="W115">
        <f t="shared" si="35"/>
        <v>2</v>
      </c>
      <c r="X115">
        <f t="shared" si="36"/>
        <v>6</v>
      </c>
      <c r="Y115" t="str">
        <f t="shared" si="37"/>
        <v>2-6</v>
      </c>
      <c r="Z115">
        <f t="shared" si="38"/>
        <v>161</v>
      </c>
      <c r="AA115">
        <f t="shared" si="39"/>
        <v>81</v>
      </c>
      <c r="AB115">
        <f t="shared" si="40"/>
        <v>80</v>
      </c>
      <c r="AC115">
        <f t="shared" si="41"/>
        <v>72</v>
      </c>
      <c r="AD115">
        <f t="shared" si="42"/>
        <v>46</v>
      </c>
      <c r="AE115">
        <f t="shared" si="43"/>
        <v>26</v>
      </c>
      <c r="AF115">
        <f t="shared" si="44"/>
        <v>139</v>
      </c>
      <c r="AG115">
        <f t="shared" si="45"/>
        <v>81</v>
      </c>
      <c r="AH115">
        <f t="shared" si="46"/>
        <v>58</v>
      </c>
      <c r="AI115" t="str">
        <f t="shared" si="47"/>
        <v>72-0</v>
      </c>
      <c r="AJ115" t="str">
        <f t="shared" si="48"/>
        <v>72-1</v>
      </c>
      <c r="AK115">
        <f>INDEX(Table1[runs],MATCH(AJ115,Table1[ID],0))</f>
        <v>6</v>
      </c>
      <c r="AL115">
        <f t="shared" si="49"/>
        <v>87</v>
      </c>
      <c r="AM115">
        <f>Table1[[#This Row],[Total Runs]]^2</f>
        <v>5184</v>
      </c>
      <c r="AN115" s="2">
        <f>Table1[[#This Row],[Total RA]]^2</f>
        <v>7569</v>
      </c>
      <c r="AO115" s="2">
        <f>Table1[[#This Row],[Total Wins]]+Table1[[#This Row],[Total Losses]]</f>
        <v>17</v>
      </c>
      <c r="AP115" s="2">
        <f>Table1[[#This Row],[RS^2]]/(Table1[[#This Row],[RS^2]]+Table1[[#This Row],[RA^2]])</f>
        <v>0.40649258997882853</v>
      </c>
      <c r="AQ115" s="2">
        <f>ROUND(Table1[[#This Row],[WP]]*Table1[[#This Row],[GP]],0)</f>
        <v>7</v>
      </c>
      <c r="AR115" s="2">
        <f>Table1[[#This Row],[GP]]-Table1[[#This Row],[PyThag Win]]</f>
        <v>10</v>
      </c>
      <c r="AS115" s="2" t="str">
        <f>Table1[[#This Row],[PyThag Win]]&amp;"-"&amp;Table1[[#This Row],[Pythag Loss]]</f>
        <v>7-10</v>
      </c>
    </row>
    <row r="116" spans="1:45" x14ac:dyDescent="0.2">
      <c r="A116">
        <v>100</v>
      </c>
      <c r="B116">
        <v>3</v>
      </c>
      <c r="C116">
        <v>76</v>
      </c>
      <c r="D116" s="1">
        <v>46549</v>
      </c>
      <c r="E116">
        <v>1905</v>
      </c>
      <c r="F116">
        <v>9</v>
      </c>
      <c r="G116">
        <v>1</v>
      </c>
      <c r="H116">
        <v>6</v>
      </c>
      <c r="I116" t="s">
        <v>63</v>
      </c>
      <c r="J116" t="s">
        <v>64</v>
      </c>
      <c r="K116" t="s">
        <v>12</v>
      </c>
      <c r="L116">
        <v>0</v>
      </c>
      <c r="M116">
        <v>1</v>
      </c>
      <c r="N116" t="s">
        <v>55</v>
      </c>
      <c r="O116" t="s">
        <v>75</v>
      </c>
      <c r="P116">
        <f t="shared" si="28"/>
        <v>7</v>
      </c>
      <c r="Q116">
        <f t="shared" si="29"/>
        <v>11</v>
      </c>
      <c r="R116">
        <f t="shared" si="30"/>
        <v>-4</v>
      </c>
      <c r="S116" t="str">
        <f t="shared" si="31"/>
        <v>7-11</v>
      </c>
      <c r="T116">
        <f t="shared" si="32"/>
        <v>5</v>
      </c>
      <c r="U116">
        <f t="shared" si="33"/>
        <v>5</v>
      </c>
      <c r="V116" t="str">
        <f t="shared" si="34"/>
        <v>5-5</v>
      </c>
      <c r="W116">
        <f t="shared" si="35"/>
        <v>2</v>
      </c>
      <c r="X116">
        <f t="shared" si="36"/>
        <v>6</v>
      </c>
      <c r="Y116" t="str">
        <f t="shared" si="37"/>
        <v>2-6</v>
      </c>
      <c r="Z116">
        <f t="shared" si="38"/>
        <v>170</v>
      </c>
      <c r="AA116">
        <f t="shared" si="39"/>
        <v>90</v>
      </c>
      <c r="AB116">
        <f t="shared" si="40"/>
        <v>80</v>
      </c>
      <c r="AC116">
        <f t="shared" si="41"/>
        <v>73</v>
      </c>
      <c r="AD116">
        <f t="shared" si="42"/>
        <v>47</v>
      </c>
      <c r="AE116">
        <f t="shared" si="43"/>
        <v>26</v>
      </c>
      <c r="AF116">
        <f t="shared" si="44"/>
        <v>145</v>
      </c>
      <c r="AG116">
        <f t="shared" si="45"/>
        <v>87</v>
      </c>
      <c r="AH116">
        <f t="shared" si="46"/>
        <v>58</v>
      </c>
      <c r="AI116" t="str">
        <f t="shared" si="47"/>
        <v>76-0</v>
      </c>
      <c r="AJ116" t="str">
        <f t="shared" si="48"/>
        <v>76-1</v>
      </c>
      <c r="AK116">
        <f>INDEX(Table1[runs],MATCH(AJ116,Table1[ID],0))</f>
        <v>2</v>
      </c>
      <c r="AL116">
        <f t="shared" si="49"/>
        <v>89</v>
      </c>
      <c r="AM116">
        <f>Table1[[#This Row],[Total Runs]]^2</f>
        <v>5329</v>
      </c>
      <c r="AN116" s="2">
        <f>Table1[[#This Row],[Total RA]]^2</f>
        <v>7921</v>
      </c>
      <c r="AO116" s="2">
        <f>Table1[[#This Row],[Total Wins]]+Table1[[#This Row],[Total Losses]]</f>
        <v>18</v>
      </c>
      <c r="AP116" s="2">
        <f>Table1[[#This Row],[RS^2]]/(Table1[[#This Row],[RS^2]]+Table1[[#This Row],[RA^2]])</f>
        <v>0.40218867924528301</v>
      </c>
      <c r="AQ116" s="2">
        <f>ROUND(Table1[[#This Row],[WP]]*Table1[[#This Row],[GP]],0)</f>
        <v>7</v>
      </c>
      <c r="AR116" s="2">
        <f>Table1[[#This Row],[GP]]-Table1[[#This Row],[PyThag Win]]</f>
        <v>11</v>
      </c>
      <c r="AS116" s="2" t="str">
        <f>Table1[[#This Row],[PyThag Win]]&amp;"-"&amp;Table1[[#This Row],[Pythag Loss]]</f>
        <v>7-11</v>
      </c>
    </row>
    <row r="117" spans="1:45" x14ac:dyDescent="0.2">
      <c r="A117">
        <v>100</v>
      </c>
      <c r="B117">
        <v>3</v>
      </c>
      <c r="C117">
        <v>80</v>
      </c>
      <c r="D117" s="1">
        <v>46550</v>
      </c>
      <c r="E117">
        <v>1905</v>
      </c>
      <c r="F117">
        <v>9</v>
      </c>
      <c r="G117">
        <v>7</v>
      </c>
      <c r="H117">
        <v>9</v>
      </c>
      <c r="I117" t="s">
        <v>63</v>
      </c>
      <c r="J117" t="s">
        <v>64</v>
      </c>
      <c r="K117" t="s">
        <v>12</v>
      </c>
      <c r="L117">
        <v>1</v>
      </c>
      <c r="M117">
        <v>0</v>
      </c>
      <c r="N117" t="s">
        <v>55</v>
      </c>
      <c r="O117" t="s">
        <v>75</v>
      </c>
      <c r="P117">
        <f t="shared" si="28"/>
        <v>8</v>
      </c>
      <c r="Q117">
        <f t="shared" si="29"/>
        <v>11</v>
      </c>
      <c r="R117">
        <f t="shared" si="30"/>
        <v>-3</v>
      </c>
      <c r="S117" t="str">
        <f t="shared" si="31"/>
        <v>8-11</v>
      </c>
      <c r="T117">
        <f t="shared" si="32"/>
        <v>6</v>
      </c>
      <c r="U117">
        <f t="shared" si="33"/>
        <v>5</v>
      </c>
      <c r="V117" t="str">
        <f t="shared" si="34"/>
        <v>6-5</v>
      </c>
      <c r="W117">
        <f t="shared" si="35"/>
        <v>2</v>
      </c>
      <c r="X117">
        <f t="shared" si="36"/>
        <v>6</v>
      </c>
      <c r="Y117" t="str">
        <f t="shared" si="37"/>
        <v>2-6</v>
      </c>
      <c r="Z117">
        <f t="shared" si="38"/>
        <v>179</v>
      </c>
      <c r="AA117">
        <f t="shared" si="39"/>
        <v>99</v>
      </c>
      <c r="AB117">
        <f t="shared" si="40"/>
        <v>80</v>
      </c>
      <c r="AC117">
        <f t="shared" si="41"/>
        <v>80</v>
      </c>
      <c r="AD117">
        <f t="shared" si="42"/>
        <v>54</v>
      </c>
      <c r="AE117">
        <f t="shared" si="43"/>
        <v>26</v>
      </c>
      <c r="AF117">
        <f t="shared" si="44"/>
        <v>154</v>
      </c>
      <c r="AG117">
        <f t="shared" si="45"/>
        <v>96</v>
      </c>
      <c r="AH117">
        <f t="shared" si="46"/>
        <v>58</v>
      </c>
      <c r="AI117" t="str">
        <f t="shared" si="47"/>
        <v>80-1</v>
      </c>
      <c r="AJ117" t="str">
        <f t="shared" si="48"/>
        <v>80-0</v>
      </c>
      <c r="AK117">
        <f>INDEX(Table1[runs],MATCH(AJ117,Table1[ID],0))</f>
        <v>6</v>
      </c>
      <c r="AL117">
        <f t="shared" si="49"/>
        <v>95</v>
      </c>
      <c r="AM117">
        <f>Table1[[#This Row],[Total Runs]]^2</f>
        <v>6400</v>
      </c>
      <c r="AN117" s="2">
        <f>Table1[[#This Row],[Total RA]]^2</f>
        <v>9025</v>
      </c>
      <c r="AO117" s="2">
        <f>Table1[[#This Row],[Total Wins]]+Table1[[#This Row],[Total Losses]]</f>
        <v>19</v>
      </c>
      <c r="AP117" s="2">
        <f>Table1[[#This Row],[RS^2]]/(Table1[[#This Row],[RS^2]]+Table1[[#This Row],[RA^2]])</f>
        <v>0.41491085899513774</v>
      </c>
      <c r="AQ117" s="2">
        <f>ROUND(Table1[[#This Row],[WP]]*Table1[[#This Row],[GP]],0)</f>
        <v>8</v>
      </c>
      <c r="AR117" s="2">
        <f>Table1[[#This Row],[GP]]-Table1[[#This Row],[PyThag Win]]</f>
        <v>11</v>
      </c>
      <c r="AS117" s="2" t="str">
        <f>Table1[[#This Row],[PyThag Win]]&amp;"-"&amp;Table1[[#This Row],[Pythag Loss]]</f>
        <v>8-11</v>
      </c>
    </row>
    <row r="118" spans="1:45" x14ac:dyDescent="0.2">
      <c r="A118">
        <v>100</v>
      </c>
      <c r="B118">
        <v>3</v>
      </c>
      <c r="C118">
        <v>83</v>
      </c>
      <c r="D118" s="1">
        <v>46552</v>
      </c>
      <c r="E118">
        <v>1905</v>
      </c>
      <c r="F118">
        <v>9</v>
      </c>
      <c r="G118">
        <v>3</v>
      </c>
      <c r="H118">
        <v>11</v>
      </c>
      <c r="I118" t="s">
        <v>63</v>
      </c>
      <c r="J118" t="s">
        <v>64</v>
      </c>
      <c r="K118" t="s">
        <v>13</v>
      </c>
      <c r="L118">
        <v>0</v>
      </c>
      <c r="M118">
        <v>1</v>
      </c>
      <c r="N118" t="s">
        <v>55</v>
      </c>
      <c r="O118" t="s">
        <v>75</v>
      </c>
      <c r="P118">
        <f t="shared" si="28"/>
        <v>8</v>
      </c>
      <c r="Q118">
        <f t="shared" si="29"/>
        <v>12</v>
      </c>
      <c r="R118">
        <f t="shared" si="30"/>
        <v>-4</v>
      </c>
      <c r="S118" t="str">
        <f t="shared" si="31"/>
        <v>8-12</v>
      </c>
      <c r="T118">
        <f t="shared" si="32"/>
        <v>6</v>
      </c>
      <c r="U118">
        <f t="shared" si="33"/>
        <v>5</v>
      </c>
      <c r="V118" t="str">
        <f t="shared" si="34"/>
        <v>6-5</v>
      </c>
      <c r="W118">
        <f t="shared" si="35"/>
        <v>2</v>
      </c>
      <c r="X118">
        <f t="shared" si="36"/>
        <v>7</v>
      </c>
      <c r="Y118" t="str">
        <f t="shared" si="37"/>
        <v>2-7</v>
      </c>
      <c r="Z118">
        <f t="shared" si="38"/>
        <v>188</v>
      </c>
      <c r="AA118">
        <f t="shared" si="39"/>
        <v>99</v>
      </c>
      <c r="AB118">
        <f t="shared" si="40"/>
        <v>89</v>
      </c>
      <c r="AC118">
        <f t="shared" si="41"/>
        <v>83</v>
      </c>
      <c r="AD118">
        <f t="shared" si="42"/>
        <v>54</v>
      </c>
      <c r="AE118">
        <f t="shared" si="43"/>
        <v>29</v>
      </c>
      <c r="AF118">
        <f t="shared" si="44"/>
        <v>165</v>
      </c>
      <c r="AG118">
        <f t="shared" si="45"/>
        <v>96</v>
      </c>
      <c r="AH118">
        <f t="shared" si="46"/>
        <v>69</v>
      </c>
      <c r="AI118" t="str">
        <f t="shared" si="47"/>
        <v>83-0</v>
      </c>
      <c r="AJ118" t="str">
        <f t="shared" si="48"/>
        <v>83-1</v>
      </c>
      <c r="AK118">
        <f>INDEX(Table1[runs],MATCH(AJ118,Table1[ID],0))</f>
        <v>6</v>
      </c>
      <c r="AL118">
        <f t="shared" si="49"/>
        <v>101</v>
      </c>
      <c r="AM118">
        <f>Table1[[#This Row],[Total Runs]]^2</f>
        <v>6889</v>
      </c>
      <c r="AN118" s="2">
        <f>Table1[[#This Row],[Total RA]]^2</f>
        <v>10201</v>
      </c>
      <c r="AO118" s="2">
        <f>Table1[[#This Row],[Total Wins]]+Table1[[#This Row],[Total Losses]]</f>
        <v>20</v>
      </c>
      <c r="AP118" s="2">
        <f>Table1[[#This Row],[RS^2]]/(Table1[[#This Row],[RS^2]]+Table1[[#This Row],[RA^2]])</f>
        <v>0.40310122878876536</v>
      </c>
      <c r="AQ118" s="2">
        <f>ROUND(Table1[[#This Row],[WP]]*Table1[[#This Row],[GP]],0)</f>
        <v>8</v>
      </c>
      <c r="AR118" s="2">
        <f>Table1[[#This Row],[GP]]-Table1[[#This Row],[PyThag Win]]</f>
        <v>12</v>
      </c>
      <c r="AS118" s="2" t="str">
        <f>Table1[[#This Row],[PyThag Win]]&amp;"-"&amp;Table1[[#This Row],[Pythag Loss]]</f>
        <v>8-12</v>
      </c>
    </row>
    <row r="119" spans="1:45" x14ac:dyDescent="0.2">
      <c r="A119">
        <v>100</v>
      </c>
      <c r="B119">
        <v>3</v>
      </c>
      <c r="C119">
        <v>87</v>
      </c>
      <c r="D119" s="1">
        <v>46553</v>
      </c>
      <c r="E119">
        <v>1905</v>
      </c>
      <c r="F119">
        <v>9</v>
      </c>
      <c r="G119">
        <v>3</v>
      </c>
      <c r="H119">
        <v>6</v>
      </c>
      <c r="I119" t="s">
        <v>63</v>
      </c>
      <c r="J119" t="s">
        <v>64</v>
      </c>
      <c r="K119" t="s">
        <v>13</v>
      </c>
      <c r="L119">
        <v>0</v>
      </c>
      <c r="M119">
        <v>1</v>
      </c>
      <c r="N119" t="s">
        <v>55</v>
      </c>
      <c r="O119" t="s">
        <v>75</v>
      </c>
      <c r="P119">
        <f t="shared" si="28"/>
        <v>8</v>
      </c>
      <c r="Q119">
        <f t="shared" si="29"/>
        <v>13</v>
      </c>
      <c r="R119">
        <f t="shared" si="30"/>
        <v>-5</v>
      </c>
      <c r="S119" t="str">
        <f t="shared" si="31"/>
        <v>8-13</v>
      </c>
      <c r="T119">
        <f t="shared" si="32"/>
        <v>6</v>
      </c>
      <c r="U119">
        <f t="shared" si="33"/>
        <v>5</v>
      </c>
      <c r="V119" t="str">
        <f t="shared" si="34"/>
        <v>6-5</v>
      </c>
      <c r="W119">
        <f t="shared" si="35"/>
        <v>2</v>
      </c>
      <c r="X119">
        <f t="shared" si="36"/>
        <v>8</v>
      </c>
      <c r="Y119" t="str">
        <f t="shared" si="37"/>
        <v>2-8</v>
      </c>
      <c r="Z119">
        <f t="shared" si="38"/>
        <v>197</v>
      </c>
      <c r="AA119">
        <f t="shared" si="39"/>
        <v>99</v>
      </c>
      <c r="AB119">
        <f t="shared" si="40"/>
        <v>98</v>
      </c>
      <c r="AC119">
        <f t="shared" si="41"/>
        <v>86</v>
      </c>
      <c r="AD119">
        <f t="shared" si="42"/>
        <v>54</v>
      </c>
      <c r="AE119">
        <f t="shared" si="43"/>
        <v>32</v>
      </c>
      <c r="AF119">
        <f t="shared" si="44"/>
        <v>171</v>
      </c>
      <c r="AG119">
        <f t="shared" si="45"/>
        <v>96</v>
      </c>
      <c r="AH119">
        <f t="shared" si="46"/>
        <v>75</v>
      </c>
      <c r="AI119" t="str">
        <f t="shared" si="47"/>
        <v>87-0</v>
      </c>
      <c r="AJ119" t="str">
        <f t="shared" si="48"/>
        <v>87-1</v>
      </c>
      <c r="AK119">
        <f>INDEX(Table1[runs],MATCH(AJ119,Table1[ID],0))</f>
        <v>10</v>
      </c>
      <c r="AL119">
        <f t="shared" si="49"/>
        <v>111</v>
      </c>
      <c r="AM119">
        <f>Table1[[#This Row],[Total Runs]]^2</f>
        <v>7396</v>
      </c>
      <c r="AN119" s="2">
        <f>Table1[[#This Row],[Total RA]]^2</f>
        <v>12321</v>
      </c>
      <c r="AO119" s="2">
        <f>Table1[[#This Row],[Total Wins]]+Table1[[#This Row],[Total Losses]]</f>
        <v>21</v>
      </c>
      <c r="AP119" s="2">
        <f>Table1[[#This Row],[RS^2]]/(Table1[[#This Row],[RS^2]]+Table1[[#This Row],[RA^2]])</f>
        <v>0.37510777501648324</v>
      </c>
      <c r="AQ119" s="2">
        <f>ROUND(Table1[[#This Row],[WP]]*Table1[[#This Row],[GP]],0)</f>
        <v>8</v>
      </c>
      <c r="AR119" s="2">
        <f>Table1[[#This Row],[GP]]-Table1[[#This Row],[PyThag Win]]</f>
        <v>13</v>
      </c>
      <c r="AS119" s="2" t="str">
        <f>Table1[[#This Row],[PyThag Win]]&amp;"-"&amp;Table1[[#This Row],[Pythag Loss]]</f>
        <v>8-13</v>
      </c>
    </row>
    <row r="120" spans="1:45" x14ac:dyDescent="0.2">
      <c r="A120">
        <v>100</v>
      </c>
      <c r="B120">
        <v>3</v>
      </c>
      <c r="C120">
        <v>91</v>
      </c>
      <c r="D120" s="1">
        <v>46554</v>
      </c>
      <c r="E120">
        <v>1905</v>
      </c>
      <c r="F120">
        <v>9</v>
      </c>
      <c r="G120">
        <v>10</v>
      </c>
      <c r="H120">
        <v>17</v>
      </c>
      <c r="I120" t="s">
        <v>63</v>
      </c>
      <c r="J120" t="s">
        <v>64</v>
      </c>
      <c r="K120" t="s">
        <v>13</v>
      </c>
      <c r="L120">
        <v>1</v>
      </c>
      <c r="M120">
        <v>0</v>
      </c>
      <c r="N120" t="s">
        <v>55</v>
      </c>
      <c r="O120" t="s">
        <v>75</v>
      </c>
      <c r="P120">
        <f t="shared" si="28"/>
        <v>9</v>
      </c>
      <c r="Q120">
        <f t="shared" si="29"/>
        <v>13</v>
      </c>
      <c r="R120">
        <f t="shared" si="30"/>
        <v>-4</v>
      </c>
      <c r="S120" t="str">
        <f t="shared" si="31"/>
        <v>9-13</v>
      </c>
      <c r="T120">
        <f t="shared" si="32"/>
        <v>6</v>
      </c>
      <c r="U120">
        <f t="shared" si="33"/>
        <v>5</v>
      </c>
      <c r="V120" t="str">
        <f t="shared" si="34"/>
        <v>6-5</v>
      </c>
      <c r="W120">
        <f t="shared" si="35"/>
        <v>3</v>
      </c>
      <c r="X120">
        <f t="shared" si="36"/>
        <v>8</v>
      </c>
      <c r="Y120" t="str">
        <f t="shared" si="37"/>
        <v>3-8</v>
      </c>
      <c r="Z120">
        <f t="shared" si="38"/>
        <v>206</v>
      </c>
      <c r="AA120">
        <f t="shared" si="39"/>
        <v>99</v>
      </c>
      <c r="AB120">
        <f t="shared" si="40"/>
        <v>107</v>
      </c>
      <c r="AC120">
        <f t="shared" si="41"/>
        <v>96</v>
      </c>
      <c r="AD120">
        <f t="shared" si="42"/>
        <v>54</v>
      </c>
      <c r="AE120">
        <f t="shared" si="43"/>
        <v>42</v>
      </c>
      <c r="AF120">
        <f t="shared" si="44"/>
        <v>188</v>
      </c>
      <c r="AG120">
        <f t="shared" si="45"/>
        <v>96</v>
      </c>
      <c r="AH120">
        <f t="shared" si="46"/>
        <v>92</v>
      </c>
      <c r="AI120" t="str">
        <f t="shared" si="47"/>
        <v>91-1</v>
      </c>
      <c r="AJ120" t="str">
        <f t="shared" si="48"/>
        <v>91-0</v>
      </c>
      <c r="AK120">
        <f>INDEX(Table1[runs],MATCH(AJ120,Table1[ID],0))</f>
        <v>6</v>
      </c>
      <c r="AL120">
        <f t="shared" si="49"/>
        <v>117</v>
      </c>
      <c r="AM120">
        <f>Table1[[#This Row],[Total Runs]]^2</f>
        <v>9216</v>
      </c>
      <c r="AN120" s="2">
        <f>Table1[[#This Row],[Total RA]]^2</f>
        <v>13689</v>
      </c>
      <c r="AO120" s="2">
        <f>Table1[[#This Row],[Total Wins]]+Table1[[#This Row],[Total Losses]]</f>
        <v>22</v>
      </c>
      <c r="AP120" s="2">
        <f>Table1[[#This Row],[RS^2]]/(Table1[[#This Row],[RS^2]]+Table1[[#This Row],[RA^2]])</f>
        <v>0.40235756385068761</v>
      </c>
      <c r="AQ120" s="2">
        <f>ROUND(Table1[[#This Row],[WP]]*Table1[[#This Row],[GP]],0)</f>
        <v>9</v>
      </c>
      <c r="AR120" s="2">
        <f>Table1[[#This Row],[GP]]-Table1[[#This Row],[PyThag Win]]</f>
        <v>13</v>
      </c>
      <c r="AS120" s="2" t="str">
        <f>Table1[[#This Row],[PyThag Win]]&amp;"-"&amp;Table1[[#This Row],[Pythag Loss]]</f>
        <v>9-13</v>
      </c>
    </row>
    <row r="121" spans="1:45" x14ac:dyDescent="0.2">
      <c r="A121">
        <v>100</v>
      </c>
      <c r="B121">
        <v>3</v>
      </c>
      <c r="C121">
        <v>95</v>
      </c>
      <c r="D121" s="1">
        <v>46557</v>
      </c>
      <c r="E121">
        <v>1905</v>
      </c>
      <c r="F121">
        <v>9</v>
      </c>
      <c r="G121">
        <v>0</v>
      </c>
      <c r="H121">
        <v>5</v>
      </c>
      <c r="I121" t="s">
        <v>63</v>
      </c>
      <c r="J121" t="s">
        <v>64</v>
      </c>
      <c r="K121" t="s">
        <v>13</v>
      </c>
      <c r="L121">
        <v>0</v>
      </c>
      <c r="M121">
        <v>1</v>
      </c>
      <c r="N121" t="s">
        <v>55</v>
      </c>
      <c r="O121" t="s">
        <v>75</v>
      </c>
      <c r="P121">
        <f t="shared" si="28"/>
        <v>9</v>
      </c>
      <c r="Q121">
        <f t="shared" si="29"/>
        <v>14</v>
      </c>
      <c r="R121">
        <f t="shared" si="30"/>
        <v>-5</v>
      </c>
      <c r="S121" t="str">
        <f t="shared" si="31"/>
        <v>9-14</v>
      </c>
      <c r="T121">
        <f t="shared" si="32"/>
        <v>6</v>
      </c>
      <c r="U121">
        <f t="shared" si="33"/>
        <v>5</v>
      </c>
      <c r="V121" t="str">
        <f t="shared" si="34"/>
        <v>6-5</v>
      </c>
      <c r="W121">
        <f t="shared" si="35"/>
        <v>3</v>
      </c>
      <c r="X121">
        <f t="shared" si="36"/>
        <v>9</v>
      </c>
      <c r="Y121" t="str">
        <f t="shared" si="37"/>
        <v>3-9</v>
      </c>
      <c r="Z121">
        <f t="shared" si="38"/>
        <v>215</v>
      </c>
      <c r="AA121">
        <f t="shared" si="39"/>
        <v>99</v>
      </c>
      <c r="AB121">
        <f t="shared" si="40"/>
        <v>116</v>
      </c>
      <c r="AC121">
        <f t="shared" si="41"/>
        <v>96</v>
      </c>
      <c r="AD121">
        <f t="shared" si="42"/>
        <v>54</v>
      </c>
      <c r="AE121">
        <f t="shared" si="43"/>
        <v>42</v>
      </c>
      <c r="AF121">
        <f t="shared" si="44"/>
        <v>193</v>
      </c>
      <c r="AG121">
        <f t="shared" si="45"/>
        <v>96</v>
      </c>
      <c r="AH121">
        <f t="shared" si="46"/>
        <v>97</v>
      </c>
      <c r="AI121" t="str">
        <f t="shared" si="47"/>
        <v>95-0</v>
      </c>
      <c r="AJ121" t="str">
        <f t="shared" si="48"/>
        <v>95-1</v>
      </c>
      <c r="AK121">
        <f>INDEX(Table1[runs],MATCH(AJ121,Table1[ID],0))</f>
        <v>2</v>
      </c>
      <c r="AL121">
        <f t="shared" si="49"/>
        <v>119</v>
      </c>
      <c r="AM121">
        <f>Table1[[#This Row],[Total Runs]]^2</f>
        <v>9216</v>
      </c>
      <c r="AN121" s="2">
        <f>Table1[[#This Row],[Total RA]]^2</f>
        <v>14161</v>
      </c>
      <c r="AO121" s="2">
        <f>Table1[[#This Row],[Total Wins]]+Table1[[#This Row],[Total Losses]]</f>
        <v>23</v>
      </c>
      <c r="AP121" s="2">
        <f>Table1[[#This Row],[RS^2]]/(Table1[[#This Row],[RS^2]]+Table1[[#This Row],[RA^2]])</f>
        <v>0.39423364845788594</v>
      </c>
      <c r="AQ121" s="2">
        <f>ROUND(Table1[[#This Row],[WP]]*Table1[[#This Row],[GP]],0)</f>
        <v>9</v>
      </c>
      <c r="AR121" s="2">
        <f>Table1[[#This Row],[GP]]-Table1[[#This Row],[PyThag Win]]</f>
        <v>14</v>
      </c>
      <c r="AS121" s="2" t="str">
        <f>Table1[[#This Row],[PyThag Win]]&amp;"-"&amp;Table1[[#This Row],[Pythag Loss]]</f>
        <v>9-14</v>
      </c>
    </row>
    <row r="122" spans="1:45" x14ac:dyDescent="0.2">
      <c r="A122">
        <v>100</v>
      </c>
      <c r="B122">
        <v>9</v>
      </c>
      <c r="C122">
        <v>3</v>
      </c>
      <c r="D122" s="1">
        <v>46522</v>
      </c>
      <c r="E122">
        <v>1905</v>
      </c>
      <c r="F122">
        <v>9</v>
      </c>
      <c r="G122">
        <v>3</v>
      </c>
      <c r="H122">
        <v>6</v>
      </c>
      <c r="I122" t="s">
        <v>65</v>
      </c>
      <c r="J122" t="s">
        <v>66</v>
      </c>
      <c r="K122" t="s">
        <v>13</v>
      </c>
      <c r="L122">
        <v>1</v>
      </c>
      <c r="M122">
        <v>0</v>
      </c>
      <c r="N122" t="s">
        <v>52</v>
      </c>
      <c r="O122" t="s">
        <v>75</v>
      </c>
      <c r="P122">
        <f t="shared" si="28"/>
        <v>1</v>
      </c>
      <c r="Q122">
        <f t="shared" si="29"/>
        <v>0</v>
      </c>
      <c r="R122">
        <f t="shared" si="30"/>
        <v>1</v>
      </c>
      <c r="S122" t="str">
        <f t="shared" si="31"/>
        <v>1-0</v>
      </c>
      <c r="T122">
        <f t="shared" si="32"/>
        <v>0</v>
      </c>
      <c r="U122">
        <f t="shared" si="33"/>
        <v>0</v>
      </c>
      <c r="V122" t="str">
        <f t="shared" si="34"/>
        <v>0-0</v>
      </c>
      <c r="W122">
        <f t="shared" si="35"/>
        <v>1</v>
      </c>
      <c r="X122">
        <f t="shared" si="36"/>
        <v>0</v>
      </c>
      <c r="Y122" t="str">
        <f t="shared" si="37"/>
        <v>1-0</v>
      </c>
      <c r="Z122">
        <f t="shared" si="38"/>
        <v>9</v>
      </c>
      <c r="AA122">
        <f t="shared" si="39"/>
        <v>0</v>
      </c>
      <c r="AB122">
        <f t="shared" si="40"/>
        <v>9</v>
      </c>
      <c r="AC122">
        <f t="shared" si="41"/>
        <v>3</v>
      </c>
      <c r="AD122">
        <f t="shared" si="42"/>
        <v>0</v>
      </c>
      <c r="AE122">
        <f t="shared" si="43"/>
        <v>3</v>
      </c>
      <c r="AF122">
        <f t="shared" si="44"/>
        <v>6</v>
      </c>
      <c r="AG122">
        <f t="shared" si="45"/>
        <v>0</v>
      </c>
      <c r="AH122">
        <f t="shared" si="46"/>
        <v>6</v>
      </c>
      <c r="AI122" t="str">
        <f t="shared" si="47"/>
        <v>3-1</v>
      </c>
      <c r="AJ122" t="str">
        <f t="shared" si="48"/>
        <v>3-0</v>
      </c>
      <c r="AK122">
        <f>INDEX(Table1[runs],MATCH(AJ122,Table1[ID],0))</f>
        <v>1</v>
      </c>
      <c r="AL122">
        <f t="shared" si="49"/>
        <v>1</v>
      </c>
      <c r="AM122">
        <f>Table1[[#This Row],[Total Runs]]^2</f>
        <v>9</v>
      </c>
      <c r="AN122" s="2">
        <f>Table1[[#This Row],[Total RA]]^2</f>
        <v>1</v>
      </c>
      <c r="AO122" s="2">
        <f>Table1[[#This Row],[Total Wins]]+Table1[[#This Row],[Total Losses]]</f>
        <v>1</v>
      </c>
      <c r="AP122" s="2">
        <f>Table1[[#This Row],[RS^2]]/(Table1[[#This Row],[RS^2]]+Table1[[#This Row],[RA^2]])</f>
        <v>0.9</v>
      </c>
      <c r="AQ122" s="2">
        <f>ROUND(Table1[[#This Row],[WP]]*Table1[[#This Row],[GP]],0)</f>
        <v>1</v>
      </c>
      <c r="AR122" s="2">
        <f>Table1[[#This Row],[GP]]-Table1[[#This Row],[PyThag Win]]</f>
        <v>0</v>
      </c>
      <c r="AS122" s="2" t="str">
        <f>Table1[[#This Row],[PyThag Win]]&amp;"-"&amp;Table1[[#This Row],[Pythag Loss]]</f>
        <v>1-0</v>
      </c>
    </row>
    <row r="123" spans="1:45" x14ac:dyDescent="0.2">
      <c r="A123">
        <v>100</v>
      </c>
      <c r="B123">
        <v>9</v>
      </c>
      <c r="C123">
        <v>7</v>
      </c>
      <c r="D123" s="1">
        <v>46523</v>
      </c>
      <c r="E123">
        <v>1905</v>
      </c>
      <c r="F123">
        <v>9</v>
      </c>
      <c r="G123">
        <v>5</v>
      </c>
      <c r="H123">
        <v>8</v>
      </c>
      <c r="I123" t="s">
        <v>65</v>
      </c>
      <c r="J123" t="s">
        <v>66</v>
      </c>
      <c r="K123" t="s">
        <v>13</v>
      </c>
      <c r="L123">
        <v>1</v>
      </c>
      <c r="M123">
        <v>0</v>
      </c>
      <c r="N123" t="s">
        <v>52</v>
      </c>
      <c r="O123" t="s">
        <v>75</v>
      </c>
      <c r="P123">
        <f t="shared" si="28"/>
        <v>2</v>
      </c>
      <c r="Q123">
        <f t="shared" si="29"/>
        <v>0</v>
      </c>
      <c r="R123">
        <f t="shared" si="30"/>
        <v>2</v>
      </c>
      <c r="S123" t="str">
        <f t="shared" si="31"/>
        <v>2-0</v>
      </c>
      <c r="T123">
        <f t="shared" si="32"/>
        <v>0</v>
      </c>
      <c r="U123">
        <f t="shared" si="33"/>
        <v>0</v>
      </c>
      <c r="V123" t="str">
        <f t="shared" si="34"/>
        <v>0-0</v>
      </c>
      <c r="W123">
        <f t="shared" si="35"/>
        <v>2</v>
      </c>
      <c r="X123">
        <f t="shared" si="36"/>
        <v>0</v>
      </c>
      <c r="Y123" t="str">
        <f t="shared" si="37"/>
        <v>2-0</v>
      </c>
      <c r="Z123">
        <f t="shared" si="38"/>
        <v>18</v>
      </c>
      <c r="AA123">
        <f t="shared" si="39"/>
        <v>0</v>
      </c>
      <c r="AB123">
        <f t="shared" si="40"/>
        <v>18</v>
      </c>
      <c r="AC123">
        <f t="shared" si="41"/>
        <v>8</v>
      </c>
      <c r="AD123">
        <f t="shared" si="42"/>
        <v>0</v>
      </c>
      <c r="AE123">
        <f t="shared" si="43"/>
        <v>8</v>
      </c>
      <c r="AF123">
        <f t="shared" si="44"/>
        <v>14</v>
      </c>
      <c r="AG123">
        <f t="shared" si="45"/>
        <v>0</v>
      </c>
      <c r="AH123">
        <f t="shared" si="46"/>
        <v>14</v>
      </c>
      <c r="AI123" t="str">
        <f t="shared" si="47"/>
        <v>7-1</v>
      </c>
      <c r="AJ123" t="str">
        <f t="shared" si="48"/>
        <v>7-0</v>
      </c>
      <c r="AK123">
        <f>INDEX(Table1[runs],MATCH(AJ123,Table1[ID],0))</f>
        <v>0</v>
      </c>
      <c r="AL123">
        <f t="shared" si="49"/>
        <v>1</v>
      </c>
      <c r="AM123">
        <f>Table1[[#This Row],[Total Runs]]^2</f>
        <v>64</v>
      </c>
      <c r="AN123" s="2">
        <f>Table1[[#This Row],[Total RA]]^2</f>
        <v>1</v>
      </c>
      <c r="AO123" s="2">
        <f>Table1[[#This Row],[Total Wins]]+Table1[[#This Row],[Total Losses]]</f>
        <v>2</v>
      </c>
      <c r="AP123" s="2">
        <f>Table1[[#This Row],[RS^2]]/(Table1[[#This Row],[RS^2]]+Table1[[#This Row],[RA^2]])</f>
        <v>0.98461538461538467</v>
      </c>
      <c r="AQ123" s="2">
        <f>ROUND(Table1[[#This Row],[WP]]*Table1[[#This Row],[GP]],0)</f>
        <v>2</v>
      </c>
      <c r="AR123" s="2">
        <f>Table1[[#This Row],[GP]]-Table1[[#This Row],[PyThag Win]]</f>
        <v>0</v>
      </c>
      <c r="AS123" s="2" t="str">
        <f>Table1[[#This Row],[PyThag Win]]&amp;"-"&amp;Table1[[#This Row],[Pythag Loss]]</f>
        <v>2-0</v>
      </c>
    </row>
    <row r="124" spans="1:45" x14ac:dyDescent="0.2">
      <c r="A124">
        <v>100</v>
      </c>
      <c r="B124">
        <v>9</v>
      </c>
      <c r="C124">
        <v>11</v>
      </c>
      <c r="D124" s="1">
        <v>46524</v>
      </c>
      <c r="E124">
        <v>1905</v>
      </c>
      <c r="F124">
        <v>9</v>
      </c>
      <c r="G124">
        <v>11</v>
      </c>
      <c r="H124">
        <v>14</v>
      </c>
      <c r="I124" t="s">
        <v>65</v>
      </c>
      <c r="J124" t="s">
        <v>66</v>
      </c>
      <c r="K124" t="s">
        <v>13</v>
      </c>
      <c r="L124">
        <v>1</v>
      </c>
      <c r="M124">
        <v>0</v>
      </c>
      <c r="N124" t="s">
        <v>52</v>
      </c>
      <c r="O124" t="s">
        <v>75</v>
      </c>
      <c r="P124">
        <f t="shared" si="28"/>
        <v>3</v>
      </c>
      <c r="Q124">
        <f t="shared" si="29"/>
        <v>0</v>
      </c>
      <c r="R124">
        <f t="shared" si="30"/>
        <v>3</v>
      </c>
      <c r="S124" t="str">
        <f t="shared" si="31"/>
        <v>3-0</v>
      </c>
      <c r="T124">
        <f t="shared" si="32"/>
        <v>0</v>
      </c>
      <c r="U124">
        <f t="shared" si="33"/>
        <v>0</v>
      </c>
      <c r="V124" t="str">
        <f t="shared" si="34"/>
        <v>0-0</v>
      </c>
      <c r="W124">
        <f t="shared" si="35"/>
        <v>3</v>
      </c>
      <c r="X124">
        <f t="shared" si="36"/>
        <v>0</v>
      </c>
      <c r="Y124" t="str">
        <f t="shared" si="37"/>
        <v>3-0</v>
      </c>
      <c r="Z124">
        <f t="shared" si="38"/>
        <v>27</v>
      </c>
      <c r="AA124">
        <f t="shared" si="39"/>
        <v>0</v>
      </c>
      <c r="AB124">
        <f t="shared" si="40"/>
        <v>27</v>
      </c>
      <c r="AC124">
        <f t="shared" si="41"/>
        <v>19</v>
      </c>
      <c r="AD124">
        <f t="shared" si="42"/>
        <v>0</v>
      </c>
      <c r="AE124">
        <f t="shared" si="43"/>
        <v>19</v>
      </c>
      <c r="AF124">
        <f t="shared" si="44"/>
        <v>28</v>
      </c>
      <c r="AG124">
        <f t="shared" si="45"/>
        <v>0</v>
      </c>
      <c r="AH124">
        <f t="shared" si="46"/>
        <v>28</v>
      </c>
      <c r="AI124" t="str">
        <f t="shared" si="47"/>
        <v>11-1</v>
      </c>
      <c r="AJ124" t="str">
        <f t="shared" si="48"/>
        <v>11-0</v>
      </c>
      <c r="AK124">
        <f>INDEX(Table1[runs],MATCH(AJ124,Table1[ID],0))</f>
        <v>2</v>
      </c>
      <c r="AL124">
        <f t="shared" si="49"/>
        <v>3</v>
      </c>
      <c r="AM124">
        <f>Table1[[#This Row],[Total Runs]]^2</f>
        <v>361</v>
      </c>
      <c r="AN124" s="2">
        <f>Table1[[#This Row],[Total RA]]^2</f>
        <v>9</v>
      </c>
      <c r="AO124" s="2">
        <f>Table1[[#This Row],[Total Wins]]+Table1[[#This Row],[Total Losses]]</f>
        <v>3</v>
      </c>
      <c r="AP124" s="2">
        <f>Table1[[#This Row],[RS^2]]/(Table1[[#This Row],[RS^2]]+Table1[[#This Row],[RA^2]])</f>
        <v>0.9756756756756757</v>
      </c>
      <c r="AQ124" s="2">
        <f>ROUND(Table1[[#This Row],[WP]]*Table1[[#This Row],[GP]],0)</f>
        <v>3</v>
      </c>
      <c r="AR124" s="2">
        <f>Table1[[#This Row],[GP]]-Table1[[#This Row],[PyThag Win]]</f>
        <v>0</v>
      </c>
      <c r="AS124" s="2" t="str">
        <f>Table1[[#This Row],[PyThag Win]]&amp;"-"&amp;Table1[[#This Row],[Pythag Loss]]</f>
        <v>3-0</v>
      </c>
    </row>
    <row r="125" spans="1:45" x14ac:dyDescent="0.2">
      <c r="A125">
        <v>100</v>
      </c>
      <c r="B125">
        <v>9</v>
      </c>
      <c r="C125">
        <v>15</v>
      </c>
      <c r="D125" s="1">
        <v>46527</v>
      </c>
      <c r="E125">
        <v>1905</v>
      </c>
      <c r="F125">
        <v>9</v>
      </c>
      <c r="G125">
        <v>8</v>
      </c>
      <c r="H125">
        <v>13</v>
      </c>
      <c r="I125" t="s">
        <v>65</v>
      </c>
      <c r="J125" t="s">
        <v>66</v>
      </c>
      <c r="K125" t="s">
        <v>12</v>
      </c>
      <c r="L125">
        <v>1</v>
      </c>
      <c r="M125">
        <v>0</v>
      </c>
      <c r="N125" t="s">
        <v>52</v>
      </c>
      <c r="O125" t="s">
        <v>75</v>
      </c>
      <c r="P125">
        <f t="shared" si="28"/>
        <v>4</v>
      </c>
      <c r="Q125">
        <f t="shared" si="29"/>
        <v>0</v>
      </c>
      <c r="R125">
        <f t="shared" si="30"/>
        <v>4</v>
      </c>
      <c r="S125" t="str">
        <f t="shared" si="31"/>
        <v>4-0</v>
      </c>
      <c r="T125">
        <f t="shared" si="32"/>
        <v>1</v>
      </c>
      <c r="U125">
        <f t="shared" si="33"/>
        <v>0</v>
      </c>
      <c r="V125" t="str">
        <f t="shared" si="34"/>
        <v>1-0</v>
      </c>
      <c r="W125">
        <f t="shared" si="35"/>
        <v>3</v>
      </c>
      <c r="X125">
        <f t="shared" si="36"/>
        <v>0</v>
      </c>
      <c r="Y125" t="str">
        <f t="shared" si="37"/>
        <v>3-0</v>
      </c>
      <c r="Z125">
        <f t="shared" si="38"/>
        <v>36</v>
      </c>
      <c r="AA125">
        <f t="shared" si="39"/>
        <v>9</v>
      </c>
      <c r="AB125">
        <f t="shared" si="40"/>
        <v>27</v>
      </c>
      <c r="AC125">
        <f t="shared" si="41"/>
        <v>27</v>
      </c>
      <c r="AD125">
        <f t="shared" si="42"/>
        <v>8</v>
      </c>
      <c r="AE125">
        <f t="shared" si="43"/>
        <v>19</v>
      </c>
      <c r="AF125">
        <f t="shared" si="44"/>
        <v>41</v>
      </c>
      <c r="AG125">
        <f t="shared" si="45"/>
        <v>13</v>
      </c>
      <c r="AH125">
        <f t="shared" si="46"/>
        <v>28</v>
      </c>
      <c r="AI125" t="str">
        <f t="shared" si="47"/>
        <v>15-1</v>
      </c>
      <c r="AJ125" t="str">
        <f t="shared" si="48"/>
        <v>15-0</v>
      </c>
      <c r="AK125">
        <f>INDEX(Table1[runs],MATCH(AJ125,Table1[ID],0))</f>
        <v>2</v>
      </c>
      <c r="AL125">
        <f t="shared" si="49"/>
        <v>5</v>
      </c>
      <c r="AM125">
        <f>Table1[[#This Row],[Total Runs]]^2</f>
        <v>729</v>
      </c>
      <c r="AN125" s="2">
        <f>Table1[[#This Row],[Total RA]]^2</f>
        <v>25</v>
      </c>
      <c r="AO125" s="2">
        <f>Table1[[#This Row],[Total Wins]]+Table1[[#This Row],[Total Losses]]</f>
        <v>4</v>
      </c>
      <c r="AP125" s="2">
        <f>Table1[[#This Row],[RS^2]]/(Table1[[#This Row],[RS^2]]+Table1[[#This Row],[RA^2]])</f>
        <v>0.96684350132625996</v>
      </c>
      <c r="AQ125" s="2">
        <f>ROUND(Table1[[#This Row],[WP]]*Table1[[#This Row],[GP]],0)</f>
        <v>4</v>
      </c>
      <c r="AR125" s="2">
        <f>Table1[[#This Row],[GP]]-Table1[[#This Row],[PyThag Win]]</f>
        <v>0</v>
      </c>
      <c r="AS125" s="2" t="str">
        <f>Table1[[#This Row],[PyThag Win]]&amp;"-"&amp;Table1[[#This Row],[Pythag Loss]]</f>
        <v>4-0</v>
      </c>
    </row>
    <row r="126" spans="1:45" x14ac:dyDescent="0.2">
      <c r="A126">
        <v>100</v>
      </c>
      <c r="B126">
        <v>9</v>
      </c>
      <c r="C126">
        <v>19</v>
      </c>
      <c r="D126" s="1">
        <v>46528</v>
      </c>
      <c r="E126">
        <v>1905</v>
      </c>
      <c r="F126">
        <v>9</v>
      </c>
      <c r="G126">
        <v>8</v>
      </c>
      <c r="H126">
        <v>15</v>
      </c>
      <c r="I126" t="s">
        <v>65</v>
      </c>
      <c r="J126" t="s">
        <v>66</v>
      </c>
      <c r="K126" t="s">
        <v>12</v>
      </c>
      <c r="L126">
        <v>1</v>
      </c>
      <c r="M126">
        <v>0</v>
      </c>
      <c r="N126" t="s">
        <v>52</v>
      </c>
      <c r="O126" t="s">
        <v>75</v>
      </c>
      <c r="P126">
        <f t="shared" si="28"/>
        <v>5</v>
      </c>
      <c r="Q126">
        <f t="shared" si="29"/>
        <v>0</v>
      </c>
      <c r="R126">
        <f t="shared" si="30"/>
        <v>5</v>
      </c>
      <c r="S126" t="str">
        <f t="shared" si="31"/>
        <v>5-0</v>
      </c>
      <c r="T126">
        <f t="shared" si="32"/>
        <v>2</v>
      </c>
      <c r="U126">
        <f t="shared" si="33"/>
        <v>0</v>
      </c>
      <c r="V126" t="str">
        <f t="shared" si="34"/>
        <v>2-0</v>
      </c>
      <c r="W126">
        <f t="shared" si="35"/>
        <v>3</v>
      </c>
      <c r="X126">
        <f t="shared" si="36"/>
        <v>0</v>
      </c>
      <c r="Y126" t="str">
        <f t="shared" si="37"/>
        <v>3-0</v>
      </c>
      <c r="Z126">
        <f t="shared" si="38"/>
        <v>45</v>
      </c>
      <c r="AA126">
        <f t="shared" si="39"/>
        <v>18</v>
      </c>
      <c r="AB126">
        <f t="shared" si="40"/>
        <v>27</v>
      </c>
      <c r="AC126">
        <f t="shared" si="41"/>
        <v>35</v>
      </c>
      <c r="AD126">
        <f t="shared" si="42"/>
        <v>16</v>
      </c>
      <c r="AE126">
        <f t="shared" si="43"/>
        <v>19</v>
      </c>
      <c r="AF126">
        <f t="shared" si="44"/>
        <v>56</v>
      </c>
      <c r="AG126">
        <f t="shared" si="45"/>
        <v>28</v>
      </c>
      <c r="AH126">
        <f t="shared" si="46"/>
        <v>28</v>
      </c>
      <c r="AI126" t="str">
        <f t="shared" si="47"/>
        <v>19-1</v>
      </c>
      <c r="AJ126" t="str">
        <f t="shared" si="48"/>
        <v>19-0</v>
      </c>
      <c r="AK126">
        <f>INDEX(Table1[runs],MATCH(AJ126,Table1[ID],0))</f>
        <v>4</v>
      </c>
      <c r="AL126">
        <f t="shared" si="49"/>
        <v>9</v>
      </c>
      <c r="AM126">
        <f>Table1[[#This Row],[Total Runs]]^2</f>
        <v>1225</v>
      </c>
      <c r="AN126" s="2">
        <f>Table1[[#This Row],[Total RA]]^2</f>
        <v>81</v>
      </c>
      <c r="AO126" s="2">
        <f>Table1[[#This Row],[Total Wins]]+Table1[[#This Row],[Total Losses]]</f>
        <v>5</v>
      </c>
      <c r="AP126" s="2">
        <f>Table1[[#This Row],[RS^2]]/(Table1[[#This Row],[RS^2]]+Table1[[#This Row],[RA^2]])</f>
        <v>0.93797856049004591</v>
      </c>
      <c r="AQ126" s="2">
        <f>ROUND(Table1[[#This Row],[WP]]*Table1[[#This Row],[GP]],0)</f>
        <v>5</v>
      </c>
      <c r="AR126" s="2">
        <f>Table1[[#This Row],[GP]]-Table1[[#This Row],[PyThag Win]]</f>
        <v>0</v>
      </c>
      <c r="AS126" s="2" t="str">
        <f>Table1[[#This Row],[PyThag Win]]&amp;"-"&amp;Table1[[#This Row],[Pythag Loss]]</f>
        <v>5-0</v>
      </c>
    </row>
    <row r="127" spans="1:45" x14ac:dyDescent="0.2">
      <c r="A127">
        <v>100</v>
      </c>
      <c r="B127">
        <v>9</v>
      </c>
      <c r="C127">
        <v>23</v>
      </c>
      <c r="D127" s="1">
        <v>46529</v>
      </c>
      <c r="E127">
        <v>1905</v>
      </c>
      <c r="F127">
        <v>9</v>
      </c>
      <c r="G127">
        <v>4</v>
      </c>
      <c r="H127">
        <v>12</v>
      </c>
      <c r="I127" t="s">
        <v>65</v>
      </c>
      <c r="J127" t="s">
        <v>66</v>
      </c>
      <c r="K127" t="s">
        <v>13</v>
      </c>
      <c r="L127">
        <v>1</v>
      </c>
      <c r="M127">
        <v>0</v>
      </c>
      <c r="N127" t="s">
        <v>52</v>
      </c>
      <c r="O127" t="s">
        <v>75</v>
      </c>
      <c r="P127">
        <f t="shared" si="28"/>
        <v>6</v>
      </c>
      <c r="Q127">
        <f t="shared" si="29"/>
        <v>0</v>
      </c>
      <c r="R127">
        <f t="shared" si="30"/>
        <v>6</v>
      </c>
      <c r="S127" t="str">
        <f t="shared" si="31"/>
        <v>6-0</v>
      </c>
      <c r="T127">
        <f t="shared" si="32"/>
        <v>2</v>
      </c>
      <c r="U127">
        <f t="shared" si="33"/>
        <v>0</v>
      </c>
      <c r="V127" t="str">
        <f t="shared" si="34"/>
        <v>2-0</v>
      </c>
      <c r="W127">
        <f t="shared" si="35"/>
        <v>4</v>
      </c>
      <c r="X127">
        <f t="shared" si="36"/>
        <v>0</v>
      </c>
      <c r="Y127" t="str">
        <f t="shared" si="37"/>
        <v>4-0</v>
      </c>
      <c r="Z127">
        <f t="shared" si="38"/>
        <v>54</v>
      </c>
      <c r="AA127">
        <f t="shared" si="39"/>
        <v>18</v>
      </c>
      <c r="AB127">
        <f t="shared" si="40"/>
        <v>36</v>
      </c>
      <c r="AC127">
        <f t="shared" si="41"/>
        <v>39</v>
      </c>
      <c r="AD127">
        <f t="shared" si="42"/>
        <v>16</v>
      </c>
      <c r="AE127">
        <f t="shared" si="43"/>
        <v>23</v>
      </c>
      <c r="AF127">
        <f t="shared" si="44"/>
        <v>68</v>
      </c>
      <c r="AG127">
        <f t="shared" si="45"/>
        <v>28</v>
      </c>
      <c r="AH127">
        <f t="shared" si="46"/>
        <v>40</v>
      </c>
      <c r="AI127" t="str">
        <f t="shared" si="47"/>
        <v>23-1</v>
      </c>
      <c r="AJ127" t="str">
        <f t="shared" si="48"/>
        <v>23-0</v>
      </c>
      <c r="AK127">
        <f>INDEX(Table1[runs],MATCH(AJ127,Table1[ID],0))</f>
        <v>3</v>
      </c>
      <c r="AL127">
        <f t="shared" si="49"/>
        <v>12</v>
      </c>
      <c r="AM127">
        <f>Table1[[#This Row],[Total Runs]]^2</f>
        <v>1521</v>
      </c>
      <c r="AN127" s="2">
        <f>Table1[[#This Row],[Total RA]]^2</f>
        <v>144</v>
      </c>
      <c r="AO127" s="2">
        <f>Table1[[#This Row],[Total Wins]]+Table1[[#This Row],[Total Losses]]</f>
        <v>6</v>
      </c>
      <c r="AP127" s="2">
        <f>Table1[[#This Row],[RS^2]]/(Table1[[#This Row],[RS^2]]+Table1[[#This Row],[RA^2]])</f>
        <v>0.91351351351351351</v>
      </c>
      <c r="AQ127" s="2">
        <f>ROUND(Table1[[#This Row],[WP]]*Table1[[#This Row],[GP]],0)</f>
        <v>5</v>
      </c>
      <c r="AR127" s="2">
        <f>Table1[[#This Row],[GP]]-Table1[[#This Row],[PyThag Win]]</f>
        <v>1</v>
      </c>
      <c r="AS127" s="2" t="str">
        <f>Table1[[#This Row],[PyThag Win]]&amp;"-"&amp;Table1[[#This Row],[Pythag Loss]]</f>
        <v>5-1</v>
      </c>
    </row>
    <row r="128" spans="1:45" x14ac:dyDescent="0.2">
      <c r="A128">
        <v>100</v>
      </c>
      <c r="B128">
        <v>9</v>
      </c>
      <c r="C128">
        <v>27</v>
      </c>
      <c r="D128" s="1">
        <v>46530</v>
      </c>
      <c r="E128">
        <v>1905</v>
      </c>
      <c r="F128">
        <v>9</v>
      </c>
      <c r="G128">
        <v>3</v>
      </c>
      <c r="H128">
        <v>8</v>
      </c>
      <c r="I128" t="s">
        <v>65</v>
      </c>
      <c r="J128" t="s">
        <v>66</v>
      </c>
      <c r="K128" t="s">
        <v>13</v>
      </c>
      <c r="L128">
        <v>0</v>
      </c>
      <c r="M128">
        <v>1</v>
      </c>
      <c r="N128" t="s">
        <v>52</v>
      </c>
      <c r="O128" t="s">
        <v>75</v>
      </c>
      <c r="P128">
        <f t="shared" si="28"/>
        <v>6</v>
      </c>
      <c r="Q128">
        <f t="shared" si="29"/>
        <v>1</v>
      </c>
      <c r="R128">
        <f t="shared" si="30"/>
        <v>5</v>
      </c>
      <c r="S128" t="str">
        <f t="shared" si="31"/>
        <v>6-1</v>
      </c>
      <c r="T128">
        <f t="shared" si="32"/>
        <v>2</v>
      </c>
      <c r="U128">
        <f t="shared" si="33"/>
        <v>0</v>
      </c>
      <c r="V128" t="str">
        <f t="shared" si="34"/>
        <v>2-0</v>
      </c>
      <c r="W128">
        <f t="shared" si="35"/>
        <v>4</v>
      </c>
      <c r="X128">
        <f t="shared" si="36"/>
        <v>1</v>
      </c>
      <c r="Y128" t="str">
        <f t="shared" si="37"/>
        <v>4-1</v>
      </c>
      <c r="Z128">
        <f t="shared" si="38"/>
        <v>63</v>
      </c>
      <c r="AA128">
        <f t="shared" si="39"/>
        <v>18</v>
      </c>
      <c r="AB128">
        <f t="shared" si="40"/>
        <v>45</v>
      </c>
      <c r="AC128">
        <f t="shared" si="41"/>
        <v>42</v>
      </c>
      <c r="AD128">
        <f t="shared" si="42"/>
        <v>16</v>
      </c>
      <c r="AE128">
        <f t="shared" si="43"/>
        <v>26</v>
      </c>
      <c r="AF128">
        <f t="shared" si="44"/>
        <v>76</v>
      </c>
      <c r="AG128">
        <f t="shared" si="45"/>
        <v>28</v>
      </c>
      <c r="AH128">
        <f t="shared" si="46"/>
        <v>48</v>
      </c>
      <c r="AI128" t="str">
        <f t="shared" si="47"/>
        <v>27-0</v>
      </c>
      <c r="AJ128" t="str">
        <f t="shared" si="48"/>
        <v>27-1</v>
      </c>
      <c r="AK128">
        <f>INDEX(Table1[runs],MATCH(AJ128,Table1[ID],0))</f>
        <v>5</v>
      </c>
      <c r="AL128">
        <f t="shared" si="49"/>
        <v>17</v>
      </c>
      <c r="AM128">
        <f>Table1[[#This Row],[Total Runs]]^2</f>
        <v>1764</v>
      </c>
      <c r="AN128" s="2">
        <f>Table1[[#This Row],[Total RA]]^2</f>
        <v>289</v>
      </c>
      <c r="AO128" s="2">
        <f>Table1[[#This Row],[Total Wins]]+Table1[[#This Row],[Total Losses]]</f>
        <v>7</v>
      </c>
      <c r="AP128" s="2">
        <f>Table1[[#This Row],[RS^2]]/(Table1[[#This Row],[RS^2]]+Table1[[#This Row],[RA^2]])</f>
        <v>0.85923039454456895</v>
      </c>
      <c r="AQ128" s="2">
        <f>ROUND(Table1[[#This Row],[WP]]*Table1[[#This Row],[GP]],0)</f>
        <v>6</v>
      </c>
      <c r="AR128" s="2">
        <f>Table1[[#This Row],[GP]]-Table1[[#This Row],[PyThag Win]]</f>
        <v>1</v>
      </c>
      <c r="AS128" s="2" t="str">
        <f>Table1[[#This Row],[PyThag Win]]&amp;"-"&amp;Table1[[#This Row],[Pythag Loss]]</f>
        <v>6-1</v>
      </c>
    </row>
    <row r="129" spans="1:45" x14ac:dyDescent="0.2">
      <c r="A129">
        <v>100</v>
      </c>
      <c r="B129">
        <v>9</v>
      </c>
      <c r="C129">
        <v>34</v>
      </c>
      <c r="D129" s="1">
        <v>46533</v>
      </c>
      <c r="E129">
        <v>1905</v>
      </c>
      <c r="F129">
        <v>9</v>
      </c>
      <c r="G129">
        <v>3</v>
      </c>
      <c r="H129">
        <v>8</v>
      </c>
      <c r="I129" t="s">
        <v>65</v>
      </c>
      <c r="J129" t="s">
        <v>66</v>
      </c>
      <c r="K129" t="s">
        <v>12</v>
      </c>
      <c r="L129">
        <v>1</v>
      </c>
      <c r="M129">
        <v>0</v>
      </c>
      <c r="N129" t="s">
        <v>52</v>
      </c>
      <c r="O129" t="s">
        <v>75</v>
      </c>
      <c r="P129">
        <f t="shared" si="28"/>
        <v>7</v>
      </c>
      <c r="Q129">
        <f t="shared" si="29"/>
        <v>1</v>
      </c>
      <c r="R129">
        <f t="shared" si="30"/>
        <v>6</v>
      </c>
      <c r="S129" t="str">
        <f t="shared" si="31"/>
        <v>7-1</v>
      </c>
      <c r="T129">
        <f t="shared" si="32"/>
        <v>3</v>
      </c>
      <c r="U129">
        <f t="shared" si="33"/>
        <v>0</v>
      </c>
      <c r="V129" t="str">
        <f t="shared" si="34"/>
        <v>3-0</v>
      </c>
      <c r="W129">
        <f t="shared" si="35"/>
        <v>4</v>
      </c>
      <c r="X129">
        <f t="shared" si="36"/>
        <v>1</v>
      </c>
      <c r="Y129" t="str">
        <f t="shared" si="37"/>
        <v>4-1</v>
      </c>
      <c r="Z129">
        <f t="shared" si="38"/>
        <v>72</v>
      </c>
      <c r="AA129">
        <f t="shared" si="39"/>
        <v>27</v>
      </c>
      <c r="AB129">
        <f t="shared" si="40"/>
        <v>45</v>
      </c>
      <c r="AC129">
        <f t="shared" si="41"/>
        <v>45</v>
      </c>
      <c r="AD129">
        <f t="shared" si="42"/>
        <v>19</v>
      </c>
      <c r="AE129">
        <f t="shared" si="43"/>
        <v>26</v>
      </c>
      <c r="AF129">
        <f t="shared" si="44"/>
        <v>84</v>
      </c>
      <c r="AG129">
        <f t="shared" si="45"/>
        <v>36</v>
      </c>
      <c r="AH129">
        <f t="shared" si="46"/>
        <v>48</v>
      </c>
      <c r="AI129" t="str">
        <f t="shared" si="47"/>
        <v>34-1</v>
      </c>
      <c r="AJ129" t="str">
        <f t="shared" si="48"/>
        <v>34-0</v>
      </c>
      <c r="AK129">
        <f>INDEX(Table1[runs],MATCH(AJ129,Table1[ID],0))</f>
        <v>1</v>
      </c>
      <c r="AL129">
        <f t="shared" si="49"/>
        <v>18</v>
      </c>
      <c r="AM129">
        <f>Table1[[#This Row],[Total Runs]]^2</f>
        <v>2025</v>
      </c>
      <c r="AN129" s="2">
        <f>Table1[[#This Row],[Total RA]]^2</f>
        <v>324</v>
      </c>
      <c r="AO129" s="2">
        <f>Table1[[#This Row],[Total Wins]]+Table1[[#This Row],[Total Losses]]</f>
        <v>8</v>
      </c>
      <c r="AP129" s="2">
        <f>Table1[[#This Row],[RS^2]]/(Table1[[#This Row],[RS^2]]+Table1[[#This Row],[RA^2]])</f>
        <v>0.86206896551724133</v>
      </c>
      <c r="AQ129" s="2">
        <f>ROUND(Table1[[#This Row],[WP]]*Table1[[#This Row],[GP]],0)</f>
        <v>7</v>
      </c>
      <c r="AR129" s="2">
        <f>Table1[[#This Row],[GP]]-Table1[[#This Row],[PyThag Win]]</f>
        <v>1</v>
      </c>
      <c r="AS129" s="2" t="str">
        <f>Table1[[#This Row],[PyThag Win]]&amp;"-"&amp;Table1[[#This Row],[Pythag Loss]]</f>
        <v>7-1</v>
      </c>
    </row>
    <row r="130" spans="1:45" x14ac:dyDescent="0.2">
      <c r="A130">
        <v>100</v>
      </c>
      <c r="B130">
        <v>9</v>
      </c>
      <c r="C130">
        <v>38</v>
      </c>
      <c r="D130" s="1">
        <v>46534</v>
      </c>
      <c r="E130">
        <v>1905</v>
      </c>
      <c r="F130">
        <v>10</v>
      </c>
      <c r="G130">
        <v>5</v>
      </c>
      <c r="H130">
        <v>9</v>
      </c>
      <c r="I130" t="s">
        <v>65</v>
      </c>
      <c r="J130" t="s">
        <v>66</v>
      </c>
      <c r="K130" t="s">
        <v>12</v>
      </c>
      <c r="L130">
        <v>1</v>
      </c>
      <c r="M130">
        <v>0</v>
      </c>
      <c r="N130" t="s">
        <v>52</v>
      </c>
      <c r="O130" t="s">
        <v>75</v>
      </c>
      <c r="P130">
        <f t="shared" si="28"/>
        <v>8</v>
      </c>
      <c r="Q130">
        <f t="shared" si="29"/>
        <v>1</v>
      </c>
      <c r="R130">
        <f t="shared" si="30"/>
        <v>7</v>
      </c>
      <c r="S130" t="str">
        <f t="shared" si="31"/>
        <v>8-1</v>
      </c>
      <c r="T130">
        <f t="shared" si="32"/>
        <v>4</v>
      </c>
      <c r="U130">
        <f t="shared" si="33"/>
        <v>0</v>
      </c>
      <c r="V130" t="str">
        <f t="shared" si="34"/>
        <v>4-0</v>
      </c>
      <c r="W130">
        <f t="shared" si="35"/>
        <v>4</v>
      </c>
      <c r="X130">
        <f t="shared" si="36"/>
        <v>1</v>
      </c>
      <c r="Y130" t="str">
        <f t="shared" si="37"/>
        <v>4-1</v>
      </c>
      <c r="Z130">
        <f t="shared" si="38"/>
        <v>82</v>
      </c>
      <c r="AA130">
        <f t="shared" si="39"/>
        <v>37</v>
      </c>
      <c r="AB130">
        <f t="shared" si="40"/>
        <v>45</v>
      </c>
      <c r="AC130">
        <f t="shared" si="41"/>
        <v>50</v>
      </c>
      <c r="AD130">
        <f t="shared" si="42"/>
        <v>24</v>
      </c>
      <c r="AE130">
        <f t="shared" si="43"/>
        <v>26</v>
      </c>
      <c r="AF130">
        <f t="shared" si="44"/>
        <v>93</v>
      </c>
      <c r="AG130">
        <f t="shared" si="45"/>
        <v>45</v>
      </c>
      <c r="AH130">
        <f t="shared" si="46"/>
        <v>48</v>
      </c>
      <c r="AI130" t="str">
        <f t="shared" si="47"/>
        <v>38-1</v>
      </c>
      <c r="AJ130" t="str">
        <f t="shared" si="48"/>
        <v>38-0</v>
      </c>
      <c r="AK130">
        <f>INDEX(Table1[runs],MATCH(AJ130,Table1[ID],0))</f>
        <v>4</v>
      </c>
      <c r="AL130">
        <f t="shared" si="49"/>
        <v>22</v>
      </c>
      <c r="AM130">
        <f>Table1[[#This Row],[Total Runs]]^2</f>
        <v>2500</v>
      </c>
      <c r="AN130" s="2">
        <f>Table1[[#This Row],[Total RA]]^2</f>
        <v>484</v>
      </c>
      <c r="AO130" s="2">
        <f>Table1[[#This Row],[Total Wins]]+Table1[[#This Row],[Total Losses]]</f>
        <v>9</v>
      </c>
      <c r="AP130" s="2">
        <f>Table1[[#This Row],[RS^2]]/(Table1[[#This Row],[RS^2]]+Table1[[#This Row],[RA^2]])</f>
        <v>0.83780160857908847</v>
      </c>
      <c r="AQ130" s="2">
        <f>ROUND(Table1[[#This Row],[WP]]*Table1[[#This Row],[GP]],0)</f>
        <v>8</v>
      </c>
      <c r="AR130" s="2">
        <f>Table1[[#This Row],[GP]]-Table1[[#This Row],[PyThag Win]]</f>
        <v>1</v>
      </c>
      <c r="AS130" s="2" t="str">
        <f>Table1[[#This Row],[PyThag Win]]&amp;"-"&amp;Table1[[#This Row],[Pythag Loss]]</f>
        <v>8-1</v>
      </c>
    </row>
    <row r="131" spans="1:45" x14ac:dyDescent="0.2">
      <c r="A131">
        <v>100</v>
      </c>
      <c r="B131">
        <v>9</v>
      </c>
      <c r="C131">
        <v>40</v>
      </c>
      <c r="D131" s="1">
        <v>46535</v>
      </c>
      <c r="E131">
        <v>1905</v>
      </c>
      <c r="F131">
        <v>9</v>
      </c>
      <c r="G131">
        <v>3</v>
      </c>
      <c r="H131">
        <v>9</v>
      </c>
      <c r="I131" t="s">
        <v>65</v>
      </c>
      <c r="J131" t="s">
        <v>66</v>
      </c>
      <c r="K131" t="s">
        <v>12</v>
      </c>
      <c r="L131">
        <v>0</v>
      </c>
      <c r="M131">
        <v>1</v>
      </c>
      <c r="N131" t="s">
        <v>52</v>
      </c>
      <c r="O131" t="s">
        <v>75</v>
      </c>
      <c r="P131">
        <f t="shared" ref="P131:P194" si="50">IF(AND($J131=$J130,L131=1),L131+P130,IF($J131&lt;&gt;$J130,L131,P130))</f>
        <v>8</v>
      </c>
      <c r="Q131">
        <f t="shared" ref="Q131:Q194" si="51">IF(AND($J131=$J130,M131=1),M131+Q130,IF($J131&lt;&gt;$J130,M131,Q130))</f>
        <v>2</v>
      </c>
      <c r="R131">
        <f t="shared" ref="R131:R194" si="52">P131-Q131</f>
        <v>6</v>
      </c>
      <c r="S131" t="str">
        <f t="shared" ref="S131:S194" si="53">P131&amp;"-"&amp;Q131</f>
        <v>8-2</v>
      </c>
      <c r="T131">
        <f t="shared" ref="T131:T194" si="54">IF(AND($J131=$J130,$K131="home"),L131+T130,IF(AND($J131&lt;&gt;$J130,$K131="home"),L131,IF(AND($J131=$J130,$K131="away"),T130,IF(AND($J131&lt;&gt;$J130,$K131="away"),0,""))))</f>
        <v>4</v>
      </c>
      <c r="U131">
        <f t="shared" ref="U131:U194" si="55">IF(AND($J131=$J130,$K131="home"),M131+U130,IF(AND($J131&lt;&gt;$J130,$K131="home"),M131,IF(AND($J131=$J130,$K131="away"),U130,IF(AND($J131&lt;&gt;$J130,$K131="away"),0,""))))</f>
        <v>1</v>
      </c>
      <c r="V131" t="str">
        <f t="shared" ref="V131:V194" si="56">T131&amp;"-"&amp;U131</f>
        <v>4-1</v>
      </c>
      <c r="W131">
        <f t="shared" ref="W131:W194" si="57">IF(AND($J131=$J130,$K131="away"),L131+W130,IF(AND($J131&lt;&gt;$J130,$K131="away"),L131,IF(AND($J131=$J130,$K131="home"),W130,IF(AND($J131&lt;&gt;$J130,$K131="home"),0,""))))</f>
        <v>4</v>
      </c>
      <c r="X131">
        <f t="shared" ref="X131:X194" si="58">IF(AND($J131=$J130,$K131="away"),M131+X130,IF(AND($J131&lt;&gt;$J130,$K131="away"),M131,IF(AND($J131=$J130,$K131="home"),X130,IF(AND($J131&lt;&gt;$J130,$K131="home"),0,""))))</f>
        <v>1</v>
      </c>
      <c r="Y131" t="str">
        <f t="shared" ref="Y131:Y194" si="59">W131&amp;"-"&amp;X131</f>
        <v>4-1</v>
      </c>
      <c r="Z131">
        <f t="shared" ref="Z131:Z194" si="60">IF(J131=J130,F131+Z130,F131)</f>
        <v>91</v>
      </c>
      <c r="AA131">
        <f t="shared" ref="AA131:AA194" si="61">IF(AND($J131=$J130,$K131="home"),F131+AA130,IF(AND($J131&lt;&gt;$J130,$K131="home"),F131,IF(AND($J131=$J130,$K131="away"),AA130,IF(AND($J131&lt;&gt;$J130,$K131="away"),0,""))))</f>
        <v>46</v>
      </c>
      <c r="AB131">
        <f t="shared" ref="AB131:AB194" si="62">IF(AND($J131=$J130,$K131="away"),F131+AB130,IF(AND($J131&lt;&gt;$J130,$K131="away"),F131,IF(AND($J131=$J130,$K131="home"),AB130,IF(AND($J131&lt;&gt;$J130,$K131="home"),0,""))))</f>
        <v>45</v>
      </c>
      <c r="AC131">
        <f t="shared" ref="AC131:AC194" si="63">IF(J131=J130,G131+AC130,G131)</f>
        <v>53</v>
      </c>
      <c r="AD131">
        <f t="shared" ref="AD131:AD194" si="64">IF(AND($J131=$J130,$K131="home"),G131+AD130,IF(AND($J131&lt;&gt;$J130,$K131="home"),G131,IF(AND($J131=$J130,$K131="away"),AD130,IF(AND($J131&lt;&gt;$J130,$K131="away"),0,""))))</f>
        <v>27</v>
      </c>
      <c r="AE131">
        <f t="shared" ref="AE131:AE194" si="65">IF(AND($J131=$J130,$K131="away"),G131+AE130,IF(AND($J131&lt;&gt;$J130,$K131="away"),G131,IF(AND($J131=$J130,$K131="home"),AE130,IF(AND($J131&lt;&gt;$J130,$K131="home"),0,""))))</f>
        <v>26</v>
      </c>
      <c r="AF131">
        <f t="shared" ref="AF131:AF194" si="66">IF(J131=J130,H131+AF130,H131)</f>
        <v>102</v>
      </c>
      <c r="AG131">
        <f t="shared" ref="AG131:AG194" si="67">IF(AND($J131=$J130,$K131="home"),H131+AG130,IF(AND($J131&lt;&gt;$J130,$K131="home"),H131,IF(AND($J131=$J130,$K131="away"),AG130,IF(AND($J131&lt;&gt;$J130,$K131="away"),0,""))))</f>
        <v>54</v>
      </c>
      <c r="AH131">
        <f t="shared" ref="AH131:AH194" si="68">IF(AND($J131=$J130,$K131="away"),H131+AH130,IF(AND($J131&lt;&gt;$J130,$K131="away"),H131,IF(AND($J131=$J130,$K131="home"),AH130,IF(AND($J131&lt;&gt;$J130,$K131="home"),0,""))))</f>
        <v>48</v>
      </c>
      <c r="AI131" t="str">
        <f t="shared" ref="AI131:AI194" si="69">C131&amp;"-"&amp;L131</f>
        <v>40-0</v>
      </c>
      <c r="AJ131" t="str">
        <f t="shared" ref="AJ131:AJ194" si="70">IF(RIGHT(AI131,1)="1",C131&amp;"-"&amp;0,C131&amp;"-"&amp;1)</f>
        <v>40-1</v>
      </c>
      <c r="AK131">
        <f>INDEX(Table1[runs],MATCH(AJ131,Table1[ID],0))</f>
        <v>5</v>
      </c>
      <c r="AL131">
        <f t="shared" ref="AL131:AL194" si="71">IF(J131=J130,AK131+AL130,AK131)</f>
        <v>27</v>
      </c>
      <c r="AM131">
        <f>Table1[[#This Row],[Total Runs]]^2</f>
        <v>2809</v>
      </c>
      <c r="AN131" s="2">
        <f>Table1[[#This Row],[Total RA]]^2</f>
        <v>729</v>
      </c>
      <c r="AO131" s="2">
        <f>Table1[[#This Row],[Total Wins]]+Table1[[#This Row],[Total Losses]]</f>
        <v>10</v>
      </c>
      <c r="AP131" s="2">
        <f>Table1[[#This Row],[RS^2]]/(Table1[[#This Row],[RS^2]]+Table1[[#This Row],[RA^2]])</f>
        <v>0.79395138496325612</v>
      </c>
      <c r="AQ131" s="2">
        <f>ROUND(Table1[[#This Row],[WP]]*Table1[[#This Row],[GP]],0)</f>
        <v>8</v>
      </c>
      <c r="AR131" s="2">
        <f>Table1[[#This Row],[GP]]-Table1[[#This Row],[PyThag Win]]</f>
        <v>2</v>
      </c>
      <c r="AS131" s="2" t="str">
        <f>Table1[[#This Row],[PyThag Win]]&amp;"-"&amp;Table1[[#This Row],[Pythag Loss]]</f>
        <v>8-2</v>
      </c>
    </row>
    <row r="132" spans="1:45" x14ac:dyDescent="0.2">
      <c r="A132">
        <v>100</v>
      </c>
      <c r="B132">
        <v>9</v>
      </c>
      <c r="C132">
        <v>43</v>
      </c>
      <c r="D132" s="1">
        <v>46537</v>
      </c>
      <c r="E132">
        <v>1905</v>
      </c>
      <c r="F132">
        <v>9</v>
      </c>
      <c r="G132">
        <v>8</v>
      </c>
      <c r="H132">
        <v>13</v>
      </c>
      <c r="I132" t="s">
        <v>65</v>
      </c>
      <c r="J132" t="s">
        <v>66</v>
      </c>
      <c r="K132" t="s">
        <v>13</v>
      </c>
      <c r="L132">
        <v>1</v>
      </c>
      <c r="M132">
        <v>0</v>
      </c>
      <c r="N132" t="s">
        <v>52</v>
      </c>
      <c r="O132" t="s">
        <v>75</v>
      </c>
      <c r="P132">
        <f t="shared" si="50"/>
        <v>9</v>
      </c>
      <c r="Q132">
        <f t="shared" si="51"/>
        <v>2</v>
      </c>
      <c r="R132">
        <f t="shared" si="52"/>
        <v>7</v>
      </c>
      <c r="S132" t="str">
        <f t="shared" si="53"/>
        <v>9-2</v>
      </c>
      <c r="T132">
        <f t="shared" si="54"/>
        <v>4</v>
      </c>
      <c r="U132">
        <f t="shared" si="55"/>
        <v>1</v>
      </c>
      <c r="V132" t="str">
        <f t="shared" si="56"/>
        <v>4-1</v>
      </c>
      <c r="W132">
        <f t="shared" si="57"/>
        <v>5</v>
      </c>
      <c r="X132">
        <f t="shared" si="58"/>
        <v>1</v>
      </c>
      <c r="Y132" t="str">
        <f t="shared" si="59"/>
        <v>5-1</v>
      </c>
      <c r="Z132">
        <f t="shared" si="60"/>
        <v>100</v>
      </c>
      <c r="AA132">
        <f t="shared" si="61"/>
        <v>46</v>
      </c>
      <c r="AB132">
        <f t="shared" si="62"/>
        <v>54</v>
      </c>
      <c r="AC132">
        <f t="shared" si="63"/>
        <v>61</v>
      </c>
      <c r="AD132">
        <f t="shared" si="64"/>
        <v>27</v>
      </c>
      <c r="AE132">
        <f t="shared" si="65"/>
        <v>34</v>
      </c>
      <c r="AF132">
        <f t="shared" si="66"/>
        <v>115</v>
      </c>
      <c r="AG132">
        <f t="shared" si="67"/>
        <v>54</v>
      </c>
      <c r="AH132">
        <f t="shared" si="68"/>
        <v>61</v>
      </c>
      <c r="AI132" t="str">
        <f t="shared" si="69"/>
        <v>43-1</v>
      </c>
      <c r="AJ132" t="str">
        <f t="shared" si="70"/>
        <v>43-0</v>
      </c>
      <c r="AK132">
        <f>INDEX(Table1[runs],MATCH(AJ132,Table1[ID],0))</f>
        <v>7</v>
      </c>
      <c r="AL132">
        <f t="shared" si="71"/>
        <v>34</v>
      </c>
      <c r="AM132">
        <f>Table1[[#This Row],[Total Runs]]^2</f>
        <v>3721</v>
      </c>
      <c r="AN132" s="2">
        <f>Table1[[#This Row],[Total RA]]^2</f>
        <v>1156</v>
      </c>
      <c r="AO132" s="2">
        <f>Table1[[#This Row],[Total Wins]]+Table1[[#This Row],[Total Losses]]</f>
        <v>11</v>
      </c>
      <c r="AP132" s="2">
        <f>Table1[[#This Row],[RS^2]]/(Table1[[#This Row],[RS^2]]+Table1[[#This Row],[RA^2]])</f>
        <v>0.76296903834324381</v>
      </c>
      <c r="AQ132" s="2">
        <f>ROUND(Table1[[#This Row],[WP]]*Table1[[#This Row],[GP]],0)</f>
        <v>8</v>
      </c>
      <c r="AR132" s="2">
        <f>Table1[[#This Row],[GP]]-Table1[[#This Row],[PyThag Win]]</f>
        <v>3</v>
      </c>
      <c r="AS132" s="2" t="str">
        <f>Table1[[#This Row],[PyThag Win]]&amp;"-"&amp;Table1[[#This Row],[Pythag Loss]]</f>
        <v>8-3</v>
      </c>
    </row>
    <row r="133" spans="1:45" x14ac:dyDescent="0.2">
      <c r="A133">
        <v>100</v>
      </c>
      <c r="B133">
        <v>9</v>
      </c>
      <c r="C133">
        <v>47</v>
      </c>
      <c r="D133" s="1">
        <v>46538</v>
      </c>
      <c r="E133">
        <v>1905</v>
      </c>
      <c r="F133">
        <v>9</v>
      </c>
      <c r="G133">
        <v>5</v>
      </c>
      <c r="H133">
        <v>5</v>
      </c>
      <c r="I133" t="s">
        <v>65</v>
      </c>
      <c r="J133" t="s">
        <v>66</v>
      </c>
      <c r="K133" t="s">
        <v>13</v>
      </c>
      <c r="L133">
        <v>0</v>
      </c>
      <c r="M133">
        <v>1</v>
      </c>
      <c r="N133" t="s">
        <v>52</v>
      </c>
      <c r="O133" t="s">
        <v>75</v>
      </c>
      <c r="P133">
        <f t="shared" si="50"/>
        <v>9</v>
      </c>
      <c r="Q133">
        <f t="shared" si="51"/>
        <v>3</v>
      </c>
      <c r="R133">
        <f t="shared" si="52"/>
        <v>6</v>
      </c>
      <c r="S133" t="str">
        <f t="shared" si="53"/>
        <v>9-3</v>
      </c>
      <c r="T133">
        <f t="shared" si="54"/>
        <v>4</v>
      </c>
      <c r="U133">
        <f t="shared" si="55"/>
        <v>1</v>
      </c>
      <c r="V133" t="str">
        <f t="shared" si="56"/>
        <v>4-1</v>
      </c>
      <c r="W133">
        <f t="shared" si="57"/>
        <v>5</v>
      </c>
      <c r="X133">
        <f t="shared" si="58"/>
        <v>2</v>
      </c>
      <c r="Y133" t="str">
        <f t="shared" si="59"/>
        <v>5-2</v>
      </c>
      <c r="Z133">
        <f t="shared" si="60"/>
        <v>109</v>
      </c>
      <c r="AA133">
        <f t="shared" si="61"/>
        <v>46</v>
      </c>
      <c r="AB133">
        <f t="shared" si="62"/>
        <v>63</v>
      </c>
      <c r="AC133">
        <f t="shared" si="63"/>
        <v>66</v>
      </c>
      <c r="AD133">
        <f t="shared" si="64"/>
        <v>27</v>
      </c>
      <c r="AE133">
        <f t="shared" si="65"/>
        <v>39</v>
      </c>
      <c r="AF133">
        <f t="shared" si="66"/>
        <v>120</v>
      </c>
      <c r="AG133">
        <f t="shared" si="67"/>
        <v>54</v>
      </c>
      <c r="AH133">
        <f t="shared" si="68"/>
        <v>66</v>
      </c>
      <c r="AI133" t="str">
        <f t="shared" si="69"/>
        <v>47-0</v>
      </c>
      <c r="AJ133" t="str">
        <f t="shared" si="70"/>
        <v>47-1</v>
      </c>
      <c r="AK133">
        <f>INDEX(Table1[runs],MATCH(AJ133,Table1[ID],0))</f>
        <v>7</v>
      </c>
      <c r="AL133">
        <f t="shared" si="71"/>
        <v>41</v>
      </c>
      <c r="AM133">
        <f>Table1[[#This Row],[Total Runs]]^2</f>
        <v>4356</v>
      </c>
      <c r="AN133" s="2">
        <f>Table1[[#This Row],[Total RA]]^2</f>
        <v>1681</v>
      </c>
      <c r="AO133" s="2">
        <f>Table1[[#This Row],[Total Wins]]+Table1[[#This Row],[Total Losses]]</f>
        <v>12</v>
      </c>
      <c r="AP133" s="2">
        <f>Table1[[#This Row],[RS^2]]/(Table1[[#This Row],[RS^2]]+Table1[[#This Row],[RA^2]])</f>
        <v>0.72155043895974824</v>
      </c>
      <c r="AQ133" s="2">
        <f>ROUND(Table1[[#This Row],[WP]]*Table1[[#This Row],[GP]],0)</f>
        <v>9</v>
      </c>
      <c r="AR133" s="2">
        <f>Table1[[#This Row],[GP]]-Table1[[#This Row],[PyThag Win]]</f>
        <v>3</v>
      </c>
      <c r="AS133" s="2" t="str">
        <f>Table1[[#This Row],[PyThag Win]]&amp;"-"&amp;Table1[[#This Row],[Pythag Loss]]</f>
        <v>9-3</v>
      </c>
    </row>
    <row r="134" spans="1:45" x14ac:dyDescent="0.2">
      <c r="A134">
        <v>100</v>
      </c>
      <c r="B134">
        <v>9</v>
      </c>
      <c r="C134">
        <v>51</v>
      </c>
      <c r="D134" s="1">
        <v>46539</v>
      </c>
      <c r="E134">
        <v>1905</v>
      </c>
      <c r="F134">
        <v>9</v>
      </c>
      <c r="G134">
        <v>8</v>
      </c>
      <c r="H134">
        <v>14</v>
      </c>
      <c r="I134" t="s">
        <v>65</v>
      </c>
      <c r="J134" t="s">
        <v>66</v>
      </c>
      <c r="K134" t="s">
        <v>13</v>
      </c>
      <c r="L134">
        <v>1</v>
      </c>
      <c r="M134">
        <v>0</v>
      </c>
      <c r="N134" t="s">
        <v>52</v>
      </c>
      <c r="O134" t="s">
        <v>75</v>
      </c>
      <c r="P134">
        <f t="shared" si="50"/>
        <v>10</v>
      </c>
      <c r="Q134">
        <f t="shared" si="51"/>
        <v>3</v>
      </c>
      <c r="R134">
        <f t="shared" si="52"/>
        <v>7</v>
      </c>
      <c r="S134" t="str">
        <f t="shared" si="53"/>
        <v>10-3</v>
      </c>
      <c r="T134">
        <f t="shared" si="54"/>
        <v>4</v>
      </c>
      <c r="U134">
        <f t="shared" si="55"/>
        <v>1</v>
      </c>
      <c r="V134" t="str">
        <f t="shared" si="56"/>
        <v>4-1</v>
      </c>
      <c r="W134">
        <f t="shared" si="57"/>
        <v>6</v>
      </c>
      <c r="X134">
        <f t="shared" si="58"/>
        <v>2</v>
      </c>
      <c r="Y134" t="str">
        <f t="shared" si="59"/>
        <v>6-2</v>
      </c>
      <c r="Z134">
        <f t="shared" si="60"/>
        <v>118</v>
      </c>
      <c r="AA134">
        <f t="shared" si="61"/>
        <v>46</v>
      </c>
      <c r="AB134">
        <f t="shared" si="62"/>
        <v>72</v>
      </c>
      <c r="AC134">
        <f t="shared" si="63"/>
        <v>74</v>
      </c>
      <c r="AD134">
        <f t="shared" si="64"/>
        <v>27</v>
      </c>
      <c r="AE134">
        <f t="shared" si="65"/>
        <v>47</v>
      </c>
      <c r="AF134">
        <f t="shared" si="66"/>
        <v>134</v>
      </c>
      <c r="AG134">
        <f t="shared" si="67"/>
        <v>54</v>
      </c>
      <c r="AH134">
        <f t="shared" si="68"/>
        <v>80</v>
      </c>
      <c r="AI134" t="str">
        <f t="shared" si="69"/>
        <v>51-1</v>
      </c>
      <c r="AJ134" t="str">
        <f t="shared" si="70"/>
        <v>51-0</v>
      </c>
      <c r="AK134">
        <f>INDEX(Table1[runs],MATCH(AJ134,Table1[ID],0))</f>
        <v>5</v>
      </c>
      <c r="AL134">
        <f t="shared" si="71"/>
        <v>46</v>
      </c>
      <c r="AM134">
        <f>Table1[[#This Row],[Total Runs]]^2</f>
        <v>5476</v>
      </c>
      <c r="AN134" s="2">
        <f>Table1[[#This Row],[Total RA]]^2</f>
        <v>2116</v>
      </c>
      <c r="AO134" s="2">
        <f>Table1[[#This Row],[Total Wins]]+Table1[[#This Row],[Total Losses]]</f>
        <v>13</v>
      </c>
      <c r="AP134" s="2">
        <f>Table1[[#This Row],[RS^2]]/(Table1[[#This Row],[RS^2]]+Table1[[#This Row],[RA^2]])</f>
        <v>0.72128556375131714</v>
      </c>
      <c r="AQ134" s="2">
        <f>ROUND(Table1[[#This Row],[WP]]*Table1[[#This Row],[GP]],0)</f>
        <v>9</v>
      </c>
      <c r="AR134" s="2">
        <f>Table1[[#This Row],[GP]]-Table1[[#This Row],[PyThag Win]]</f>
        <v>4</v>
      </c>
      <c r="AS134" s="2" t="str">
        <f>Table1[[#This Row],[PyThag Win]]&amp;"-"&amp;Table1[[#This Row],[Pythag Loss]]</f>
        <v>9-4</v>
      </c>
    </row>
    <row r="135" spans="1:45" x14ac:dyDescent="0.2">
      <c r="A135">
        <v>100</v>
      </c>
      <c r="B135">
        <v>9</v>
      </c>
      <c r="C135">
        <v>58</v>
      </c>
      <c r="D135" s="1">
        <v>46542</v>
      </c>
      <c r="E135">
        <v>1905</v>
      </c>
      <c r="F135">
        <v>9</v>
      </c>
      <c r="G135">
        <v>6</v>
      </c>
      <c r="H135">
        <v>10</v>
      </c>
      <c r="I135" t="s">
        <v>65</v>
      </c>
      <c r="J135" t="s">
        <v>66</v>
      </c>
      <c r="K135" t="s">
        <v>13</v>
      </c>
      <c r="L135">
        <v>1</v>
      </c>
      <c r="M135">
        <v>0</v>
      </c>
      <c r="N135" t="s">
        <v>52</v>
      </c>
      <c r="O135" t="s">
        <v>75</v>
      </c>
      <c r="P135">
        <f t="shared" si="50"/>
        <v>11</v>
      </c>
      <c r="Q135">
        <f t="shared" si="51"/>
        <v>3</v>
      </c>
      <c r="R135">
        <f t="shared" si="52"/>
        <v>8</v>
      </c>
      <c r="S135" t="str">
        <f t="shared" si="53"/>
        <v>11-3</v>
      </c>
      <c r="T135">
        <f t="shared" si="54"/>
        <v>4</v>
      </c>
      <c r="U135">
        <f t="shared" si="55"/>
        <v>1</v>
      </c>
      <c r="V135" t="str">
        <f t="shared" si="56"/>
        <v>4-1</v>
      </c>
      <c r="W135">
        <f t="shared" si="57"/>
        <v>7</v>
      </c>
      <c r="X135">
        <f t="shared" si="58"/>
        <v>2</v>
      </c>
      <c r="Y135" t="str">
        <f t="shared" si="59"/>
        <v>7-2</v>
      </c>
      <c r="Z135">
        <f t="shared" si="60"/>
        <v>127</v>
      </c>
      <c r="AA135">
        <f t="shared" si="61"/>
        <v>46</v>
      </c>
      <c r="AB135">
        <f t="shared" si="62"/>
        <v>81</v>
      </c>
      <c r="AC135">
        <f t="shared" si="63"/>
        <v>80</v>
      </c>
      <c r="AD135">
        <f t="shared" si="64"/>
        <v>27</v>
      </c>
      <c r="AE135">
        <f t="shared" si="65"/>
        <v>53</v>
      </c>
      <c r="AF135">
        <f t="shared" si="66"/>
        <v>144</v>
      </c>
      <c r="AG135">
        <f t="shared" si="67"/>
        <v>54</v>
      </c>
      <c r="AH135">
        <f t="shared" si="68"/>
        <v>90</v>
      </c>
      <c r="AI135" t="str">
        <f t="shared" si="69"/>
        <v>58-1</v>
      </c>
      <c r="AJ135" t="str">
        <f t="shared" si="70"/>
        <v>58-0</v>
      </c>
      <c r="AK135">
        <f>INDEX(Table1[runs],MATCH(AJ135,Table1[ID],0))</f>
        <v>2</v>
      </c>
      <c r="AL135">
        <f t="shared" si="71"/>
        <v>48</v>
      </c>
      <c r="AM135">
        <f>Table1[[#This Row],[Total Runs]]^2</f>
        <v>6400</v>
      </c>
      <c r="AN135" s="2">
        <f>Table1[[#This Row],[Total RA]]^2</f>
        <v>2304</v>
      </c>
      <c r="AO135" s="2">
        <f>Table1[[#This Row],[Total Wins]]+Table1[[#This Row],[Total Losses]]</f>
        <v>14</v>
      </c>
      <c r="AP135" s="2">
        <f>Table1[[#This Row],[RS^2]]/(Table1[[#This Row],[RS^2]]+Table1[[#This Row],[RA^2]])</f>
        <v>0.73529411764705888</v>
      </c>
      <c r="AQ135" s="2">
        <f>ROUND(Table1[[#This Row],[WP]]*Table1[[#This Row],[GP]],0)</f>
        <v>10</v>
      </c>
      <c r="AR135" s="2">
        <f>Table1[[#This Row],[GP]]-Table1[[#This Row],[PyThag Win]]</f>
        <v>4</v>
      </c>
      <c r="AS135" s="2" t="str">
        <f>Table1[[#This Row],[PyThag Win]]&amp;"-"&amp;Table1[[#This Row],[Pythag Loss]]</f>
        <v>10-4</v>
      </c>
    </row>
    <row r="136" spans="1:45" x14ac:dyDescent="0.2">
      <c r="A136">
        <v>100</v>
      </c>
      <c r="B136">
        <v>9</v>
      </c>
      <c r="C136">
        <v>62</v>
      </c>
      <c r="D136" s="1">
        <v>46543</v>
      </c>
      <c r="E136">
        <v>1905</v>
      </c>
      <c r="F136">
        <v>9</v>
      </c>
      <c r="G136">
        <v>3</v>
      </c>
      <c r="H136">
        <v>10</v>
      </c>
      <c r="I136" t="s">
        <v>65</v>
      </c>
      <c r="J136" t="s">
        <v>66</v>
      </c>
      <c r="K136" t="s">
        <v>13</v>
      </c>
      <c r="L136">
        <v>0</v>
      </c>
      <c r="M136">
        <v>1</v>
      </c>
      <c r="N136" t="s">
        <v>52</v>
      </c>
      <c r="O136" t="s">
        <v>75</v>
      </c>
      <c r="P136">
        <f t="shared" si="50"/>
        <v>11</v>
      </c>
      <c r="Q136">
        <f t="shared" si="51"/>
        <v>4</v>
      </c>
      <c r="R136">
        <f t="shared" si="52"/>
        <v>7</v>
      </c>
      <c r="S136" t="str">
        <f t="shared" si="53"/>
        <v>11-4</v>
      </c>
      <c r="T136">
        <f t="shared" si="54"/>
        <v>4</v>
      </c>
      <c r="U136">
        <f t="shared" si="55"/>
        <v>1</v>
      </c>
      <c r="V136" t="str">
        <f t="shared" si="56"/>
        <v>4-1</v>
      </c>
      <c r="W136">
        <f t="shared" si="57"/>
        <v>7</v>
      </c>
      <c r="X136">
        <f t="shared" si="58"/>
        <v>3</v>
      </c>
      <c r="Y136" t="str">
        <f t="shared" si="59"/>
        <v>7-3</v>
      </c>
      <c r="Z136">
        <f t="shared" si="60"/>
        <v>136</v>
      </c>
      <c r="AA136">
        <f t="shared" si="61"/>
        <v>46</v>
      </c>
      <c r="AB136">
        <f t="shared" si="62"/>
        <v>90</v>
      </c>
      <c r="AC136">
        <f t="shared" si="63"/>
        <v>83</v>
      </c>
      <c r="AD136">
        <f t="shared" si="64"/>
        <v>27</v>
      </c>
      <c r="AE136">
        <f t="shared" si="65"/>
        <v>56</v>
      </c>
      <c r="AF136">
        <f t="shared" si="66"/>
        <v>154</v>
      </c>
      <c r="AG136">
        <f t="shared" si="67"/>
        <v>54</v>
      </c>
      <c r="AH136">
        <f t="shared" si="68"/>
        <v>100</v>
      </c>
      <c r="AI136" t="str">
        <f t="shared" si="69"/>
        <v>62-0</v>
      </c>
      <c r="AJ136" t="str">
        <f t="shared" si="70"/>
        <v>62-1</v>
      </c>
      <c r="AK136">
        <f>INDEX(Table1[runs],MATCH(AJ136,Table1[ID],0))</f>
        <v>7</v>
      </c>
      <c r="AL136">
        <f t="shared" si="71"/>
        <v>55</v>
      </c>
      <c r="AM136">
        <f>Table1[[#This Row],[Total Runs]]^2</f>
        <v>6889</v>
      </c>
      <c r="AN136" s="2">
        <f>Table1[[#This Row],[Total RA]]^2</f>
        <v>3025</v>
      </c>
      <c r="AO136" s="2">
        <f>Table1[[#This Row],[Total Wins]]+Table1[[#This Row],[Total Losses]]</f>
        <v>15</v>
      </c>
      <c r="AP136" s="2">
        <f>Table1[[#This Row],[RS^2]]/(Table1[[#This Row],[RS^2]]+Table1[[#This Row],[RA^2]])</f>
        <v>0.69487593302400641</v>
      </c>
      <c r="AQ136" s="2">
        <f>ROUND(Table1[[#This Row],[WP]]*Table1[[#This Row],[GP]],0)</f>
        <v>10</v>
      </c>
      <c r="AR136" s="2">
        <f>Table1[[#This Row],[GP]]-Table1[[#This Row],[PyThag Win]]</f>
        <v>5</v>
      </c>
      <c r="AS136" s="2" t="str">
        <f>Table1[[#This Row],[PyThag Win]]&amp;"-"&amp;Table1[[#This Row],[Pythag Loss]]</f>
        <v>10-5</v>
      </c>
    </row>
    <row r="137" spans="1:45" x14ac:dyDescent="0.2">
      <c r="A137">
        <v>100</v>
      </c>
      <c r="B137">
        <v>9</v>
      </c>
      <c r="C137">
        <v>66</v>
      </c>
      <c r="D137" s="1">
        <v>46544</v>
      </c>
      <c r="E137">
        <v>1905</v>
      </c>
      <c r="F137">
        <v>9</v>
      </c>
      <c r="G137">
        <v>4</v>
      </c>
      <c r="H137">
        <v>9</v>
      </c>
      <c r="I137" t="s">
        <v>65</v>
      </c>
      <c r="J137" t="s">
        <v>66</v>
      </c>
      <c r="K137" t="s">
        <v>13</v>
      </c>
      <c r="L137">
        <v>0</v>
      </c>
      <c r="M137">
        <v>1</v>
      </c>
      <c r="N137" t="s">
        <v>52</v>
      </c>
      <c r="O137" t="s">
        <v>75</v>
      </c>
      <c r="P137">
        <f t="shared" si="50"/>
        <v>11</v>
      </c>
      <c r="Q137">
        <f t="shared" si="51"/>
        <v>5</v>
      </c>
      <c r="R137">
        <f t="shared" si="52"/>
        <v>6</v>
      </c>
      <c r="S137" t="str">
        <f t="shared" si="53"/>
        <v>11-5</v>
      </c>
      <c r="T137">
        <f t="shared" si="54"/>
        <v>4</v>
      </c>
      <c r="U137">
        <f t="shared" si="55"/>
        <v>1</v>
      </c>
      <c r="V137" t="str">
        <f t="shared" si="56"/>
        <v>4-1</v>
      </c>
      <c r="W137">
        <f t="shared" si="57"/>
        <v>7</v>
      </c>
      <c r="X137">
        <f t="shared" si="58"/>
        <v>4</v>
      </c>
      <c r="Y137" t="str">
        <f t="shared" si="59"/>
        <v>7-4</v>
      </c>
      <c r="Z137">
        <f t="shared" si="60"/>
        <v>145</v>
      </c>
      <c r="AA137">
        <f t="shared" si="61"/>
        <v>46</v>
      </c>
      <c r="AB137">
        <f t="shared" si="62"/>
        <v>99</v>
      </c>
      <c r="AC137">
        <f t="shared" si="63"/>
        <v>87</v>
      </c>
      <c r="AD137">
        <f t="shared" si="64"/>
        <v>27</v>
      </c>
      <c r="AE137">
        <f t="shared" si="65"/>
        <v>60</v>
      </c>
      <c r="AF137">
        <f t="shared" si="66"/>
        <v>163</v>
      </c>
      <c r="AG137">
        <f t="shared" si="67"/>
        <v>54</v>
      </c>
      <c r="AH137">
        <f t="shared" si="68"/>
        <v>109</v>
      </c>
      <c r="AI137" t="str">
        <f t="shared" si="69"/>
        <v>66-0</v>
      </c>
      <c r="AJ137" t="str">
        <f t="shared" si="70"/>
        <v>66-1</v>
      </c>
      <c r="AK137">
        <f>INDEX(Table1[runs],MATCH(AJ137,Table1[ID],0))</f>
        <v>5</v>
      </c>
      <c r="AL137">
        <f t="shared" si="71"/>
        <v>60</v>
      </c>
      <c r="AM137">
        <f>Table1[[#This Row],[Total Runs]]^2</f>
        <v>7569</v>
      </c>
      <c r="AN137" s="2">
        <f>Table1[[#This Row],[Total RA]]^2</f>
        <v>3600</v>
      </c>
      <c r="AO137" s="2">
        <f>Table1[[#This Row],[Total Wins]]+Table1[[#This Row],[Total Losses]]</f>
        <v>16</v>
      </c>
      <c r="AP137" s="2">
        <f>Table1[[#This Row],[RS^2]]/(Table1[[#This Row],[RS^2]]+Table1[[#This Row],[RA^2]])</f>
        <v>0.67767929089444001</v>
      </c>
      <c r="AQ137" s="2">
        <f>ROUND(Table1[[#This Row],[WP]]*Table1[[#This Row],[GP]],0)</f>
        <v>11</v>
      </c>
      <c r="AR137" s="2">
        <f>Table1[[#This Row],[GP]]-Table1[[#This Row],[PyThag Win]]</f>
        <v>5</v>
      </c>
      <c r="AS137" s="2" t="str">
        <f>Table1[[#This Row],[PyThag Win]]&amp;"-"&amp;Table1[[#This Row],[Pythag Loss]]</f>
        <v>11-5</v>
      </c>
    </row>
    <row r="138" spans="1:45" x14ac:dyDescent="0.2">
      <c r="A138">
        <v>100</v>
      </c>
      <c r="B138">
        <v>9</v>
      </c>
      <c r="C138">
        <v>69</v>
      </c>
      <c r="D138" s="1">
        <v>46547</v>
      </c>
      <c r="E138">
        <v>1905</v>
      </c>
      <c r="F138">
        <v>9</v>
      </c>
      <c r="G138">
        <v>0</v>
      </c>
      <c r="H138">
        <v>3</v>
      </c>
      <c r="I138" t="s">
        <v>65</v>
      </c>
      <c r="J138" t="s">
        <v>66</v>
      </c>
      <c r="K138" t="s">
        <v>12</v>
      </c>
      <c r="L138">
        <v>0</v>
      </c>
      <c r="M138">
        <v>1</v>
      </c>
      <c r="N138" t="s">
        <v>52</v>
      </c>
      <c r="O138" t="s">
        <v>75</v>
      </c>
      <c r="P138">
        <f t="shared" si="50"/>
        <v>11</v>
      </c>
      <c r="Q138">
        <f t="shared" si="51"/>
        <v>6</v>
      </c>
      <c r="R138">
        <f t="shared" si="52"/>
        <v>5</v>
      </c>
      <c r="S138" t="str">
        <f t="shared" si="53"/>
        <v>11-6</v>
      </c>
      <c r="T138">
        <f t="shared" si="54"/>
        <v>4</v>
      </c>
      <c r="U138">
        <f t="shared" si="55"/>
        <v>2</v>
      </c>
      <c r="V138" t="str">
        <f t="shared" si="56"/>
        <v>4-2</v>
      </c>
      <c r="W138">
        <f t="shared" si="57"/>
        <v>7</v>
      </c>
      <c r="X138">
        <f t="shared" si="58"/>
        <v>4</v>
      </c>
      <c r="Y138" t="str">
        <f t="shared" si="59"/>
        <v>7-4</v>
      </c>
      <c r="Z138">
        <f t="shared" si="60"/>
        <v>154</v>
      </c>
      <c r="AA138">
        <f t="shared" si="61"/>
        <v>55</v>
      </c>
      <c r="AB138">
        <f t="shared" si="62"/>
        <v>99</v>
      </c>
      <c r="AC138">
        <f t="shared" si="63"/>
        <v>87</v>
      </c>
      <c r="AD138">
        <f t="shared" si="64"/>
        <v>27</v>
      </c>
      <c r="AE138">
        <f t="shared" si="65"/>
        <v>60</v>
      </c>
      <c r="AF138">
        <f t="shared" si="66"/>
        <v>166</v>
      </c>
      <c r="AG138">
        <f t="shared" si="67"/>
        <v>57</v>
      </c>
      <c r="AH138">
        <f t="shared" si="68"/>
        <v>109</v>
      </c>
      <c r="AI138" t="str">
        <f t="shared" si="69"/>
        <v>69-0</v>
      </c>
      <c r="AJ138" t="str">
        <f t="shared" si="70"/>
        <v>69-1</v>
      </c>
      <c r="AK138">
        <f>INDEX(Table1[runs],MATCH(AJ138,Table1[ID],0))</f>
        <v>9</v>
      </c>
      <c r="AL138">
        <f t="shared" si="71"/>
        <v>69</v>
      </c>
      <c r="AM138">
        <f>Table1[[#This Row],[Total Runs]]^2</f>
        <v>7569</v>
      </c>
      <c r="AN138" s="2">
        <f>Table1[[#This Row],[Total RA]]^2</f>
        <v>4761</v>
      </c>
      <c r="AO138" s="2">
        <f>Table1[[#This Row],[Total Wins]]+Table1[[#This Row],[Total Losses]]</f>
        <v>17</v>
      </c>
      <c r="AP138" s="2">
        <f>Table1[[#This Row],[RS^2]]/(Table1[[#This Row],[RS^2]]+Table1[[#This Row],[RA^2]])</f>
        <v>0.61386861313868613</v>
      </c>
      <c r="AQ138" s="2">
        <f>ROUND(Table1[[#This Row],[WP]]*Table1[[#This Row],[GP]],0)</f>
        <v>10</v>
      </c>
      <c r="AR138" s="2">
        <f>Table1[[#This Row],[GP]]-Table1[[#This Row],[PyThag Win]]</f>
        <v>7</v>
      </c>
      <c r="AS138" s="2" t="str">
        <f>Table1[[#This Row],[PyThag Win]]&amp;"-"&amp;Table1[[#This Row],[Pythag Loss]]</f>
        <v>10-7</v>
      </c>
    </row>
    <row r="139" spans="1:45" x14ac:dyDescent="0.2">
      <c r="A139">
        <v>100</v>
      </c>
      <c r="B139">
        <v>9</v>
      </c>
      <c r="C139">
        <v>73</v>
      </c>
      <c r="D139" s="1">
        <v>46548</v>
      </c>
      <c r="E139">
        <v>1905</v>
      </c>
      <c r="F139">
        <v>9</v>
      </c>
      <c r="G139">
        <v>9</v>
      </c>
      <c r="H139">
        <v>14</v>
      </c>
      <c r="I139" t="s">
        <v>65</v>
      </c>
      <c r="J139" t="s">
        <v>66</v>
      </c>
      <c r="K139" t="s">
        <v>12</v>
      </c>
      <c r="L139">
        <v>1</v>
      </c>
      <c r="M139">
        <v>0</v>
      </c>
      <c r="N139" t="s">
        <v>52</v>
      </c>
      <c r="O139" t="s">
        <v>75</v>
      </c>
      <c r="P139">
        <f t="shared" si="50"/>
        <v>12</v>
      </c>
      <c r="Q139">
        <f t="shared" si="51"/>
        <v>6</v>
      </c>
      <c r="R139">
        <f t="shared" si="52"/>
        <v>6</v>
      </c>
      <c r="S139" t="str">
        <f t="shared" si="53"/>
        <v>12-6</v>
      </c>
      <c r="T139">
        <f t="shared" si="54"/>
        <v>5</v>
      </c>
      <c r="U139">
        <f t="shared" si="55"/>
        <v>2</v>
      </c>
      <c r="V139" t="str">
        <f t="shared" si="56"/>
        <v>5-2</v>
      </c>
      <c r="W139">
        <f t="shared" si="57"/>
        <v>7</v>
      </c>
      <c r="X139">
        <f t="shared" si="58"/>
        <v>4</v>
      </c>
      <c r="Y139" t="str">
        <f t="shared" si="59"/>
        <v>7-4</v>
      </c>
      <c r="Z139">
        <f t="shared" si="60"/>
        <v>163</v>
      </c>
      <c r="AA139">
        <f t="shared" si="61"/>
        <v>64</v>
      </c>
      <c r="AB139">
        <f t="shared" si="62"/>
        <v>99</v>
      </c>
      <c r="AC139">
        <f t="shared" si="63"/>
        <v>96</v>
      </c>
      <c r="AD139">
        <f t="shared" si="64"/>
        <v>36</v>
      </c>
      <c r="AE139">
        <f t="shared" si="65"/>
        <v>60</v>
      </c>
      <c r="AF139">
        <f t="shared" si="66"/>
        <v>180</v>
      </c>
      <c r="AG139">
        <f t="shared" si="67"/>
        <v>71</v>
      </c>
      <c r="AH139">
        <f t="shared" si="68"/>
        <v>109</v>
      </c>
      <c r="AI139" t="str">
        <f t="shared" si="69"/>
        <v>73-1</v>
      </c>
      <c r="AJ139" t="str">
        <f t="shared" si="70"/>
        <v>73-0</v>
      </c>
      <c r="AK139">
        <f>INDEX(Table1[runs],MATCH(AJ139,Table1[ID],0))</f>
        <v>8</v>
      </c>
      <c r="AL139">
        <f t="shared" si="71"/>
        <v>77</v>
      </c>
      <c r="AM139">
        <f>Table1[[#This Row],[Total Runs]]^2</f>
        <v>9216</v>
      </c>
      <c r="AN139" s="2">
        <f>Table1[[#This Row],[Total RA]]^2</f>
        <v>5929</v>
      </c>
      <c r="AO139" s="2">
        <f>Table1[[#This Row],[Total Wins]]+Table1[[#This Row],[Total Losses]]</f>
        <v>18</v>
      </c>
      <c r="AP139" s="2">
        <f>Table1[[#This Row],[RS^2]]/(Table1[[#This Row],[RS^2]]+Table1[[#This Row],[RA^2]])</f>
        <v>0.6085176625949158</v>
      </c>
      <c r="AQ139" s="2">
        <f>ROUND(Table1[[#This Row],[WP]]*Table1[[#This Row],[GP]],0)</f>
        <v>11</v>
      </c>
      <c r="AR139" s="2">
        <f>Table1[[#This Row],[GP]]-Table1[[#This Row],[PyThag Win]]</f>
        <v>7</v>
      </c>
      <c r="AS139" s="2" t="str">
        <f>Table1[[#This Row],[PyThag Win]]&amp;"-"&amp;Table1[[#This Row],[Pythag Loss]]</f>
        <v>11-7</v>
      </c>
    </row>
    <row r="140" spans="1:45" x14ac:dyDescent="0.2">
      <c r="A140">
        <v>100</v>
      </c>
      <c r="B140">
        <v>9</v>
      </c>
      <c r="C140">
        <v>77</v>
      </c>
      <c r="D140" s="1">
        <v>46549</v>
      </c>
      <c r="E140">
        <v>1905</v>
      </c>
      <c r="F140">
        <v>9</v>
      </c>
      <c r="G140">
        <v>2</v>
      </c>
      <c r="H140">
        <v>6</v>
      </c>
      <c r="I140" t="s">
        <v>65</v>
      </c>
      <c r="J140" t="s">
        <v>66</v>
      </c>
      <c r="K140" t="s">
        <v>12</v>
      </c>
      <c r="L140">
        <v>0</v>
      </c>
      <c r="M140">
        <v>1</v>
      </c>
      <c r="N140" t="s">
        <v>52</v>
      </c>
      <c r="O140" t="s">
        <v>75</v>
      </c>
      <c r="P140">
        <f t="shared" si="50"/>
        <v>12</v>
      </c>
      <c r="Q140">
        <f t="shared" si="51"/>
        <v>7</v>
      </c>
      <c r="R140">
        <f t="shared" si="52"/>
        <v>5</v>
      </c>
      <c r="S140" t="str">
        <f t="shared" si="53"/>
        <v>12-7</v>
      </c>
      <c r="T140">
        <f t="shared" si="54"/>
        <v>5</v>
      </c>
      <c r="U140">
        <f t="shared" si="55"/>
        <v>3</v>
      </c>
      <c r="V140" t="str">
        <f t="shared" si="56"/>
        <v>5-3</v>
      </c>
      <c r="W140">
        <f t="shared" si="57"/>
        <v>7</v>
      </c>
      <c r="X140">
        <f t="shared" si="58"/>
        <v>4</v>
      </c>
      <c r="Y140" t="str">
        <f t="shared" si="59"/>
        <v>7-4</v>
      </c>
      <c r="Z140">
        <f t="shared" si="60"/>
        <v>172</v>
      </c>
      <c r="AA140">
        <f t="shared" si="61"/>
        <v>73</v>
      </c>
      <c r="AB140">
        <f t="shared" si="62"/>
        <v>99</v>
      </c>
      <c r="AC140">
        <f t="shared" si="63"/>
        <v>98</v>
      </c>
      <c r="AD140">
        <f t="shared" si="64"/>
        <v>38</v>
      </c>
      <c r="AE140">
        <f t="shared" si="65"/>
        <v>60</v>
      </c>
      <c r="AF140">
        <f t="shared" si="66"/>
        <v>186</v>
      </c>
      <c r="AG140">
        <f t="shared" si="67"/>
        <v>77</v>
      </c>
      <c r="AH140">
        <f t="shared" si="68"/>
        <v>109</v>
      </c>
      <c r="AI140" t="str">
        <f t="shared" si="69"/>
        <v>77-0</v>
      </c>
      <c r="AJ140" t="str">
        <f t="shared" si="70"/>
        <v>77-1</v>
      </c>
      <c r="AK140">
        <f>INDEX(Table1[runs],MATCH(AJ140,Table1[ID],0))</f>
        <v>9</v>
      </c>
      <c r="AL140">
        <f t="shared" si="71"/>
        <v>86</v>
      </c>
      <c r="AM140">
        <f>Table1[[#This Row],[Total Runs]]^2</f>
        <v>9604</v>
      </c>
      <c r="AN140" s="2">
        <f>Table1[[#This Row],[Total RA]]^2</f>
        <v>7396</v>
      </c>
      <c r="AO140" s="2">
        <f>Table1[[#This Row],[Total Wins]]+Table1[[#This Row],[Total Losses]]</f>
        <v>19</v>
      </c>
      <c r="AP140" s="2">
        <f>Table1[[#This Row],[RS^2]]/(Table1[[#This Row],[RS^2]]+Table1[[#This Row],[RA^2]])</f>
        <v>0.56494117647058828</v>
      </c>
      <c r="AQ140" s="2">
        <f>ROUND(Table1[[#This Row],[WP]]*Table1[[#This Row],[GP]],0)</f>
        <v>11</v>
      </c>
      <c r="AR140" s="2">
        <f>Table1[[#This Row],[GP]]-Table1[[#This Row],[PyThag Win]]</f>
        <v>8</v>
      </c>
      <c r="AS140" s="2" t="str">
        <f>Table1[[#This Row],[PyThag Win]]&amp;"-"&amp;Table1[[#This Row],[Pythag Loss]]</f>
        <v>11-8</v>
      </c>
    </row>
    <row r="141" spans="1:45" x14ac:dyDescent="0.2">
      <c r="A141">
        <v>100</v>
      </c>
      <c r="B141">
        <v>9</v>
      </c>
      <c r="C141">
        <v>82</v>
      </c>
      <c r="D141" s="1">
        <v>46552</v>
      </c>
      <c r="E141">
        <v>1905</v>
      </c>
      <c r="F141">
        <v>9</v>
      </c>
      <c r="G141">
        <v>8</v>
      </c>
      <c r="H141">
        <v>11</v>
      </c>
      <c r="I141" t="s">
        <v>65</v>
      </c>
      <c r="J141" t="s">
        <v>66</v>
      </c>
      <c r="K141" t="s">
        <v>13</v>
      </c>
      <c r="L141">
        <v>1</v>
      </c>
      <c r="M141">
        <v>0</v>
      </c>
      <c r="N141" t="s">
        <v>52</v>
      </c>
      <c r="O141" t="s">
        <v>75</v>
      </c>
      <c r="P141">
        <f t="shared" si="50"/>
        <v>13</v>
      </c>
      <c r="Q141">
        <f t="shared" si="51"/>
        <v>7</v>
      </c>
      <c r="R141">
        <f t="shared" si="52"/>
        <v>6</v>
      </c>
      <c r="S141" t="str">
        <f t="shared" si="53"/>
        <v>13-7</v>
      </c>
      <c r="T141">
        <f t="shared" si="54"/>
        <v>5</v>
      </c>
      <c r="U141">
        <f t="shared" si="55"/>
        <v>3</v>
      </c>
      <c r="V141" t="str">
        <f t="shared" si="56"/>
        <v>5-3</v>
      </c>
      <c r="W141">
        <f t="shared" si="57"/>
        <v>8</v>
      </c>
      <c r="X141">
        <f t="shared" si="58"/>
        <v>4</v>
      </c>
      <c r="Y141" t="str">
        <f t="shared" si="59"/>
        <v>8-4</v>
      </c>
      <c r="Z141">
        <f t="shared" si="60"/>
        <v>181</v>
      </c>
      <c r="AA141">
        <f t="shared" si="61"/>
        <v>73</v>
      </c>
      <c r="AB141">
        <f t="shared" si="62"/>
        <v>108</v>
      </c>
      <c r="AC141">
        <f t="shared" si="63"/>
        <v>106</v>
      </c>
      <c r="AD141">
        <f t="shared" si="64"/>
        <v>38</v>
      </c>
      <c r="AE141">
        <f t="shared" si="65"/>
        <v>68</v>
      </c>
      <c r="AF141">
        <f t="shared" si="66"/>
        <v>197</v>
      </c>
      <c r="AG141">
        <f t="shared" si="67"/>
        <v>77</v>
      </c>
      <c r="AH141">
        <f t="shared" si="68"/>
        <v>120</v>
      </c>
      <c r="AI141" t="str">
        <f t="shared" si="69"/>
        <v>82-1</v>
      </c>
      <c r="AJ141" t="str">
        <f t="shared" si="70"/>
        <v>82-0</v>
      </c>
      <c r="AK141">
        <f>INDEX(Table1[runs],MATCH(AJ141,Table1[ID],0))</f>
        <v>5</v>
      </c>
      <c r="AL141">
        <f t="shared" si="71"/>
        <v>91</v>
      </c>
      <c r="AM141">
        <f>Table1[[#This Row],[Total Runs]]^2</f>
        <v>11236</v>
      </c>
      <c r="AN141" s="2">
        <f>Table1[[#This Row],[Total RA]]^2</f>
        <v>8281</v>
      </c>
      <c r="AO141" s="2">
        <f>Table1[[#This Row],[Total Wins]]+Table1[[#This Row],[Total Losses]]</f>
        <v>20</v>
      </c>
      <c r="AP141" s="2">
        <f>Table1[[#This Row],[RS^2]]/(Table1[[#This Row],[RS^2]]+Table1[[#This Row],[RA^2]])</f>
        <v>0.57570323307885429</v>
      </c>
      <c r="AQ141" s="2">
        <f>ROUND(Table1[[#This Row],[WP]]*Table1[[#This Row],[GP]],0)</f>
        <v>12</v>
      </c>
      <c r="AR141" s="2">
        <f>Table1[[#This Row],[GP]]-Table1[[#This Row],[PyThag Win]]</f>
        <v>8</v>
      </c>
      <c r="AS141" s="2" t="str">
        <f>Table1[[#This Row],[PyThag Win]]&amp;"-"&amp;Table1[[#This Row],[Pythag Loss]]</f>
        <v>12-8</v>
      </c>
    </row>
    <row r="142" spans="1:45" x14ac:dyDescent="0.2">
      <c r="A142">
        <v>100</v>
      </c>
      <c r="B142">
        <v>9</v>
      </c>
      <c r="C142">
        <v>85</v>
      </c>
      <c r="D142" s="1">
        <v>46553</v>
      </c>
      <c r="E142">
        <v>1905</v>
      </c>
      <c r="F142">
        <v>9</v>
      </c>
      <c r="G142">
        <v>15</v>
      </c>
      <c r="H142">
        <v>17</v>
      </c>
      <c r="I142" t="s">
        <v>65</v>
      </c>
      <c r="J142" t="s">
        <v>66</v>
      </c>
      <c r="K142" t="s">
        <v>13</v>
      </c>
      <c r="L142">
        <v>1</v>
      </c>
      <c r="M142">
        <v>0</v>
      </c>
      <c r="N142" t="s">
        <v>52</v>
      </c>
      <c r="O142" t="s">
        <v>75</v>
      </c>
      <c r="P142">
        <f t="shared" si="50"/>
        <v>14</v>
      </c>
      <c r="Q142">
        <f t="shared" si="51"/>
        <v>7</v>
      </c>
      <c r="R142">
        <f t="shared" si="52"/>
        <v>7</v>
      </c>
      <c r="S142" t="str">
        <f t="shared" si="53"/>
        <v>14-7</v>
      </c>
      <c r="T142">
        <f t="shared" si="54"/>
        <v>5</v>
      </c>
      <c r="U142">
        <f t="shared" si="55"/>
        <v>3</v>
      </c>
      <c r="V142" t="str">
        <f t="shared" si="56"/>
        <v>5-3</v>
      </c>
      <c r="W142">
        <f t="shared" si="57"/>
        <v>9</v>
      </c>
      <c r="X142">
        <f t="shared" si="58"/>
        <v>4</v>
      </c>
      <c r="Y142" t="str">
        <f t="shared" si="59"/>
        <v>9-4</v>
      </c>
      <c r="Z142">
        <f t="shared" si="60"/>
        <v>190</v>
      </c>
      <c r="AA142">
        <f t="shared" si="61"/>
        <v>73</v>
      </c>
      <c r="AB142">
        <f t="shared" si="62"/>
        <v>117</v>
      </c>
      <c r="AC142">
        <f t="shared" si="63"/>
        <v>121</v>
      </c>
      <c r="AD142">
        <f t="shared" si="64"/>
        <v>38</v>
      </c>
      <c r="AE142">
        <f t="shared" si="65"/>
        <v>83</v>
      </c>
      <c r="AF142">
        <f t="shared" si="66"/>
        <v>214</v>
      </c>
      <c r="AG142">
        <f t="shared" si="67"/>
        <v>77</v>
      </c>
      <c r="AH142">
        <f t="shared" si="68"/>
        <v>137</v>
      </c>
      <c r="AI142" t="str">
        <f t="shared" si="69"/>
        <v>85-1</v>
      </c>
      <c r="AJ142" t="str">
        <f t="shared" si="70"/>
        <v>85-0</v>
      </c>
      <c r="AK142">
        <f>INDEX(Table1[runs],MATCH(AJ142,Table1[ID],0))</f>
        <v>3</v>
      </c>
      <c r="AL142">
        <f t="shared" si="71"/>
        <v>94</v>
      </c>
      <c r="AM142">
        <f>Table1[[#This Row],[Total Runs]]^2</f>
        <v>14641</v>
      </c>
      <c r="AN142" s="2">
        <f>Table1[[#This Row],[Total RA]]^2</f>
        <v>8836</v>
      </c>
      <c r="AO142" s="2">
        <f>Table1[[#This Row],[Total Wins]]+Table1[[#This Row],[Total Losses]]</f>
        <v>21</v>
      </c>
      <c r="AP142" s="2">
        <f>Table1[[#This Row],[RS^2]]/(Table1[[#This Row],[RS^2]]+Table1[[#This Row],[RA^2]])</f>
        <v>0.6236316394769349</v>
      </c>
      <c r="AQ142" s="2">
        <f>ROUND(Table1[[#This Row],[WP]]*Table1[[#This Row],[GP]],0)</f>
        <v>13</v>
      </c>
      <c r="AR142" s="2">
        <f>Table1[[#This Row],[GP]]-Table1[[#This Row],[PyThag Win]]</f>
        <v>8</v>
      </c>
      <c r="AS142" s="2" t="str">
        <f>Table1[[#This Row],[PyThag Win]]&amp;"-"&amp;Table1[[#This Row],[Pythag Loss]]</f>
        <v>13-8</v>
      </c>
    </row>
    <row r="143" spans="1:45" x14ac:dyDescent="0.2">
      <c r="A143">
        <v>100</v>
      </c>
      <c r="B143">
        <v>9</v>
      </c>
      <c r="C143">
        <v>89</v>
      </c>
      <c r="D143" s="1">
        <v>46554</v>
      </c>
      <c r="E143">
        <v>1905</v>
      </c>
      <c r="F143">
        <v>9</v>
      </c>
      <c r="G143">
        <v>6</v>
      </c>
      <c r="H143">
        <v>8</v>
      </c>
      <c r="I143" t="s">
        <v>65</v>
      </c>
      <c r="J143" t="s">
        <v>66</v>
      </c>
      <c r="K143" t="s">
        <v>13</v>
      </c>
      <c r="L143">
        <v>1</v>
      </c>
      <c r="M143">
        <v>0</v>
      </c>
      <c r="N143" t="s">
        <v>52</v>
      </c>
      <c r="O143" t="s">
        <v>75</v>
      </c>
      <c r="P143">
        <f t="shared" si="50"/>
        <v>15</v>
      </c>
      <c r="Q143">
        <f t="shared" si="51"/>
        <v>7</v>
      </c>
      <c r="R143">
        <f t="shared" si="52"/>
        <v>8</v>
      </c>
      <c r="S143" t="str">
        <f t="shared" si="53"/>
        <v>15-7</v>
      </c>
      <c r="T143">
        <f t="shared" si="54"/>
        <v>5</v>
      </c>
      <c r="U143">
        <f t="shared" si="55"/>
        <v>3</v>
      </c>
      <c r="V143" t="str">
        <f t="shared" si="56"/>
        <v>5-3</v>
      </c>
      <c r="W143">
        <f t="shared" si="57"/>
        <v>10</v>
      </c>
      <c r="X143">
        <f t="shared" si="58"/>
        <v>4</v>
      </c>
      <c r="Y143" t="str">
        <f t="shared" si="59"/>
        <v>10-4</v>
      </c>
      <c r="Z143">
        <f t="shared" si="60"/>
        <v>199</v>
      </c>
      <c r="AA143">
        <f t="shared" si="61"/>
        <v>73</v>
      </c>
      <c r="AB143">
        <f t="shared" si="62"/>
        <v>126</v>
      </c>
      <c r="AC143">
        <f t="shared" si="63"/>
        <v>127</v>
      </c>
      <c r="AD143">
        <f t="shared" si="64"/>
        <v>38</v>
      </c>
      <c r="AE143">
        <f t="shared" si="65"/>
        <v>89</v>
      </c>
      <c r="AF143">
        <f t="shared" si="66"/>
        <v>222</v>
      </c>
      <c r="AG143">
        <f t="shared" si="67"/>
        <v>77</v>
      </c>
      <c r="AH143">
        <f t="shared" si="68"/>
        <v>145</v>
      </c>
      <c r="AI143" t="str">
        <f t="shared" si="69"/>
        <v>89-1</v>
      </c>
      <c r="AJ143" t="str">
        <f t="shared" si="70"/>
        <v>89-0</v>
      </c>
      <c r="AK143">
        <f>INDEX(Table1[runs],MATCH(AJ143,Table1[ID],0))</f>
        <v>2</v>
      </c>
      <c r="AL143">
        <f t="shared" si="71"/>
        <v>96</v>
      </c>
      <c r="AM143">
        <f>Table1[[#This Row],[Total Runs]]^2</f>
        <v>16129</v>
      </c>
      <c r="AN143" s="2">
        <f>Table1[[#This Row],[Total RA]]^2</f>
        <v>9216</v>
      </c>
      <c r="AO143" s="2">
        <f>Table1[[#This Row],[Total Wins]]+Table1[[#This Row],[Total Losses]]</f>
        <v>22</v>
      </c>
      <c r="AP143" s="2">
        <f>Table1[[#This Row],[RS^2]]/(Table1[[#This Row],[RS^2]]+Table1[[#This Row],[RA^2]])</f>
        <v>0.63637798382323929</v>
      </c>
      <c r="AQ143" s="2">
        <f>ROUND(Table1[[#This Row],[WP]]*Table1[[#This Row],[GP]],0)</f>
        <v>14</v>
      </c>
      <c r="AR143" s="2">
        <f>Table1[[#This Row],[GP]]-Table1[[#This Row],[PyThag Win]]</f>
        <v>8</v>
      </c>
      <c r="AS143" s="2" t="str">
        <f>Table1[[#This Row],[PyThag Win]]&amp;"-"&amp;Table1[[#This Row],[Pythag Loss]]</f>
        <v>14-8</v>
      </c>
    </row>
    <row r="144" spans="1:45" x14ac:dyDescent="0.2">
      <c r="A144">
        <v>100</v>
      </c>
      <c r="B144">
        <v>9</v>
      </c>
      <c r="C144">
        <v>93</v>
      </c>
      <c r="D144" s="1">
        <v>46555</v>
      </c>
      <c r="E144">
        <v>1905</v>
      </c>
      <c r="F144">
        <v>9</v>
      </c>
      <c r="G144">
        <v>4</v>
      </c>
      <c r="H144">
        <v>8</v>
      </c>
      <c r="I144" t="s">
        <v>65</v>
      </c>
      <c r="J144" t="s">
        <v>66</v>
      </c>
      <c r="K144" t="s">
        <v>13</v>
      </c>
      <c r="L144">
        <v>1</v>
      </c>
      <c r="M144">
        <v>0</v>
      </c>
      <c r="N144" t="s">
        <v>52</v>
      </c>
      <c r="O144" t="s">
        <v>75</v>
      </c>
      <c r="P144">
        <f t="shared" si="50"/>
        <v>16</v>
      </c>
      <c r="Q144">
        <f t="shared" si="51"/>
        <v>7</v>
      </c>
      <c r="R144">
        <f t="shared" si="52"/>
        <v>9</v>
      </c>
      <c r="S144" t="str">
        <f t="shared" si="53"/>
        <v>16-7</v>
      </c>
      <c r="T144">
        <f t="shared" si="54"/>
        <v>5</v>
      </c>
      <c r="U144">
        <f t="shared" si="55"/>
        <v>3</v>
      </c>
      <c r="V144" t="str">
        <f t="shared" si="56"/>
        <v>5-3</v>
      </c>
      <c r="W144">
        <f t="shared" si="57"/>
        <v>11</v>
      </c>
      <c r="X144">
        <f t="shared" si="58"/>
        <v>4</v>
      </c>
      <c r="Y144" t="str">
        <f t="shared" si="59"/>
        <v>11-4</v>
      </c>
      <c r="Z144">
        <f t="shared" si="60"/>
        <v>208</v>
      </c>
      <c r="AA144">
        <f t="shared" si="61"/>
        <v>73</v>
      </c>
      <c r="AB144">
        <f t="shared" si="62"/>
        <v>135</v>
      </c>
      <c r="AC144">
        <f t="shared" si="63"/>
        <v>131</v>
      </c>
      <c r="AD144">
        <f t="shared" si="64"/>
        <v>38</v>
      </c>
      <c r="AE144">
        <f t="shared" si="65"/>
        <v>93</v>
      </c>
      <c r="AF144">
        <f t="shared" si="66"/>
        <v>230</v>
      </c>
      <c r="AG144">
        <f t="shared" si="67"/>
        <v>77</v>
      </c>
      <c r="AH144">
        <f t="shared" si="68"/>
        <v>153</v>
      </c>
      <c r="AI144" t="str">
        <f t="shared" si="69"/>
        <v>93-1</v>
      </c>
      <c r="AJ144" t="str">
        <f t="shared" si="70"/>
        <v>93-0</v>
      </c>
      <c r="AK144">
        <f>INDEX(Table1[runs],MATCH(AJ144,Table1[ID],0))</f>
        <v>1</v>
      </c>
      <c r="AL144">
        <f t="shared" si="71"/>
        <v>97</v>
      </c>
      <c r="AM144">
        <f>Table1[[#This Row],[Total Runs]]^2</f>
        <v>17161</v>
      </c>
      <c r="AN144" s="2">
        <f>Table1[[#This Row],[Total RA]]^2</f>
        <v>9409</v>
      </c>
      <c r="AO144" s="2">
        <f>Table1[[#This Row],[Total Wins]]+Table1[[#This Row],[Total Losses]]</f>
        <v>23</v>
      </c>
      <c r="AP144" s="2">
        <f>Table1[[#This Row],[RS^2]]/(Table1[[#This Row],[RS^2]]+Table1[[#This Row],[RA^2]])</f>
        <v>0.64587881068874675</v>
      </c>
      <c r="AQ144" s="2">
        <f>ROUND(Table1[[#This Row],[WP]]*Table1[[#This Row],[GP]],0)</f>
        <v>15</v>
      </c>
      <c r="AR144" s="2">
        <f>Table1[[#This Row],[GP]]-Table1[[#This Row],[PyThag Win]]</f>
        <v>8</v>
      </c>
      <c r="AS144" s="2" t="str">
        <f>Table1[[#This Row],[PyThag Win]]&amp;"-"&amp;Table1[[#This Row],[Pythag Loss]]</f>
        <v>15-8</v>
      </c>
    </row>
    <row r="145" spans="1:45" x14ac:dyDescent="0.2">
      <c r="A145">
        <v>100</v>
      </c>
      <c r="B145">
        <v>9</v>
      </c>
      <c r="C145">
        <v>96</v>
      </c>
      <c r="D145" s="1">
        <v>46557</v>
      </c>
      <c r="E145">
        <v>1905</v>
      </c>
      <c r="F145">
        <v>9</v>
      </c>
      <c r="G145">
        <v>6</v>
      </c>
      <c r="H145">
        <v>9</v>
      </c>
      <c r="I145" t="s">
        <v>65</v>
      </c>
      <c r="J145" t="s">
        <v>66</v>
      </c>
      <c r="K145" t="s">
        <v>12</v>
      </c>
      <c r="L145">
        <v>1</v>
      </c>
      <c r="M145">
        <v>0</v>
      </c>
      <c r="N145" t="s">
        <v>52</v>
      </c>
      <c r="O145" t="s">
        <v>75</v>
      </c>
      <c r="P145">
        <f t="shared" si="50"/>
        <v>17</v>
      </c>
      <c r="Q145">
        <f t="shared" si="51"/>
        <v>7</v>
      </c>
      <c r="R145">
        <f t="shared" si="52"/>
        <v>10</v>
      </c>
      <c r="S145" t="str">
        <f t="shared" si="53"/>
        <v>17-7</v>
      </c>
      <c r="T145">
        <f t="shared" si="54"/>
        <v>6</v>
      </c>
      <c r="U145">
        <f t="shared" si="55"/>
        <v>3</v>
      </c>
      <c r="V145" t="str">
        <f t="shared" si="56"/>
        <v>6-3</v>
      </c>
      <c r="W145">
        <f t="shared" si="57"/>
        <v>11</v>
      </c>
      <c r="X145">
        <f t="shared" si="58"/>
        <v>4</v>
      </c>
      <c r="Y145" t="str">
        <f t="shared" si="59"/>
        <v>11-4</v>
      </c>
      <c r="Z145">
        <f t="shared" si="60"/>
        <v>217</v>
      </c>
      <c r="AA145">
        <f t="shared" si="61"/>
        <v>82</v>
      </c>
      <c r="AB145">
        <f t="shared" si="62"/>
        <v>135</v>
      </c>
      <c r="AC145">
        <f t="shared" si="63"/>
        <v>137</v>
      </c>
      <c r="AD145">
        <f t="shared" si="64"/>
        <v>44</v>
      </c>
      <c r="AE145">
        <f t="shared" si="65"/>
        <v>93</v>
      </c>
      <c r="AF145">
        <f t="shared" si="66"/>
        <v>239</v>
      </c>
      <c r="AG145">
        <f t="shared" si="67"/>
        <v>86</v>
      </c>
      <c r="AH145">
        <f t="shared" si="68"/>
        <v>153</v>
      </c>
      <c r="AI145" t="str">
        <f t="shared" si="69"/>
        <v>96-1</v>
      </c>
      <c r="AJ145" t="str">
        <f t="shared" si="70"/>
        <v>96-0</v>
      </c>
      <c r="AK145">
        <f>INDEX(Table1[runs],MATCH(AJ145,Table1[ID],0))</f>
        <v>0</v>
      </c>
      <c r="AL145">
        <f t="shared" si="71"/>
        <v>97</v>
      </c>
      <c r="AM145">
        <f>Table1[[#This Row],[Total Runs]]^2</f>
        <v>18769</v>
      </c>
      <c r="AN145" s="2">
        <f>Table1[[#This Row],[Total RA]]^2</f>
        <v>9409</v>
      </c>
      <c r="AO145" s="2">
        <f>Table1[[#This Row],[Total Wins]]+Table1[[#This Row],[Total Losses]]</f>
        <v>24</v>
      </c>
      <c r="AP145" s="2">
        <f>Table1[[#This Row],[RS^2]]/(Table1[[#This Row],[RS^2]]+Table1[[#This Row],[RA^2]])</f>
        <v>0.66608701824118111</v>
      </c>
      <c r="AQ145" s="2">
        <f>ROUND(Table1[[#This Row],[WP]]*Table1[[#This Row],[GP]],0)</f>
        <v>16</v>
      </c>
      <c r="AR145" s="2">
        <f>Table1[[#This Row],[GP]]-Table1[[#This Row],[PyThag Win]]</f>
        <v>8</v>
      </c>
      <c r="AS145" s="2" t="str">
        <f>Table1[[#This Row],[PyThag Win]]&amp;"-"&amp;Table1[[#This Row],[Pythag Loss]]</f>
        <v>16-8</v>
      </c>
    </row>
    <row r="146" spans="1:45" x14ac:dyDescent="0.2">
      <c r="A146">
        <v>100</v>
      </c>
      <c r="B146">
        <v>25</v>
      </c>
      <c r="C146">
        <v>3</v>
      </c>
      <c r="D146" s="1">
        <v>46522</v>
      </c>
      <c r="E146">
        <v>1905</v>
      </c>
      <c r="F146">
        <v>9</v>
      </c>
      <c r="G146">
        <v>1</v>
      </c>
      <c r="H146">
        <v>3</v>
      </c>
      <c r="I146" t="s">
        <v>69</v>
      </c>
      <c r="J146" t="s">
        <v>70</v>
      </c>
      <c r="K146" t="s">
        <v>12</v>
      </c>
      <c r="L146">
        <v>0</v>
      </c>
      <c r="M146">
        <v>1</v>
      </c>
      <c r="N146" t="s">
        <v>52</v>
      </c>
      <c r="O146" t="s">
        <v>75</v>
      </c>
      <c r="P146">
        <f t="shared" si="50"/>
        <v>0</v>
      </c>
      <c r="Q146">
        <f t="shared" si="51"/>
        <v>1</v>
      </c>
      <c r="R146">
        <f t="shared" si="52"/>
        <v>-1</v>
      </c>
      <c r="S146" t="str">
        <f t="shared" si="53"/>
        <v>0-1</v>
      </c>
      <c r="T146">
        <f t="shared" si="54"/>
        <v>0</v>
      </c>
      <c r="U146">
        <f t="shared" si="55"/>
        <v>1</v>
      </c>
      <c r="V146" t="str">
        <f t="shared" si="56"/>
        <v>0-1</v>
      </c>
      <c r="W146">
        <f t="shared" si="57"/>
        <v>0</v>
      </c>
      <c r="X146">
        <f t="shared" si="58"/>
        <v>0</v>
      </c>
      <c r="Y146" t="str">
        <f t="shared" si="59"/>
        <v>0-0</v>
      </c>
      <c r="Z146">
        <f t="shared" si="60"/>
        <v>9</v>
      </c>
      <c r="AA146">
        <f t="shared" si="61"/>
        <v>9</v>
      </c>
      <c r="AB146">
        <f t="shared" si="62"/>
        <v>0</v>
      </c>
      <c r="AC146">
        <f t="shared" si="63"/>
        <v>1</v>
      </c>
      <c r="AD146">
        <f t="shared" si="64"/>
        <v>1</v>
      </c>
      <c r="AE146">
        <f t="shared" si="65"/>
        <v>0</v>
      </c>
      <c r="AF146">
        <f t="shared" si="66"/>
        <v>3</v>
      </c>
      <c r="AG146">
        <f t="shared" si="67"/>
        <v>3</v>
      </c>
      <c r="AH146">
        <f t="shared" si="68"/>
        <v>0</v>
      </c>
      <c r="AI146" t="str">
        <f t="shared" si="69"/>
        <v>3-0</v>
      </c>
      <c r="AJ146" t="str">
        <f t="shared" si="70"/>
        <v>3-1</v>
      </c>
      <c r="AK146">
        <f>INDEX(Table1[runs],MATCH(AJ146,Table1[ID],0))</f>
        <v>3</v>
      </c>
      <c r="AL146">
        <f t="shared" si="71"/>
        <v>3</v>
      </c>
      <c r="AM146">
        <f>Table1[[#This Row],[Total Runs]]^2</f>
        <v>1</v>
      </c>
      <c r="AN146" s="2">
        <f>Table1[[#This Row],[Total RA]]^2</f>
        <v>9</v>
      </c>
      <c r="AO146" s="2">
        <f>Table1[[#This Row],[Total Wins]]+Table1[[#This Row],[Total Losses]]</f>
        <v>1</v>
      </c>
      <c r="AP146" s="2">
        <f>Table1[[#This Row],[RS^2]]/(Table1[[#This Row],[RS^2]]+Table1[[#This Row],[RA^2]])</f>
        <v>0.1</v>
      </c>
      <c r="AQ146" s="2">
        <f>ROUND(Table1[[#This Row],[WP]]*Table1[[#This Row],[GP]],0)</f>
        <v>0</v>
      </c>
      <c r="AR146" s="2">
        <f>Table1[[#This Row],[GP]]-Table1[[#This Row],[PyThag Win]]</f>
        <v>1</v>
      </c>
      <c r="AS146" s="2" t="str">
        <f>Table1[[#This Row],[PyThag Win]]&amp;"-"&amp;Table1[[#This Row],[Pythag Loss]]</f>
        <v>0-1</v>
      </c>
    </row>
    <row r="147" spans="1:45" x14ac:dyDescent="0.2">
      <c r="A147">
        <v>100</v>
      </c>
      <c r="B147">
        <v>25</v>
      </c>
      <c r="C147">
        <v>7</v>
      </c>
      <c r="D147" s="1">
        <v>46523</v>
      </c>
      <c r="E147">
        <v>1905</v>
      </c>
      <c r="F147">
        <v>9</v>
      </c>
      <c r="G147">
        <v>0</v>
      </c>
      <c r="H147">
        <v>2</v>
      </c>
      <c r="I147" t="s">
        <v>69</v>
      </c>
      <c r="J147" t="s">
        <v>70</v>
      </c>
      <c r="K147" t="s">
        <v>12</v>
      </c>
      <c r="L147">
        <v>0</v>
      </c>
      <c r="M147">
        <v>1</v>
      </c>
      <c r="N147" t="s">
        <v>52</v>
      </c>
      <c r="O147" t="s">
        <v>75</v>
      </c>
      <c r="P147">
        <f t="shared" si="50"/>
        <v>0</v>
      </c>
      <c r="Q147">
        <f t="shared" si="51"/>
        <v>2</v>
      </c>
      <c r="R147">
        <f t="shared" si="52"/>
        <v>-2</v>
      </c>
      <c r="S147" t="str">
        <f t="shared" si="53"/>
        <v>0-2</v>
      </c>
      <c r="T147">
        <f t="shared" si="54"/>
        <v>0</v>
      </c>
      <c r="U147">
        <f t="shared" si="55"/>
        <v>2</v>
      </c>
      <c r="V147" t="str">
        <f t="shared" si="56"/>
        <v>0-2</v>
      </c>
      <c r="W147">
        <f t="shared" si="57"/>
        <v>0</v>
      </c>
      <c r="X147">
        <f t="shared" si="58"/>
        <v>0</v>
      </c>
      <c r="Y147" t="str">
        <f t="shared" si="59"/>
        <v>0-0</v>
      </c>
      <c r="Z147">
        <f t="shared" si="60"/>
        <v>18</v>
      </c>
      <c r="AA147">
        <f t="shared" si="61"/>
        <v>18</v>
      </c>
      <c r="AB147">
        <f t="shared" si="62"/>
        <v>0</v>
      </c>
      <c r="AC147">
        <f t="shared" si="63"/>
        <v>1</v>
      </c>
      <c r="AD147">
        <f t="shared" si="64"/>
        <v>1</v>
      </c>
      <c r="AE147">
        <f t="shared" si="65"/>
        <v>0</v>
      </c>
      <c r="AF147">
        <f t="shared" si="66"/>
        <v>5</v>
      </c>
      <c r="AG147">
        <f t="shared" si="67"/>
        <v>5</v>
      </c>
      <c r="AH147">
        <f t="shared" si="68"/>
        <v>0</v>
      </c>
      <c r="AI147" t="str">
        <f t="shared" si="69"/>
        <v>7-0</v>
      </c>
      <c r="AJ147" t="str">
        <f t="shared" si="70"/>
        <v>7-1</v>
      </c>
      <c r="AK147">
        <f>INDEX(Table1[runs],MATCH(AJ147,Table1[ID],0))</f>
        <v>5</v>
      </c>
      <c r="AL147">
        <f t="shared" si="71"/>
        <v>8</v>
      </c>
      <c r="AM147">
        <f>Table1[[#This Row],[Total Runs]]^2</f>
        <v>1</v>
      </c>
      <c r="AN147" s="2">
        <f>Table1[[#This Row],[Total RA]]^2</f>
        <v>64</v>
      </c>
      <c r="AO147" s="2">
        <f>Table1[[#This Row],[Total Wins]]+Table1[[#This Row],[Total Losses]]</f>
        <v>2</v>
      </c>
      <c r="AP147" s="2">
        <f>Table1[[#This Row],[RS^2]]/(Table1[[#This Row],[RS^2]]+Table1[[#This Row],[RA^2]])</f>
        <v>1.5384615384615385E-2</v>
      </c>
      <c r="AQ147" s="2">
        <f>ROUND(Table1[[#This Row],[WP]]*Table1[[#This Row],[GP]],0)</f>
        <v>0</v>
      </c>
      <c r="AR147" s="2">
        <f>Table1[[#This Row],[GP]]-Table1[[#This Row],[PyThag Win]]</f>
        <v>2</v>
      </c>
      <c r="AS147" s="2" t="str">
        <f>Table1[[#This Row],[PyThag Win]]&amp;"-"&amp;Table1[[#This Row],[Pythag Loss]]</f>
        <v>0-2</v>
      </c>
    </row>
    <row r="148" spans="1:45" x14ac:dyDescent="0.2">
      <c r="A148">
        <v>100</v>
      </c>
      <c r="B148">
        <v>25</v>
      </c>
      <c r="C148">
        <v>11</v>
      </c>
      <c r="D148" s="1">
        <v>46524</v>
      </c>
      <c r="E148">
        <v>1905</v>
      </c>
      <c r="F148">
        <v>9</v>
      </c>
      <c r="G148">
        <v>2</v>
      </c>
      <c r="H148">
        <v>3</v>
      </c>
      <c r="I148" t="s">
        <v>69</v>
      </c>
      <c r="J148" t="s">
        <v>70</v>
      </c>
      <c r="K148" t="s">
        <v>12</v>
      </c>
      <c r="L148">
        <v>0</v>
      </c>
      <c r="M148">
        <v>1</v>
      </c>
      <c r="N148" t="s">
        <v>52</v>
      </c>
      <c r="O148" t="s">
        <v>75</v>
      </c>
      <c r="P148">
        <f t="shared" si="50"/>
        <v>0</v>
      </c>
      <c r="Q148">
        <f t="shared" si="51"/>
        <v>3</v>
      </c>
      <c r="R148">
        <f t="shared" si="52"/>
        <v>-3</v>
      </c>
      <c r="S148" t="str">
        <f t="shared" si="53"/>
        <v>0-3</v>
      </c>
      <c r="T148">
        <f t="shared" si="54"/>
        <v>0</v>
      </c>
      <c r="U148">
        <f t="shared" si="55"/>
        <v>3</v>
      </c>
      <c r="V148" t="str">
        <f t="shared" si="56"/>
        <v>0-3</v>
      </c>
      <c r="W148">
        <f t="shared" si="57"/>
        <v>0</v>
      </c>
      <c r="X148">
        <f t="shared" si="58"/>
        <v>0</v>
      </c>
      <c r="Y148" t="str">
        <f t="shared" si="59"/>
        <v>0-0</v>
      </c>
      <c r="Z148">
        <f t="shared" si="60"/>
        <v>27</v>
      </c>
      <c r="AA148">
        <f t="shared" si="61"/>
        <v>27</v>
      </c>
      <c r="AB148">
        <f t="shared" si="62"/>
        <v>0</v>
      </c>
      <c r="AC148">
        <f t="shared" si="63"/>
        <v>3</v>
      </c>
      <c r="AD148">
        <f t="shared" si="64"/>
        <v>3</v>
      </c>
      <c r="AE148">
        <f t="shared" si="65"/>
        <v>0</v>
      </c>
      <c r="AF148">
        <f t="shared" si="66"/>
        <v>8</v>
      </c>
      <c r="AG148">
        <f t="shared" si="67"/>
        <v>8</v>
      </c>
      <c r="AH148">
        <f t="shared" si="68"/>
        <v>0</v>
      </c>
      <c r="AI148" t="str">
        <f t="shared" si="69"/>
        <v>11-0</v>
      </c>
      <c r="AJ148" t="str">
        <f t="shared" si="70"/>
        <v>11-1</v>
      </c>
      <c r="AK148">
        <f>INDEX(Table1[runs],MATCH(AJ148,Table1[ID],0))</f>
        <v>11</v>
      </c>
      <c r="AL148">
        <f t="shared" si="71"/>
        <v>19</v>
      </c>
      <c r="AM148">
        <f>Table1[[#This Row],[Total Runs]]^2</f>
        <v>9</v>
      </c>
      <c r="AN148" s="2">
        <f>Table1[[#This Row],[Total RA]]^2</f>
        <v>361</v>
      </c>
      <c r="AO148" s="2">
        <f>Table1[[#This Row],[Total Wins]]+Table1[[#This Row],[Total Losses]]</f>
        <v>3</v>
      </c>
      <c r="AP148" s="2">
        <f>Table1[[#This Row],[RS^2]]/(Table1[[#This Row],[RS^2]]+Table1[[#This Row],[RA^2]])</f>
        <v>2.4324324324324326E-2</v>
      </c>
      <c r="AQ148" s="2">
        <f>ROUND(Table1[[#This Row],[WP]]*Table1[[#This Row],[GP]],0)</f>
        <v>0</v>
      </c>
      <c r="AR148" s="2">
        <f>Table1[[#This Row],[GP]]-Table1[[#This Row],[PyThag Win]]</f>
        <v>3</v>
      </c>
      <c r="AS148" s="2" t="str">
        <f>Table1[[#This Row],[PyThag Win]]&amp;"-"&amp;Table1[[#This Row],[Pythag Loss]]</f>
        <v>0-3</v>
      </c>
    </row>
    <row r="149" spans="1:45" x14ac:dyDescent="0.2">
      <c r="A149">
        <v>100</v>
      </c>
      <c r="B149">
        <v>25</v>
      </c>
      <c r="C149">
        <v>17</v>
      </c>
      <c r="D149" s="1">
        <v>46527</v>
      </c>
      <c r="E149">
        <v>1905</v>
      </c>
      <c r="F149">
        <v>9</v>
      </c>
      <c r="G149">
        <v>8</v>
      </c>
      <c r="H149">
        <v>15</v>
      </c>
      <c r="I149" t="s">
        <v>69</v>
      </c>
      <c r="J149" t="s">
        <v>70</v>
      </c>
      <c r="K149" t="s">
        <v>13</v>
      </c>
      <c r="L149">
        <v>1</v>
      </c>
      <c r="M149">
        <v>0</v>
      </c>
      <c r="N149" t="s">
        <v>52</v>
      </c>
      <c r="O149" t="s">
        <v>75</v>
      </c>
      <c r="P149">
        <f t="shared" si="50"/>
        <v>1</v>
      </c>
      <c r="Q149">
        <f t="shared" si="51"/>
        <v>3</v>
      </c>
      <c r="R149">
        <f t="shared" si="52"/>
        <v>-2</v>
      </c>
      <c r="S149" t="str">
        <f t="shared" si="53"/>
        <v>1-3</v>
      </c>
      <c r="T149">
        <f t="shared" si="54"/>
        <v>0</v>
      </c>
      <c r="U149">
        <f t="shared" si="55"/>
        <v>3</v>
      </c>
      <c r="V149" t="str">
        <f t="shared" si="56"/>
        <v>0-3</v>
      </c>
      <c r="W149">
        <f t="shared" si="57"/>
        <v>1</v>
      </c>
      <c r="X149">
        <f t="shared" si="58"/>
        <v>0</v>
      </c>
      <c r="Y149" t="str">
        <f t="shared" si="59"/>
        <v>1-0</v>
      </c>
      <c r="Z149">
        <f t="shared" si="60"/>
        <v>36</v>
      </c>
      <c r="AA149">
        <f t="shared" si="61"/>
        <v>27</v>
      </c>
      <c r="AB149">
        <f t="shared" si="62"/>
        <v>9</v>
      </c>
      <c r="AC149">
        <f t="shared" si="63"/>
        <v>11</v>
      </c>
      <c r="AD149">
        <f t="shared" si="64"/>
        <v>3</v>
      </c>
      <c r="AE149">
        <f t="shared" si="65"/>
        <v>8</v>
      </c>
      <c r="AF149">
        <f t="shared" si="66"/>
        <v>23</v>
      </c>
      <c r="AG149">
        <f t="shared" si="67"/>
        <v>8</v>
      </c>
      <c r="AH149">
        <f t="shared" si="68"/>
        <v>15</v>
      </c>
      <c r="AI149" t="str">
        <f t="shared" si="69"/>
        <v>17-1</v>
      </c>
      <c r="AJ149" t="str">
        <f t="shared" si="70"/>
        <v>17-0</v>
      </c>
      <c r="AK149">
        <f>INDEX(Table1[runs],MATCH(AJ149,Table1[ID],0))</f>
        <v>4</v>
      </c>
      <c r="AL149">
        <f t="shared" si="71"/>
        <v>23</v>
      </c>
      <c r="AM149">
        <f>Table1[[#This Row],[Total Runs]]^2</f>
        <v>121</v>
      </c>
      <c r="AN149" s="2">
        <f>Table1[[#This Row],[Total RA]]^2</f>
        <v>529</v>
      </c>
      <c r="AO149" s="2">
        <f>Table1[[#This Row],[Total Wins]]+Table1[[#This Row],[Total Losses]]</f>
        <v>4</v>
      </c>
      <c r="AP149" s="2">
        <f>Table1[[#This Row],[RS^2]]/(Table1[[#This Row],[RS^2]]+Table1[[#This Row],[RA^2]])</f>
        <v>0.18615384615384614</v>
      </c>
      <c r="AQ149" s="2">
        <f>ROUND(Table1[[#This Row],[WP]]*Table1[[#This Row],[GP]],0)</f>
        <v>1</v>
      </c>
      <c r="AR149" s="2">
        <f>Table1[[#This Row],[GP]]-Table1[[#This Row],[PyThag Win]]</f>
        <v>3</v>
      </c>
      <c r="AS149" s="2" t="str">
        <f>Table1[[#This Row],[PyThag Win]]&amp;"-"&amp;Table1[[#This Row],[Pythag Loss]]</f>
        <v>1-3</v>
      </c>
    </row>
    <row r="150" spans="1:45" x14ac:dyDescent="0.2">
      <c r="A150">
        <v>100</v>
      </c>
      <c r="B150">
        <v>25</v>
      </c>
      <c r="C150">
        <v>21</v>
      </c>
      <c r="D150" s="1">
        <v>46528</v>
      </c>
      <c r="E150">
        <v>1905</v>
      </c>
      <c r="F150">
        <v>9</v>
      </c>
      <c r="G150">
        <v>2</v>
      </c>
      <c r="H150">
        <v>8</v>
      </c>
      <c r="I150" t="s">
        <v>69</v>
      </c>
      <c r="J150" t="s">
        <v>70</v>
      </c>
      <c r="K150" t="s">
        <v>13</v>
      </c>
      <c r="L150">
        <v>0</v>
      </c>
      <c r="M150">
        <v>1</v>
      </c>
      <c r="N150" t="s">
        <v>52</v>
      </c>
      <c r="O150" t="s">
        <v>75</v>
      </c>
      <c r="P150">
        <f t="shared" si="50"/>
        <v>1</v>
      </c>
      <c r="Q150">
        <f t="shared" si="51"/>
        <v>4</v>
      </c>
      <c r="R150">
        <f t="shared" si="52"/>
        <v>-3</v>
      </c>
      <c r="S150" t="str">
        <f t="shared" si="53"/>
        <v>1-4</v>
      </c>
      <c r="T150">
        <f t="shared" si="54"/>
        <v>0</v>
      </c>
      <c r="U150">
        <f t="shared" si="55"/>
        <v>3</v>
      </c>
      <c r="V150" t="str">
        <f t="shared" si="56"/>
        <v>0-3</v>
      </c>
      <c r="W150">
        <f t="shared" si="57"/>
        <v>1</v>
      </c>
      <c r="X150">
        <f t="shared" si="58"/>
        <v>1</v>
      </c>
      <c r="Y150" t="str">
        <f t="shared" si="59"/>
        <v>1-1</v>
      </c>
      <c r="Z150">
        <f t="shared" si="60"/>
        <v>45</v>
      </c>
      <c r="AA150">
        <f t="shared" si="61"/>
        <v>27</v>
      </c>
      <c r="AB150">
        <f t="shared" si="62"/>
        <v>18</v>
      </c>
      <c r="AC150">
        <f t="shared" si="63"/>
        <v>13</v>
      </c>
      <c r="AD150">
        <f t="shared" si="64"/>
        <v>3</v>
      </c>
      <c r="AE150">
        <f t="shared" si="65"/>
        <v>10</v>
      </c>
      <c r="AF150">
        <f t="shared" si="66"/>
        <v>31</v>
      </c>
      <c r="AG150">
        <f t="shared" si="67"/>
        <v>8</v>
      </c>
      <c r="AH150">
        <f t="shared" si="68"/>
        <v>23</v>
      </c>
      <c r="AI150" t="str">
        <f t="shared" si="69"/>
        <v>21-0</v>
      </c>
      <c r="AJ150" t="str">
        <f t="shared" si="70"/>
        <v>21-1</v>
      </c>
      <c r="AK150">
        <f>INDEX(Table1[runs],MATCH(AJ150,Table1[ID],0))</f>
        <v>9</v>
      </c>
      <c r="AL150">
        <f t="shared" si="71"/>
        <v>32</v>
      </c>
      <c r="AM150">
        <f>Table1[[#This Row],[Total Runs]]^2</f>
        <v>169</v>
      </c>
      <c r="AN150" s="2">
        <f>Table1[[#This Row],[Total RA]]^2</f>
        <v>1024</v>
      </c>
      <c r="AO150" s="2">
        <f>Table1[[#This Row],[Total Wins]]+Table1[[#This Row],[Total Losses]]</f>
        <v>5</v>
      </c>
      <c r="AP150" s="2">
        <f>Table1[[#This Row],[RS^2]]/(Table1[[#This Row],[RS^2]]+Table1[[#This Row],[RA^2]])</f>
        <v>0.14165968147527241</v>
      </c>
      <c r="AQ150" s="2">
        <f>ROUND(Table1[[#This Row],[WP]]*Table1[[#This Row],[GP]],0)</f>
        <v>1</v>
      </c>
      <c r="AR150" s="2">
        <f>Table1[[#This Row],[GP]]-Table1[[#This Row],[PyThag Win]]</f>
        <v>4</v>
      </c>
      <c r="AS150" s="2" t="str">
        <f>Table1[[#This Row],[PyThag Win]]&amp;"-"&amp;Table1[[#This Row],[Pythag Loss]]</f>
        <v>1-4</v>
      </c>
    </row>
    <row r="151" spans="1:45" x14ac:dyDescent="0.2">
      <c r="A151">
        <v>100</v>
      </c>
      <c r="B151">
        <v>25</v>
      </c>
      <c r="C151">
        <v>25</v>
      </c>
      <c r="D151" s="1">
        <v>46529</v>
      </c>
      <c r="E151">
        <v>1905</v>
      </c>
      <c r="F151">
        <v>9</v>
      </c>
      <c r="G151">
        <v>1</v>
      </c>
      <c r="H151">
        <v>7</v>
      </c>
      <c r="I151" t="s">
        <v>69</v>
      </c>
      <c r="J151" t="s">
        <v>70</v>
      </c>
      <c r="K151" t="s">
        <v>12</v>
      </c>
      <c r="L151">
        <v>0</v>
      </c>
      <c r="M151">
        <v>1</v>
      </c>
      <c r="N151" t="s">
        <v>52</v>
      </c>
      <c r="O151" t="s">
        <v>75</v>
      </c>
      <c r="P151">
        <f t="shared" si="50"/>
        <v>1</v>
      </c>
      <c r="Q151">
        <f t="shared" si="51"/>
        <v>5</v>
      </c>
      <c r="R151">
        <f t="shared" si="52"/>
        <v>-4</v>
      </c>
      <c r="S151" t="str">
        <f t="shared" si="53"/>
        <v>1-5</v>
      </c>
      <c r="T151">
        <f t="shared" si="54"/>
        <v>0</v>
      </c>
      <c r="U151">
        <f t="shared" si="55"/>
        <v>4</v>
      </c>
      <c r="V151" t="str">
        <f t="shared" si="56"/>
        <v>0-4</v>
      </c>
      <c r="W151">
        <f t="shared" si="57"/>
        <v>1</v>
      </c>
      <c r="X151">
        <f t="shared" si="58"/>
        <v>1</v>
      </c>
      <c r="Y151" t="str">
        <f t="shared" si="59"/>
        <v>1-1</v>
      </c>
      <c r="Z151">
        <f t="shared" si="60"/>
        <v>54</v>
      </c>
      <c r="AA151">
        <f t="shared" si="61"/>
        <v>36</v>
      </c>
      <c r="AB151">
        <f t="shared" si="62"/>
        <v>18</v>
      </c>
      <c r="AC151">
        <f t="shared" si="63"/>
        <v>14</v>
      </c>
      <c r="AD151">
        <f t="shared" si="64"/>
        <v>4</v>
      </c>
      <c r="AE151">
        <f t="shared" si="65"/>
        <v>10</v>
      </c>
      <c r="AF151">
        <f t="shared" si="66"/>
        <v>38</v>
      </c>
      <c r="AG151">
        <f t="shared" si="67"/>
        <v>15</v>
      </c>
      <c r="AH151">
        <f t="shared" si="68"/>
        <v>23</v>
      </c>
      <c r="AI151" t="str">
        <f t="shared" si="69"/>
        <v>25-0</v>
      </c>
      <c r="AJ151" t="str">
        <f t="shared" si="70"/>
        <v>25-1</v>
      </c>
      <c r="AK151">
        <f>INDEX(Table1[runs],MATCH(AJ151,Table1[ID],0))</f>
        <v>4</v>
      </c>
      <c r="AL151">
        <f t="shared" si="71"/>
        <v>36</v>
      </c>
      <c r="AM151">
        <f>Table1[[#This Row],[Total Runs]]^2</f>
        <v>196</v>
      </c>
      <c r="AN151" s="2">
        <f>Table1[[#This Row],[Total RA]]^2</f>
        <v>1296</v>
      </c>
      <c r="AO151" s="2">
        <f>Table1[[#This Row],[Total Wins]]+Table1[[#This Row],[Total Losses]]</f>
        <v>6</v>
      </c>
      <c r="AP151" s="2">
        <f>Table1[[#This Row],[RS^2]]/(Table1[[#This Row],[RS^2]]+Table1[[#This Row],[RA^2]])</f>
        <v>0.13136729222520108</v>
      </c>
      <c r="AQ151" s="2">
        <f>ROUND(Table1[[#This Row],[WP]]*Table1[[#This Row],[GP]],0)</f>
        <v>1</v>
      </c>
      <c r="AR151" s="2">
        <f>Table1[[#This Row],[GP]]-Table1[[#This Row],[PyThag Win]]</f>
        <v>5</v>
      </c>
      <c r="AS151" s="2" t="str">
        <f>Table1[[#This Row],[PyThag Win]]&amp;"-"&amp;Table1[[#This Row],[Pythag Loss]]</f>
        <v>1-5</v>
      </c>
    </row>
    <row r="152" spans="1:45" x14ac:dyDescent="0.2">
      <c r="A152">
        <v>100</v>
      </c>
      <c r="B152">
        <v>25</v>
      </c>
      <c r="C152">
        <v>28</v>
      </c>
      <c r="D152" s="1">
        <v>46530</v>
      </c>
      <c r="E152">
        <v>1905</v>
      </c>
      <c r="F152">
        <v>9</v>
      </c>
      <c r="G152">
        <v>6</v>
      </c>
      <c r="H152">
        <v>7</v>
      </c>
      <c r="I152" t="s">
        <v>69</v>
      </c>
      <c r="J152" t="s">
        <v>70</v>
      </c>
      <c r="K152" t="s">
        <v>12</v>
      </c>
      <c r="L152">
        <v>0</v>
      </c>
      <c r="M152">
        <v>1</v>
      </c>
      <c r="N152" t="s">
        <v>52</v>
      </c>
      <c r="O152" t="s">
        <v>75</v>
      </c>
      <c r="P152">
        <f t="shared" si="50"/>
        <v>1</v>
      </c>
      <c r="Q152">
        <f t="shared" si="51"/>
        <v>6</v>
      </c>
      <c r="R152">
        <f t="shared" si="52"/>
        <v>-5</v>
      </c>
      <c r="S152" t="str">
        <f t="shared" si="53"/>
        <v>1-6</v>
      </c>
      <c r="T152">
        <f t="shared" si="54"/>
        <v>0</v>
      </c>
      <c r="U152">
        <f t="shared" si="55"/>
        <v>5</v>
      </c>
      <c r="V152" t="str">
        <f t="shared" si="56"/>
        <v>0-5</v>
      </c>
      <c r="W152">
        <f t="shared" si="57"/>
        <v>1</v>
      </c>
      <c r="X152">
        <f t="shared" si="58"/>
        <v>1</v>
      </c>
      <c r="Y152" t="str">
        <f t="shared" si="59"/>
        <v>1-1</v>
      </c>
      <c r="Z152">
        <f t="shared" si="60"/>
        <v>63</v>
      </c>
      <c r="AA152">
        <f t="shared" si="61"/>
        <v>45</v>
      </c>
      <c r="AB152">
        <f t="shared" si="62"/>
        <v>18</v>
      </c>
      <c r="AC152">
        <f t="shared" si="63"/>
        <v>20</v>
      </c>
      <c r="AD152">
        <f t="shared" si="64"/>
        <v>10</v>
      </c>
      <c r="AE152">
        <f t="shared" si="65"/>
        <v>10</v>
      </c>
      <c r="AF152">
        <f t="shared" si="66"/>
        <v>45</v>
      </c>
      <c r="AG152">
        <f t="shared" si="67"/>
        <v>22</v>
      </c>
      <c r="AH152">
        <f t="shared" si="68"/>
        <v>23</v>
      </c>
      <c r="AI152" t="str">
        <f t="shared" si="69"/>
        <v>28-0</v>
      </c>
      <c r="AJ152" t="str">
        <f t="shared" si="70"/>
        <v>28-1</v>
      </c>
      <c r="AK152">
        <f>INDEX(Table1[runs],MATCH(AJ152,Table1[ID],0))</f>
        <v>19</v>
      </c>
      <c r="AL152">
        <f t="shared" si="71"/>
        <v>55</v>
      </c>
      <c r="AM152">
        <f>Table1[[#This Row],[Total Runs]]^2</f>
        <v>400</v>
      </c>
      <c r="AN152" s="2">
        <f>Table1[[#This Row],[Total RA]]^2</f>
        <v>3025</v>
      </c>
      <c r="AO152" s="2">
        <f>Table1[[#This Row],[Total Wins]]+Table1[[#This Row],[Total Losses]]</f>
        <v>7</v>
      </c>
      <c r="AP152" s="2">
        <f>Table1[[#This Row],[RS^2]]/(Table1[[#This Row],[RS^2]]+Table1[[#This Row],[RA^2]])</f>
        <v>0.11678832116788321</v>
      </c>
      <c r="AQ152" s="2">
        <f>ROUND(Table1[[#This Row],[WP]]*Table1[[#This Row],[GP]],0)</f>
        <v>1</v>
      </c>
      <c r="AR152" s="2">
        <f>Table1[[#This Row],[GP]]-Table1[[#This Row],[PyThag Win]]</f>
        <v>6</v>
      </c>
      <c r="AS152" s="2" t="str">
        <f>Table1[[#This Row],[PyThag Win]]&amp;"-"&amp;Table1[[#This Row],[Pythag Loss]]</f>
        <v>1-6</v>
      </c>
    </row>
    <row r="153" spans="1:45" x14ac:dyDescent="0.2">
      <c r="A153">
        <v>100</v>
      </c>
      <c r="B153">
        <v>25</v>
      </c>
      <c r="C153">
        <v>34</v>
      </c>
      <c r="D153" s="1">
        <v>46533</v>
      </c>
      <c r="E153">
        <v>1905</v>
      </c>
      <c r="F153">
        <v>9</v>
      </c>
      <c r="G153">
        <v>1</v>
      </c>
      <c r="H153">
        <v>5</v>
      </c>
      <c r="I153" t="s">
        <v>69</v>
      </c>
      <c r="J153" t="s">
        <v>70</v>
      </c>
      <c r="K153" t="s">
        <v>13</v>
      </c>
      <c r="L153">
        <v>0</v>
      </c>
      <c r="M153">
        <v>1</v>
      </c>
      <c r="N153" t="s">
        <v>52</v>
      </c>
      <c r="O153" t="s">
        <v>75</v>
      </c>
      <c r="P153">
        <f t="shared" si="50"/>
        <v>1</v>
      </c>
      <c r="Q153">
        <f t="shared" si="51"/>
        <v>7</v>
      </c>
      <c r="R153">
        <f t="shared" si="52"/>
        <v>-6</v>
      </c>
      <c r="S153" t="str">
        <f t="shared" si="53"/>
        <v>1-7</v>
      </c>
      <c r="T153">
        <f t="shared" si="54"/>
        <v>0</v>
      </c>
      <c r="U153">
        <f t="shared" si="55"/>
        <v>5</v>
      </c>
      <c r="V153" t="str">
        <f t="shared" si="56"/>
        <v>0-5</v>
      </c>
      <c r="W153">
        <f t="shared" si="57"/>
        <v>1</v>
      </c>
      <c r="X153">
        <f t="shared" si="58"/>
        <v>2</v>
      </c>
      <c r="Y153" t="str">
        <f t="shared" si="59"/>
        <v>1-2</v>
      </c>
      <c r="Z153">
        <f t="shared" si="60"/>
        <v>72</v>
      </c>
      <c r="AA153">
        <f t="shared" si="61"/>
        <v>45</v>
      </c>
      <c r="AB153">
        <f t="shared" si="62"/>
        <v>27</v>
      </c>
      <c r="AC153">
        <f t="shared" si="63"/>
        <v>21</v>
      </c>
      <c r="AD153">
        <f t="shared" si="64"/>
        <v>10</v>
      </c>
      <c r="AE153">
        <f t="shared" si="65"/>
        <v>11</v>
      </c>
      <c r="AF153">
        <f t="shared" si="66"/>
        <v>50</v>
      </c>
      <c r="AG153">
        <f t="shared" si="67"/>
        <v>22</v>
      </c>
      <c r="AH153">
        <f t="shared" si="68"/>
        <v>28</v>
      </c>
      <c r="AI153" t="str">
        <f t="shared" si="69"/>
        <v>34-0</v>
      </c>
      <c r="AJ153" t="str">
        <f t="shared" si="70"/>
        <v>34-1</v>
      </c>
      <c r="AK153">
        <f>INDEX(Table1[runs],MATCH(AJ153,Table1[ID],0))</f>
        <v>3</v>
      </c>
      <c r="AL153">
        <f t="shared" si="71"/>
        <v>58</v>
      </c>
      <c r="AM153">
        <f>Table1[[#This Row],[Total Runs]]^2</f>
        <v>441</v>
      </c>
      <c r="AN153" s="2">
        <f>Table1[[#This Row],[Total RA]]^2</f>
        <v>3364</v>
      </c>
      <c r="AO153" s="2">
        <f>Table1[[#This Row],[Total Wins]]+Table1[[#This Row],[Total Losses]]</f>
        <v>8</v>
      </c>
      <c r="AP153" s="2">
        <f>Table1[[#This Row],[RS^2]]/(Table1[[#This Row],[RS^2]]+Table1[[#This Row],[RA^2]])</f>
        <v>0.11590013140604467</v>
      </c>
      <c r="AQ153" s="2">
        <f>ROUND(Table1[[#This Row],[WP]]*Table1[[#This Row],[GP]],0)</f>
        <v>1</v>
      </c>
      <c r="AR153" s="2">
        <f>Table1[[#This Row],[GP]]-Table1[[#This Row],[PyThag Win]]</f>
        <v>7</v>
      </c>
      <c r="AS153" s="2" t="str">
        <f>Table1[[#This Row],[PyThag Win]]&amp;"-"&amp;Table1[[#This Row],[Pythag Loss]]</f>
        <v>1-7</v>
      </c>
    </row>
    <row r="154" spans="1:45" x14ac:dyDescent="0.2">
      <c r="A154">
        <v>100</v>
      </c>
      <c r="B154">
        <v>25</v>
      </c>
      <c r="C154">
        <v>38</v>
      </c>
      <c r="D154" s="1">
        <v>46534</v>
      </c>
      <c r="E154">
        <v>1905</v>
      </c>
      <c r="F154">
        <v>10</v>
      </c>
      <c r="G154">
        <v>4</v>
      </c>
      <c r="H154">
        <v>8</v>
      </c>
      <c r="I154" t="s">
        <v>69</v>
      </c>
      <c r="J154" t="s">
        <v>70</v>
      </c>
      <c r="K154" t="s">
        <v>13</v>
      </c>
      <c r="L154">
        <v>0</v>
      </c>
      <c r="M154">
        <v>1</v>
      </c>
      <c r="N154" t="s">
        <v>52</v>
      </c>
      <c r="O154" t="s">
        <v>75</v>
      </c>
      <c r="P154">
        <f t="shared" si="50"/>
        <v>1</v>
      </c>
      <c r="Q154">
        <f t="shared" si="51"/>
        <v>8</v>
      </c>
      <c r="R154">
        <f t="shared" si="52"/>
        <v>-7</v>
      </c>
      <c r="S154" t="str">
        <f t="shared" si="53"/>
        <v>1-8</v>
      </c>
      <c r="T154">
        <f t="shared" si="54"/>
        <v>0</v>
      </c>
      <c r="U154">
        <f t="shared" si="55"/>
        <v>5</v>
      </c>
      <c r="V154" t="str">
        <f t="shared" si="56"/>
        <v>0-5</v>
      </c>
      <c r="W154">
        <f t="shared" si="57"/>
        <v>1</v>
      </c>
      <c r="X154">
        <f t="shared" si="58"/>
        <v>3</v>
      </c>
      <c r="Y154" t="str">
        <f t="shared" si="59"/>
        <v>1-3</v>
      </c>
      <c r="Z154">
        <f t="shared" si="60"/>
        <v>82</v>
      </c>
      <c r="AA154">
        <f t="shared" si="61"/>
        <v>45</v>
      </c>
      <c r="AB154">
        <f t="shared" si="62"/>
        <v>37</v>
      </c>
      <c r="AC154">
        <f t="shared" si="63"/>
        <v>25</v>
      </c>
      <c r="AD154">
        <f t="shared" si="64"/>
        <v>10</v>
      </c>
      <c r="AE154">
        <f t="shared" si="65"/>
        <v>15</v>
      </c>
      <c r="AF154">
        <f t="shared" si="66"/>
        <v>58</v>
      </c>
      <c r="AG154">
        <f t="shared" si="67"/>
        <v>22</v>
      </c>
      <c r="AH154">
        <f t="shared" si="68"/>
        <v>36</v>
      </c>
      <c r="AI154" t="str">
        <f t="shared" si="69"/>
        <v>38-0</v>
      </c>
      <c r="AJ154" t="str">
        <f t="shared" si="70"/>
        <v>38-1</v>
      </c>
      <c r="AK154">
        <f>INDEX(Table1[runs],MATCH(AJ154,Table1[ID],0))</f>
        <v>5</v>
      </c>
      <c r="AL154">
        <f t="shared" si="71"/>
        <v>63</v>
      </c>
      <c r="AM154">
        <f>Table1[[#This Row],[Total Runs]]^2</f>
        <v>625</v>
      </c>
      <c r="AN154" s="2">
        <f>Table1[[#This Row],[Total RA]]^2</f>
        <v>3969</v>
      </c>
      <c r="AO154" s="2">
        <f>Table1[[#This Row],[Total Wins]]+Table1[[#This Row],[Total Losses]]</f>
        <v>9</v>
      </c>
      <c r="AP154" s="2">
        <f>Table1[[#This Row],[RS^2]]/(Table1[[#This Row],[RS^2]]+Table1[[#This Row],[RA^2]])</f>
        <v>0.13604701784936873</v>
      </c>
      <c r="AQ154" s="2">
        <f>ROUND(Table1[[#This Row],[WP]]*Table1[[#This Row],[GP]],0)</f>
        <v>1</v>
      </c>
      <c r="AR154" s="2">
        <f>Table1[[#This Row],[GP]]-Table1[[#This Row],[PyThag Win]]</f>
        <v>8</v>
      </c>
      <c r="AS154" s="2" t="str">
        <f>Table1[[#This Row],[PyThag Win]]&amp;"-"&amp;Table1[[#This Row],[Pythag Loss]]</f>
        <v>1-8</v>
      </c>
    </row>
    <row r="155" spans="1:45" x14ac:dyDescent="0.2">
      <c r="A155">
        <v>100</v>
      </c>
      <c r="B155">
        <v>25</v>
      </c>
      <c r="C155">
        <v>40</v>
      </c>
      <c r="D155" s="1">
        <v>46535</v>
      </c>
      <c r="E155">
        <v>1905</v>
      </c>
      <c r="F155">
        <v>9</v>
      </c>
      <c r="G155">
        <v>5</v>
      </c>
      <c r="H155">
        <v>9</v>
      </c>
      <c r="I155" t="s">
        <v>69</v>
      </c>
      <c r="J155" t="s">
        <v>70</v>
      </c>
      <c r="K155" t="s">
        <v>13</v>
      </c>
      <c r="L155">
        <v>1</v>
      </c>
      <c r="M155">
        <v>0</v>
      </c>
      <c r="N155" t="s">
        <v>52</v>
      </c>
      <c r="O155" t="s">
        <v>75</v>
      </c>
      <c r="P155">
        <f t="shared" si="50"/>
        <v>2</v>
      </c>
      <c r="Q155">
        <f t="shared" si="51"/>
        <v>8</v>
      </c>
      <c r="R155">
        <f t="shared" si="52"/>
        <v>-6</v>
      </c>
      <c r="S155" t="str">
        <f t="shared" si="53"/>
        <v>2-8</v>
      </c>
      <c r="T155">
        <f t="shared" si="54"/>
        <v>0</v>
      </c>
      <c r="U155">
        <f t="shared" si="55"/>
        <v>5</v>
      </c>
      <c r="V155" t="str">
        <f t="shared" si="56"/>
        <v>0-5</v>
      </c>
      <c r="W155">
        <f t="shared" si="57"/>
        <v>2</v>
      </c>
      <c r="X155">
        <f t="shared" si="58"/>
        <v>3</v>
      </c>
      <c r="Y155" t="str">
        <f t="shared" si="59"/>
        <v>2-3</v>
      </c>
      <c r="Z155">
        <f t="shared" si="60"/>
        <v>91</v>
      </c>
      <c r="AA155">
        <f t="shared" si="61"/>
        <v>45</v>
      </c>
      <c r="AB155">
        <f t="shared" si="62"/>
        <v>46</v>
      </c>
      <c r="AC155">
        <f t="shared" si="63"/>
        <v>30</v>
      </c>
      <c r="AD155">
        <f t="shared" si="64"/>
        <v>10</v>
      </c>
      <c r="AE155">
        <f t="shared" si="65"/>
        <v>20</v>
      </c>
      <c r="AF155">
        <f t="shared" si="66"/>
        <v>67</v>
      </c>
      <c r="AG155">
        <f t="shared" si="67"/>
        <v>22</v>
      </c>
      <c r="AH155">
        <f t="shared" si="68"/>
        <v>45</v>
      </c>
      <c r="AI155" t="str">
        <f t="shared" si="69"/>
        <v>40-1</v>
      </c>
      <c r="AJ155" t="str">
        <f t="shared" si="70"/>
        <v>40-0</v>
      </c>
      <c r="AK155">
        <f>INDEX(Table1[runs],MATCH(AJ155,Table1[ID],0))</f>
        <v>3</v>
      </c>
      <c r="AL155">
        <f t="shared" si="71"/>
        <v>66</v>
      </c>
      <c r="AM155">
        <f>Table1[[#This Row],[Total Runs]]^2</f>
        <v>900</v>
      </c>
      <c r="AN155" s="2">
        <f>Table1[[#This Row],[Total RA]]^2</f>
        <v>4356</v>
      </c>
      <c r="AO155" s="2">
        <f>Table1[[#This Row],[Total Wins]]+Table1[[#This Row],[Total Losses]]</f>
        <v>10</v>
      </c>
      <c r="AP155" s="2">
        <f>Table1[[#This Row],[RS^2]]/(Table1[[#This Row],[RS^2]]+Table1[[#This Row],[RA^2]])</f>
        <v>0.17123287671232876</v>
      </c>
      <c r="AQ155" s="2">
        <f>ROUND(Table1[[#This Row],[WP]]*Table1[[#This Row],[GP]],0)</f>
        <v>2</v>
      </c>
      <c r="AR155" s="2">
        <f>Table1[[#This Row],[GP]]-Table1[[#This Row],[PyThag Win]]</f>
        <v>8</v>
      </c>
      <c r="AS155" s="2" t="str">
        <f>Table1[[#This Row],[PyThag Win]]&amp;"-"&amp;Table1[[#This Row],[Pythag Loss]]</f>
        <v>2-8</v>
      </c>
    </row>
    <row r="156" spans="1:45" x14ac:dyDescent="0.2">
      <c r="A156">
        <v>100</v>
      </c>
      <c r="B156">
        <v>25</v>
      </c>
      <c r="C156">
        <v>42</v>
      </c>
      <c r="D156" s="1">
        <v>46537</v>
      </c>
      <c r="E156">
        <v>1905</v>
      </c>
      <c r="F156">
        <v>9</v>
      </c>
      <c r="G156">
        <v>2</v>
      </c>
      <c r="H156">
        <v>6</v>
      </c>
      <c r="I156" t="s">
        <v>69</v>
      </c>
      <c r="J156" t="s">
        <v>70</v>
      </c>
      <c r="K156" t="s">
        <v>12</v>
      </c>
      <c r="L156">
        <v>0</v>
      </c>
      <c r="M156">
        <v>1</v>
      </c>
      <c r="N156" t="s">
        <v>52</v>
      </c>
      <c r="O156" t="s">
        <v>75</v>
      </c>
      <c r="P156">
        <f t="shared" si="50"/>
        <v>2</v>
      </c>
      <c r="Q156">
        <f t="shared" si="51"/>
        <v>9</v>
      </c>
      <c r="R156">
        <f t="shared" si="52"/>
        <v>-7</v>
      </c>
      <c r="S156" t="str">
        <f t="shared" si="53"/>
        <v>2-9</v>
      </c>
      <c r="T156">
        <f t="shared" si="54"/>
        <v>0</v>
      </c>
      <c r="U156">
        <f t="shared" si="55"/>
        <v>6</v>
      </c>
      <c r="V156" t="str">
        <f t="shared" si="56"/>
        <v>0-6</v>
      </c>
      <c r="W156">
        <f t="shared" si="57"/>
        <v>2</v>
      </c>
      <c r="X156">
        <f t="shared" si="58"/>
        <v>3</v>
      </c>
      <c r="Y156" t="str">
        <f t="shared" si="59"/>
        <v>2-3</v>
      </c>
      <c r="Z156">
        <f t="shared" si="60"/>
        <v>100</v>
      </c>
      <c r="AA156">
        <f t="shared" si="61"/>
        <v>54</v>
      </c>
      <c r="AB156">
        <f t="shared" si="62"/>
        <v>46</v>
      </c>
      <c r="AC156">
        <f t="shared" si="63"/>
        <v>32</v>
      </c>
      <c r="AD156">
        <f t="shared" si="64"/>
        <v>12</v>
      </c>
      <c r="AE156">
        <f t="shared" si="65"/>
        <v>20</v>
      </c>
      <c r="AF156">
        <f t="shared" si="66"/>
        <v>73</v>
      </c>
      <c r="AG156">
        <f t="shared" si="67"/>
        <v>28</v>
      </c>
      <c r="AH156">
        <f t="shared" si="68"/>
        <v>45</v>
      </c>
      <c r="AI156" t="str">
        <f t="shared" si="69"/>
        <v>42-0</v>
      </c>
      <c r="AJ156" t="str">
        <f t="shared" si="70"/>
        <v>42-1</v>
      </c>
      <c r="AK156">
        <f>INDEX(Table1[runs],MATCH(AJ156,Table1[ID],0))</f>
        <v>5</v>
      </c>
      <c r="AL156">
        <f t="shared" si="71"/>
        <v>71</v>
      </c>
      <c r="AM156">
        <f>Table1[[#This Row],[Total Runs]]^2</f>
        <v>1024</v>
      </c>
      <c r="AN156" s="2">
        <f>Table1[[#This Row],[Total RA]]^2</f>
        <v>5041</v>
      </c>
      <c r="AO156" s="2">
        <f>Table1[[#This Row],[Total Wins]]+Table1[[#This Row],[Total Losses]]</f>
        <v>11</v>
      </c>
      <c r="AP156" s="2">
        <f>Table1[[#This Row],[RS^2]]/(Table1[[#This Row],[RS^2]]+Table1[[#This Row],[RA^2]])</f>
        <v>0.1688375927452597</v>
      </c>
      <c r="AQ156" s="2">
        <f>ROUND(Table1[[#This Row],[WP]]*Table1[[#This Row],[GP]],0)</f>
        <v>2</v>
      </c>
      <c r="AR156" s="2">
        <f>Table1[[#This Row],[GP]]-Table1[[#This Row],[PyThag Win]]</f>
        <v>9</v>
      </c>
      <c r="AS156" s="2" t="str">
        <f>Table1[[#This Row],[PyThag Win]]&amp;"-"&amp;Table1[[#This Row],[Pythag Loss]]</f>
        <v>2-9</v>
      </c>
    </row>
    <row r="157" spans="1:45" x14ac:dyDescent="0.2">
      <c r="A157">
        <v>100</v>
      </c>
      <c r="B157">
        <v>25</v>
      </c>
      <c r="C157">
        <v>46</v>
      </c>
      <c r="D157" s="1">
        <v>46538</v>
      </c>
      <c r="E157">
        <v>1905</v>
      </c>
      <c r="F157">
        <v>9</v>
      </c>
      <c r="G157">
        <v>1</v>
      </c>
      <c r="H157">
        <v>7</v>
      </c>
      <c r="I157" t="s">
        <v>69</v>
      </c>
      <c r="J157" t="s">
        <v>70</v>
      </c>
      <c r="K157" t="s">
        <v>12</v>
      </c>
      <c r="L157">
        <v>0</v>
      </c>
      <c r="M157">
        <v>1</v>
      </c>
      <c r="N157" t="s">
        <v>52</v>
      </c>
      <c r="O157" t="s">
        <v>75</v>
      </c>
      <c r="P157">
        <f t="shared" si="50"/>
        <v>2</v>
      </c>
      <c r="Q157">
        <f t="shared" si="51"/>
        <v>10</v>
      </c>
      <c r="R157">
        <f t="shared" si="52"/>
        <v>-8</v>
      </c>
      <c r="S157" t="str">
        <f t="shared" si="53"/>
        <v>2-10</v>
      </c>
      <c r="T157">
        <f t="shared" si="54"/>
        <v>0</v>
      </c>
      <c r="U157">
        <f t="shared" si="55"/>
        <v>7</v>
      </c>
      <c r="V157" t="str">
        <f t="shared" si="56"/>
        <v>0-7</v>
      </c>
      <c r="W157">
        <f t="shared" si="57"/>
        <v>2</v>
      </c>
      <c r="X157">
        <f t="shared" si="58"/>
        <v>3</v>
      </c>
      <c r="Y157" t="str">
        <f t="shared" si="59"/>
        <v>2-3</v>
      </c>
      <c r="Z157">
        <f t="shared" si="60"/>
        <v>109</v>
      </c>
      <c r="AA157">
        <f t="shared" si="61"/>
        <v>63</v>
      </c>
      <c r="AB157">
        <f t="shared" si="62"/>
        <v>46</v>
      </c>
      <c r="AC157">
        <f t="shared" si="63"/>
        <v>33</v>
      </c>
      <c r="AD157">
        <f t="shared" si="64"/>
        <v>13</v>
      </c>
      <c r="AE157">
        <f t="shared" si="65"/>
        <v>20</v>
      </c>
      <c r="AF157">
        <f t="shared" si="66"/>
        <v>80</v>
      </c>
      <c r="AG157">
        <f t="shared" si="67"/>
        <v>35</v>
      </c>
      <c r="AH157">
        <f t="shared" si="68"/>
        <v>45</v>
      </c>
      <c r="AI157" t="str">
        <f t="shared" si="69"/>
        <v>46-0</v>
      </c>
      <c r="AJ157" t="str">
        <f t="shared" si="70"/>
        <v>46-1</v>
      </c>
      <c r="AK157">
        <f>INDEX(Table1[runs],MATCH(AJ157,Table1[ID],0))</f>
        <v>14</v>
      </c>
      <c r="AL157">
        <f t="shared" si="71"/>
        <v>85</v>
      </c>
      <c r="AM157">
        <f>Table1[[#This Row],[Total Runs]]^2</f>
        <v>1089</v>
      </c>
      <c r="AN157" s="2">
        <f>Table1[[#This Row],[Total RA]]^2</f>
        <v>7225</v>
      </c>
      <c r="AO157" s="2">
        <f>Table1[[#This Row],[Total Wins]]+Table1[[#This Row],[Total Losses]]</f>
        <v>12</v>
      </c>
      <c r="AP157" s="2">
        <f>Table1[[#This Row],[RS^2]]/(Table1[[#This Row],[RS^2]]+Table1[[#This Row],[RA^2]])</f>
        <v>0.13098388260764976</v>
      </c>
      <c r="AQ157" s="2">
        <f>ROUND(Table1[[#This Row],[WP]]*Table1[[#This Row],[GP]],0)</f>
        <v>2</v>
      </c>
      <c r="AR157" s="2">
        <f>Table1[[#This Row],[GP]]-Table1[[#This Row],[PyThag Win]]</f>
        <v>10</v>
      </c>
      <c r="AS157" s="2" t="str">
        <f>Table1[[#This Row],[PyThag Win]]&amp;"-"&amp;Table1[[#This Row],[Pythag Loss]]</f>
        <v>2-10</v>
      </c>
    </row>
    <row r="158" spans="1:45" x14ac:dyDescent="0.2">
      <c r="A158">
        <v>100</v>
      </c>
      <c r="B158">
        <v>25</v>
      </c>
      <c r="C158">
        <v>50</v>
      </c>
      <c r="D158" s="1">
        <v>46539</v>
      </c>
      <c r="E158">
        <v>1905</v>
      </c>
      <c r="F158">
        <v>9</v>
      </c>
      <c r="G158">
        <v>3</v>
      </c>
      <c r="H158">
        <v>6</v>
      </c>
      <c r="I158" t="s">
        <v>69</v>
      </c>
      <c r="J158" t="s">
        <v>70</v>
      </c>
      <c r="K158" t="s">
        <v>13</v>
      </c>
      <c r="L158">
        <v>0</v>
      </c>
      <c r="M158">
        <v>1</v>
      </c>
      <c r="N158" t="s">
        <v>52</v>
      </c>
      <c r="O158" t="s">
        <v>75</v>
      </c>
      <c r="P158">
        <f t="shared" si="50"/>
        <v>2</v>
      </c>
      <c r="Q158">
        <f t="shared" si="51"/>
        <v>11</v>
      </c>
      <c r="R158">
        <f t="shared" si="52"/>
        <v>-9</v>
      </c>
      <c r="S158" t="str">
        <f t="shared" si="53"/>
        <v>2-11</v>
      </c>
      <c r="T158">
        <f t="shared" si="54"/>
        <v>0</v>
      </c>
      <c r="U158">
        <f t="shared" si="55"/>
        <v>7</v>
      </c>
      <c r="V158" t="str">
        <f t="shared" si="56"/>
        <v>0-7</v>
      </c>
      <c r="W158">
        <f t="shared" si="57"/>
        <v>2</v>
      </c>
      <c r="X158">
        <f t="shared" si="58"/>
        <v>4</v>
      </c>
      <c r="Y158" t="str">
        <f t="shared" si="59"/>
        <v>2-4</v>
      </c>
      <c r="Z158">
        <f t="shared" si="60"/>
        <v>118</v>
      </c>
      <c r="AA158">
        <f t="shared" si="61"/>
        <v>63</v>
      </c>
      <c r="AB158">
        <f t="shared" si="62"/>
        <v>55</v>
      </c>
      <c r="AC158">
        <f t="shared" si="63"/>
        <v>36</v>
      </c>
      <c r="AD158">
        <f t="shared" si="64"/>
        <v>13</v>
      </c>
      <c r="AE158">
        <f t="shared" si="65"/>
        <v>23</v>
      </c>
      <c r="AF158">
        <f t="shared" si="66"/>
        <v>86</v>
      </c>
      <c r="AG158">
        <f t="shared" si="67"/>
        <v>35</v>
      </c>
      <c r="AH158">
        <f t="shared" si="68"/>
        <v>51</v>
      </c>
      <c r="AI158" t="str">
        <f t="shared" si="69"/>
        <v>50-0</v>
      </c>
      <c r="AJ158" t="str">
        <f t="shared" si="70"/>
        <v>50-1</v>
      </c>
      <c r="AK158">
        <f>INDEX(Table1[runs],MATCH(AJ158,Table1[ID],0))</f>
        <v>5</v>
      </c>
      <c r="AL158">
        <f t="shared" si="71"/>
        <v>90</v>
      </c>
      <c r="AM158">
        <f>Table1[[#This Row],[Total Runs]]^2</f>
        <v>1296</v>
      </c>
      <c r="AN158" s="2">
        <f>Table1[[#This Row],[Total RA]]^2</f>
        <v>8100</v>
      </c>
      <c r="AO158" s="2">
        <f>Table1[[#This Row],[Total Wins]]+Table1[[#This Row],[Total Losses]]</f>
        <v>13</v>
      </c>
      <c r="AP158" s="2">
        <f>Table1[[#This Row],[RS^2]]/(Table1[[#This Row],[RS^2]]+Table1[[#This Row],[RA^2]])</f>
        <v>0.13793103448275862</v>
      </c>
      <c r="AQ158" s="2">
        <f>ROUND(Table1[[#This Row],[WP]]*Table1[[#This Row],[GP]],0)</f>
        <v>2</v>
      </c>
      <c r="AR158" s="2">
        <f>Table1[[#This Row],[GP]]-Table1[[#This Row],[PyThag Win]]</f>
        <v>11</v>
      </c>
      <c r="AS158" s="2" t="str">
        <f>Table1[[#This Row],[PyThag Win]]&amp;"-"&amp;Table1[[#This Row],[Pythag Loss]]</f>
        <v>2-11</v>
      </c>
    </row>
    <row r="159" spans="1:45" x14ac:dyDescent="0.2">
      <c r="A159">
        <v>100</v>
      </c>
      <c r="B159">
        <v>25</v>
      </c>
      <c r="C159">
        <v>54</v>
      </c>
      <c r="D159" s="1">
        <v>46540</v>
      </c>
      <c r="E159">
        <v>1905</v>
      </c>
      <c r="F159">
        <v>9</v>
      </c>
      <c r="G159">
        <v>2</v>
      </c>
      <c r="H159">
        <v>3</v>
      </c>
      <c r="I159" t="s">
        <v>69</v>
      </c>
      <c r="J159" t="s">
        <v>70</v>
      </c>
      <c r="K159" t="s">
        <v>13</v>
      </c>
      <c r="L159">
        <v>0</v>
      </c>
      <c r="M159">
        <v>1</v>
      </c>
      <c r="N159" t="s">
        <v>52</v>
      </c>
      <c r="O159" t="s">
        <v>75</v>
      </c>
      <c r="P159">
        <f t="shared" si="50"/>
        <v>2</v>
      </c>
      <c r="Q159">
        <f t="shared" si="51"/>
        <v>12</v>
      </c>
      <c r="R159">
        <f t="shared" si="52"/>
        <v>-10</v>
      </c>
      <c r="S159" t="str">
        <f t="shared" si="53"/>
        <v>2-12</v>
      </c>
      <c r="T159">
        <f t="shared" si="54"/>
        <v>0</v>
      </c>
      <c r="U159">
        <f t="shared" si="55"/>
        <v>7</v>
      </c>
      <c r="V159" t="str">
        <f t="shared" si="56"/>
        <v>0-7</v>
      </c>
      <c r="W159">
        <f t="shared" si="57"/>
        <v>2</v>
      </c>
      <c r="X159">
        <f t="shared" si="58"/>
        <v>5</v>
      </c>
      <c r="Y159" t="str">
        <f t="shared" si="59"/>
        <v>2-5</v>
      </c>
      <c r="Z159">
        <f t="shared" si="60"/>
        <v>127</v>
      </c>
      <c r="AA159">
        <f t="shared" si="61"/>
        <v>63</v>
      </c>
      <c r="AB159">
        <f t="shared" si="62"/>
        <v>64</v>
      </c>
      <c r="AC159">
        <f t="shared" si="63"/>
        <v>38</v>
      </c>
      <c r="AD159">
        <f t="shared" si="64"/>
        <v>13</v>
      </c>
      <c r="AE159">
        <f t="shared" si="65"/>
        <v>25</v>
      </c>
      <c r="AF159">
        <f t="shared" si="66"/>
        <v>89</v>
      </c>
      <c r="AG159">
        <f t="shared" si="67"/>
        <v>35</v>
      </c>
      <c r="AH159">
        <f t="shared" si="68"/>
        <v>54</v>
      </c>
      <c r="AI159" t="str">
        <f t="shared" si="69"/>
        <v>54-0</v>
      </c>
      <c r="AJ159" t="str">
        <f t="shared" si="70"/>
        <v>54-1</v>
      </c>
      <c r="AK159">
        <f>INDEX(Table1[runs],MATCH(AJ159,Table1[ID],0))</f>
        <v>16</v>
      </c>
      <c r="AL159">
        <f t="shared" si="71"/>
        <v>106</v>
      </c>
      <c r="AM159">
        <f>Table1[[#This Row],[Total Runs]]^2</f>
        <v>1444</v>
      </c>
      <c r="AN159" s="2">
        <f>Table1[[#This Row],[Total RA]]^2</f>
        <v>11236</v>
      </c>
      <c r="AO159" s="2">
        <f>Table1[[#This Row],[Total Wins]]+Table1[[#This Row],[Total Losses]]</f>
        <v>14</v>
      </c>
      <c r="AP159" s="2">
        <f>Table1[[#This Row],[RS^2]]/(Table1[[#This Row],[RS^2]]+Table1[[#This Row],[RA^2]])</f>
        <v>0.11388012618296529</v>
      </c>
      <c r="AQ159" s="2">
        <f>ROUND(Table1[[#This Row],[WP]]*Table1[[#This Row],[GP]],0)</f>
        <v>2</v>
      </c>
      <c r="AR159" s="2">
        <f>Table1[[#This Row],[GP]]-Table1[[#This Row],[PyThag Win]]</f>
        <v>12</v>
      </c>
      <c r="AS159" s="2" t="str">
        <f>Table1[[#This Row],[PyThag Win]]&amp;"-"&amp;Table1[[#This Row],[Pythag Loss]]</f>
        <v>2-12</v>
      </c>
    </row>
    <row r="160" spans="1:45" x14ac:dyDescent="0.2">
      <c r="A160">
        <v>100</v>
      </c>
      <c r="B160">
        <v>25</v>
      </c>
      <c r="C160">
        <v>57</v>
      </c>
      <c r="D160" s="1">
        <v>46542</v>
      </c>
      <c r="E160">
        <v>1905</v>
      </c>
      <c r="F160">
        <v>9</v>
      </c>
      <c r="G160">
        <v>1</v>
      </c>
      <c r="H160">
        <v>6</v>
      </c>
      <c r="I160" t="s">
        <v>69</v>
      </c>
      <c r="J160" t="s">
        <v>70</v>
      </c>
      <c r="K160" t="s">
        <v>13</v>
      </c>
      <c r="L160">
        <v>0</v>
      </c>
      <c r="M160">
        <v>1</v>
      </c>
      <c r="N160" t="s">
        <v>52</v>
      </c>
      <c r="O160" t="s">
        <v>75</v>
      </c>
      <c r="P160">
        <f t="shared" si="50"/>
        <v>2</v>
      </c>
      <c r="Q160">
        <f t="shared" si="51"/>
        <v>13</v>
      </c>
      <c r="R160">
        <f t="shared" si="52"/>
        <v>-11</v>
      </c>
      <c r="S160" t="str">
        <f t="shared" si="53"/>
        <v>2-13</v>
      </c>
      <c r="T160">
        <f t="shared" si="54"/>
        <v>0</v>
      </c>
      <c r="U160">
        <f t="shared" si="55"/>
        <v>7</v>
      </c>
      <c r="V160" t="str">
        <f t="shared" si="56"/>
        <v>0-7</v>
      </c>
      <c r="W160">
        <f t="shared" si="57"/>
        <v>2</v>
      </c>
      <c r="X160">
        <f t="shared" si="58"/>
        <v>6</v>
      </c>
      <c r="Y160" t="str">
        <f t="shared" si="59"/>
        <v>2-6</v>
      </c>
      <c r="Z160">
        <f t="shared" si="60"/>
        <v>136</v>
      </c>
      <c r="AA160">
        <f t="shared" si="61"/>
        <v>63</v>
      </c>
      <c r="AB160">
        <f t="shared" si="62"/>
        <v>73</v>
      </c>
      <c r="AC160">
        <f t="shared" si="63"/>
        <v>39</v>
      </c>
      <c r="AD160">
        <f t="shared" si="64"/>
        <v>13</v>
      </c>
      <c r="AE160">
        <f t="shared" si="65"/>
        <v>26</v>
      </c>
      <c r="AF160">
        <f t="shared" si="66"/>
        <v>95</v>
      </c>
      <c r="AG160">
        <f t="shared" si="67"/>
        <v>35</v>
      </c>
      <c r="AH160">
        <f t="shared" si="68"/>
        <v>60</v>
      </c>
      <c r="AI160" t="str">
        <f t="shared" si="69"/>
        <v>57-0</v>
      </c>
      <c r="AJ160" t="str">
        <f t="shared" si="70"/>
        <v>57-1</v>
      </c>
      <c r="AK160">
        <f>INDEX(Table1[runs],MATCH(AJ160,Table1[ID],0))</f>
        <v>2</v>
      </c>
      <c r="AL160">
        <f t="shared" si="71"/>
        <v>108</v>
      </c>
      <c r="AM160">
        <f>Table1[[#This Row],[Total Runs]]^2</f>
        <v>1521</v>
      </c>
      <c r="AN160" s="2">
        <f>Table1[[#This Row],[Total RA]]^2</f>
        <v>11664</v>
      </c>
      <c r="AO160" s="2">
        <f>Table1[[#This Row],[Total Wins]]+Table1[[#This Row],[Total Losses]]</f>
        <v>15</v>
      </c>
      <c r="AP160" s="2">
        <f>Table1[[#This Row],[RS^2]]/(Table1[[#This Row],[RS^2]]+Table1[[#This Row],[RA^2]])</f>
        <v>0.11535836177474403</v>
      </c>
      <c r="AQ160" s="2">
        <f>ROUND(Table1[[#This Row],[WP]]*Table1[[#This Row],[GP]],0)</f>
        <v>2</v>
      </c>
      <c r="AR160" s="2">
        <f>Table1[[#This Row],[GP]]-Table1[[#This Row],[PyThag Win]]</f>
        <v>13</v>
      </c>
      <c r="AS160" s="2" t="str">
        <f>Table1[[#This Row],[PyThag Win]]&amp;"-"&amp;Table1[[#This Row],[Pythag Loss]]</f>
        <v>2-13</v>
      </c>
    </row>
    <row r="161" spans="1:45" x14ac:dyDescent="0.2">
      <c r="A161">
        <v>100</v>
      </c>
      <c r="B161">
        <v>25</v>
      </c>
      <c r="C161">
        <v>61</v>
      </c>
      <c r="D161" s="1">
        <v>46543</v>
      </c>
      <c r="E161">
        <v>1905</v>
      </c>
      <c r="F161">
        <v>9</v>
      </c>
      <c r="G161">
        <v>0</v>
      </c>
      <c r="H161">
        <v>3</v>
      </c>
      <c r="I161" t="s">
        <v>69</v>
      </c>
      <c r="J161" t="s">
        <v>70</v>
      </c>
      <c r="K161" t="s">
        <v>13</v>
      </c>
      <c r="L161">
        <v>0</v>
      </c>
      <c r="M161">
        <v>1</v>
      </c>
      <c r="N161" t="s">
        <v>52</v>
      </c>
      <c r="O161" t="s">
        <v>75</v>
      </c>
      <c r="P161">
        <f t="shared" si="50"/>
        <v>2</v>
      </c>
      <c r="Q161">
        <f t="shared" si="51"/>
        <v>14</v>
      </c>
      <c r="R161">
        <f t="shared" si="52"/>
        <v>-12</v>
      </c>
      <c r="S161" t="str">
        <f t="shared" si="53"/>
        <v>2-14</v>
      </c>
      <c r="T161">
        <f t="shared" si="54"/>
        <v>0</v>
      </c>
      <c r="U161">
        <f t="shared" si="55"/>
        <v>7</v>
      </c>
      <c r="V161" t="str">
        <f t="shared" si="56"/>
        <v>0-7</v>
      </c>
      <c r="W161">
        <f t="shared" si="57"/>
        <v>2</v>
      </c>
      <c r="X161">
        <f t="shared" si="58"/>
        <v>7</v>
      </c>
      <c r="Y161" t="str">
        <f t="shared" si="59"/>
        <v>2-7</v>
      </c>
      <c r="Z161">
        <f t="shared" si="60"/>
        <v>145</v>
      </c>
      <c r="AA161">
        <f t="shared" si="61"/>
        <v>63</v>
      </c>
      <c r="AB161">
        <f t="shared" si="62"/>
        <v>82</v>
      </c>
      <c r="AC161">
        <f t="shared" si="63"/>
        <v>39</v>
      </c>
      <c r="AD161">
        <f t="shared" si="64"/>
        <v>13</v>
      </c>
      <c r="AE161">
        <f t="shared" si="65"/>
        <v>26</v>
      </c>
      <c r="AF161">
        <f t="shared" si="66"/>
        <v>98</v>
      </c>
      <c r="AG161">
        <f t="shared" si="67"/>
        <v>35</v>
      </c>
      <c r="AH161">
        <f t="shared" si="68"/>
        <v>63</v>
      </c>
      <c r="AI161" t="str">
        <f t="shared" si="69"/>
        <v>61-0</v>
      </c>
      <c r="AJ161" t="str">
        <f t="shared" si="70"/>
        <v>61-1</v>
      </c>
      <c r="AK161">
        <f>INDEX(Table1[runs],MATCH(AJ161,Table1[ID],0))</f>
        <v>10</v>
      </c>
      <c r="AL161">
        <f t="shared" si="71"/>
        <v>118</v>
      </c>
      <c r="AM161">
        <f>Table1[[#This Row],[Total Runs]]^2</f>
        <v>1521</v>
      </c>
      <c r="AN161" s="2">
        <f>Table1[[#This Row],[Total RA]]^2</f>
        <v>13924</v>
      </c>
      <c r="AO161" s="2">
        <f>Table1[[#This Row],[Total Wins]]+Table1[[#This Row],[Total Losses]]</f>
        <v>16</v>
      </c>
      <c r="AP161" s="2">
        <f>Table1[[#This Row],[RS^2]]/(Table1[[#This Row],[RS^2]]+Table1[[#This Row],[RA^2]])</f>
        <v>9.8478471997410166E-2</v>
      </c>
      <c r="AQ161" s="2">
        <f>ROUND(Table1[[#This Row],[WP]]*Table1[[#This Row],[GP]],0)</f>
        <v>2</v>
      </c>
      <c r="AR161" s="2">
        <f>Table1[[#This Row],[GP]]-Table1[[#This Row],[PyThag Win]]</f>
        <v>14</v>
      </c>
      <c r="AS161" s="2" t="str">
        <f>Table1[[#This Row],[PyThag Win]]&amp;"-"&amp;Table1[[#This Row],[Pythag Loss]]</f>
        <v>2-14</v>
      </c>
    </row>
    <row r="162" spans="1:45" x14ac:dyDescent="0.2">
      <c r="A162">
        <v>100</v>
      </c>
      <c r="B162">
        <v>25</v>
      </c>
      <c r="C162">
        <v>65</v>
      </c>
      <c r="D162" s="1">
        <v>46544</v>
      </c>
      <c r="E162">
        <v>1905</v>
      </c>
      <c r="F162">
        <v>9</v>
      </c>
      <c r="G162">
        <v>4</v>
      </c>
      <c r="H162">
        <v>9</v>
      </c>
      <c r="I162" t="s">
        <v>69</v>
      </c>
      <c r="J162" t="s">
        <v>70</v>
      </c>
      <c r="K162" t="s">
        <v>13</v>
      </c>
      <c r="L162">
        <v>0</v>
      </c>
      <c r="M162">
        <v>1</v>
      </c>
      <c r="N162" t="s">
        <v>52</v>
      </c>
      <c r="O162" t="s">
        <v>75</v>
      </c>
      <c r="P162">
        <f t="shared" si="50"/>
        <v>2</v>
      </c>
      <c r="Q162">
        <f t="shared" si="51"/>
        <v>15</v>
      </c>
      <c r="R162">
        <f t="shared" si="52"/>
        <v>-13</v>
      </c>
      <c r="S162" t="str">
        <f t="shared" si="53"/>
        <v>2-15</v>
      </c>
      <c r="T162">
        <f t="shared" si="54"/>
        <v>0</v>
      </c>
      <c r="U162">
        <f t="shared" si="55"/>
        <v>7</v>
      </c>
      <c r="V162" t="str">
        <f t="shared" si="56"/>
        <v>0-7</v>
      </c>
      <c r="W162">
        <f t="shared" si="57"/>
        <v>2</v>
      </c>
      <c r="X162">
        <f t="shared" si="58"/>
        <v>8</v>
      </c>
      <c r="Y162" t="str">
        <f t="shared" si="59"/>
        <v>2-8</v>
      </c>
      <c r="Z162">
        <f t="shared" si="60"/>
        <v>154</v>
      </c>
      <c r="AA162">
        <f t="shared" si="61"/>
        <v>63</v>
      </c>
      <c r="AB162">
        <f t="shared" si="62"/>
        <v>91</v>
      </c>
      <c r="AC162">
        <f t="shared" si="63"/>
        <v>43</v>
      </c>
      <c r="AD162">
        <f t="shared" si="64"/>
        <v>13</v>
      </c>
      <c r="AE162">
        <f t="shared" si="65"/>
        <v>30</v>
      </c>
      <c r="AF162">
        <f t="shared" si="66"/>
        <v>107</v>
      </c>
      <c r="AG162">
        <f t="shared" si="67"/>
        <v>35</v>
      </c>
      <c r="AH162">
        <f t="shared" si="68"/>
        <v>72</v>
      </c>
      <c r="AI162" t="str">
        <f t="shared" si="69"/>
        <v>65-0</v>
      </c>
      <c r="AJ162" t="str">
        <f t="shared" si="70"/>
        <v>65-1</v>
      </c>
      <c r="AK162">
        <f>INDEX(Table1[runs],MATCH(AJ162,Table1[ID],0))</f>
        <v>10</v>
      </c>
      <c r="AL162">
        <f t="shared" si="71"/>
        <v>128</v>
      </c>
      <c r="AM162">
        <f>Table1[[#This Row],[Total Runs]]^2</f>
        <v>1849</v>
      </c>
      <c r="AN162" s="2">
        <f>Table1[[#This Row],[Total RA]]^2</f>
        <v>16384</v>
      </c>
      <c r="AO162" s="2">
        <f>Table1[[#This Row],[Total Wins]]+Table1[[#This Row],[Total Losses]]</f>
        <v>17</v>
      </c>
      <c r="AP162" s="2">
        <f>Table1[[#This Row],[RS^2]]/(Table1[[#This Row],[RS^2]]+Table1[[#This Row],[RA^2]])</f>
        <v>0.10140953216695003</v>
      </c>
      <c r="AQ162" s="2">
        <f>ROUND(Table1[[#This Row],[WP]]*Table1[[#This Row],[GP]],0)</f>
        <v>2</v>
      </c>
      <c r="AR162" s="2">
        <f>Table1[[#This Row],[GP]]-Table1[[#This Row],[PyThag Win]]</f>
        <v>15</v>
      </c>
      <c r="AS162" s="2" t="str">
        <f>Table1[[#This Row],[PyThag Win]]&amp;"-"&amp;Table1[[#This Row],[Pythag Loss]]</f>
        <v>2-15</v>
      </c>
    </row>
    <row r="163" spans="1:45" x14ac:dyDescent="0.2">
      <c r="A163">
        <v>100</v>
      </c>
      <c r="B163">
        <v>25</v>
      </c>
      <c r="C163">
        <v>67</v>
      </c>
      <c r="D163" s="1">
        <v>46545</v>
      </c>
      <c r="E163">
        <v>1905</v>
      </c>
      <c r="F163">
        <v>9</v>
      </c>
      <c r="G163">
        <v>0</v>
      </c>
      <c r="H163">
        <v>3</v>
      </c>
      <c r="I163" t="s">
        <v>69</v>
      </c>
      <c r="J163" t="s">
        <v>70</v>
      </c>
      <c r="K163" t="s">
        <v>13</v>
      </c>
      <c r="L163">
        <v>0</v>
      </c>
      <c r="M163">
        <v>1</v>
      </c>
      <c r="N163" t="s">
        <v>52</v>
      </c>
      <c r="O163" t="s">
        <v>75</v>
      </c>
      <c r="P163">
        <f t="shared" si="50"/>
        <v>2</v>
      </c>
      <c r="Q163">
        <f t="shared" si="51"/>
        <v>16</v>
      </c>
      <c r="R163">
        <f t="shared" si="52"/>
        <v>-14</v>
      </c>
      <c r="S163" t="str">
        <f t="shared" si="53"/>
        <v>2-16</v>
      </c>
      <c r="T163">
        <f t="shared" si="54"/>
        <v>0</v>
      </c>
      <c r="U163">
        <f t="shared" si="55"/>
        <v>7</v>
      </c>
      <c r="V163" t="str">
        <f t="shared" si="56"/>
        <v>0-7</v>
      </c>
      <c r="W163">
        <f t="shared" si="57"/>
        <v>2</v>
      </c>
      <c r="X163">
        <f t="shared" si="58"/>
        <v>9</v>
      </c>
      <c r="Y163" t="str">
        <f t="shared" si="59"/>
        <v>2-9</v>
      </c>
      <c r="Z163">
        <f t="shared" si="60"/>
        <v>163</v>
      </c>
      <c r="AA163">
        <f t="shared" si="61"/>
        <v>63</v>
      </c>
      <c r="AB163">
        <f t="shared" si="62"/>
        <v>100</v>
      </c>
      <c r="AC163">
        <f t="shared" si="63"/>
        <v>43</v>
      </c>
      <c r="AD163">
        <f t="shared" si="64"/>
        <v>13</v>
      </c>
      <c r="AE163">
        <f t="shared" si="65"/>
        <v>30</v>
      </c>
      <c r="AF163">
        <f t="shared" si="66"/>
        <v>110</v>
      </c>
      <c r="AG163">
        <f t="shared" si="67"/>
        <v>35</v>
      </c>
      <c r="AH163">
        <f t="shared" si="68"/>
        <v>75</v>
      </c>
      <c r="AI163" t="str">
        <f t="shared" si="69"/>
        <v>67-0</v>
      </c>
      <c r="AJ163" t="str">
        <f t="shared" si="70"/>
        <v>67-1</v>
      </c>
      <c r="AK163">
        <f>INDEX(Table1[runs],MATCH(AJ163,Table1[ID],0))</f>
        <v>3</v>
      </c>
      <c r="AL163">
        <f t="shared" si="71"/>
        <v>131</v>
      </c>
      <c r="AM163">
        <f>Table1[[#This Row],[Total Runs]]^2</f>
        <v>1849</v>
      </c>
      <c r="AN163" s="2">
        <f>Table1[[#This Row],[Total RA]]^2</f>
        <v>17161</v>
      </c>
      <c r="AO163" s="2">
        <f>Table1[[#This Row],[Total Wins]]+Table1[[#This Row],[Total Losses]]</f>
        <v>18</v>
      </c>
      <c r="AP163" s="2">
        <f>Table1[[#This Row],[RS^2]]/(Table1[[#This Row],[RS^2]]+Table1[[#This Row],[RA^2]])</f>
        <v>9.7264597580220935E-2</v>
      </c>
      <c r="AQ163" s="2">
        <f>ROUND(Table1[[#This Row],[WP]]*Table1[[#This Row],[GP]],0)</f>
        <v>2</v>
      </c>
      <c r="AR163" s="2">
        <f>Table1[[#This Row],[GP]]-Table1[[#This Row],[PyThag Win]]</f>
        <v>16</v>
      </c>
      <c r="AS163" s="2" t="str">
        <f>Table1[[#This Row],[PyThag Win]]&amp;"-"&amp;Table1[[#This Row],[Pythag Loss]]</f>
        <v>2-16</v>
      </c>
    </row>
    <row r="164" spans="1:45" x14ac:dyDescent="0.2">
      <c r="A164">
        <v>100</v>
      </c>
      <c r="B164">
        <v>25</v>
      </c>
      <c r="C164">
        <v>70</v>
      </c>
      <c r="D164" s="1">
        <v>46547</v>
      </c>
      <c r="E164">
        <v>1905</v>
      </c>
      <c r="F164">
        <v>9</v>
      </c>
      <c r="G164">
        <v>2</v>
      </c>
      <c r="H164">
        <v>4</v>
      </c>
      <c r="I164" t="s">
        <v>69</v>
      </c>
      <c r="J164" t="s">
        <v>70</v>
      </c>
      <c r="K164" t="s">
        <v>12</v>
      </c>
      <c r="L164">
        <v>0</v>
      </c>
      <c r="M164">
        <v>1</v>
      </c>
      <c r="N164" t="s">
        <v>52</v>
      </c>
      <c r="O164" t="s">
        <v>75</v>
      </c>
      <c r="P164">
        <f t="shared" si="50"/>
        <v>2</v>
      </c>
      <c r="Q164">
        <f t="shared" si="51"/>
        <v>17</v>
      </c>
      <c r="R164">
        <f t="shared" si="52"/>
        <v>-15</v>
      </c>
      <c r="S164" t="str">
        <f t="shared" si="53"/>
        <v>2-17</v>
      </c>
      <c r="T164">
        <f t="shared" si="54"/>
        <v>0</v>
      </c>
      <c r="U164">
        <f t="shared" si="55"/>
        <v>8</v>
      </c>
      <c r="V164" t="str">
        <f t="shared" si="56"/>
        <v>0-8</v>
      </c>
      <c r="W164">
        <f t="shared" si="57"/>
        <v>2</v>
      </c>
      <c r="X164">
        <f t="shared" si="58"/>
        <v>9</v>
      </c>
      <c r="Y164" t="str">
        <f t="shared" si="59"/>
        <v>2-9</v>
      </c>
      <c r="Z164">
        <f t="shared" si="60"/>
        <v>172</v>
      </c>
      <c r="AA164">
        <f t="shared" si="61"/>
        <v>72</v>
      </c>
      <c r="AB164">
        <f t="shared" si="62"/>
        <v>100</v>
      </c>
      <c r="AC164">
        <f t="shared" si="63"/>
        <v>45</v>
      </c>
      <c r="AD164">
        <f t="shared" si="64"/>
        <v>15</v>
      </c>
      <c r="AE164">
        <f t="shared" si="65"/>
        <v>30</v>
      </c>
      <c r="AF164">
        <f t="shared" si="66"/>
        <v>114</v>
      </c>
      <c r="AG164">
        <f t="shared" si="67"/>
        <v>39</v>
      </c>
      <c r="AH164">
        <f t="shared" si="68"/>
        <v>75</v>
      </c>
      <c r="AI164" t="str">
        <f t="shared" si="69"/>
        <v>70-0</v>
      </c>
      <c r="AJ164" t="str">
        <f t="shared" si="70"/>
        <v>70-1</v>
      </c>
      <c r="AK164">
        <f>INDEX(Table1[runs],MATCH(AJ164,Table1[ID],0))</f>
        <v>11</v>
      </c>
      <c r="AL164">
        <f t="shared" si="71"/>
        <v>142</v>
      </c>
      <c r="AM164">
        <f>Table1[[#This Row],[Total Runs]]^2</f>
        <v>2025</v>
      </c>
      <c r="AN164" s="2">
        <f>Table1[[#This Row],[Total RA]]^2</f>
        <v>20164</v>
      </c>
      <c r="AO164" s="2">
        <f>Table1[[#This Row],[Total Wins]]+Table1[[#This Row],[Total Losses]]</f>
        <v>19</v>
      </c>
      <c r="AP164" s="2">
        <f>Table1[[#This Row],[RS^2]]/(Table1[[#This Row],[RS^2]]+Table1[[#This Row],[RA^2]])</f>
        <v>9.1261435846590647E-2</v>
      </c>
      <c r="AQ164" s="2">
        <f>ROUND(Table1[[#This Row],[WP]]*Table1[[#This Row],[GP]],0)</f>
        <v>2</v>
      </c>
      <c r="AR164" s="2">
        <f>Table1[[#This Row],[GP]]-Table1[[#This Row],[PyThag Win]]</f>
        <v>17</v>
      </c>
      <c r="AS164" s="2" t="str">
        <f>Table1[[#This Row],[PyThag Win]]&amp;"-"&amp;Table1[[#This Row],[Pythag Loss]]</f>
        <v>2-17</v>
      </c>
    </row>
    <row r="165" spans="1:45" x14ac:dyDescent="0.2">
      <c r="A165">
        <v>100</v>
      </c>
      <c r="B165">
        <v>25</v>
      </c>
      <c r="C165">
        <v>74</v>
      </c>
      <c r="D165" s="1">
        <v>46548</v>
      </c>
      <c r="E165">
        <v>1905</v>
      </c>
      <c r="F165">
        <v>9</v>
      </c>
      <c r="G165">
        <v>1</v>
      </c>
      <c r="H165">
        <v>6</v>
      </c>
      <c r="I165" t="s">
        <v>69</v>
      </c>
      <c r="J165" t="s">
        <v>70</v>
      </c>
      <c r="K165" t="s">
        <v>12</v>
      </c>
      <c r="L165">
        <v>0</v>
      </c>
      <c r="M165">
        <v>1</v>
      </c>
      <c r="N165" t="s">
        <v>52</v>
      </c>
      <c r="O165" t="s">
        <v>75</v>
      </c>
      <c r="P165">
        <f t="shared" si="50"/>
        <v>2</v>
      </c>
      <c r="Q165">
        <f t="shared" si="51"/>
        <v>18</v>
      </c>
      <c r="R165">
        <f t="shared" si="52"/>
        <v>-16</v>
      </c>
      <c r="S165" t="str">
        <f t="shared" si="53"/>
        <v>2-18</v>
      </c>
      <c r="T165">
        <f t="shared" si="54"/>
        <v>0</v>
      </c>
      <c r="U165">
        <f t="shared" si="55"/>
        <v>9</v>
      </c>
      <c r="V165" t="str">
        <f t="shared" si="56"/>
        <v>0-9</v>
      </c>
      <c r="W165">
        <f t="shared" si="57"/>
        <v>2</v>
      </c>
      <c r="X165">
        <f t="shared" si="58"/>
        <v>9</v>
      </c>
      <c r="Y165" t="str">
        <f t="shared" si="59"/>
        <v>2-9</v>
      </c>
      <c r="Z165">
        <f t="shared" si="60"/>
        <v>181</v>
      </c>
      <c r="AA165">
        <f t="shared" si="61"/>
        <v>81</v>
      </c>
      <c r="AB165">
        <f t="shared" si="62"/>
        <v>100</v>
      </c>
      <c r="AC165">
        <f t="shared" si="63"/>
        <v>46</v>
      </c>
      <c r="AD165">
        <f t="shared" si="64"/>
        <v>16</v>
      </c>
      <c r="AE165">
        <f t="shared" si="65"/>
        <v>30</v>
      </c>
      <c r="AF165">
        <f t="shared" si="66"/>
        <v>120</v>
      </c>
      <c r="AG165">
        <f t="shared" si="67"/>
        <v>45</v>
      </c>
      <c r="AH165">
        <f t="shared" si="68"/>
        <v>75</v>
      </c>
      <c r="AI165" t="str">
        <f t="shared" si="69"/>
        <v>74-0</v>
      </c>
      <c r="AJ165" t="str">
        <f t="shared" si="70"/>
        <v>74-1</v>
      </c>
      <c r="AK165">
        <f>INDEX(Table1[runs],MATCH(AJ165,Table1[ID],0))</f>
        <v>2</v>
      </c>
      <c r="AL165">
        <f t="shared" si="71"/>
        <v>144</v>
      </c>
      <c r="AM165">
        <f>Table1[[#This Row],[Total Runs]]^2</f>
        <v>2116</v>
      </c>
      <c r="AN165" s="2">
        <f>Table1[[#This Row],[Total RA]]^2</f>
        <v>20736</v>
      </c>
      <c r="AO165" s="2">
        <f>Table1[[#This Row],[Total Wins]]+Table1[[#This Row],[Total Losses]]</f>
        <v>20</v>
      </c>
      <c r="AP165" s="2">
        <f>Table1[[#This Row],[RS^2]]/(Table1[[#This Row],[RS^2]]+Table1[[#This Row],[RA^2]])</f>
        <v>9.2595834062664098E-2</v>
      </c>
      <c r="AQ165" s="2">
        <f>ROUND(Table1[[#This Row],[WP]]*Table1[[#This Row],[GP]],0)</f>
        <v>2</v>
      </c>
      <c r="AR165" s="2">
        <f>Table1[[#This Row],[GP]]-Table1[[#This Row],[PyThag Win]]</f>
        <v>18</v>
      </c>
      <c r="AS165" s="2" t="str">
        <f>Table1[[#This Row],[PyThag Win]]&amp;"-"&amp;Table1[[#This Row],[Pythag Loss]]</f>
        <v>2-18</v>
      </c>
    </row>
    <row r="166" spans="1:45" x14ac:dyDescent="0.2">
      <c r="A166">
        <v>100</v>
      </c>
      <c r="B166">
        <v>25</v>
      </c>
      <c r="C166">
        <v>78</v>
      </c>
      <c r="D166" s="1">
        <v>46549</v>
      </c>
      <c r="E166">
        <v>1905</v>
      </c>
      <c r="F166">
        <v>12</v>
      </c>
      <c r="G166">
        <v>7</v>
      </c>
      <c r="H166">
        <v>12</v>
      </c>
      <c r="I166" t="s">
        <v>69</v>
      </c>
      <c r="J166" t="s">
        <v>70</v>
      </c>
      <c r="K166" t="s">
        <v>12</v>
      </c>
      <c r="L166">
        <v>1</v>
      </c>
      <c r="M166">
        <v>0</v>
      </c>
      <c r="N166" t="s">
        <v>52</v>
      </c>
      <c r="O166" t="s">
        <v>75</v>
      </c>
      <c r="P166">
        <f t="shared" si="50"/>
        <v>3</v>
      </c>
      <c r="Q166">
        <f t="shared" si="51"/>
        <v>18</v>
      </c>
      <c r="R166">
        <f t="shared" si="52"/>
        <v>-15</v>
      </c>
      <c r="S166" t="str">
        <f t="shared" si="53"/>
        <v>3-18</v>
      </c>
      <c r="T166">
        <f t="shared" si="54"/>
        <v>1</v>
      </c>
      <c r="U166">
        <f t="shared" si="55"/>
        <v>9</v>
      </c>
      <c r="V166" t="str">
        <f t="shared" si="56"/>
        <v>1-9</v>
      </c>
      <c r="W166">
        <f t="shared" si="57"/>
        <v>2</v>
      </c>
      <c r="X166">
        <f t="shared" si="58"/>
        <v>9</v>
      </c>
      <c r="Y166" t="str">
        <f t="shared" si="59"/>
        <v>2-9</v>
      </c>
      <c r="Z166">
        <f t="shared" si="60"/>
        <v>193</v>
      </c>
      <c r="AA166">
        <f t="shared" si="61"/>
        <v>93</v>
      </c>
      <c r="AB166">
        <f t="shared" si="62"/>
        <v>100</v>
      </c>
      <c r="AC166">
        <f t="shared" si="63"/>
        <v>53</v>
      </c>
      <c r="AD166">
        <f t="shared" si="64"/>
        <v>23</v>
      </c>
      <c r="AE166">
        <f t="shared" si="65"/>
        <v>30</v>
      </c>
      <c r="AF166">
        <f t="shared" si="66"/>
        <v>132</v>
      </c>
      <c r="AG166">
        <f t="shared" si="67"/>
        <v>57</v>
      </c>
      <c r="AH166">
        <f t="shared" si="68"/>
        <v>75</v>
      </c>
      <c r="AI166" t="str">
        <f t="shared" si="69"/>
        <v>78-1</v>
      </c>
      <c r="AJ166" t="str">
        <f t="shared" si="70"/>
        <v>78-0</v>
      </c>
      <c r="AK166">
        <f>INDEX(Table1[runs],MATCH(AJ166,Table1[ID],0))</f>
        <v>6</v>
      </c>
      <c r="AL166">
        <f t="shared" si="71"/>
        <v>150</v>
      </c>
      <c r="AM166">
        <f>Table1[[#This Row],[Total Runs]]^2</f>
        <v>2809</v>
      </c>
      <c r="AN166" s="2">
        <f>Table1[[#This Row],[Total RA]]^2</f>
        <v>22500</v>
      </c>
      <c r="AO166" s="2">
        <f>Table1[[#This Row],[Total Wins]]+Table1[[#This Row],[Total Losses]]</f>
        <v>21</v>
      </c>
      <c r="AP166" s="2">
        <f>Table1[[#This Row],[RS^2]]/(Table1[[#This Row],[RS^2]]+Table1[[#This Row],[RA^2]])</f>
        <v>0.11098818602078311</v>
      </c>
      <c r="AQ166" s="2">
        <f>ROUND(Table1[[#This Row],[WP]]*Table1[[#This Row],[GP]],0)</f>
        <v>2</v>
      </c>
      <c r="AR166" s="2">
        <f>Table1[[#This Row],[GP]]-Table1[[#This Row],[PyThag Win]]</f>
        <v>19</v>
      </c>
      <c r="AS166" s="2" t="str">
        <f>Table1[[#This Row],[PyThag Win]]&amp;"-"&amp;Table1[[#This Row],[Pythag Loss]]</f>
        <v>2-19</v>
      </c>
    </row>
    <row r="167" spans="1:45" x14ac:dyDescent="0.2">
      <c r="A167">
        <v>100</v>
      </c>
      <c r="B167">
        <v>25</v>
      </c>
      <c r="C167">
        <v>82</v>
      </c>
      <c r="D167" s="1">
        <v>46552</v>
      </c>
      <c r="E167">
        <v>1905</v>
      </c>
      <c r="F167">
        <v>9</v>
      </c>
      <c r="G167">
        <v>5</v>
      </c>
      <c r="H167">
        <v>11</v>
      </c>
      <c r="I167" t="s">
        <v>69</v>
      </c>
      <c r="J167" t="s">
        <v>70</v>
      </c>
      <c r="K167" t="s">
        <v>12</v>
      </c>
      <c r="L167">
        <v>0</v>
      </c>
      <c r="M167">
        <v>1</v>
      </c>
      <c r="N167" t="s">
        <v>52</v>
      </c>
      <c r="O167" t="s">
        <v>75</v>
      </c>
      <c r="P167">
        <f t="shared" si="50"/>
        <v>3</v>
      </c>
      <c r="Q167">
        <f t="shared" si="51"/>
        <v>19</v>
      </c>
      <c r="R167">
        <f t="shared" si="52"/>
        <v>-16</v>
      </c>
      <c r="S167" t="str">
        <f t="shared" si="53"/>
        <v>3-19</v>
      </c>
      <c r="T167">
        <f t="shared" si="54"/>
        <v>1</v>
      </c>
      <c r="U167">
        <f t="shared" si="55"/>
        <v>10</v>
      </c>
      <c r="V167" t="str">
        <f t="shared" si="56"/>
        <v>1-10</v>
      </c>
      <c r="W167">
        <f t="shared" si="57"/>
        <v>2</v>
      </c>
      <c r="X167">
        <f t="shared" si="58"/>
        <v>9</v>
      </c>
      <c r="Y167" t="str">
        <f t="shared" si="59"/>
        <v>2-9</v>
      </c>
      <c r="Z167">
        <f t="shared" si="60"/>
        <v>202</v>
      </c>
      <c r="AA167">
        <f t="shared" si="61"/>
        <v>102</v>
      </c>
      <c r="AB167">
        <f t="shared" si="62"/>
        <v>100</v>
      </c>
      <c r="AC167">
        <f t="shared" si="63"/>
        <v>58</v>
      </c>
      <c r="AD167">
        <f t="shared" si="64"/>
        <v>28</v>
      </c>
      <c r="AE167">
        <f t="shared" si="65"/>
        <v>30</v>
      </c>
      <c r="AF167">
        <f t="shared" si="66"/>
        <v>143</v>
      </c>
      <c r="AG167">
        <f t="shared" si="67"/>
        <v>68</v>
      </c>
      <c r="AH167">
        <f t="shared" si="68"/>
        <v>75</v>
      </c>
      <c r="AI167" t="str">
        <f t="shared" si="69"/>
        <v>82-0</v>
      </c>
      <c r="AJ167" t="str">
        <f t="shared" si="70"/>
        <v>82-1</v>
      </c>
      <c r="AK167">
        <f>INDEX(Table1[runs],MATCH(AJ167,Table1[ID],0))</f>
        <v>8</v>
      </c>
      <c r="AL167">
        <f t="shared" si="71"/>
        <v>158</v>
      </c>
      <c r="AM167">
        <f>Table1[[#This Row],[Total Runs]]^2</f>
        <v>3364</v>
      </c>
      <c r="AN167" s="2">
        <f>Table1[[#This Row],[Total RA]]^2</f>
        <v>24964</v>
      </c>
      <c r="AO167" s="2">
        <f>Table1[[#This Row],[Total Wins]]+Table1[[#This Row],[Total Losses]]</f>
        <v>22</v>
      </c>
      <c r="AP167" s="2">
        <f>Table1[[#This Row],[RS^2]]/(Table1[[#This Row],[RS^2]]+Table1[[#This Row],[RA^2]])</f>
        <v>0.11875176503812482</v>
      </c>
      <c r="AQ167" s="2">
        <f>ROUND(Table1[[#This Row],[WP]]*Table1[[#This Row],[GP]],0)</f>
        <v>3</v>
      </c>
      <c r="AR167" s="2">
        <f>Table1[[#This Row],[GP]]-Table1[[#This Row],[PyThag Win]]</f>
        <v>19</v>
      </c>
      <c r="AS167" s="2" t="str">
        <f>Table1[[#This Row],[PyThag Win]]&amp;"-"&amp;Table1[[#This Row],[Pythag Loss]]</f>
        <v>3-19</v>
      </c>
    </row>
    <row r="168" spans="1:45" x14ac:dyDescent="0.2">
      <c r="A168">
        <v>100</v>
      </c>
      <c r="B168">
        <v>25</v>
      </c>
      <c r="C168">
        <v>85</v>
      </c>
      <c r="D168" s="1">
        <v>46553</v>
      </c>
      <c r="E168">
        <v>1905</v>
      </c>
      <c r="F168">
        <v>9</v>
      </c>
      <c r="G168">
        <v>3</v>
      </c>
      <c r="H168">
        <v>9</v>
      </c>
      <c r="I168" t="s">
        <v>69</v>
      </c>
      <c r="J168" t="s">
        <v>70</v>
      </c>
      <c r="K168" t="s">
        <v>12</v>
      </c>
      <c r="L168">
        <v>0</v>
      </c>
      <c r="M168">
        <v>1</v>
      </c>
      <c r="N168" t="s">
        <v>52</v>
      </c>
      <c r="O168" t="s">
        <v>75</v>
      </c>
      <c r="P168">
        <f t="shared" si="50"/>
        <v>3</v>
      </c>
      <c r="Q168">
        <f t="shared" si="51"/>
        <v>20</v>
      </c>
      <c r="R168">
        <f t="shared" si="52"/>
        <v>-17</v>
      </c>
      <c r="S168" t="str">
        <f t="shared" si="53"/>
        <v>3-20</v>
      </c>
      <c r="T168">
        <f t="shared" si="54"/>
        <v>1</v>
      </c>
      <c r="U168">
        <f t="shared" si="55"/>
        <v>11</v>
      </c>
      <c r="V168" t="str">
        <f t="shared" si="56"/>
        <v>1-11</v>
      </c>
      <c r="W168">
        <f t="shared" si="57"/>
        <v>2</v>
      </c>
      <c r="X168">
        <f t="shared" si="58"/>
        <v>9</v>
      </c>
      <c r="Y168" t="str">
        <f t="shared" si="59"/>
        <v>2-9</v>
      </c>
      <c r="Z168">
        <f t="shared" si="60"/>
        <v>211</v>
      </c>
      <c r="AA168">
        <f t="shared" si="61"/>
        <v>111</v>
      </c>
      <c r="AB168">
        <f t="shared" si="62"/>
        <v>100</v>
      </c>
      <c r="AC168">
        <f t="shared" si="63"/>
        <v>61</v>
      </c>
      <c r="AD168">
        <f t="shared" si="64"/>
        <v>31</v>
      </c>
      <c r="AE168">
        <f t="shared" si="65"/>
        <v>30</v>
      </c>
      <c r="AF168">
        <f t="shared" si="66"/>
        <v>152</v>
      </c>
      <c r="AG168">
        <f t="shared" si="67"/>
        <v>77</v>
      </c>
      <c r="AH168">
        <f t="shared" si="68"/>
        <v>75</v>
      </c>
      <c r="AI168" t="str">
        <f t="shared" si="69"/>
        <v>85-0</v>
      </c>
      <c r="AJ168" t="str">
        <f t="shared" si="70"/>
        <v>85-1</v>
      </c>
      <c r="AK168">
        <f>INDEX(Table1[runs],MATCH(AJ168,Table1[ID],0))</f>
        <v>15</v>
      </c>
      <c r="AL168">
        <f t="shared" si="71"/>
        <v>173</v>
      </c>
      <c r="AM168">
        <f>Table1[[#This Row],[Total Runs]]^2</f>
        <v>3721</v>
      </c>
      <c r="AN168" s="2">
        <f>Table1[[#This Row],[Total RA]]^2</f>
        <v>29929</v>
      </c>
      <c r="AO168" s="2">
        <f>Table1[[#This Row],[Total Wins]]+Table1[[#This Row],[Total Losses]]</f>
        <v>23</v>
      </c>
      <c r="AP168" s="2">
        <f>Table1[[#This Row],[RS^2]]/(Table1[[#This Row],[RS^2]]+Table1[[#This Row],[RA^2]])</f>
        <v>0.11057949479940565</v>
      </c>
      <c r="AQ168" s="2">
        <f>ROUND(Table1[[#This Row],[WP]]*Table1[[#This Row],[GP]],0)</f>
        <v>3</v>
      </c>
      <c r="AR168" s="2">
        <f>Table1[[#This Row],[GP]]-Table1[[#This Row],[PyThag Win]]</f>
        <v>20</v>
      </c>
      <c r="AS168" s="2" t="str">
        <f>Table1[[#This Row],[PyThag Win]]&amp;"-"&amp;Table1[[#This Row],[Pythag Loss]]</f>
        <v>3-20</v>
      </c>
    </row>
    <row r="169" spans="1:45" x14ac:dyDescent="0.2">
      <c r="A169">
        <v>100</v>
      </c>
      <c r="B169">
        <v>25</v>
      </c>
      <c r="C169">
        <v>89</v>
      </c>
      <c r="D169" s="1">
        <v>46554</v>
      </c>
      <c r="E169">
        <v>1905</v>
      </c>
      <c r="F169">
        <v>9</v>
      </c>
      <c r="G169">
        <v>2</v>
      </c>
      <c r="H169">
        <v>6</v>
      </c>
      <c r="I169" t="s">
        <v>69</v>
      </c>
      <c r="J169" t="s">
        <v>70</v>
      </c>
      <c r="K169" t="s">
        <v>12</v>
      </c>
      <c r="L169">
        <v>0</v>
      </c>
      <c r="M169">
        <v>1</v>
      </c>
      <c r="N169" t="s">
        <v>52</v>
      </c>
      <c r="O169" t="s">
        <v>75</v>
      </c>
      <c r="P169">
        <f t="shared" si="50"/>
        <v>3</v>
      </c>
      <c r="Q169">
        <f t="shared" si="51"/>
        <v>21</v>
      </c>
      <c r="R169">
        <f t="shared" si="52"/>
        <v>-18</v>
      </c>
      <c r="S169" t="str">
        <f t="shared" si="53"/>
        <v>3-21</v>
      </c>
      <c r="T169">
        <f t="shared" si="54"/>
        <v>1</v>
      </c>
      <c r="U169">
        <f t="shared" si="55"/>
        <v>12</v>
      </c>
      <c r="V169" t="str">
        <f t="shared" si="56"/>
        <v>1-12</v>
      </c>
      <c r="W169">
        <f t="shared" si="57"/>
        <v>2</v>
      </c>
      <c r="X169">
        <f t="shared" si="58"/>
        <v>9</v>
      </c>
      <c r="Y169" t="str">
        <f t="shared" si="59"/>
        <v>2-9</v>
      </c>
      <c r="Z169">
        <f t="shared" si="60"/>
        <v>220</v>
      </c>
      <c r="AA169">
        <f t="shared" si="61"/>
        <v>120</v>
      </c>
      <c r="AB169">
        <f t="shared" si="62"/>
        <v>100</v>
      </c>
      <c r="AC169">
        <f t="shared" si="63"/>
        <v>63</v>
      </c>
      <c r="AD169">
        <f t="shared" si="64"/>
        <v>33</v>
      </c>
      <c r="AE169">
        <f t="shared" si="65"/>
        <v>30</v>
      </c>
      <c r="AF169">
        <f t="shared" si="66"/>
        <v>158</v>
      </c>
      <c r="AG169">
        <f t="shared" si="67"/>
        <v>83</v>
      </c>
      <c r="AH169">
        <f t="shared" si="68"/>
        <v>75</v>
      </c>
      <c r="AI169" t="str">
        <f t="shared" si="69"/>
        <v>89-0</v>
      </c>
      <c r="AJ169" t="str">
        <f t="shared" si="70"/>
        <v>89-1</v>
      </c>
      <c r="AK169">
        <f>INDEX(Table1[runs],MATCH(AJ169,Table1[ID],0))</f>
        <v>6</v>
      </c>
      <c r="AL169">
        <f t="shared" si="71"/>
        <v>179</v>
      </c>
      <c r="AM169">
        <f>Table1[[#This Row],[Total Runs]]^2</f>
        <v>3969</v>
      </c>
      <c r="AN169" s="2">
        <f>Table1[[#This Row],[Total RA]]^2</f>
        <v>32041</v>
      </c>
      <c r="AO169" s="2">
        <f>Table1[[#This Row],[Total Wins]]+Table1[[#This Row],[Total Losses]]</f>
        <v>24</v>
      </c>
      <c r="AP169" s="2">
        <f>Table1[[#This Row],[RS^2]]/(Table1[[#This Row],[RS^2]]+Table1[[#This Row],[RA^2]])</f>
        <v>0.11021938350458206</v>
      </c>
      <c r="AQ169" s="2">
        <f>ROUND(Table1[[#This Row],[WP]]*Table1[[#This Row],[GP]],0)</f>
        <v>3</v>
      </c>
      <c r="AR169" s="2">
        <f>Table1[[#This Row],[GP]]-Table1[[#This Row],[PyThag Win]]</f>
        <v>21</v>
      </c>
      <c r="AS169" s="2" t="str">
        <f>Table1[[#This Row],[PyThag Win]]&amp;"-"&amp;Table1[[#This Row],[Pythag Loss]]</f>
        <v>3-21</v>
      </c>
    </row>
    <row r="170" spans="1:45" x14ac:dyDescent="0.2">
      <c r="A170">
        <v>100</v>
      </c>
      <c r="B170">
        <v>25</v>
      </c>
      <c r="C170">
        <v>93</v>
      </c>
      <c r="D170" s="1">
        <v>46555</v>
      </c>
      <c r="E170">
        <v>1905</v>
      </c>
      <c r="F170">
        <v>9</v>
      </c>
      <c r="G170">
        <v>1</v>
      </c>
      <c r="H170">
        <v>5</v>
      </c>
      <c r="I170" t="s">
        <v>69</v>
      </c>
      <c r="J170" t="s">
        <v>70</v>
      </c>
      <c r="K170" t="s">
        <v>12</v>
      </c>
      <c r="L170">
        <v>0</v>
      </c>
      <c r="M170">
        <v>1</v>
      </c>
      <c r="N170" t="s">
        <v>52</v>
      </c>
      <c r="O170" t="s">
        <v>75</v>
      </c>
      <c r="P170">
        <f t="shared" si="50"/>
        <v>3</v>
      </c>
      <c r="Q170">
        <f t="shared" si="51"/>
        <v>22</v>
      </c>
      <c r="R170">
        <f t="shared" si="52"/>
        <v>-19</v>
      </c>
      <c r="S170" t="str">
        <f t="shared" si="53"/>
        <v>3-22</v>
      </c>
      <c r="T170">
        <f t="shared" si="54"/>
        <v>1</v>
      </c>
      <c r="U170">
        <f t="shared" si="55"/>
        <v>13</v>
      </c>
      <c r="V170" t="str">
        <f t="shared" si="56"/>
        <v>1-13</v>
      </c>
      <c r="W170">
        <f t="shared" si="57"/>
        <v>2</v>
      </c>
      <c r="X170">
        <f t="shared" si="58"/>
        <v>9</v>
      </c>
      <c r="Y170" t="str">
        <f t="shared" si="59"/>
        <v>2-9</v>
      </c>
      <c r="Z170">
        <f t="shared" si="60"/>
        <v>229</v>
      </c>
      <c r="AA170">
        <f t="shared" si="61"/>
        <v>129</v>
      </c>
      <c r="AB170">
        <f t="shared" si="62"/>
        <v>100</v>
      </c>
      <c r="AC170">
        <f t="shared" si="63"/>
        <v>64</v>
      </c>
      <c r="AD170">
        <f t="shared" si="64"/>
        <v>34</v>
      </c>
      <c r="AE170">
        <f t="shared" si="65"/>
        <v>30</v>
      </c>
      <c r="AF170">
        <f t="shared" si="66"/>
        <v>163</v>
      </c>
      <c r="AG170">
        <f t="shared" si="67"/>
        <v>88</v>
      </c>
      <c r="AH170">
        <f t="shared" si="68"/>
        <v>75</v>
      </c>
      <c r="AI170" t="str">
        <f t="shared" si="69"/>
        <v>93-0</v>
      </c>
      <c r="AJ170" t="str">
        <f t="shared" si="70"/>
        <v>93-1</v>
      </c>
      <c r="AK170">
        <f>INDEX(Table1[runs],MATCH(AJ170,Table1[ID],0))</f>
        <v>4</v>
      </c>
      <c r="AL170">
        <f t="shared" si="71"/>
        <v>183</v>
      </c>
      <c r="AM170">
        <f>Table1[[#This Row],[Total Runs]]^2</f>
        <v>4096</v>
      </c>
      <c r="AN170" s="2">
        <f>Table1[[#This Row],[Total RA]]^2</f>
        <v>33489</v>
      </c>
      <c r="AO170" s="2">
        <f>Table1[[#This Row],[Total Wins]]+Table1[[#This Row],[Total Losses]]</f>
        <v>25</v>
      </c>
      <c r="AP170" s="2">
        <f>Table1[[#This Row],[RS^2]]/(Table1[[#This Row],[RS^2]]+Table1[[#This Row],[RA^2]])</f>
        <v>0.10897964613542636</v>
      </c>
      <c r="AQ170" s="2">
        <f>ROUND(Table1[[#This Row],[WP]]*Table1[[#This Row],[GP]],0)</f>
        <v>3</v>
      </c>
      <c r="AR170" s="2">
        <f>Table1[[#This Row],[GP]]-Table1[[#This Row],[PyThag Win]]</f>
        <v>22</v>
      </c>
      <c r="AS170" s="2" t="str">
        <f>Table1[[#This Row],[PyThag Win]]&amp;"-"&amp;Table1[[#This Row],[Pythag Loss]]</f>
        <v>3-22</v>
      </c>
    </row>
    <row r="171" spans="1:45" x14ac:dyDescent="0.2">
      <c r="A171">
        <v>100</v>
      </c>
      <c r="B171">
        <v>25</v>
      </c>
      <c r="C171">
        <v>98</v>
      </c>
      <c r="D171" s="1">
        <v>46557</v>
      </c>
      <c r="E171">
        <v>1905</v>
      </c>
      <c r="F171">
        <v>9</v>
      </c>
      <c r="G171">
        <v>8</v>
      </c>
      <c r="H171">
        <v>12</v>
      </c>
      <c r="I171" t="s">
        <v>69</v>
      </c>
      <c r="J171" t="s">
        <v>70</v>
      </c>
      <c r="K171" t="s">
        <v>13</v>
      </c>
      <c r="L171">
        <v>1</v>
      </c>
      <c r="M171">
        <v>0</v>
      </c>
      <c r="N171" t="s">
        <v>52</v>
      </c>
      <c r="O171" t="s">
        <v>75</v>
      </c>
      <c r="P171">
        <f t="shared" si="50"/>
        <v>4</v>
      </c>
      <c r="Q171">
        <f t="shared" si="51"/>
        <v>22</v>
      </c>
      <c r="R171">
        <f t="shared" si="52"/>
        <v>-18</v>
      </c>
      <c r="S171" t="str">
        <f t="shared" si="53"/>
        <v>4-22</v>
      </c>
      <c r="T171">
        <f t="shared" si="54"/>
        <v>1</v>
      </c>
      <c r="U171">
        <f t="shared" si="55"/>
        <v>13</v>
      </c>
      <c r="V171" t="str">
        <f t="shared" si="56"/>
        <v>1-13</v>
      </c>
      <c r="W171">
        <f t="shared" si="57"/>
        <v>3</v>
      </c>
      <c r="X171">
        <f t="shared" si="58"/>
        <v>9</v>
      </c>
      <c r="Y171" t="str">
        <f t="shared" si="59"/>
        <v>3-9</v>
      </c>
      <c r="Z171">
        <f t="shared" si="60"/>
        <v>238</v>
      </c>
      <c r="AA171">
        <f t="shared" si="61"/>
        <v>129</v>
      </c>
      <c r="AB171">
        <f t="shared" si="62"/>
        <v>109</v>
      </c>
      <c r="AC171">
        <f t="shared" si="63"/>
        <v>72</v>
      </c>
      <c r="AD171">
        <f t="shared" si="64"/>
        <v>34</v>
      </c>
      <c r="AE171">
        <f t="shared" si="65"/>
        <v>38</v>
      </c>
      <c r="AF171">
        <f t="shared" si="66"/>
        <v>175</v>
      </c>
      <c r="AG171">
        <f t="shared" si="67"/>
        <v>88</v>
      </c>
      <c r="AH171">
        <f t="shared" si="68"/>
        <v>87</v>
      </c>
      <c r="AI171" t="str">
        <f t="shared" si="69"/>
        <v>98-1</v>
      </c>
      <c r="AJ171" t="str">
        <f t="shared" si="70"/>
        <v>98-0</v>
      </c>
      <c r="AK171">
        <f>INDEX(Table1[runs],MATCH(AJ171,Table1[ID],0))</f>
        <v>3</v>
      </c>
      <c r="AL171">
        <f t="shared" si="71"/>
        <v>186</v>
      </c>
      <c r="AM171">
        <f>Table1[[#This Row],[Total Runs]]^2</f>
        <v>5184</v>
      </c>
      <c r="AN171" s="2">
        <f>Table1[[#This Row],[Total RA]]^2</f>
        <v>34596</v>
      </c>
      <c r="AO171" s="2">
        <f>Table1[[#This Row],[Total Wins]]+Table1[[#This Row],[Total Losses]]</f>
        <v>26</v>
      </c>
      <c r="AP171" s="2">
        <f>Table1[[#This Row],[RS^2]]/(Table1[[#This Row],[RS^2]]+Table1[[#This Row],[RA^2]])</f>
        <v>0.13031674208144797</v>
      </c>
      <c r="AQ171" s="2">
        <f>ROUND(Table1[[#This Row],[WP]]*Table1[[#This Row],[GP]],0)</f>
        <v>3</v>
      </c>
      <c r="AR171" s="2">
        <f>Table1[[#This Row],[GP]]-Table1[[#This Row],[PyThag Win]]</f>
        <v>23</v>
      </c>
      <c r="AS171" s="2" t="str">
        <f>Table1[[#This Row],[PyThag Win]]&amp;"-"&amp;Table1[[#This Row],[Pythag Loss]]</f>
        <v>3-23</v>
      </c>
    </row>
    <row r="172" spans="1:45" x14ac:dyDescent="0.2">
      <c r="A172">
        <v>100</v>
      </c>
      <c r="B172">
        <v>11</v>
      </c>
      <c r="C172">
        <v>4</v>
      </c>
      <c r="D172" s="1">
        <v>46522</v>
      </c>
      <c r="E172">
        <v>1905</v>
      </c>
      <c r="F172">
        <v>9</v>
      </c>
      <c r="G172">
        <v>5</v>
      </c>
      <c r="H172">
        <v>7</v>
      </c>
      <c r="I172" t="s">
        <v>71</v>
      </c>
      <c r="J172" t="s">
        <v>72</v>
      </c>
      <c r="K172" t="s">
        <v>12</v>
      </c>
      <c r="L172">
        <v>0</v>
      </c>
      <c r="M172">
        <v>1</v>
      </c>
      <c r="N172" t="s">
        <v>52</v>
      </c>
      <c r="O172" t="s">
        <v>75</v>
      </c>
      <c r="P172">
        <f t="shared" si="50"/>
        <v>0</v>
      </c>
      <c r="Q172">
        <f t="shared" si="51"/>
        <v>1</v>
      </c>
      <c r="R172">
        <f t="shared" si="52"/>
        <v>-1</v>
      </c>
      <c r="S172" t="str">
        <f t="shared" si="53"/>
        <v>0-1</v>
      </c>
      <c r="T172">
        <f t="shared" si="54"/>
        <v>0</v>
      </c>
      <c r="U172">
        <f t="shared" si="55"/>
        <v>1</v>
      </c>
      <c r="V172" t="str">
        <f t="shared" si="56"/>
        <v>0-1</v>
      </c>
      <c r="W172">
        <f t="shared" si="57"/>
        <v>0</v>
      </c>
      <c r="X172">
        <f t="shared" si="58"/>
        <v>0</v>
      </c>
      <c r="Y172" t="str">
        <f t="shared" si="59"/>
        <v>0-0</v>
      </c>
      <c r="Z172">
        <f t="shared" si="60"/>
        <v>9</v>
      </c>
      <c r="AA172">
        <f t="shared" si="61"/>
        <v>9</v>
      </c>
      <c r="AB172">
        <f t="shared" si="62"/>
        <v>0</v>
      </c>
      <c r="AC172">
        <f t="shared" si="63"/>
        <v>5</v>
      </c>
      <c r="AD172">
        <f t="shared" si="64"/>
        <v>5</v>
      </c>
      <c r="AE172">
        <f t="shared" si="65"/>
        <v>0</v>
      </c>
      <c r="AF172">
        <f t="shared" si="66"/>
        <v>7</v>
      </c>
      <c r="AG172">
        <f t="shared" si="67"/>
        <v>7</v>
      </c>
      <c r="AH172">
        <f t="shared" si="68"/>
        <v>0</v>
      </c>
      <c r="AI172" t="str">
        <f t="shared" si="69"/>
        <v>4-0</v>
      </c>
      <c r="AJ172" t="str">
        <f t="shared" si="70"/>
        <v>4-1</v>
      </c>
      <c r="AK172">
        <f>INDEX(Table1[runs],MATCH(AJ172,Table1[ID],0))</f>
        <v>7</v>
      </c>
      <c r="AL172">
        <f t="shared" si="71"/>
        <v>7</v>
      </c>
      <c r="AM172">
        <f>Table1[[#This Row],[Total Runs]]^2</f>
        <v>25</v>
      </c>
      <c r="AN172" s="2">
        <f>Table1[[#This Row],[Total RA]]^2</f>
        <v>49</v>
      </c>
      <c r="AO172" s="2">
        <f>Table1[[#This Row],[Total Wins]]+Table1[[#This Row],[Total Losses]]</f>
        <v>1</v>
      </c>
      <c r="AP172" s="2">
        <f>Table1[[#This Row],[RS^2]]/(Table1[[#This Row],[RS^2]]+Table1[[#This Row],[RA^2]])</f>
        <v>0.33783783783783783</v>
      </c>
      <c r="AQ172" s="2">
        <f>ROUND(Table1[[#This Row],[WP]]*Table1[[#This Row],[GP]],0)</f>
        <v>0</v>
      </c>
      <c r="AR172" s="2">
        <f>Table1[[#This Row],[GP]]-Table1[[#This Row],[PyThag Win]]</f>
        <v>1</v>
      </c>
      <c r="AS172" s="2" t="str">
        <f>Table1[[#This Row],[PyThag Win]]&amp;"-"&amp;Table1[[#This Row],[Pythag Loss]]</f>
        <v>0-1</v>
      </c>
    </row>
    <row r="173" spans="1:45" x14ac:dyDescent="0.2">
      <c r="A173">
        <v>100</v>
      </c>
      <c r="B173">
        <v>11</v>
      </c>
      <c r="C173">
        <v>8</v>
      </c>
      <c r="D173" s="1">
        <v>46523</v>
      </c>
      <c r="E173">
        <v>1905</v>
      </c>
      <c r="F173">
        <v>18</v>
      </c>
      <c r="G173">
        <v>7</v>
      </c>
      <c r="H173">
        <v>21</v>
      </c>
      <c r="I173" t="s">
        <v>71</v>
      </c>
      <c r="J173" t="s">
        <v>72</v>
      </c>
      <c r="K173" t="s">
        <v>12</v>
      </c>
      <c r="L173">
        <v>0</v>
      </c>
      <c r="M173">
        <v>1</v>
      </c>
      <c r="N173" t="s">
        <v>52</v>
      </c>
      <c r="O173" t="s">
        <v>75</v>
      </c>
      <c r="P173">
        <f t="shared" si="50"/>
        <v>0</v>
      </c>
      <c r="Q173">
        <f t="shared" si="51"/>
        <v>2</v>
      </c>
      <c r="R173">
        <f t="shared" si="52"/>
        <v>-2</v>
      </c>
      <c r="S173" t="str">
        <f t="shared" si="53"/>
        <v>0-2</v>
      </c>
      <c r="T173">
        <f t="shared" si="54"/>
        <v>0</v>
      </c>
      <c r="U173">
        <f t="shared" si="55"/>
        <v>2</v>
      </c>
      <c r="V173" t="str">
        <f t="shared" si="56"/>
        <v>0-2</v>
      </c>
      <c r="W173">
        <f t="shared" si="57"/>
        <v>0</v>
      </c>
      <c r="X173">
        <f t="shared" si="58"/>
        <v>0</v>
      </c>
      <c r="Y173" t="str">
        <f t="shared" si="59"/>
        <v>0-0</v>
      </c>
      <c r="Z173">
        <f t="shared" si="60"/>
        <v>27</v>
      </c>
      <c r="AA173">
        <f t="shared" si="61"/>
        <v>27</v>
      </c>
      <c r="AB173">
        <f t="shared" si="62"/>
        <v>0</v>
      </c>
      <c r="AC173">
        <f t="shared" si="63"/>
        <v>12</v>
      </c>
      <c r="AD173">
        <f t="shared" si="64"/>
        <v>12</v>
      </c>
      <c r="AE173">
        <f t="shared" si="65"/>
        <v>0</v>
      </c>
      <c r="AF173">
        <f t="shared" si="66"/>
        <v>28</v>
      </c>
      <c r="AG173">
        <f t="shared" si="67"/>
        <v>28</v>
      </c>
      <c r="AH173">
        <f t="shared" si="68"/>
        <v>0</v>
      </c>
      <c r="AI173" t="str">
        <f t="shared" si="69"/>
        <v>8-0</v>
      </c>
      <c r="AJ173" t="str">
        <f t="shared" si="70"/>
        <v>8-1</v>
      </c>
      <c r="AK173">
        <f>INDEX(Table1[runs],MATCH(AJ173,Table1[ID],0))</f>
        <v>9</v>
      </c>
      <c r="AL173">
        <f t="shared" si="71"/>
        <v>16</v>
      </c>
      <c r="AM173">
        <f>Table1[[#This Row],[Total Runs]]^2</f>
        <v>144</v>
      </c>
      <c r="AN173" s="2">
        <f>Table1[[#This Row],[Total RA]]^2</f>
        <v>256</v>
      </c>
      <c r="AO173" s="2">
        <f>Table1[[#This Row],[Total Wins]]+Table1[[#This Row],[Total Losses]]</f>
        <v>2</v>
      </c>
      <c r="AP173" s="2">
        <f>Table1[[#This Row],[RS^2]]/(Table1[[#This Row],[RS^2]]+Table1[[#This Row],[RA^2]])</f>
        <v>0.36</v>
      </c>
      <c r="AQ173" s="2">
        <f>ROUND(Table1[[#This Row],[WP]]*Table1[[#This Row],[GP]],0)</f>
        <v>1</v>
      </c>
      <c r="AR173" s="2">
        <f>Table1[[#This Row],[GP]]-Table1[[#This Row],[PyThag Win]]</f>
        <v>1</v>
      </c>
      <c r="AS173" s="2" t="str">
        <f>Table1[[#This Row],[PyThag Win]]&amp;"-"&amp;Table1[[#This Row],[Pythag Loss]]</f>
        <v>1-1</v>
      </c>
    </row>
    <row r="174" spans="1:45" x14ac:dyDescent="0.2">
      <c r="A174">
        <v>100</v>
      </c>
      <c r="B174">
        <v>11</v>
      </c>
      <c r="C174">
        <v>12</v>
      </c>
      <c r="D174" s="1">
        <v>46524</v>
      </c>
      <c r="E174">
        <v>1905</v>
      </c>
      <c r="F174">
        <v>10</v>
      </c>
      <c r="G174">
        <v>5</v>
      </c>
      <c r="H174">
        <v>6</v>
      </c>
      <c r="I174" t="s">
        <v>71</v>
      </c>
      <c r="J174" t="s">
        <v>72</v>
      </c>
      <c r="K174" t="s">
        <v>12</v>
      </c>
      <c r="L174">
        <v>0</v>
      </c>
      <c r="M174">
        <v>1</v>
      </c>
      <c r="N174" t="s">
        <v>52</v>
      </c>
      <c r="O174" t="s">
        <v>75</v>
      </c>
      <c r="P174">
        <f t="shared" si="50"/>
        <v>0</v>
      </c>
      <c r="Q174">
        <f t="shared" si="51"/>
        <v>3</v>
      </c>
      <c r="R174">
        <f t="shared" si="52"/>
        <v>-3</v>
      </c>
      <c r="S174" t="str">
        <f t="shared" si="53"/>
        <v>0-3</v>
      </c>
      <c r="T174">
        <f t="shared" si="54"/>
        <v>0</v>
      </c>
      <c r="U174">
        <f t="shared" si="55"/>
        <v>3</v>
      </c>
      <c r="V174" t="str">
        <f t="shared" si="56"/>
        <v>0-3</v>
      </c>
      <c r="W174">
        <f t="shared" si="57"/>
        <v>0</v>
      </c>
      <c r="X174">
        <f t="shared" si="58"/>
        <v>0</v>
      </c>
      <c r="Y174" t="str">
        <f t="shared" si="59"/>
        <v>0-0</v>
      </c>
      <c r="Z174">
        <f t="shared" si="60"/>
        <v>37</v>
      </c>
      <c r="AA174">
        <f t="shared" si="61"/>
        <v>37</v>
      </c>
      <c r="AB174">
        <f t="shared" si="62"/>
        <v>0</v>
      </c>
      <c r="AC174">
        <f t="shared" si="63"/>
        <v>17</v>
      </c>
      <c r="AD174">
        <f t="shared" si="64"/>
        <v>17</v>
      </c>
      <c r="AE174">
        <f t="shared" si="65"/>
        <v>0</v>
      </c>
      <c r="AF174">
        <f t="shared" si="66"/>
        <v>34</v>
      </c>
      <c r="AG174">
        <f t="shared" si="67"/>
        <v>34</v>
      </c>
      <c r="AH174">
        <f t="shared" si="68"/>
        <v>0</v>
      </c>
      <c r="AI174" t="str">
        <f t="shared" si="69"/>
        <v>12-0</v>
      </c>
      <c r="AJ174" t="str">
        <f t="shared" si="70"/>
        <v>12-1</v>
      </c>
      <c r="AK174">
        <f>INDEX(Table1[runs],MATCH(AJ174,Table1[ID],0))</f>
        <v>8</v>
      </c>
      <c r="AL174">
        <f t="shared" si="71"/>
        <v>24</v>
      </c>
      <c r="AM174">
        <f>Table1[[#This Row],[Total Runs]]^2</f>
        <v>289</v>
      </c>
      <c r="AN174" s="2">
        <f>Table1[[#This Row],[Total RA]]^2</f>
        <v>576</v>
      </c>
      <c r="AO174" s="2">
        <f>Table1[[#This Row],[Total Wins]]+Table1[[#This Row],[Total Losses]]</f>
        <v>3</v>
      </c>
      <c r="AP174" s="2">
        <f>Table1[[#This Row],[RS^2]]/(Table1[[#This Row],[RS^2]]+Table1[[#This Row],[RA^2]])</f>
        <v>0.33410404624277457</v>
      </c>
      <c r="AQ174" s="2">
        <f>ROUND(Table1[[#This Row],[WP]]*Table1[[#This Row],[GP]],0)</f>
        <v>1</v>
      </c>
      <c r="AR174" s="2">
        <f>Table1[[#This Row],[GP]]-Table1[[#This Row],[PyThag Win]]</f>
        <v>2</v>
      </c>
      <c r="AS174" s="2" t="str">
        <f>Table1[[#This Row],[PyThag Win]]&amp;"-"&amp;Table1[[#This Row],[Pythag Loss]]</f>
        <v>1-2</v>
      </c>
    </row>
    <row r="175" spans="1:45" x14ac:dyDescent="0.2">
      <c r="A175">
        <v>100</v>
      </c>
      <c r="B175">
        <v>11</v>
      </c>
      <c r="C175">
        <v>14</v>
      </c>
      <c r="D175" s="1">
        <v>46525</v>
      </c>
      <c r="E175">
        <v>1905</v>
      </c>
      <c r="F175">
        <v>9</v>
      </c>
      <c r="G175">
        <v>3</v>
      </c>
      <c r="H175">
        <v>8</v>
      </c>
      <c r="I175" t="s">
        <v>71</v>
      </c>
      <c r="J175" t="s">
        <v>72</v>
      </c>
      <c r="K175" t="s">
        <v>12</v>
      </c>
      <c r="L175">
        <v>0</v>
      </c>
      <c r="M175">
        <v>1</v>
      </c>
      <c r="N175" t="s">
        <v>52</v>
      </c>
      <c r="O175" t="s">
        <v>75</v>
      </c>
      <c r="P175">
        <f t="shared" si="50"/>
        <v>0</v>
      </c>
      <c r="Q175">
        <f t="shared" si="51"/>
        <v>4</v>
      </c>
      <c r="R175">
        <f t="shared" si="52"/>
        <v>-4</v>
      </c>
      <c r="S175" t="str">
        <f t="shared" si="53"/>
        <v>0-4</v>
      </c>
      <c r="T175">
        <f t="shared" si="54"/>
        <v>0</v>
      </c>
      <c r="U175">
        <f t="shared" si="55"/>
        <v>4</v>
      </c>
      <c r="V175" t="str">
        <f t="shared" si="56"/>
        <v>0-4</v>
      </c>
      <c r="W175">
        <f t="shared" si="57"/>
        <v>0</v>
      </c>
      <c r="X175">
        <f t="shared" si="58"/>
        <v>0</v>
      </c>
      <c r="Y175" t="str">
        <f t="shared" si="59"/>
        <v>0-0</v>
      </c>
      <c r="Z175">
        <f t="shared" si="60"/>
        <v>46</v>
      </c>
      <c r="AA175">
        <f t="shared" si="61"/>
        <v>46</v>
      </c>
      <c r="AB175">
        <f t="shared" si="62"/>
        <v>0</v>
      </c>
      <c r="AC175">
        <f t="shared" si="63"/>
        <v>20</v>
      </c>
      <c r="AD175">
        <f t="shared" si="64"/>
        <v>20</v>
      </c>
      <c r="AE175">
        <f t="shared" si="65"/>
        <v>0</v>
      </c>
      <c r="AF175">
        <f t="shared" si="66"/>
        <v>42</v>
      </c>
      <c r="AG175">
        <f t="shared" si="67"/>
        <v>42</v>
      </c>
      <c r="AH175">
        <f t="shared" si="68"/>
        <v>0</v>
      </c>
      <c r="AI175" t="str">
        <f t="shared" si="69"/>
        <v>14-0</v>
      </c>
      <c r="AJ175" t="str">
        <f t="shared" si="70"/>
        <v>14-1</v>
      </c>
      <c r="AK175">
        <f>INDEX(Table1[runs],MATCH(AJ175,Table1[ID],0))</f>
        <v>11</v>
      </c>
      <c r="AL175">
        <f t="shared" si="71"/>
        <v>35</v>
      </c>
      <c r="AM175">
        <f>Table1[[#This Row],[Total Runs]]^2</f>
        <v>400</v>
      </c>
      <c r="AN175" s="2">
        <f>Table1[[#This Row],[Total RA]]^2</f>
        <v>1225</v>
      </c>
      <c r="AO175" s="2">
        <f>Table1[[#This Row],[Total Wins]]+Table1[[#This Row],[Total Losses]]</f>
        <v>4</v>
      </c>
      <c r="AP175" s="2">
        <f>Table1[[#This Row],[RS^2]]/(Table1[[#This Row],[RS^2]]+Table1[[#This Row],[RA^2]])</f>
        <v>0.24615384615384617</v>
      </c>
      <c r="AQ175" s="2">
        <f>ROUND(Table1[[#This Row],[WP]]*Table1[[#This Row],[GP]],0)</f>
        <v>1</v>
      </c>
      <c r="AR175" s="2">
        <f>Table1[[#This Row],[GP]]-Table1[[#This Row],[PyThag Win]]</f>
        <v>3</v>
      </c>
      <c r="AS175" s="2" t="str">
        <f>Table1[[#This Row],[PyThag Win]]&amp;"-"&amp;Table1[[#This Row],[Pythag Loss]]</f>
        <v>1-3</v>
      </c>
    </row>
    <row r="176" spans="1:45" x14ac:dyDescent="0.2">
      <c r="A176">
        <v>100</v>
      </c>
      <c r="B176">
        <v>11</v>
      </c>
      <c r="C176">
        <v>18</v>
      </c>
      <c r="D176" s="1">
        <v>46527</v>
      </c>
      <c r="E176">
        <v>1905</v>
      </c>
      <c r="F176">
        <v>9</v>
      </c>
      <c r="G176">
        <v>3</v>
      </c>
      <c r="H176">
        <v>8</v>
      </c>
      <c r="I176" t="s">
        <v>71</v>
      </c>
      <c r="J176" t="s">
        <v>72</v>
      </c>
      <c r="K176" t="s">
        <v>13</v>
      </c>
      <c r="L176">
        <v>0</v>
      </c>
      <c r="M176">
        <v>1</v>
      </c>
      <c r="N176" t="s">
        <v>52</v>
      </c>
      <c r="O176" t="s">
        <v>75</v>
      </c>
      <c r="P176">
        <f t="shared" si="50"/>
        <v>0</v>
      </c>
      <c r="Q176">
        <f t="shared" si="51"/>
        <v>5</v>
      </c>
      <c r="R176">
        <f t="shared" si="52"/>
        <v>-5</v>
      </c>
      <c r="S176" t="str">
        <f t="shared" si="53"/>
        <v>0-5</v>
      </c>
      <c r="T176">
        <f t="shared" si="54"/>
        <v>0</v>
      </c>
      <c r="U176">
        <f t="shared" si="55"/>
        <v>4</v>
      </c>
      <c r="V176" t="str">
        <f t="shared" si="56"/>
        <v>0-4</v>
      </c>
      <c r="W176">
        <f t="shared" si="57"/>
        <v>0</v>
      </c>
      <c r="X176">
        <f t="shared" si="58"/>
        <v>1</v>
      </c>
      <c r="Y176" t="str">
        <f t="shared" si="59"/>
        <v>0-1</v>
      </c>
      <c r="Z176">
        <f t="shared" si="60"/>
        <v>55</v>
      </c>
      <c r="AA176">
        <f t="shared" si="61"/>
        <v>46</v>
      </c>
      <c r="AB176">
        <f t="shared" si="62"/>
        <v>9</v>
      </c>
      <c r="AC176">
        <f t="shared" si="63"/>
        <v>23</v>
      </c>
      <c r="AD176">
        <f t="shared" si="64"/>
        <v>20</v>
      </c>
      <c r="AE176">
        <f t="shared" si="65"/>
        <v>3</v>
      </c>
      <c r="AF176">
        <f t="shared" si="66"/>
        <v>50</v>
      </c>
      <c r="AG176">
        <f t="shared" si="67"/>
        <v>42</v>
      </c>
      <c r="AH176">
        <f t="shared" si="68"/>
        <v>8</v>
      </c>
      <c r="AI176" t="str">
        <f t="shared" si="69"/>
        <v>18-0</v>
      </c>
      <c r="AJ176" t="str">
        <f t="shared" si="70"/>
        <v>18-1</v>
      </c>
      <c r="AK176">
        <f>INDEX(Table1[runs],MATCH(AJ176,Table1[ID],0))</f>
        <v>4</v>
      </c>
      <c r="AL176">
        <f t="shared" si="71"/>
        <v>39</v>
      </c>
      <c r="AM176">
        <f>Table1[[#This Row],[Total Runs]]^2</f>
        <v>529</v>
      </c>
      <c r="AN176" s="2">
        <f>Table1[[#This Row],[Total RA]]^2</f>
        <v>1521</v>
      </c>
      <c r="AO176" s="2">
        <f>Table1[[#This Row],[Total Wins]]+Table1[[#This Row],[Total Losses]]</f>
        <v>5</v>
      </c>
      <c r="AP176" s="2">
        <f>Table1[[#This Row],[RS^2]]/(Table1[[#This Row],[RS^2]]+Table1[[#This Row],[RA^2]])</f>
        <v>0.25804878048780489</v>
      </c>
      <c r="AQ176" s="2">
        <f>ROUND(Table1[[#This Row],[WP]]*Table1[[#This Row],[GP]],0)</f>
        <v>1</v>
      </c>
      <c r="AR176" s="2">
        <f>Table1[[#This Row],[GP]]-Table1[[#This Row],[PyThag Win]]</f>
        <v>4</v>
      </c>
      <c r="AS176" s="2" t="str">
        <f>Table1[[#This Row],[PyThag Win]]&amp;"-"&amp;Table1[[#This Row],[Pythag Loss]]</f>
        <v>1-4</v>
      </c>
    </row>
    <row r="177" spans="1:45" x14ac:dyDescent="0.2">
      <c r="A177">
        <v>100</v>
      </c>
      <c r="B177">
        <v>11</v>
      </c>
      <c r="C177">
        <v>22</v>
      </c>
      <c r="D177" s="1">
        <v>46528</v>
      </c>
      <c r="E177">
        <v>1905</v>
      </c>
      <c r="F177">
        <v>9</v>
      </c>
      <c r="G177">
        <v>12</v>
      </c>
      <c r="H177">
        <v>12</v>
      </c>
      <c r="I177" t="s">
        <v>71</v>
      </c>
      <c r="J177" t="s">
        <v>72</v>
      </c>
      <c r="K177" t="s">
        <v>13</v>
      </c>
      <c r="L177">
        <v>1</v>
      </c>
      <c r="M177">
        <v>0</v>
      </c>
      <c r="N177" t="s">
        <v>52</v>
      </c>
      <c r="O177" t="s">
        <v>75</v>
      </c>
      <c r="P177">
        <f t="shared" si="50"/>
        <v>1</v>
      </c>
      <c r="Q177">
        <f t="shared" si="51"/>
        <v>5</v>
      </c>
      <c r="R177">
        <f t="shared" si="52"/>
        <v>-4</v>
      </c>
      <c r="S177" t="str">
        <f t="shared" si="53"/>
        <v>1-5</v>
      </c>
      <c r="T177">
        <f t="shared" si="54"/>
        <v>0</v>
      </c>
      <c r="U177">
        <f t="shared" si="55"/>
        <v>4</v>
      </c>
      <c r="V177" t="str">
        <f t="shared" si="56"/>
        <v>0-4</v>
      </c>
      <c r="W177">
        <f t="shared" si="57"/>
        <v>1</v>
      </c>
      <c r="X177">
        <f t="shared" si="58"/>
        <v>1</v>
      </c>
      <c r="Y177" t="str">
        <f t="shared" si="59"/>
        <v>1-1</v>
      </c>
      <c r="Z177">
        <f t="shared" si="60"/>
        <v>64</v>
      </c>
      <c r="AA177">
        <f t="shared" si="61"/>
        <v>46</v>
      </c>
      <c r="AB177">
        <f t="shared" si="62"/>
        <v>18</v>
      </c>
      <c r="AC177">
        <f t="shared" si="63"/>
        <v>35</v>
      </c>
      <c r="AD177">
        <f t="shared" si="64"/>
        <v>20</v>
      </c>
      <c r="AE177">
        <f t="shared" si="65"/>
        <v>15</v>
      </c>
      <c r="AF177">
        <f t="shared" si="66"/>
        <v>62</v>
      </c>
      <c r="AG177">
        <f t="shared" si="67"/>
        <v>42</v>
      </c>
      <c r="AH177">
        <f t="shared" si="68"/>
        <v>20</v>
      </c>
      <c r="AI177" t="str">
        <f t="shared" si="69"/>
        <v>22-1</v>
      </c>
      <c r="AJ177" t="str">
        <f t="shared" si="70"/>
        <v>22-0</v>
      </c>
      <c r="AK177">
        <f>INDEX(Table1[runs],MATCH(AJ177,Table1[ID],0))</f>
        <v>1</v>
      </c>
      <c r="AL177">
        <f t="shared" si="71"/>
        <v>40</v>
      </c>
      <c r="AM177">
        <f>Table1[[#This Row],[Total Runs]]^2</f>
        <v>1225</v>
      </c>
      <c r="AN177" s="2">
        <f>Table1[[#This Row],[Total RA]]^2</f>
        <v>1600</v>
      </c>
      <c r="AO177" s="2">
        <f>Table1[[#This Row],[Total Wins]]+Table1[[#This Row],[Total Losses]]</f>
        <v>6</v>
      </c>
      <c r="AP177" s="2">
        <f>Table1[[#This Row],[RS^2]]/(Table1[[#This Row],[RS^2]]+Table1[[#This Row],[RA^2]])</f>
        <v>0.4336283185840708</v>
      </c>
      <c r="AQ177" s="2">
        <f>ROUND(Table1[[#This Row],[WP]]*Table1[[#This Row],[GP]],0)</f>
        <v>3</v>
      </c>
      <c r="AR177" s="2">
        <f>Table1[[#This Row],[GP]]-Table1[[#This Row],[PyThag Win]]</f>
        <v>3</v>
      </c>
      <c r="AS177" s="2" t="str">
        <f>Table1[[#This Row],[PyThag Win]]&amp;"-"&amp;Table1[[#This Row],[Pythag Loss]]</f>
        <v>3-3</v>
      </c>
    </row>
    <row r="178" spans="1:45" x14ac:dyDescent="0.2">
      <c r="A178">
        <v>100</v>
      </c>
      <c r="B178">
        <v>11</v>
      </c>
      <c r="C178">
        <v>26</v>
      </c>
      <c r="D178" s="1">
        <v>46529</v>
      </c>
      <c r="E178">
        <v>1905</v>
      </c>
      <c r="F178">
        <v>9</v>
      </c>
      <c r="G178">
        <v>1</v>
      </c>
      <c r="H178">
        <v>6</v>
      </c>
      <c r="I178" t="s">
        <v>71</v>
      </c>
      <c r="J178" t="s">
        <v>72</v>
      </c>
      <c r="K178" t="s">
        <v>13</v>
      </c>
      <c r="L178">
        <v>0</v>
      </c>
      <c r="M178">
        <v>1</v>
      </c>
      <c r="N178" t="s">
        <v>52</v>
      </c>
      <c r="O178" t="s">
        <v>75</v>
      </c>
      <c r="P178">
        <f t="shared" si="50"/>
        <v>1</v>
      </c>
      <c r="Q178">
        <f t="shared" si="51"/>
        <v>6</v>
      </c>
      <c r="R178">
        <f t="shared" si="52"/>
        <v>-5</v>
      </c>
      <c r="S178" t="str">
        <f t="shared" si="53"/>
        <v>1-6</v>
      </c>
      <c r="T178">
        <f t="shared" si="54"/>
        <v>0</v>
      </c>
      <c r="U178">
        <f t="shared" si="55"/>
        <v>4</v>
      </c>
      <c r="V178" t="str">
        <f t="shared" si="56"/>
        <v>0-4</v>
      </c>
      <c r="W178">
        <f t="shared" si="57"/>
        <v>1</v>
      </c>
      <c r="X178">
        <f t="shared" si="58"/>
        <v>2</v>
      </c>
      <c r="Y178" t="str">
        <f t="shared" si="59"/>
        <v>1-2</v>
      </c>
      <c r="Z178">
        <f t="shared" si="60"/>
        <v>73</v>
      </c>
      <c r="AA178">
        <f t="shared" si="61"/>
        <v>46</v>
      </c>
      <c r="AB178">
        <f t="shared" si="62"/>
        <v>27</v>
      </c>
      <c r="AC178">
        <f t="shared" si="63"/>
        <v>36</v>
      </c>
      <c r="AD178">
        <f t="shared" si="64"/>
        <v>20</v>
      </c>
      <c r="AE178">
        <f t="shared" si="65"/>
        <v>16</v>
      </c>
      <c r="AF178">
        <f t="shared" si="66"/>
        <v>68</v>
      </c>
      <c r="AG178">
        <f t="shared" si="67"/>
        <v>42</v>
      </c>
      <c r="AH178">
        <f t="shared" si="68"/>
        <v>26</v>
      </c>
      <c r="AI178" t="str">
        <f t="shared" si="69"/>
        <v>26-0</v>
      </c>
      <c r="AJ178" t="str">
        <f t="shared" si="70"/>
        <v>26-1</v>
      </c>
      <c r="AK178">
        <f>INDEX(Table1[runs],MATCH(AJ178,Table1[ID],0))</f>
        <v>11</v>
      </c>
      <c r="AL178">
        <f t="shared" si="71"/>
        <v>51</v>
      </c>
      <c r="AM178">
        <f>Table1[[#This Row],[Total Runs]]^2</f>
        <v>1296</v>
      </c>
      <c r="AN178" s="2">
        <f>Table1[[#This Row],[Total RA]]^2</f>
        <v>2601</v>
      </c>
      <c r="AO178" s="2">
        <f>Table1[[#This Row],[Total Wins]]+Table1[[#This Row],[Total Losses]]</f>
        <v>7</v>
      </c>
      <c r="AP178" s="2">
        <f>Table1[[#This Row],[RS^2]]/(Table1[[#This Row],[RS^2]]+Table1[[#This Row],[RA^2]])</f>
        <v>0.33256351039260967</v>
      </c>
      <c r="AQ178" s="2">
        <f>ROUND(Table1[[#This Row],[WP]]*Table1[[#This Row],[GP]],0)</f>
        <v>2</v>
      </c>
      <c r="AR178" s="2">
        <f>Table1[[#This Row],[GP]]-Table1[[#This Row],[PyThag Win]]</f>
        <v>5</v>
      </c>
      <c r="AS178" s="2" t="str">
        <f>Table1[[#This Row],[PyThag Win]]&amp;"-"&amp;Table1[[#This Row],[Pythag Loss]]</f>
        <v>2-5</v>
      </c>
    </row>
    <row r="179" spans="1:45" x14ac:dyDescent="0.2">
      <c r="A179">
        <v>100</v>
      </c>
      <c r="B179">
        <v>11</v>
      </c>
      <c r="C179">
        <v>31</v>
      </c>
      <c r="D179" s="1">
        <v>46532</v>
      </c>
      <c r="E179">
        <v>1905</v>
      </c>
      <c r="F179">
        <v>9</v>
      </c>
      <c r="G179">
        <v>3</v>
      </c>
      <c r="H179">
        <v>6</v>
      </c>
      <c r="I179" t="s">
        <v>71</v>
      </c>
      <c r="J179" t="s">
        <v>72</v>
      </c>
      <c r="K179" t="s">
        <v>13</v>
      </c>
      <c r="L179">
        <v>0</v>
      </c>
      <c r="M179">
        <v>1</v>
      </c>
      <c r="N179" t="s">
        <v>52</v>
      </c>
      <c r="O179" t="s">
        <v>75</v>
      </c>
      <c r="P179">
        <f t="shared" si="50"/>
        <v>1</v>
      </c>
      <c r="Q179">
        <f t="shared" si="51"/>
        <v>7</v>
      </c>
      <c r="R179">
        <f t="shared" si="52"/>
        <v>-6</v>
      </c>
      <c r="S179" t="str">
        <f t="shared" si="53"/>
        <v>1-7</v>
      </c>
      <c r="T179">
        <f t="shared" si="54"/>
        <v>0</v>
      </c>
      <c r="U179">
        <f t="shared" si="55"/>
        <v>4</v>
      </c>
      <c r="V179" t="str">
        <f t="shared" si="56"/>
        <v>0-4</v>
      </c>
      <c r="W179">
        <f t="shared" si="57"/>
        <v>1</v>
      </c>
      <c r="X179">
        <f t="shared" si="58"/>
        <v>3</v>
      </c>
      <c r="Y179" t="str">
        <f t="shared" si="59"/>
        <v>1-3</v>
      </c>
      <c r="Z179">
        <f t="shared" si="60"/>
        <v>82</v>
      </c>
      <c r="AA179">
        <f t="shared" si="61"/>
        <v>46</v>
      </c>
      <c r="AB179">
        <f t="shared" si="62"/>
        <v>36</v>
      </c>
      <c r="AC179">
        <f t="shared" si="63"/>
        <v>39</v>
      </c>
      <c r="AD179">
        <f t="shared" si="64"/>
        <v>20</v>
      </c>
      <c r="AE179">
        <f t="shared" si="65"/>
        <v>19</v>
      </c>
      <c r="AF179">
        <f t="shared" si="66"/>
        <v>74</v>
      </c>
      <c r="AG179">
        <f t="shared" si="67"/>
        <v>42</v>
      </c>
      <c r="AH179">
        <f t="shared" si="68"/>
        <v>32</v>
      </c>
      <c r="AI179" t="str">
        <f t="shared" si="69"/>
        <v>31-0</v>
      </c>
      <c r="AJ179" t="str">
        <f t="shared" si="70"/>
        <v>31-1</v>
      </c>
      <c r="AK179">
        <f>INDEX(Table1[runs],MATCH(AJ179,Table1[ID],0))</f>
        <v>5</v>
      </c>
      <c r="AL179">
        <f t="shared" si="71"/>
        <v>56</v>
      </c>
      <c r="AM179">
        <f>Table1[[#This Row],[Total Runs]]^2</f>
        <v>1521</v>
      </c>
      <c r="AN179" s="2">
        <f>Table1[[#This Row],[Total RA]]^2</f>
        <v>3136</v>
      </c>
      <c r="AO179" s="2">
        <f>Table1[[#This Row],[Total Wins]]+Table1[[#This Row],[Total Losses]]</f>
        <v>8</v>
      </c>
      <c r="AP179" s="2">
        <f>Table1[[#This Row],[RS^2]]/(Table1[[#This Row],[RS^2]]+Table1[[#This Row],[RA^2]])</f>
        <v>0.32660511058621428</v>
      </c>
      <c r="AQ179" s="2">
        <f>ROUND(Table1[[#This Row],[WP]]*Table1[[#This Row],[GP]],0)</f>
        <v>3</v>
      </c>
      <c r="AR179" s="2">
        <f>Table1[[#This Row],[GP]]-Table1[[#This Row],[PyThag Win]]</f>
        <v>5</v>
      </c>
      <c r="AS179" s="2" t="str">
        <f>Table1[[#This Row],[PyThag Win]]&amp;"-"&amp;Table1[[#This Row],[Pythag Loss]]</f>
        <v>3-5</v>
      </c>
    </row>
    <row r="180" spans="1:45" x14ac:dyDescent="0.2">
      <c r="A180">
        <v>100</v>
      </c>
      <c r="B180">
        <v>11</v>
      </c>
      <c r="C180">
        <v>35</v>
      </c>
      <c r="D180" s="1">
        <v>46533</v>
      </c>
      <c r="E180">
        <v>1905</v>
      </c>
      <c r="F180">
        <v>9</v>
      </c>
      <c r="G180">
        <v>2</v>
      </c>
      <c r="H180">
        <v>5</v>
      </c>
      <c r="I180" t="s">
        <v>71</v>
      </c>
      <c r="J180" t="s">
        <v>72</v>
      </c>
      <c r="K180" t="s">
        <v>13</v>
      </c>
      <c r="L180">
        <v>0</v>
      </c>
      <c r="M180">
        <v>1</v>
      </c>
      <c r="N180" t="s">
        <v>52</v>
      </c>
      <c r="O180" t="s">
        <v>75</v>
      </c>
      <c r="P180">
        <f t="shared" si="50"/>
        <v>1</v>
      </c>
      <c r="Q180">
        <f t="shared" si="51"/>
        <v>8</v>
      </c>
      <c r="R180">
        <f t="shared" si="52"/>
        <v>-7</v>
      </c>
      <c r="S180" t="str">
        <f t="shared" si="53"/>
        <v>1-8</v>
      </c>
      <c r="T180">
        <f t="shared" si="54"/>
        <v>0</v>
      </c>
      <c r="U180">
        <f t="shared" si="55"/>
        <v>4</v>
      </c>
      <c r="V180" t="str">
        <f t="shared" si="56"/>
        <v>0-4</v>
      </c>
      <c r="W180">
        <f t="shared" si="57"/>
        <v>1</v>
      </c>
      <c r="X180">
        <f t="shared" si="58"/>
        <v>4</v>
      </c>
      <c r="Y180" t="str">
        <f t="shared" si="59"/>
        <v>1-4</v>
      </c>
      <c r="Z180">
        <f t="shared" si="60"/>
        <v>91</v>
      </c>
      <c r="AA180">
        <f t="shared" si="61"/>
        <v>46</v>
      </c>
      <c r="AB180">
        <f t="shared" si="62"/>
        <v>45</v>
      </c>
      <c r="AC180">
        <f t="shared" si="63"/>
        <v>41</v>
      </c>
      <c r="AD180">
        <f t="shared" si="64"/>
        <v>20</v>
      </c>
      <c r="AE180">
        <f t="shared" si="65"/>
        <v>21</v>
      </c>
      <c r="AF180">
        <f t="shared" si="66"/>
        <v>79</v>
      </c>
      <c r="AG180">
        <f t="shared" si="67"/>
        <v>42</v>
      </c>
      <c r="AH180">
        <f t="shared" si="68"/>
        <v>37</v>
      </c>
      <c r="AI180" t="str">
        <f t="shared" si="69"/>
        <v>35-0</v>
      </c>
      <c r="AJ180" t="str">
        <f t="shared" si="70"/>
        <v>35-1</v>
      </c>
      <c r="AK180">
        <f>INDEX(Table1[runs],MATCH(AJ180,Table1[ID],0))</f>
        <v>5</v>
      </c>
      <c r="AL180">
        <f t="shared" si="71"/>
        <v>61</v>
      </c>
      <c r="AM180">
        <f>Table1[[#This Row],[Total Runs]]^2</f>
        <v>1681</v>
      </c>
      <c r="AN180" s="2">
        <f>Table1[[#This Row],[Total RA]]^2</f>
        <v>3721</v>
      </c>
      <c r="AO180" s="2">
        <f>Table1[[#This Row],[Total Wins]]+Table1[[#This Row],[Total Losses]]</f>
        <v>9</v>
      </c>
      <c r="AP180" s="2">
        <f>Table1[[#This Row],[RS^2]]/(Table1[[#This Row],[RS^2]]+Table1[[#This Row],[RA^2]])</f>
        <v>0.31118104405775637</v>
      </c>
      <c r="AQ180" s="2">
        <f>ROUND(Table1[[#This Row],[WP]]*Table1[[#This Row],[GP]],0)</f>
        <v>3</v>
      </c>
      <c r="AR180" s="2">
        <f>Table1[[#This Row],[GP]]-Table1[[#This Row],[PyThag Win]]</f>
        <v>6</v>
      </c>
      <c r="AS180" s="2" t="str">
        <f>Table1[[#This Row],[PyThag Win]]&amp;"-"&amp;Table1[[#This Row],[Pythag Loss]]</f>
        <v>3-6</v>
      </c>
    </row>
    <row r="181" spans="1:45" x14ac:dyDescent="0.2">
      <c r="A181">
        <v>100</v>
      </c>
      <c r="B181">
        <v>11</v>
      </c>
      <c r="C181">
        <v>39</v>
      </c>
      <c r="D181" s="1">
        <v>46534</v>
      </c>
      <c r="E181">
        <v>1905</v>
      </c>
      <c r="F181">
        <v>9</v>
      </c>
      <c r="G181">
        <v>0</v>
      </c>
      <c r="H181">
        <v>6</v>
      </c>
      <c r="I181" t="s">
        <v>71</v>
      </c>
      <c r="J181" t="s">
        <v>72</v>
      </c>
      <c r="K181" t="s">
        <v>13</v>
      </c>
      <c r="L181">
        <v>0</v>
      </c>
      <c r="M181">
        <v>1</v>
      </c>
      <c r="N181" t="s">
        <v>52</v>
      </c>
      <c r="O181" t="s">
        <v>75</v>
      </c>
      <c r="P181">
        <f t="shared" si="50"/>
        <v>1</v>
      </c>
      <c r="Q181">
        <f t="shared" si="51"/>
        <v>9</v>
      </c>
      <c r="R181">
        <f t="shared" si="52"/>
        <v>-8</v>
      </c>
      <c r="S181" t="str">
        <f t="shared" si="53"/>
        <v>1-9</v>
      </c>
      <c r="T181">
        <f t="shared" si="54"/>
        <v>0</v>
      </c>
      <c r="U181">
        <f t="shared" si="55"/>
        <v>4</v>
      </c>
      <c r="V181" t="str">
        <f t="shared" si="56"/>
        <v>0-4</v>
      </c>
      <c r="W181">
        <f t="shared" si="57"/>
        <v>1</v>
      </c>
      <c r="X181">
        <f t="shared" si="58"/>
        <v>5</v>
      </c>
      <c r="Y181" t="str">
        <f t="shared" si="59"/>
        <v>1-5</v>
      </c>
      <c r="Z181">
        <f t="shared" si="60"/>
        <v>100</v>
      </c>
      <c r="AA181">
        <f t="shared" si="61"/>
        <v>46</v>
      </c>
      <c r="AB181">
        <f t="shared" si="62"/>
        <v>54</v>
      </c>
      <c r="AC181">
        <f t="shared" si="63"/>
        <v>41</v>
      </c>
      <c r="AD181">
        <f t="shared" si="64"/>
        <v>20</v>
      </c>
      <c r="AE181">
        <f t="shared" si="65"/>
        <v>21</v>
      </c>
      <c r="AF181">
        <f t="shared" si="66"/>
        <v>85</v>
      </c>
      <c r="AG181">
        <f t="shared" si="67"/>
        <v>42</v>
      </c>
      <c r="AH181">
        <f t="shared" si="68"/>
        <v>43</v>
      </c>
      <c r="AI181" t="str">
        <f t="shared" si="69"/>
        <v>39-0</v>
      </c>
      <c r="AJ181" t="str">
        <f t="shared" si="70"/>
        <v>39-1</v>
      </c>
      <c r="AK181">
        <f>INDEX(Table1[runs],MATCH(AJ181,Table1[ID],0))</f>
        <v>11</v>
      </c>
      <c r="AL181">
        <f t="shared" si="71"/>
        <v>72</v>
      </c>
      <c r="AM181">
        <f>Table1[[#This Row],[Total Runs]]^2</f>
        <v>1681</v>
      </c>
      <c r="AN181" s="2">
        <f>Table1[[#This Row],[Total RA]]^2</f>
        <v>5184</v>
      </c>
      <c r="AO181" s="2">
        <f>Table1[[#This Row],[Total Wins]]+Table1[[#This Row],[Total Losses]]</f>
        <v>10</v>
      </c>
      <c r="AP181" s="2">
        <f>Table1[[#This Row],[RS^2]]/(Table1[[#This Row],[RS^2]]+Table1[[#This Row],[RA^2]])</f>
        <v>0.24486525855790239</v>
      </c>
      <c r="AQ181" s="2">
        <f>ROUND(Table1[[#This Row],[WP]]*Table1[[#This Row],[GP]],0)</f>
        <v>2</v>
      </c>
      <c r="AR181" s="2">
        <f>Table1[[#This Row],[GP]]-Table1[[#This Row],[PyThag Win]]</f>
        <v>8</v>
      </c>
      <c r="AS181" s="2" t="str">
        <f>Table1[[#This Row],[PyThag Win]]&amp;"-"&amp;Table1[[#This Row],[Pythag Loss]]</f>
        <v>2-8</v>
      </c>
    </row>
    <row r="182" spans="1:45" x14ac:dyDescent="0.2">
      <c r="A182">
        <v>100</v>
      </c>
      <c r="B182">
        <v>11</v>
      </c>
      <c r="C182">
        <v>41</v>
      </c>
      <c r="D182" s="1">
        <v>46535</v>
      </c>
      <c r="E182">
        <v>1905</v>
      </c>
      <c r="F182">
        <v>9</v>
      </c>
      <c r="G182">
        <v>4</v>
      </c>
      <c r="H182">
        <v>7</v>
      </c>
      <c r="I182" t="s">
        <v>71</v>
      </c>
      <c r="J182" t="s">
        <v>72</v>
      </c>
      <c r="K182" t="s">
        <v>13</v>
      </c>
      <c r="L182">
        <v>0</v>
      </c>
      <c r="M182">
        <v>1</v>
      </c>
      <c r="N182" t="s">
        <v>52</v>
      </c>
      <c r="O182" t="s">
        <v>75</v>
      </c>
      <c r="P182">
        <f t="shared" si="50"/>
        <v>1</v>
      </c>
      <c r="Q182">
        <f t="shared" si="51"/>
        <v>10</v>
      </c>
      <c r="R182">
        <f t="shared" si="52"/>
        <v>-9</v>
      </c>
      <c r="S182" t="str">
        <f t="shared" si="53"/>
        <v>1-10</v>
      </c>
      <c r="T182">
        <f t="shared" si="54"/>
        <v>0</v>
      </c>
      <c r="U182">
        <f t="shared" si="55"/>
        <v>4</v>
      </c>
      <c r="V182" t="str">
        <f t="shared" si="56"/>
        <v>0-4</v>
      </c>
      <c r="W182">
        <f t="shared" si="57"/>
        <v>1</v>
      </c>
      <c r="X182">
        <f t="shared" si="58"/>
        <v>6</v>
      </c>
      <c r="Y182" t="str">
        <f t="shared" si="59"/>
        <v>1-6</v>
      </c>
      <c r="Z182">
        <f t="shared" si="60"/>
        <v>109</v>
      </c>
      <c r="AA182">
        <f t="shared" si="61"/>
        <v>46</v>
      </c>
      <c r="AB182">
        <f t="shared" si="62"/>
        <v>63</v>
      </c>
      <c r="AC182">
        <f t="shared" si="63"/>
        <v>45</v>
      </c>
      <c r="AD182">
        <f t="shared" si="64"/>
        <v>20</v>
      </c>
      <c r="AE182">
        <f t="shared" si="65"/>
        <v>25</v>
      </c>
      <c r="AF182">
        <f t="shared" si="66"/>
        <v>92</v>
      </c>
      <c r="AG182">
        <f t="shared" si="67"/>
        <v>42</v>
      </c>
      <c r="AH182">
        <f t="shared" si="68"/>
        <v>50</v>
      </c>
      <c r="AI182" t="str">
        <f t="shared" si="69"/>
        <v>41-0</v>
      </c>
      <c r="AJ182" t="str">
        <f t="shared" si="70"/>
        <v>41-1</v>
      </c>
      <c r="AK182">
        <f>INDEX(Table1[runs],MATCH(AJ182,Table1[ID],0))</f>
        <v>10</v>
      </c>
      <c r="AL182">
        <f t="shared" si="71"/>
        <v>82</v>
      </c>
      <c r="AM182">
        <f>Table1[[#This Row],[Total Runs]]^2</f>
        <v>2025</v>
      </c>
      <c r="AN182" s="2">
        <f>Table1[[#This Row],[Total RA]]^2</f>
        <v>6724</v>
      </c>
      <c r="AO182" s="2">
        <f>Table1[[#This Row],[Total Wins]]+Table1[[#This Row],[Total Losses]]</f>
        <v>11</v>
      </c>
      <c r="AP182" s="2">
        <f>Table1[[#This Row],[RS^2]]/(Table1[[#This Row],[RS^2]]+Table1[[#This Row],[RA^2]])</f>
        <v>0.2314550234312493</v>
      </c>
      <c r="AQ182" s="2">
        <f>ROUND(Table1[[#This Row],[WP]]*Table1[[#This Row],[GP]],0)</f>
        <v>3</v>
      </c>
      <c r="AR182" s="2">
        <f>Table1[[#This Row],[GP]]-Table1[[#This Row],[PyThag Win]]</f>
        <v>8</v>
      </c>
      <c r="AS182" s="2" t="str">
        <f>Table1[[#This Row],[PyThag Win]]&amp;"-"&amp;Table1[[#This Row],[Pythag Loss]]</f>
        <v>3-8</v>
      </c>
    </row>
    <row r="183" spans="1:45" x14ac:dyDescent="0.2">
      <c r="A183">
        <v>100</v>
      </c>
      <c r="B183">
        <v>11</v>
      </c>
      <c r="C183">
        <v>44</v>
      </c>
      <c r="D183" s="1">
        <v>46537</v>
      </c>
      <c r="E183">
        <v>1905</v>
      </c>
      <c r="F183">
        <v>9</v>
      </c>
      <c r="G183">
        <v>1</v>
      </c>
      <c r="H183">
        <v>11</v>
      </c>
      <c r="I183" t="s">
        <v>71</v>
      </c>
      <c r="J183" t="s">
        <v>72</v>
      </c>
      <c r="K183" t="s">
        <v>12</v>
      </c>
      <c r="L183">
        <v>0</v>
      </c>
      <c r="M183">
        <v>1</v>
      </c>
      <c r="N183" t="s">
        <v>52</v>
      </c>
      <c r="O183" t="s">
        <v>75</v>
      </c>
      <c r="P183">
        <f t="shared" si="50"/>
        <v>1</v>
      </c>
      <c r="Q183">
        <f t="shared" si="51"/>
        <v>11</v>
      </c>
      <c r="R183">
        <f t="shared" si="52"/>
        <v>-10</v>
      </c>
      <c r="S183" t="str">
        <f t="shared" si="53"/>
        <v>1-11</v>
      </c>
      <c r="T183">
        <f t="shared" si="54"/>
        <v>0</v>
      </c>
      <c r="U183">
        <f t="shared" si="55"/>
        <v>5</v>
      </c>
      <c r="V183" t="str">
        <f t="shared" si="56"/>
        <v>0-5</v>
      </c>
      <c r="W183">
        <f t="shared" si="57"/>
        <v>1</v>
      </c>
      <c r="X183">
        <f t="shared" si="58"/>
        <v>6</v>
      </c>
      <c r="Y183" t="str">
        <f t="shared" si="59"/>
        <v>1-6</v>
      </c>
      <c r="Z183">
        <f t="shared" si="60"/>
        <v>118</v>
      </c>
      <c r="AA183">
        <f t="shared" si="61"/>
        <v>55</v>
      </c>
      <c r="AB183">
        <f t="shared" si="62"/>
        <v>63</v>
      </c>
      <c r="AC183">
        <f t="shared" si="63"/>
        <v>46</v>
      </c>
      <c r="AD183">
        <f t="shared" si="64"/>
        <v>21</v>
      </c>
      <c r="AE183">
        <f t="shared" si="65"/>
        <v>25</v>
      </c>
      <c r="AF183">
        <f t="shared" si="66"/>
        <v>103</v>
      </c>
      <c r="AG183">
        <f t="shared" si="67"/>
        <v>53</v>
      </c>
      <c r="AH183">
        <f t="shared" si="68"/>
        <v>50</v>
      </c>
      <c r="AI183" t="str">
        <f t="shared" si="69"/>
        <v>44-0</v>
      </c>
      <c r="AJ183" t="str">
        <f t="shared" si="70"/>
        <v>44-1</v>
      </c>
      <c r="AK183">
        <f>INDEX(Table1[runs],MATCH(AJ183,Table1[ID],0))</f>
        <v>3</v>
      </c>
      <c r="AL183">
        <f t="shared" si="71"/>
        <v>85</v>
      </c>
      <c r="AM183">
        <f>Table1[[#This Row],[Total Runs]]^2</f>
        <v>2116</v>
      </c>
      <c r="AN183" s="2">
        <f>Table1[[#This Row],[Total RA]]^2</f>
        <v>7225</v>
      </c>
      <c r="AO183" s="2">
        <f>Table1[[#This Row],[Total Wins]]+Table1[[#This Row],[Total Losses]]</f>
        <v>12</v>
      </c>
      <c r="AP183" s="2">
        <f>Table1[[#This Row],[RS^2]]/(Table1[[#This Row],[RS^2]]+Table1[[#This Row],[RA^2]])</f>
        <v>0.22652820897120224</v>
      </c>
      <c r="AQ183" s="2">
        <f>ROUND(Table1[[#This Row],[WP]]*Table1[[#This Row],[GP]],0)</f>
        <v>3</v>
      </c>
      <c r="AR183" s="2">
        <f>Table1[[#This Row],[GP]]-Table1[[#This Row],[PyThag Win]]</f>
        <v>9</v>
      </c>
      <c r="AS183" s="2" t="str">
        <f>Table1[[#This Row],[PyThag Win]]&amp;"-"&amp;Table1[[#This Row],[Pythag Loss]]</f>
        <v>3-9</v>
      </c>
    </row>
    <row r="184" spans="1:45" x14ac:dyDescent="0.2">
      <c r="A184">
        <v>100</v>
      </c>
      <c r="B184">
        <v>11</v>
      </c>
      <c r="C184">
        <v>48</v>
      </c>
      <c r="D184" s="1">
        <v>46538</v>
      </c>
      <c r="E184">
        <v>1905</v>
      </c>
      <c r="F184">
        <v>9</v>
      </c>
      <c r="G184">
        <v>5</v>
      </c>
      <c r="H184">
        <v>10</v>
      </c>
      <c r="I184" t="s">
        <v>71</v>
      </c>
      <c r="J184" t="s">
        <v>72</v>
      </c>
      <c r="K184" t="s">
        <v>12</v>
      </c>
      <c r="L184">
        <v>1</v>
      </c>
      <c r="M184">
        <v>0</v>
      </c>
      <c r="N184" t="s">
        <v>52</v>
      </c>
      <c r="O184" t="s">
        <v>75</v>
      </c>
      <c r="P184">
        <f t="shared" si="50"/>
        <v>2</v>
      </c>
      <c r="Q184">
        <f t="shared" si="51"/>
        <v>11</v>
      </c>
      <c r="R184">
        <f t="shared" si="52"/>
        <v>-9</v>
      </c>
      <c r="S184" t="str">
        <f t="shared" si="53"/>
        <v>2-11</v>
      </c>
      <c r="T184">
        <f t="shared" si="54"/>
        <v>1</v>
      </c>
      <c r="U184">
        <f t="shared" si="55"/>
        <v>5</v>
      </c>
      <c r="V184" t="str">
        <f t="shared" si="56"/>
        <v>1-5</v>
      </c>
      <c r="W184">
        <f t="shared" si="57"/>
        <v>1</v>
      </c>
      <c r="X184">
        <f t="shared" si="58"/>
        <v>6</v>
      </c>
      <c r="Y184" t="str">
        <f t="shared" si="59"/>
        <v>1-6</v>
      </c>
      <c r="Z184">
        <f t="shared" si="60"/>
        <v>127</v>
      </c>
      <c r="AA184">
        <f t="shared" si="61"/>
        <v>64</v>
      </c>
      <c r="AB184">
        <f t="shared" si="62"/>
        <v>63</v>
      </c>
      <c r="AC184">
        <f t="shared" si="63"/>
        <v>51</v>
      </c>
      <c r="AD184">
        <f t="shared" si="64"/>
        <v>26</v>
      </c>
      <c r="AE184">
        <f t="shared" si="65"/>
        <v>25</v>
      </c>
      <c r="AF184">
        <f t="shared" si="66"/>
        <v>113</v>
      </c>
      <c r="AG184">
        <f t="shared" si="67"/>
        <v>63</v>
      </c>
      <c r="AH184">
        <f t="shared" si="68"/>
        <v>50</v>
      </c>
      <c r="AI184" t="str">
        <f t="shared" si="69"/>
        <v>48-1</v>
      </c>
      <c r="AJ184" t="str">
        <f t="shared" si="70"/>
        <v>48-0</v>
      </c>
      <c r="AK184">
        <f>INDEX(Table1[runs],MATCH(AJ184,Table1[ID],0))</f>
        <v>0</v>
      </c>
      <c r="AL184">
        <f t="shared" si="71"/>
        <v>85</v>
      </c>
      <c r="AM184">
        <f>Table1[[#This Row],[Total Runs]]^2</f>
        <v>2601</v>
      </c>
      <c r="AN184" s="2">
        <f>Table1[[#This Row],[Total RA]]^2</f>
        <v>7225</v>
      </c>
      <c r="AO184" s="2">
        <f>Table1[[#This Row],[Total Wins]]+Table1[[#This Row],[Total Losses]]</f>
        <v>13</v>
      </c>
      <c r="AP184" s="2">
        <f>Table1[[#This Row],[RS^2]]/(Table1[[#This Row],[RS^2]]+Table1[[#This Row],[RA^2]])</f>
        <v>0.26470588235294118</v>
      </c>
      <c r="AQ184" s="2">
        <f>ROUND(Table1[[#This Row],[WP]]*Table1[[#This Row],[GP]],0)</f>
        <v>3</v>
      </c>
      <c r="AR184" s="2">
        <f>Table1[[#This Row],[GP]]-Table1[[#This Row],[PyThag Win]]</f>
        <v>10</v>
      </c>
      <c r="AS184" s="2" t="str">
        <f>Table1[[#This Row],[PyThag Win]]&amp;"-"&amp;Table1[[#This Row],[Pythag Loss]]</f>
        <v>3-10</v>
      </c>
    </row>
    <row r="185" spans="1:45" x14ac:dyDescent="0.2">
      <c r="A185">
        <v>100</v>
      </c>
      <c r="B185">
        <v>11</v>
      </c>
      <c r="C185">
        <v>52</v>
      </c>
      <c r="D185" s="1">
        <v>46539</v>
      </c>
      <c r="E185">
        <v>1905</v>
      </c>
      <c r="F185">
        <v>9</v>
      </c>
      <c r="G185">
        <v>3</v>
      </c>
      <c r="H185">
        <v>10</v>
      </c>
      <c r="I185" t="s">
        <v>71</v>
      </c>
      <c r="J185" t="s">
        <v>72</v>
      </c>
      <c r="K185" t="s">
        <v>12</v>
      </c>
      <c r="L185">
        <v>0</v>
      </c>
      <c r="M185">
        <v>1</v>
      </c>
      <c r="N185" t="s">
        <v>52</v>
      </c>
      <c r="O185" t="s">
        <v>75</v>
      </c>
      <c r="P185">
        <f t="shared" si="50"/>
        <v>2</v>
      </c>
      <c r="Q185">
        <f t="shared" si="51"/>
        <v>12</v>
      </c>
      <c r="R185">
        <f t="shared" si="52"/>
        <v>-10</v>
      </c>
      <c r="S185" t="str">
        <f t="shared" si="53"/>
        <v>2-12</v>
      </c>
      <c r="T185">
        <f t="shared" si="54"/>
        <v>1</v>
      </c>
      <c r="U185">
        <f t="shared" si="55"/>
        <v>6</v>
      </c>
      <c r="V185" t="str">
        <f t="shared" si="56"/>
        <v>1-6</v>
      </c>
      <c r="W185">
        <f t="shared" si="57"/>
        <v>1</v>
      </c>
      <c r="X185">
        <f t="shared" si="58"/>
        <v>6</v>
      </c>
      <c r="Y185" t="str">
        <f t="shared" si="59"/>
        <v>1-6</v>
      </c>
      <c r="Z185">
        <f t="shared" si="60"/>
        <v>136</v>
      </c>
      <c r="AA185">
        <f t="shared" si="61"/>
        <v>73</v>
      </c>
      <c r="AB185">
        <f t="shared" si="62"/>
        <v>63</v>
      </c>
      <c r="AC185">
        <f t="shared" si="63"/>
        <v>54</v>
      </c>
      <c r="AD185">
        <f t="shared" si="64"/>
        <v>29</v>
      </c>
      <c r="AE185">
        <f t="shared" si="65"/>
        <v>25</v>
      </c>
      <c r="AF185">
        <f t="shared" si="66"/>
        <v>123</v>
      </c>
      <c r="AG185">
        <f t="shared" si="67"/>
        <v>73</v>
      </c>
      <c r="AH185">
        <f t="shared" si="68"/>
        <v>50</v>
      </c>
      <c r="AI185" t="str">
        <f t="shared" si="69"/>
        <v>52-0</v>
      </c>
      <c r="AJ185" t="str">
        <f t="shared" si="70"/>
        <v>52-1</v>
      </c>
      <c r="AK185">
        <f>INDEX(Table1[runs],MATCH(AJ185,Table1[ID],0))</f>
        <v>4</v>
      </c>
      <c r="AL185">
        <f t="shared" si="71"/>
        <v>89</v>
      </c>
      <c r="AM185">
        <f>Table1[[#This Row],[Total Runs]]^2</f>
        <v>2916</v>
      </c>
      <c r="AN185" s="2">
        <f>Table1[[#This Row],[Total RA]]^2</f>
        <v>7921</v>
      </c>
      <c r="AO185" s="2">
        <f>Table1[[#This Row],[Total Wins]]+Table1[[#This Row],[Total Losses]]</f>
        <v>14</v>
      </c>
      <c r="AP185" s="2">
        <f>Table1[[#This Row],[RS^2]]/(Table1[[#This Row],[RS^2]]+Table1[[#This Row],[RA^2]])</f>
        <v>0.26907815816185293</v>
      </c>
      <c r="AQ185" s="2">
        <f>ROUND(Table1[[#This Row],[WP]]*Table1[[#This Row],[GP]],0)</f>
        <v>4</v>
      </c>
      <c r="AR185" s="2">
        <f>Table1[[#This Row],[GP]]-Table1[[#This Row],[PyThag Win]]</f>
        <v>10</v>
      </c>
      <c r="AS185" s="2" t="str">
        <f>Table1[[#This Row],[PyThag Win]]&amp;"-"&amp;Table1[[#This Row],[Pythag Loss]]</f>
        <v>4-10</v>
      </c>
    </row>
    <row r="186" spans="1:45" x14ac:dyDescent="0.2">
      <c r="A186">
        <v>100</v>
      </c>
      <c r="B186">
        <v>11</v>
      </c>
      <c r="C186">
        <v>57</v>
      </c>
      <c r="D186" s="1">
        <v>46542</v>
      </c>
      <c r="E186">
        <v>1905</v>
      </c>
      <c r="F186">
        <v>9</v>
      </c>
      <c r="G186">
        <v>2</v>
      </c>
      <c r="H186">
        <v>4</v>
      </c>
      <c r="I186" t="s">
        <v>71</v>
      </c>
      <c r="J186" t="s">
        <v>72</v>
      </c>
      <c r="K186" t="s">
        <v>12</v>
      </c>
      <c r="L186">
        <v>1</v>
      </c>
      <c r="M186">
        <v>0</v>
      </c>
      <c r="N186" t="s">
        <v>52</v>
      </c>
      <c r="O186" t="s">
        <v>75</v>
      </c>
      <c r="P186">
        <f t="shared" si="50"/>
        <v>3</v>
      </c>
      <c r="Q186">
        <f t="shared" si="51"/>
        <v>12</v>
      </c>
      <c r="R186">
        <f t="shared" si="52"/>
        <v>-9</v>
      </c>
      <c r="S186" t="str">
        <f t="shared" si="53"/>
        <v>3-12</v>
      </c>
      <c r="T186">
        <f t="shared" si="54"/>
        <v>2</v>
      </c>
      <c r="U186">
        <f t="shared" si="55"/>
        <v>6</v>
      </c>
      <c r="V186" t="str">
        <f t="shared" si="56"/>
        <v>2-6</v>
      </c>
      <c r="W186">
        <f t="shared" si="57"/>
        <v>1</v>
      </c>
      <c r="X186">
        <f t="shared" si="58"/>
        <v>6</v>
      </c>
      <c r="Y186" t="str">
        <f t="shared" si="59"/>
        <v>1-6</v>
      </c>
      <c r="Z186">
        <f t="shared" si="60"/>
        <v>145</v>
      </c>
      <c r="AA186">
        <f t="shared" si="61"/>
        <v>82</v>
      </c>
      <c r="AB186">
        <f t="shared" si="62"/>
        <v>63</v>
      </c>
      <c r="AC186">
        <f t="shared" si="63"/>
        <v>56</v>
      </c>
      <c r="AD186">
        <f t="shared" si="64"/>
        <v>31</v>
      </c>
      <c r="AE186">
        <f t="shared" si="65"/>
        <v>25</v>
      </c>
      <c r="AF186">
        <f t="shared" si="66"/>
        <v>127</v>
      </c>
      <c r="AG186">
        <f t="shared" si="67"/>
        <v>77</v>
      </c>
      <c r="AH186">
        <f t="shared" si="68"/>
        <v>50</v>
      </c>
      <c r="AI186" t="str">
        <f t="shared" si="69"/>
        <v>57-1</v>
      </c>
      <c r="AJ186" t="str">
        <f t="shared" si="70"/>
        <v>57-0</v>
      </c>
      <c r="AK186">
        <f>INDEX(Table1[runs],MATCH(AJ186,Table1[ID],0))</f>
        <v>1</v>
      </c>
      <c r="AL186">
        <f t="shared" si="71"/>
        <v>90</v>
      </c>
      <c r="AM186">
        <f>Table1[[#This Row],[Total Runs]]^2</f>
        <v>3136</v>
      </c>
      <c r="AN186" s="2">
        <f>Table1[[#This Row],[Total RA]]^2</f>
        <v>8100</v>
      </c>
      <c r="AO186" s="2">
        <f>Table1[[#This Row],[Total Wins]]+Table1[[#This Row],[Total Losses]]</f>
        <v>15</v>
      </c>
      <c r="AP186" s="2">
        <f>Table1[[#This Row],[RS^2]]/(Table1[[#This Row],[RS^2]]+Table1[[#This Row],[RA^2]])</f>
        <v>0.27910288358846563</v>
      </c>
      <c r="AQ186" s="2">
        <f>ROUND(Table1[[#This Row],[WP]]*Table1[[#This Row],[GP]],0)</f>
        <v>4</v>
      </c>
      <c r="AR186" s="2">
        <f>Table1[[#This Row],[GP]]-Table1[[#This Row],[PyThag Win]]</f>
        <v>11</v>
      </c>
      <c r="AS186" s="2" t="str">
        <f>Table1[[#This Row],[PyThag Win]]&amp;"-"&amp;Table1[[#This Row],[Pythag Loss]]</f>
        <v>4-11</v>
      </c>
    </row>
    <row r="187" spans="1:45" x14ac:dyDescent="0.2">
      <c r="A187">
        <v>100</v>
      </c>
      <c r="B187">
        <v>11</v>
      </c>
      <c r="C187">
        <v>61</v>
      </c>
      <c r="D187" s="1">
        <v>46543</v>
      </c>
      <c r="E187">
        <v>1905</v>
      </c>
      <c r="F187">
        <v>9</v>
      </c>
      <c r="G187">
        <v>10</v>
      </c>
      <c r="H187">
        <v>10</v>
      </c>
      <c r="I187" t="s">
        <v>71</v>
      </c>
      <c r="J187" t="s">
        <v>72</v>
      </c>
      <c r="K187" t="s">
        <v>12</v>
      </c>
      <c r="L187">
        <v>1</v>
      </c>
      <c r="M187">
        <v>0</v>
      </c>
      <c r="N187" t="s">
        <v>52</v>
      </c>
      <c r="O187" t="s">
        <v>75</v>
      </c>
      <c r="P187">
        <f t="shared" si="50"/>
        <v>4</v>
      </c>
      <c r="Q187">
        <f t="shared" si="51"/>
        <v>12</v>
      </c>
      <c r="R187">
        <f t="shared" si="52"/>
        <v>-8</v>
      </c>
      <c r="S187" t="str">
        <f t="shared" si="53"/>
        <v>4-12</v>
      </c>
      <c r="T187">
        <f t="shared" si="54"/>
        <v>3</v>
      </c>
      <c r="U187">
        <f t="shared" si="55"/>
        <v>6</v>
      </c>
      <c r="V187" t="str">
        <f t="shared" si="56"/>
        <v>3-6</v>
      </c>
      <c r="W187">
        <f t="shared" si="57"/>
        <v>1</v>
      </c>
      <c r="X187">
        <f t="shared" si="58"/>
        <v>6</v>
      </c>
      <c r="Y187" t="str">
        <f t="shared" si="59"/>
        <v>1-6</v>
      </c>
      <c r="Z187">
        <f t="shared" si="60"/>
        <v>154</v>
      </c>
      <c r="AA187">
        <f t="shared" si="61"/>
        <v>91</v>
      </c>
      <c r="AB187">
        <f t="shared" si="62"/>
        <v>63</v>
      </c>
      <c r="AC187">
        <f t="shared" si="63"/>
        <v>66</v>
      </c>
      <c r="AD187">
        <f t="shared" si="64"/>
        <v>41</v>
      </c>
      <c r="AE187">
        <f t="shared" si="65"/>
        <v>25</v>
      </c>
      <c r="AF187">
        <f t="shared" si="66"/>
        <v>137</v>
      </c>
      <c r="AG187">
        <f t="shared" si="67"/>
        <v>87</v>
      </c>
      <c r="AH187">
        <f t="shared" si="68"/>
        <v>50</v>
      </c>
      <c r="AI187" t="str">
        <f t="shared" si="69"/>
        <v>61-1</v>
      </c>
      <c r="AJ187" t="str">
        <f t="shared" si="70"/>
        <v>61-0</v>
      </c>
      <c r="AK187">
        <f>INDEX(Table1[runs],MATCH(AJ187,Table1[ID],0))</f>
        <v>0</v>
      </c>
      <c r="AL187">
        <f t="shared" si="71"/>
        <v>90</v>
      </c>
      <c r="AM187">
        <f>Table1[[#This Row],[Total Runs]]^2</f>
        <v>4356</v>
      </c>
      <c r="AN187" s="2">
        <f>Table1[[#This Row],[Total RA]]^2</f>
        <v>8100</v>
      </c>
      <c r="AO187" s="2">
        <f>Table1[[#This Row],[Total Wins]]+Table1[[#This Row],[Total Losses]]</f>
        <v>16</v>
      </c>
      <c r="AP187" s="2">
        <f>Table1[[#This Row],[RS^2]]/(Table1[[#This Row],[RS^2]]+Table1[[#This Row],[RA^2]])</f>
        <v>0.34971098265895956</v>
      </c>
      <c r="AQ187" s="2">
        <f>ROUND(Table1[[#This Row],[WP]]*Table1[[#This Row],[GP]],0)</f>
        <v>6</v>
      </c>
      <c r="AR187" s="2">
        <f>Table1[[#This Row],[GP]]-Table1[[#This Row],[PyThag Win]]</f>
        <v>10</v>
      </c>
      <c r="AS187" s="2" t="str">
        <f>Table1[[#This Row],[PyThag Win]]&amp;"-"&amp;Table1[[#This Row],[Pythag Loss]]</f>
        <v>6-10</v>
      </c>
    </row>
    <row r="188" spans="1:45" x14ac:dyDescent="0.2">
      <c r="A188">
        <v>100</v>
      </c>
      <c r="B188">
        <v>11</v>
      </c>
      <c r="C188">
        <v>65</v>
      </c>
      <c r="D188" s="1">
        <v>46544</v>
      </c>
      <c r="E188">
        <v>1905</v>
      </c>
      <c r="F188">
        <v>9</v>
      </c>
      <c r="G188">
        <v>10</v>
      </c>
      <c r="H188">
        <v>10</v>
      </c>
      <c r="I188" t="s">
        <v>71</v>
      </c>
      <c r="J188" t="s">
        <v>72</v>
      </c>
      <c r="K188" t="s">
        <v>12</v>
      </c>
      <c r="L188">
        <v>1</v>
      </c>
      <c r="M188">
        <v>0</v>
      </c>
      <c r="N188" t="s">
        <v>52</v>
      </c>
      <c r="O188" t="s">
        <v>75</v>
      </c>
      <c r="P188">
        <f t="shared" si="50"/>
        <v>5</v>
      </c>
      <c r="Q188">
        <f t="shared" si="51"/>
        <v>12</v>
      </c>
      <c r="R188">
        <f t="shared" si="52"/>
        <v>-7</v>
      </c>
      <c r="S188" t="str">
        <f t="shared" si="53"/>
        <v>5-12</v>
      </c>
      <c r="T188">
        <f t="shared" si="54"/>
        <v>4</v>
      </c>
      <c r="U188">
        <f t="shared" si="55"/>
        <v>6</v>
      </c>
      <c r="V188" t="str">
        <f t="shared" si="56"/>
        <v>4-6</v>
      </c>
      <c r="W188">
        <f t="shared" si="57"/>
        <v>1</v>
      </c>
      <c r="X188">
        <f t="shared" si="58"/>
        <v>6</v>
      </c>
      <c r="Y188" t="str">
        <f t="shared" si="59"/>
        <v>1-6</v>
      </c>
      <c r="Z188">
        <f t="shared" si="60"/>
        <v>163</v>
      </c>
      <c r="AA188">
        <f t="shared" si="61"/>
        <v>100</v>
      </c>
      <c r="AB188">
        <f t="shared" si="62"/>
        <v>63</v>
      </c>
      <c r="AC188">
        <f t="shared" si="63"/>
        <v>76</v>
      </c>
      <c r="AD188">
        <f t="shared" si="64"/>
        <v>51</v>
      </c>
      <c r="AE188">
        <f t="shared" si="65"/>
        <v>25</v>
      </c>
      <c r="AF188">
        <f t="shared" si="66"/>
        <v>147</v>
      </c>
      <c r="AG188">
        <f t="shared" si="67"/>
        <v>97</v>
      </c>
      <c r="AH188">
        <f t="shared" si="68"/>
        <v>50</v>
      </c>
      <c r="AI188" t="str">
        <f t="shared" si="69"/>
        <v>65-1</v>
      </c>
      <c r="AJ188" t="str">
        <f t="shared" si="70"/>
        <v>65-0</v>
      </c>
      <c r="AK188">
        <f>INDEX(Table1[runs],MATCH(AJ188,Table1[ID],0))</f>
        <v>4</v>
      </c>
      <c r="AL188">
        <f t="shared" si="71"/>
        <v>94</v>
      </c>
      <c r="AM188">
        <f>Table1[[#This Row],[Total Runs]]^2</f>
        <v>5776</v>
      </c>
      <c r="AN188" s="2">
        <f>Table1[[#This Row],[Total RA]]^2</f>
        <v>8836</v>
      </c>
      <c r="AO188" s="2">
        <f>Table1[[#This Row],[Total Wins]]+Table1[[#This Row],[Total Losses]]</f>
        <v>17</v>
      </c>
      <c r="AP188" s="2">
        <f>Table1[[#This Row],[RS^2]]/(Table1[[#This Row],[RS^2]]+Table1[[#This Row],[RA^2]])</f>
        <v>0.3952915411990145</v>
      </c>
      <c r="AQ188" s="2">
        <f>ROUND(Table1[[#This Row],[WP]]*Table1[[#This Row],[GP]],0)</f>
        <v>7</v>
      </c>
      <c r="AR188" s="2">
        <f>Table1[[#This Row],[GP]]-Table1[[#This Row],[PyThag Win]]</f>
        <v>10</v>
      </c>
      <c r="AS188" s="2" t="str">
        <f>Table1[[#This Row],[PyThag Win]]&amp;"-"&amp;Table1[[#This Row],[Pythag Loss]]</f>
        <v>7-10</v>
      </c>
    </row>
    <row r="189" spans="1:45" x14ac:dyDescent="0.2">
      <c r="A189">
        <v>100</v>
      </c>
      <c r="B189">
        <v>11</v>
      </c>
      <c r="C189">
        <v>67</v>
      </c>
      <c r="D189" s="1">
        <v>46545</v>
      </c>
      <c r="E189">
        <v>1905</v>
      </c>
      <c r="F189">
        <v>9</v>
      </c>
      <c r="G189">
        <v>3</v>
      </c>
      <c r="H189">
        <v>10</v>
      </c>
      <c r="I189" t="s">
        <v>71</v>
      </c>
      <c r="J189" t="s">
        <v>72</v>
      </c>
      <c r="K189" t="s">
        <v>12</v>
      </c>
      <c r="L189">
        <v>1</v>
      </c>
      <c r="M189">
        <v>0</v>
      </c>
      <c r="N189" t="s">
        <v>52</v>
      </c>
      <c r="O189" t="s">
        <v>75</v>
      </c>
      <c r="P189">
        <f t="shared" si="50"/>
        <v>6</v>
      </c>
      <c r="Q189">
        <f t="shared" si="51"/>
        <v>12</v>
      </c>
      <c r="R189">
        <f t="shared" si="52"/>
        <v>-6</v>
      </c>
      <c r="S189" t="str">
        <f t="shared" si="53"/>
        <v>6-12</v>
      </c>
      <c r="T189">
        <f t="shared" si="54"/>
        <v>5</v>
      </c>
      <c r="U189">
        <f t="shared" si="55"/>
        <v>6</v>
      </c>
      <c r="V189" t="str">
        <f t="shared" si="56"/>
        <v>5-6</v>
      </c>
      <c r="W189">
        <f t="shared" si="57"/>
        <v>1</v>
      </c>
      <c r="X189">
        <f t="shared" si="58"/>
        <v>6</v>
      </c>
      <c r="Y189" t="str">
        <f t="shared" si="59"/>
        <v>1-6</v>
      </c>
      <c r="Z189">
        <f t="shared" si="60"/>
        <v>172</v>
      </c>
      <c r="AA189">
        <f t="shared" si="61"/>
        <v>109</v>
      </c>
      <c r="AB189">
        <f t="shared" si="62"/>
        <v>63</v>
      </c>
      <c r="AC189">
        <f t="shared" si="63"/>
        <v>79</v>
      </c>
      <c r="AD189">
        <f t="shared" si="64"/>
        <v>54</v>
      </c>
      <c r="AE189">
        <f t="shared" si="65"/>
        <v>25</v>
      </c>
      <c r="AF189">
        <f t="shared" si="66"/>
        <v>157</v>
      </c>
      <c r="AG189">
        <f t="shared" si="67"/>
        <v>107</v>
      </c>
      <c r="AH189">
        <f t="shared" si="68"/>
        <v>50</v>
      </c>
      <c r="AI189" t="str">
        <f t="shared" si="69"/>
        <v>67-1</v>
      </c>
      <c r="AJ189" t="str">
        <f t="shared" si="70"/>
        <v>67-0</v>
      </c>
      <c r="AK189">
        <f>INDEX(Table1[runs],MATCH(AJ189,Table1[ID],0))</f>
        <v>0</v>
      </c>
      <c r="AL189">
        <f t="shared" si="71"/>
        <v>94</v>
      </c>
      <c r="AM189">
        <f>Table1[[#This Row],[Total Runs]]^2</f>
        <v>6241</v>
      </c>
      <c r="AN189" s="2">
        <f>Table1[[#This Row],[Total RA]]^2</f>
        <v>8836</v>
      </c>
      <c r="AO189" s="2">
        <f>Table1[[#This Row],[Total Wins]]+Table1[[#This Row],[Total Losses]]</f>
        <v>18</v>
      </c>
      <c r="AP189" s="2">
        <f>Table1[[#This Row],[RS^2]]/(Table1[[#This Row],[RS^2]]+Table1[[#This Row],[RA^2]])</f>
        <v>0.4139417656032367</v>
      </c>
      <c r="AQ189" s="2">
        <f>ROUND(Table1[[#This Row],[WP]]*Table1[[#This Row],[GP]],0)</f>
        <v>7</v>
      </c>
      <c r="AR189" s="2">
        <f>Table1[[#This Row],[GP]]-Table1[[#This Row],[PyThag Win]]</f>
        <v>11</v>
      </c>
      <c r="AS189" s="2" t="str">
        <f>Table1[[#This Row],[PyThag Win]]&amp;"-"&amp;Table1[[#This Row],[Pythag Loss]]</f>
        <v>7-11</v>
      </c>
    </row>
    <row r="190" spans="1:45" x14ac:dyDescent="0.2">
      <c r="A190">
        <v>100</v>
      </c>
      <c r="B190">
        <v>11</v>
      </c>
      <c r="C190">
        <v>71</v>
      </c>
      <c r="D190" s="1">
        <v>46547</v>
      </c>
      <c r="E190">
        <v>1905</v>
      </c>
      <c r="F190">
        <v>9</v>
      </c>
      <c r="G190">
        <v>1</v>
      </c>
      <c r="H190">
        <v>3</v>
      </c>
      <c r="I190" t="s">
        <v>71</v>
      </c>
      <c r="J190" t="s">
        <v>72</v>
      </c>
      <c r="K190" t="s">
        <v>13</v>
      </c>
      <c r="L190">
        <v>0</v>
      </c>
      <c r="M190">
        <v>1</v>
      </c>
      <c r="N190" t="s">
        <v>52</v>
      </c>
      <c r="O190" t="s">
        <v>75</v>
      </c>
      <c r="P190">
        <f t="shared" si="50"/>
        <v>6</v>
      </c>
      <c r="Q190">
        <f t="shared" si="51"/>
        <v>13</v>
      </c>
      <c r="R190">
        <f t="shared" si="52"/>
        <v>-7</v>
      </c>
      <c r="S190" t="str">
        <f t="shared" si="53"/>
        <v>6-13</v>
      </c>
      <c r="T190">
        <f t="shared" si="54"/>
        <v>5</v>
      </c>
      <c r="U190">
        <f t="shared" si="55"/>
        <v>6</v>
      </c>
      <c r="V190" t="str">
        <f t="shared" si="56"/>
        <v>5-6</v>
      </c>
      <c r="W190">
        <f t="shared" si="57"/>
        <v>1</v>
      </c>
      <c r="X190">
        <f t="shared" si="58"/>
        <v>7</v>
      </c>
      <c r="Y190" t="str">
        <f t="shared" si="59"/>
        <v>1-7</v>
      </c>
      <c r="Z190">
        <f t="shared" si="60"/>
        <v>181</v>
      </c>
      <c r="AA190">
        <f t="shared" si="61"/>
        <v>109</v>
      </c>
      <c r="AB190">
        <f t="shared" si="62"/>
        <v>72</v>
      </c>
      <c r="AC190">
        <f t="shared" si="63"/>
        <v>80</v>
      </c>
      <c r="AD190">
        <f t="shared" si="64"/>
        <v>54</v>
      </c>
      <c r="AE190">
        <f t="shared" si="65"/>
        <v>26</v>
      </c>
      <c r="AF190">
        <f t="shared" si="66"/>
        <v>160</v>
      </c>
      <c r="AG190">
        <f t="shared" si="67"/>
        <v>107</v>
      </c>
      <c r="AH190">
        <f t="shared" si="68"/>
        <v>53</v>
      </c>
      <c r="AI190" t="str">
        <f t="shared" si="69"/>
        <v>71-0</v>
      </c>
      <c r="AJ190" t="str">
        <f t="shared" si="70"/>
        <v>71-1</v>
      </c>
      <c r="AK190">
        <f>INDEX(Table1[runs],MATCH(AJ190,Table1[ID],0))</f>
        <v>6</v>
      </c>
      <c r="AL190">
        <f t="shared" si="71"/>
        <v>100</v>
      </c>
      <c r="AM190">
        <f>Table1[[#This Row],[Total Runs]]^2</f>
        <v>6400</v>
      </c>
      <c r="AN190" s="2">
        <f>Table1[[#This Row],[Total RA]]^2</f>
        <v>10000</v>
      </c>
      <c r="AO190" s="2">
        <f>Table1[[#This Row],[Total Wins]]+Table1[[#This Row],[Total Losses]]</f>
        <v>19</v>
      </c>
      <c r="AP190" s="2">
        <f>Table1[[#This Row],[RS^2]]/(Table1[[#This Row],[RS^2]]+Table1[[#This Row],[RA^2]])</f>
        <v>0.3902439024390244</v>
      </c>
      <c r="AQ190" s="2">
        <f>ROUND(Table1[[#This Row],[WP]]*Table1[[#This Row],[GP]],0)</f>
        <v>7</v>
      </c>
      <c r="AR190" s="2">
        <f>Table1[[#This Row],[GP]]-Table1[[#This Row],[PyThag Win]]</f>
        <v>12</v>
      </c>
      <c r="AS190" s="2" t="str">
        <f>Table1[[#This Row],[PyThag Win]]&amp;"-"&amp;Table1[[#This Row],[Pythag Loss]]</f>
        <v>7-12</v>
      </c>
    </row>
    <row r="191" spans="1:45" x14ac:dyDescent="0.2">
      <c r="A191">
        <v>100</v>
      </c>
      <c r="B191">
        <v>11</v>
      </c>
      <c r="C191">
        <v>75</v>
      </c>
      <c r="D191" s="1">
        <v>46548</v>
      </c>
      <c r="E191">
        <v>1905</v>
      </c>
      <c r="F191">
        <v>9</v>
      </c>
      <c r="G191">
        <v>12</v>
      </c>
      <c r="H191">
        <v>18</v>
      </c>
      <c r="I191" t="s">
        <v>71</v>
      </c>
      <c r="J191" t="s">
        <v>72</v>
      </c>
      <c r="K191" t="s">
        <v>13</v>
      </c>
      <c r="L191">
        <v>1</v>
      </c>
      <c r="M191">
        <v>0</v>
      </c>
      <c r="N191" t="s">
        <v>52</v>
      </c>
      <c r="O191" t="s">
        <v>75</v>
      </c>
      <c r="P191">
        <f t="shared" si="50"/>
        <v>7</v>
      </c>
      <c r="Q191">
        <f t="shared" si="51"/>
        <v>13</v>
      </c>
      <c r="R191">
        <f t="shared" si="52"/>
        <v>-6</v>
      </c>
      <c r="S191" t="str">
        <f t="shared" si="53"/>
        <v>7-13</v>
      </c>
      <c r="T191">
        <f t="shared" si="54"/>
        <v>5</v>
      </c>
      <c r="U191">
        <f t="shared" si="55"/>
        <v>6</v>
      </c>
      <c r="V191" t="str">
        <f t="shared" si="56"/>
        <v>5-6</v>
      </c>
      <c r="W191">
        <f t="shared" si="57"/>
        <v>2</v>
      </c>
      <c r="X191">
        <f t="shared" si="58"/>
        <v>7</v>
      </c>
      <c r="Y191" t="str">
        <f t="shared" si="59"/>
        <v>2-7</v>
      </c>
      <c r="Z191">
        <f t="shared" si="60"/>
        <v>190</v>
      </c>
      <c r="AA191">
        <f t="shared" si="61"/>
        <v>109</v>
      </c>
      <c r="AB191">
        <f t="shared" si="62"/>
        <v>81</v>
      </c>
      <c r="AC191">
        <f t="shared" si="63"/>
        <v>92</v>
      </c>
      <c r="AD191">
        <f t="shared" si="64"/>
        <v>54</v>
      </c>
      <c r="AE191">
        <f t="shared" si="65"/>
        <v>38</v>
      </c>
      <c r="AF191">
        <f t="shared" si="66"/>
        <v>178</v>
      </c>
      <c r="AG191">
        <f t="shared" si="67"/>
        <v>107</v>
      </c>
      <c r="AH191">
        <f t="shared" si="68"/>
        <v>71</v>
      </c>
      <c r="AI191" t="str">
        <f t="shared" si="69"/>
        <v>75-1</v>
      </c>
      <c r="AJ191" t="str">
        <f t="shared" si="70"/>
        <v>75-0</v>
      </c>
      <c r="AK191">
        <f>INDEX(Table1[runs],MATCH(AJ191,Table1[ID],0))</f>
        <v>8</v>
      </c>
      <c r="AL191">
        <f t="shared" si="71"/>
        <v>108</v>
      </c>
      <c r="AM191">
        <f>Table1[[#This Row],[Total Runs]]^2</f>
        <v>8464</v>
      </c>
      <c r="AN191" s="2">
        <f>Table1[[#This Row],[Total RA]]^2</f>
        <v>11664</v>
      </c>
      <c r="AO191" s="2">
        <f>Table1[[#This Row],[Total Wins]]+Table1[[#This Row],[Total Losses]]</f>
        <v>20</v>
      </c>
      <c r="AP191" s="2">
        <f>Table1[[#This Row],[RS^2]]/(Table1[[#This Row],[RS^2]]+Table1[[#This Row],[RA^2]])</f>
        <v>0.4205087440381558</v>
      </c>
      <c r="AQ191" s="2">
        <f>ROUND(Table1[[#This Row],[WP]]*Table1[[#This Row],[GP]],0)</f>
        <v>8</v>
      </c>
      <c r="AR191" s="2">
        <f>Table1[[#This Row],[GP]]-Table1[[#This Row],[PyThag Win]]</f>
        <v>12</v>
      </c>
      <c r="AS191" s="2" t="str">
        <f>Table1[[#This Row],[PyThag Win]]&amp;"-"&amp;Table1[[#This Row],[Pythag Loss]]</f>
        <v>8-12</v>
      </c>
    </row>
    <row r="192" spans="1:45" x14ac:dyDescent="0.2">
      <c r="A192">
        <v>100</v>
      </c>
      <c r="B192">
        <v>11</v>
      </c>
      <c r="C192">
        <v>79</v>
      </c>
      <c r="D192" s="1">
        <v>46549</v>
      </c>
      <c r="E192">
        <v>1905</v>
      </c>
      <c r="F192">
        <v>11</v>
      </c>
      <c r="G192">
        <v>5</v>
      </c>
      <c r="H192">
        <v>8</v>
      </c>
      <c r="I192" t="s">
        <v>71</v>
      </c>
      <c r="J192" t="s">
        <v>72</v>
      </c>
      <c r="K192" t="s">
        <v>12</v>
      </c>
      <c r="L192">
        <v>1</v>
      </c>
      <c r="M192">
        <v>0</v>
      </c>
      <c r="N192" t="s">
        <v>52</v>
      </c>
      <c r="O192" t="s">
        <v>75</v>
      </c>
      <c r="P192">
        <f t="shared" si="50"/>
        <v>8</v>
      </c>
      <c r="Q192">
        <f t="shared" si="51"/>
        <v>13</v>
      </c>
      <c r="R192">
        <f t="shared" si="52"/>
        <v>-5</v>
      </c>
      <c r="S192" t="str">
        <f t="shared" si="53"/>
        <v>8-13</v>
      </c>
      <c r="T192">
        <f t="shared" si="54"/>
        <v>6</v>
      </c>
      <c r="U192">
        <f t="shared" si="55"/>
        <v>6</v>
      </c>
      <c r="V192" t="str">
        <f t="shared" si="56"/>
        <v>6-6</v>
      </c>
      <c r="W192">
        <f t="shared" si="57"/>
        <v>2</v>
      </c>
      <c r="X192">
        <f t="shared" si="58"/>
        <v>7</v>
      </c>
      <c r="Y192" t="str">
        <f t="shared" si="59"/>
        <v>2-7</v>
      </c>
      <c r="Z192">
        <f t="shared" si="60"/>
        <v>201</v>
      </c>
      <c r="AA192">
        <f t="shared" si="61"/>
        <v>120</v>
      </c>
      <c r="AB192">
        <f t="shared" si="62"/>
        <v>81</v>
      </c>
      <c r="AC192">
        <f t="shared" si="63"/>
        <v>97</v>
      </c>
      <c r="AD192">
        <f t="shared" si="64"/>
        <v>59</v>
      </c>
      <c r="AE192">
        <f t="shared" si="65"/>
        <v>38</v>
      </c>
      <c r="AF192">
        <f t="shared" si="66"/>
        <v>186</v>
      </c>
      <c r="AG192">
        <f t="shared" si="67"/>
        <v>115</v>
      </c>
      <c r="AH192">
        <f t="shared" si="68"/>
        <v>71</v>
      </c>
      <c r="AI192" t="str">
        <f t="shared" si="69"/>
        <v>79-1</v>
      </c>
      <c r="AJ192" t="str">
        <f t="shared" si="70"/>
        <v>79-0</v>
      </c>
      <c r="AK192">
        <f>INDEX(Table1[runs],MATCH(AJ192,Table1[ID],0))</f>
        <v>4</v>
      </c>
      <c r="AL192">
        <f t="shared" si="71"/>
        <v>112</v>
      </c>
      <c r="AM192">
        <f>Table1[[#This Row],[Total Runs]]^2</f>
        <v>9409</v>
      </c>
      <c r="AN192" s="2">
        <f>Table1[[#This Row],[Total RA]]^2</f>
        <v>12544</v>
      </c>
      <c r="AO192" s="2">
        <f>Table1[[#This Row],[Total Wins]]+Table1[[#This Row],[Total Losses]]</f>
        <v>21</v>
      </c>
      <c r="AP192" s="2">
        <f>Table1[[#This Row],[RS^2]]/(Table1[[#This Row],[RS^2]]+Table1[[#This Row],[RA^2]])</f>
        <v>0.42859745820616774</v>
      </c>
      <c r="AQ192" s="2">
        <f>ROUND(Table1[[#This Row],[WP]]*Table1[[#This Row],[GP]],0)</f>
        <v>9</v>
      </c>
      <c r="AR192" s="2">
        <f>Table1[[#This Row],[GP]]-Table1[[#This Row],[PyThag Win]]</f>
        <v>12</v>
      </c>
      <c r="AS192" s="2" t="str">
        <f>Table1[[#This Row],[PyThag Win]]&amp;"-"&amp;Table1[[#This Row],[Pythag Loss]]</f>
        <v>9-12</v>
      </c>
    </row>
    <row r="193" spans="1:45" x14ac:dyDescent="0.2">
      <c r="A193">
        <v>100</v>
      </c>
      <c r="B193">
        <v>11</v>
      </c>
      <c r="C193">
        <v>81</v>
      </c>
      <c r="D193" s="1">
        <v>46550</v>
      </c>
      <c r="E193">
        <v>1905</v>
      </c>
      <c r="F193">
        <v>9</v>
      </c>
      <c r="G193">
        <v>2</v>
      </c>
      <c r="H193">
        <v>7</v>
      </c>
      <c r="I193" t="s">
        <v>71</v>
      </c>
      <c r="J193" t="s">
        <v>72</v>
      </c>
      <c r="K193" t="s">
        <v>12</v>
      </c>
      <c r="L193">
        <v>0</v>
      </c>
      <c r="M193">
        <v>1</v>
      </c>
      <c r="N193" t="s">
        <v>52</v>
      </c>
      <c r="O193" t="s">
        <v>75</v>
      </c>
      <c r="P193">
        <f t="shared" si="50"/>
        <v>8</v>
      </c>
      <c r="Q193">
        <f t="shared" si="51"/>
        <v>14</v>
      </c>
      <c r="R193">
        <f t="shared" si="52"/>
        <v>-6</v>
      </c>
      <c r="S193" t="str">
        <f t="shared" si="53"/>
        <v>8-14</v>
      </c>
      <c r="T193">
        <f t="shared" si="54"/>
        <v>6</v>
      </c>
      <c r="U193">
        <f t="shared" si="55"/>
        <v>7</v>
      </c>
      <c r="V193" t="str">
        <f t="shared" si="56"/>
        <v>6-7</v>
      </c>
      <c r="W193">
        <f t="shared" si="57"/>
        <v>2</v>
      </c>
      <c r="X193">
        <f t="shared" si="58"/>
        <v>7</v>
      </c>
      <c r="Y193" t="str">
        <f t="shared" si="59"/>
        <v>2-7</v>
      </c>
      <c r="Z193">
        <f t="shared" si="60"/>
        <v>210</v>
      </c>
      <c r="AA193">
        <f t="shared" si="61"/>
        <v>129</v>
      </c>
      <c r="AB193">
        <f t="shared" si="62"/>
        <v>81</v>
      </c>
      <c r="AC193">
        <f t="shared" si="63"/>
        <v>99</v>
      </c>
      <c r="AD193">
        <f t="shared" si="64"/>
        <v>61</v>
      </c>
      <c r="AE193">
        <f t="shared" si="65"/>
        <v>38</v>
      </c>
      <c r="AF193">
        <f t="shared" si="66"/>
        <v>193</v>
      </c>
      <c r="AG193">
        <f t="shared" si="67"/>
        <v>122</v>
      </c>
      <c r="AH193">
        <f t="shared" si="68"/>
        <v>71</v>
      </c>
      <c r="AI193" t="str">
        <f t="shared" si="69"/>
        <v>81-0</v>
      </c>
      <c r="AJ193" t="str">
        <f t="shared" si="70"/>
        <v>81-1</v>
      </c>
      <c r="AK193">
        <f>INDEX(Table1[runs],MATCH(AJ193,Table1[ID],0))</f>
        <v>6</v>
      </c>
      <c r="AL193">
        <f t="shared" si="71"/>
        <v>118</v>
      </c>
      <c r="AM193">
        <f>Table1[[#This Row],[Total Runs]]^2</f>
        <v>9801</v>
      </c>
      <c r="AN193" s="2">
        <f>Table1[[#This Row],[Total RA]]^2</f>
        <v>13924</v>
      </c>
      <c r="AO193" s="2">
        <f>Table1[[#This Row],[Total Wins]]+Table1[[#This Row],[Total Losses]]</f>
        <v>22</v>
      </c>
      <c r="AP193" s="2">
        <f>Table1[[#This Row],[RS^2]]/(Table1[[#This Row],[RS^2]]+Table1[[#This Row],[RA^2]])</f>
        <v>0.4131085353003161</v>
      </c>
      <c r="AQ193" s="2">
        <f>ROUND(Table1[[#This Row],[WP]]*Table1[[#This Row],[GP]],0)</f>
        <v>9</v>
      </c>
      <c r="AR193" s="2">
        <f>Table1[[#This Row],[GP]]-Table1[[#This Row],[PyThag Win]]</f>
        <v>13</v>
      </c>
      <c r="AS193" s="2" t="str">
        <f>Table1[[#This Row],[PyThag Win]]&amp;"-"&amp;Table1[[#This Row],[Pythag Loss]]</f>
        <v>9-13</v>
      </c>
    </row>
    <row r="194" spans="1:45" x14ac:dyDescent="0.2">
      <c r="A194">
        <v>100</v>
      </c>
      <c r="B194">
        <v>11</v>
      </c>
      <c r="C194">
        <v>86</v>
      </c>
      <c r="D194" s="1">
        <v>46553</v>
      </c>
      <c r="E194">
        <v>1905</v>
      </c>
      <c r="F194">
        <v>9</v>
      </c>
      <c r="G194">
        <v>0</v>
      </c>
      <c r="H194">
        <v>4</v>
      </c>
      <c r="I194" t="s">
        <v>71</v>
      </c>
      <c r="J194" t="s">
        <v>72</v>
      </c>
      <c r="K194" t="s">
        <v>12</v>
      </c>
      <c r="L194">
        <v>0</v>
      </c>
      <c r="M194">
        <v>1</v>
      </c>
      <c r="N194" t="s">
        <v>52</v>
      </c>
      <c r="O194" t="s">
        <v>75</v>
      </c>
      <c r="P194">
        <f t="shared" si="50"/>
        <v>8</v>
      </c>
      <c r="Q194">
        <f t="shared" si="51"/>
        <v>15</v>
      </c>
      <c r="R194">
        <f t="shared" si="52"/>
        <v>-7</v>
      </c>
      <c r="S194" t="str">
        <f t="shared" si="53"/>
        <v>8-15</v>
      </c>
      <c r="T194">
        <f t="shared" si="54"/>
        <v>6</v>
      </c>
      <c r="U194">
        <f t="shared" si="55"/>
        <v>8</v>
      </c>
      <c r="V194" t="str">
        <f t="shared" si="56"/>
        <v>6-8</v>
      </c>
      <c r="W194">
        <f t="shared" si="57"/>
        <v>2</v>
      </c>
      <c r="X194">
        <f t="shared" si="58"/>
        <v>7</v>
      </c>
      <c r="Y194" t="str">
        <f t="shared" si="59"/>
        <v>2-7</v>
      </c>
      <c r="Z194">
        <f t="shared" si="60"/>
        <v>219</v>
      </c>
      <c r="AA194">
        <f t="shared" si="61"/>
        <v>138</v>
      </c>
      <c r="AB194">
        <f t="shared" si="62"/>
        <v>81</v>
      </c>
      <c r="AC194">
        <f t="shared" si="63"/>
        <v>99</v>
      </c>
      <c r="AD194">
        <f t="shared" si="64"/>
        <v>61</v>
      </c>
      <c r="AE194">
        <f t="shared" si="65"/>
        <v>38</v>
      </c>
      <c r="AF194">
        <f t="shared" si="66"/>
        <v>197</v>
      </c>
      <c r="AG194">
        <f t="shared" si="67"/>
        <v>126</v>
      </c>
      <c r="AH194">
        <f t="shared" si="68"/>
        <v>71</v>
      </c>
      <c r="AI194" t="str">
        <f t="shared" si="69"/>
        <v>86-0</v>
      </c>
      <c r="AJ194" t="str">
        <f t="shared" si="70"/>
        <v>86-1</v>
      </c>
      <c r="AK194">
        <f>INDEX(Table1[runs],MATCH(AJ194,Table1[ID],0))</f>
        <v>5</v>
      </c>
      <c r="AL194">
        <f t="shared" si="71"/>
        <v>123</v>
      </c>
      <c r="AM194">
        <f>Table1[[#This Row],[Total Runs]]^2</f>
        <v>9801</v>
      </c>
      <c r="AN194" s="2">
        <f>Table1[[#This Row],[Total RA]]^2</f>
        <v>15129</v>
      </c>
      <c r="AO194" s="2">
        <f>Table1[[#This Row],[Total Wins]]+Table1[[#This Row],[Total Losses]]</f>
        <v>23</v>
      </c>
      <c r="AP194" s="2">
        <f>Table1[[#This Row],[RS^2]]/(Table1[[#This Row],[RS^2]]+Table1[[#This Row],[RA^2]])</f>
        <v>0.3931407942238267</v>
      </c>
      <c r="AQ194" s="2">
        <f>ROUND(Table1[[#This Row],[WP]]*Table1[[#This Row],[GP]],0)</f>
        <v>9</v>
      </c>
      <c r="AR194" s="2">
        <f>Table1[[#This Row],[GP]]-Table1[[#This Row],[PyThag Win]]</f>
        <v>14</v>
      </c>
      <c r="AS194" s="2" t="str">
        <f>Table1[[#This Row],[PyThag Win]]&amp;"-"&amp;Table1[[#This Row],[Pythag Loss]]</f>
        <v>9-14</v>
      </c>
    </row>
    <row r="195" spans="1:45" x14ac:dyDescent="0.2">
      <c r="A195">
        <v>100</v>
      </c>
      <c r="B195">
        <v>11</v>
      </c>
      <c r="C195">
        <v>90</v>
      </c>
      <c r="D195" s="1">
        <v>46554</v>
      </c>
      <c r="E195">
        <v>1905</v>
      </c>
      <c r="F195">
        <v>9</v>
      </c>
      <c r="G195">
        <v>2</v>
      </c>
      <c r="H195">
        <v>3</v>
      </c>
      <c r="I195" t="s">
        <v>71</v>
      </c>
      <c r="J195" t="s">
        <v>72</v>
      </c>
      <c r="K195" t="s">
        <v>12</v>
      </c>
      <c r="L195">
        <v>0</v>
      </c>
      <c r="M195">
        <v>1</v>
      </c>
      <c r="N195" t="s">
        <v>52</v>
      </c>
      <c r="O195" t="s">
        <v>75</v>
      </c>
      <c r="P195">
        <f t="shared" ref="P195:P258" si="72">IF(AND($J195=$J194,L195=1),L195+P194,IF($J195&lt;&gt;$J194,L195,P194))</f>
        <v>8</v>
      </c>
      <c r="Q195">
        <f t="shared" ref="Q195:Q258" si="73">IF(AND($J195=$J194,M195=1),M195+Q194,IF($J195&lt;&gt;$J194,M195,Q194))</f>
        <v>16</v>
      </c>
      <c r="R195">
        <f t="shared" ref="R195:R258" si="74">P195-Q195</f>
        <v>-8</v>
      </c>
      <c r="S195" t="str">
        <f t="shared" ref="S195:S258" si="75">P195&amp;"-"&amp;Q195</f>
        <v>8-16</v>
      </c>
      <c r="T195">
        <f t="shared" ref="T195:T258" si="76">IF(AND($J195=$J194,$K195="home"),L195+T194,IF(AND($J195&lt;&gt;$J194,$K195="home"),L195,IF(AND($J195=$J194,$K195="away"),T194,IF(AND($J195&lt;&gt;$J194,$K195="away"),0,""))))</f>
        <v>6</v>
      </c>
      <c r="U195">
        <f t="shared" ref="U195:U258" si="77">IF(AND($J195=$J194,$K195="home"),M195+U194,IF(AND($J195&lt;&gt;$J194,$K195="home"),M195,IF(AND($J195=$J194,$K195="away"),U194,IF(AND($J195&lt;&gt;$J194,$K195="away"),0,""))))</f>
        <v>9</v>
      </c>
      <c r="V195" t="str">
        <f t="shared" ref="V195:V258" si="78">T195&amp;"-"&amp;U195</f>
        <v>6-9</v>
      </c>
      <c r="W195">
        <f t="shared" ref="W195:W258" si="79">IF(AND($J195=$J194,$K195="away"),L195+W194,IF(AND($J195&lt;&gt;$J194,$K195="away"),L195,IF(AND($J195=$J194,$K195="home"),W194,IF(AND($J195&lt;&gt;$J194,$K195="home"),0,""))))</f>
        <v>2</v>
      </c>
      <c r="X195">
        <f t="shared" ref="X195:X258" si="80">IF(AND($J195=$J194,$K195="away"),M195+X194,IF(AND($J195&lt;&gt;$J194,$K195="away"),M195,IF(AND($J195=$J194,$K195="home"),X194,IF(AND($J195&lt;&gt;$J194,$K195="home"),0,""))))</f>
        <v>7</v>
      </c>
      <c r="Y195" t="str">
        <f t="shared" ref="Y195:Y258" si="81">W195&amp;"-"&amp;X195</f>
        <v>2-7</v>
      </c>
      <c r="Z195">
        <f t="shared" ref="Z195:Z258" si="82">IF(J195=J194,F195+Z194,F195)</f>
        <v>228</v>
      </c>
      <c r="AA195">
        <f t="shared" ref="AA195:AA258" si="83">IF(AND($J195=$J194,$K195="home"),F195+AA194,IF(AND($J195&lt;&gt;$J194,$K195="home"),F195,IF(AND($J195=$J194,$K195="away"),AA194,IF(AND($J195&lt;&gt;$J194,$K195="away"),0,""))))</f>
        <v>147</v>
      </c>
      <c r="AB195">
        <f t="shared" ref="AB195:AB258" si="84">IF(AND($J195=$J194,$K195="away"),F195+AB194,IF(AND($J195&lt;&gt;$J194,$K195="away"),F195,IF(AND($J195=$J194,$K195="home"),AB194,IF(AND($J195&lt;&gt;$J194,$K195="home"),0,""))))</f>
        <v>81</v>
      </c>
      <c r="AC195">
        <f t="shared" ref="AC195:AC258" si="85">IF(J195=J194,G195+AC194,G195)</f>
        <v>101</v>
      </c>
      <c r="AD195">
        <f t="shared" ref="AD195:AD258" si="86">IF(AND($J195=$J194,$K195="home"),G195+AD194,IF(AND($J195&lt;&gt;$J194,$K195="home"),G195,IF(AND($J195=$J194,$K195="away"),AD194,IF(AND($J195&lt;&gt;$J194,$K195="away"),0,""))))</f>
        <v>63</v>
      </c>
      <c r="AE195">
        <f t="shared" ref="AE195:AE258" si="87">IF(AND($J195=$J194,$K195="away"),G195+AE194,IF(AND($J195&lt;&gt;$J194,$K195="away"),G195,IF(AND($J195=$J194,$K195="home"),AE194,IF(AND($J195&lt;&gt;$J194,$K195="home"),0,""))))</f>
        <v>38</v>
      </c>
      <c r="AF195">
        <f t="shared" ref="AF195:AF258" si="88">IF(J195=J194,H195+AF194,H195)</f>
        <v>200</v>
      </c>
      <c r="AG195">
        <f t="shared" ref="AG195:AG258" si="89">IF(AND($J195=$J194,$K195="home"),H195+AG194,IF(AND($J195&lt;&gt;$J194,$K195="home"),H195,IF(AND($J195=$J194,$K195="away"),AG194,IF(AND($J195&lt;&gt;$J194,$K195="away"),0,""))))</f>
        <v>129</v>
      </c>
      <c r="AH195">
        <f t="shared" ref="AH195:AH258" si="90">IF(AND($J195=$J194,$K195="away"),H195+AH194,IF(AND($J195&lt;&gt;$J194,$K195="away"),H195,IF(AND($J195=$J194,$K195="home"),AH194,IF(AND($J195&lt;&gt;$J194,$K195="home"),0,""))))</f>
        <v>71</v>
      </c>
      <c r="AI195" t="str">
        <f t="shared" ref="AI195:AI258" si="91">C195&amp;"-"&amp;L195</f>
        <v>90-0</v>
      </c>
      <c r="AJ195" t="str">
        <f t="shared" ref="AJ195:AJ258" si="92">IF(RIGHT(AI195,1)="1",C195&amp;"-"&amp;0,C195&amp;"-"&amp;1)</f>
        <v>90-1</v>
      </c>
      <c r="AK195">
        <f>INDEX(Table1[runs],MATCH(AJ195,Table1[ID],0))</f>
        <v>11</v>
      </c>
      <c r="AL195">
        <f t="shared" ref="AL195:AL258" si="93">IF(J195=J194,AK195+AL194,AK195)</f>
        <v>134</v>
      </c>
      <c r="AM195">
        <f>Table1[[#This Row],[Total Runs]]^2</f>
        <v>10201</v>
      </c>
      <c r="AN195" s="2">
        <f>Table1[[#This Row],[Total RA]]^2</f>
        <v>17956</v>
      </c>
      <c r="AO195" s="2">
        <f>Table1[[#This Row],[Total Wins]]+Table1[[#This Row],[Total Losses]]</f>
        <v>24</v>
      </c>
      <c r="AP195" s="2">
        <f>Table1[[#This Row],[RS^2]]/(Table1[[#This Row],[RS^2]]+Table1[[#This Row],[RA^2]])</f>
        <v>0.36229001669211919</v>
      </c>
      <c r="AQ195" s="2">
        <f>ROUND(Table1[[#This Row],[WP]]*Table1[[#This Row],[GP]],0)</f>
        <v>9</v>
      </c>
      <c r="AR195" s="2">
        <f>Table1[[#This Row],[GP]]-Table1[[#This Row],[PyThag Win]]</f>
        <v>15</v>
      </c>
      <c r="AS195" s="2" t="str">
        <f>Table1[[#This Row],[PyThag Win]]&amp;"-"&amp;Table1[[#This Row],[Pythag Loss]]</f>
        <v>9-15</v>
      </c>
    </row>
    <row r="196" spans="1:45" x14ac:dyDescent="0.2">
      <c r="A196">
        <v>100</v>
      </c>
      <c r="B196">
        <v>11</v>
      </c>
      <c r="C196">
        <v>94</v>
      </c>
      <c r="D196" s="1">
        <v>46555</v>
      </c>
      <c r="E196">
        <v>1905</v>
      </c>
      <c r="F196">
        <v>9</v>
      </c>
      <c r="G196">
        <v>2</v>
      </c>
      <c r="H196">
        <v>5</v>
      </c>
      <c r="I196" t="s">
        <v>71</v>
      </c>
      <c r="J196" t="s">
        <v>72</v>
      </c>
      <c r="K196" t="s">
        <v>12</v>
      </c>
      <c r="L196">
        <v>0</v>
      </c>
      <c r="M196">
        <v>1</v>
      </c>
      <c r="N196" t="s">
        <v>52</v>
      </c>
      <c r="O196" t="s">
        <v>75</v>
      </c>
      <c r="P196">
        <f t="shared" si="72"/>
        <v>8</v>
      </c>
      <c r="Q196">
        <f t="shared" si="73"/>
        <v>17</v>
      </c>
      <c r="R196">
        <f t="shared" si="74"/>
        <v>-9</v>
      </c>
      <c r="S196" t="str">
        <f t="shared" si="75"/>
        <v>8-17</v>
      </c>
      <c r="T196">
        <f t="shared" si="76"/>
        <v>6</v>
      </c>
      <c r="U196">
        <f t="shared" si="77"/>
        <v>10</v>
      </c>
      <c r="V196" t="str">
        <f t="shared" si="78"/>
        <v>6-10</v>
      </c>
      <c r="W196">
        <f t="shared" si="79"/>
        <v>2</v>
      </c>
      <c r="X196">
        <f t="shared" si="80"/>
        <v>7</v>
      </c>
      <c r="Y196" t="str">
        <f t="shared" si="81"/>
        <v>2-7</v>
      </c>
      <c r="Z196">
        <f t="shared" si="82"/>
        <v>237</v>
      </c>
      <c r="AA196">
        <f t="shared" si="83"/>
        <v>156</v>
      </c>
      <c r="AB196">
        <f t="shared" si="84"/>
        <v>81</v>
      </c>
      <c r="AC196">
        <f t="shared" si="85"/>
        <v>103</v>
      </c>
      <c r="AD196">
        <f t="shared" si="86"/>
        <v>65</v>
      </c>
      <c r="AE196">
        <f t="shared" si="87"/>
        <v>38</v>
      </c>
      <c r="AF196">
        <f t="shared" si="88"/>
        <v>205</v>
      </c>
      <c r="AG196">
        <f t="shared" si="89"/>
        <v>134</v>
      </c>
      <c r="AH196">
        <f t="shared" si="90"/>
        <v>71</v>
      </c>
      <c r="AI196" t="str">
        <f t="shared" si="91"/>
        <v>94-0</v>
      </c>
      <c r="AJ196" t="str">
        <f t="shared" si="92"/>
        <v>94-1</v>
      </c>
      <c r="AK196">
        <f>INDEX(Table1[runs],MATCH(AJ196,Table1[ID],0))</f>
        <v>9</v>
      </c>
      <c r="AL196">
        <f t="shared" si="93"/>
        <v>143</v>
      </c>
      <c r="AM196">
        <f>Table1[[#This Row],[Total Runs]]^2</f>
        <v>10609</v>
      </c>
      <c r="AN196" s="2">
        <f>Table1[[#This Row],[Total RA]]^2</f>
        <v>20449</v>
      </c>
      <c r="AO196" s="2">
        <f>Table1[[#This Row],[Total Wins]]+Table1[[#This Row],[Total Losses]]</f>
        <v>25</v>
      </c>
      <c r="AP196" s="2">
        <f>Table1[[#This Row],[RS^2]]/(Table1[[#This Row],[RS^2]]+Table1[[#This Row],[RA^2]])</f>
        <v>0.34158670873848929</v>
      </c>
      <c r="AQ196" s="2">
        <f>ROUND(Table1[[#This Row],[WP]]*Table1[[#This Row],[GP]],0)</f>
        <v>9</v>
      </c>
      <c r="AR196" s="2">
        <f>Table1[[#This Row],[GP]]-Table1[[#This Row],[PyThag Win]]</f>
        <v>16</v>
      </c>
      <c r="AS196" s="2" t="str">
        <f>Table1[[#This Row],[PyThag Win]]&amp;"-"&amp;Table1[[#This Row],[Pythag Loss]]</f>
        <v>9-16</v>
      </c>
    </row>
    <row r="197" spans="1:45" x14ac:dyDescent="0.2">
      <c r="A197">
        <v>100</v>
      </c>
      <c r="B197">
        <v>11</v>
      </c>
      <c r="C197">
        <v>95</v>
      </c>
      <c r="D197" s="1">
        <v>46557</v>
      </c>
      <c r="E197">
        <v>1905</v>
      </c>
      <c r="F197">
        <v>9</v>
      </c>
      <c r="G197">
        <v>2</v>
      </c>
      <c r="H197">
        <v>7</v>
      </c>
      <c r="I197" t="s">
        <v>71</v>
      </c>
      <c r="J197" t="s">
        <v>72</v>
      </c>
      <c r="K197" t="s">
        <v>12</v>
      </c>
      <c r="L197">
        <v>1</v>
      </c>
      <c r="M197">
        <v>0</v>
      </c>
      <c r="N197" t="s">
        <v>52</v>
      </c>
      <c r="O197" t="s">
        <v>75</v>
      </c>
      <c r="P197">
        <f t="shared" si="72"/>
        <v>9</v>
      </c>
      <c r="Q197">
        <f t="shared" si="73"/>
        <v>17</v>
      </c>
      <c r="R197">
        <f t="shared" si="74"/>
        <v>-8</v>
      </c>
      <c r="S197" t="str">
        <f t="shared" si="75"/>
        <v>9-17</v>
      </c>
      <c r="T197">
        <f t="shared" si="76"/>
        <v>7</v>
      </c>
      <c r="U197">
        <f t="shared" si="77"/>
        <v>10</v>
      </c>
      <c r="V197" t="str">
        <f t="shared" si="78"/>
        <v>7-10</v>
      </c>
      <c r="W197">
        <f t="shared" si="79"/>
        <v>2</v>
      </c>
      <c r="X197">
        <f t="shared" si="80"/>
        <v>7</v>
      </c>
      <c r="Y197" t="str">
        <f t="shared" si="81"/>
        <v>2-7</v>
      </c>
      <c r="Z197">
        <f t="shared" si="82"/>
        <v>246</v>
      </c>
      <c r="AA197">
        <f t="shared" si="83"/>
        <v>165</v>
      </c>
      <c r="AB197">
        <f t="shared" si="84"/>
        <v>81</v>
      </c>
      <c r="AC197">
        <f t="shared" si="85"/>
        <v>105</v>
      </c>
      <c r="AD197">
        <f t="shared" si="86"/>
        <v>67</v>
      </c>
      <c r="AE197">
        <f t="shared" si="87"/>
        <v>38</v>
      </c>
      <c r="AF197">
        <f t="shared" si="88"/>
        <v>212</v>
      </c>
      <c r="AG197">
        <f t="shared" si="89"/>
        <v>141</v>
      </c>
      <c r="AH197">
        <f t="shared" si="90"/>
        <v>71</v>
      </c>
      <c r="AI197" t="str">
        <f t="shared" si="91"/>
        <v>95-1</v>
      </c>
      <c r="AJ197" t="str">
        <f t="shared" si="92"/>
        <v>95-0</v>
      </c>
      <c r="AK197">
        <f>INDEX(Table1[runs],MATCH(AJ197,Table1[ID],0))</f>
        <v>0</v>
      </c>
      <c r="AL197">
        <f t="shared" si="93"/>
        <v>143</v>
      </c>
      <c r="AM197">
        <f>Table1[[#This Row],[Total Runs]]^2</f>
        <v>11025</v>
      </c>
      <c r="AN197" s="2">
        <f>Table1[[#This Row],[Total RA]]^2</f>
        <v>20449</v>
      </c>
      <c r="AO197" s="2">
        <f>Table1[[#This Row],[Total Wins]]+Table1[[#This Row],[Total Losses]]</f>
        <v>26</v>
      </c>
      <c r="AP197" s="2">
        <f>Table1[[#This Row],[RS^2]]/(Table1[[#This Row],[RS^2]]+Table1[[#This Row],[RA^2]])</f>
        <v>0.35028912753383745</v>
      </c>
      <c r="AQ197" s="2">
        <f>ROUND(Table1[[#This Row],[WP]]*Table1[[#This Row],[GP]],0)</f>
        <v>9</v>
      </c>
      <c r="AR197" s="2">
        <f>Table1[[#This Row],[GP]]-Table1[[#This Row],[PyThag Win]]</f>
        <v>17</v>
      </c>
      <c r="AS197" s="2" t="str">
        <f>Table1[[#This Row],[PyThag Win]]&amp;"-"&amp;Table1[[#This Row],[Pythag Loss]]</f>
        <v>9-17</v>
      </c>
    </row>
    <row r="198" spans="1:45" x14ac:dyDescent="0.2">
      <c r="A198">
        <v>101</v>
      </c>
      <c r="B198">
        <v>16</v>
      </c>
      <c r="C198">
        <v>303</v>
      </c>
      <c r="D198" s="1">
        <v>46523</v>
      </c>
      <c r="E198">
        <v>1905</v>
      </c>
      <c r="F198">
        <v>9</v>
      </c>
      <c r="G198">
        <v>11</v>
      </c>
      <c r="H198">
        <v>14</v>
      </c>
      <c r="I198" t="s">
        <v>45</v>
      </c>
      <c r="J198" t="s">
        <v>46</v>
      </c>
      <c r="K198" t="s">
        <v>13</v>
      </c>
      <c r="L198">
        <v>1</v>
      </c>
      <c r="M198">
        <v>0</v>
      </c>
      <c r="N198" t="s">
        <v>47</v>
      </c>
      <c r="O198" t="s">
        <v>76</v>
      </c>
      <c r="P198">
        <f t="shared" si="72"/>
        <v>1</v>
      </c>
      <c r="Q198">
        <f t="shared" si="73"/>
        <v>0</v>
      </c>
      <c r="R198">
        <f t="shared" si="74"/>
        <v>1</v>
      </c>
      <c r="S198" t="str">
        <f t="shared" si="75"/>
        <v>1-0</v>
      </c>
      <c r="T198">
        <f t="shared" si="76"/>
        <v>0</v>
      </c>
      <c r="U198">
        <f t="shared" si="77"/>
        <v>0</v>
      </c>
      <c r="V198" t="str">
        <f t="shared" si="78"/>
        <v>0-0</v>
      </c>
      <c r="W198">
        <f t="shared" si="79"/>
        <v>1</v>
      </c>
      <c r="X198">
        <f t="shared" si="80"/>
        <v>0</v>
      </c>
      <c r="Y198" t="str">
        <f t="shared" si="81"/>
        <v>1-0</v>
      </c>
      <c r="Z198">
        <f t="shared" si="82"/>
        <v>9</v>
      </c>
      <c r="AA198">
        <f t="shared" si="83"/>
        <v>0</v>
      </c>
      <c r="AB198">
        <f t="shared" si="84"/>
        <v>9</v>
      </c>
      <c r="AC198">
        <f t="shared" si="85"/>
        <v>11</v>
      </c>
      <c r="AD198">
        <f t="shared" si="86"/>
        <v>0</v>
      </c>
      <c r="AE198">
        <f t="shared" si="87"/>
        <v>11</v>
      </c>
      <c r="AF198">
        <f t="shared" si="88"/>
        <v>14</v>
      </c>
      <c r="AG198">
        <f t="shared" si="89"/>
        <v>0</v>
      </c>
      <c r="AH198">
        <f t="shared" si="90"/>
        <v>14</v>
      </c>
      <c r="AI198" t="str">
        <f t="shared" si="91"/>
        <v>303-1</v>
      </c>
      <c r="AJ198" t="str">
        <f t="shared" si="92"/>
        <v>303-0</v>
      </c>
      <c r="AK198">
        <f>INDEX(Table1[runs],MATCH(AJ198,Table1[ID],0))</f>
        <v>4</v>
      </c>
      <c r="AL198">
        <f t="shared" si="93"/>
        <v>4</v>
      </c>
      <c r="AM198">
        <f>Table1[[#This Row],[Total Runs]]^2</f>
        <v>121</v>
      </c>
      <c r="AN198" s="2">
        <f>Table1[[#This Row],[Total RA]]^2</f>
        <v>16</v>
      </c>
      <c r="AO198" s="2">
        <f>Table1[[#This Row],[Total Wins]]+Table1[[#This Row],[Total Losses]]</f>
        <v>1</v>
      </c>
      <c r="AP198" s="2">
        <f>Table1[[#This Row],[RS^2]]/(Table1[[#This Row],[RS^2]]+Table1[[#This Row],[RA^2]])</f>
        <v>0.88321167883211682</v>
      </c>
      <c r="AQ198" s="2">
        <f>ROUND(Table1[[#This Row],[WP]]*Table1[[#This Row],[GP]],0)</f>
        <v>1</v>
      </c>
      <c r="AR198" s="2">
        <f>Table1[[#This Row],[GP]]-Table1[[#This Row],[PyThag Win]]</f>
        <v>0</v>
      </c>
      <c r="AS198" s="2" t="str">
        <f>Table1[[#This Row],[PyThag Win]]&amp;"-"&amp;Table1[[#This Row],[Pythag Loss]]</f>
        <v>1-0</v>
      </c>
    </row>
    <row r="199" spans="1:45" x14ac:dyDescent="0.2">
      <c r="A199">
        <v>101</v>
      </c>
      <c r="B199">
        <v>16</v>
      </c>
      <c r="C199">
        <v>305</v>
      </c>
      <c r="D199" s="1">
        <v>46524</v>
      </c>
      <c r="E199">
        <v>1905</v>
      </c>
      <c r="F199">
        <v>9</v>
      </c>
      <c r="G199">
        <v>11</v>
      </c>
      <c r="H199">
        <v>19</v>
      </c>
      <c r="I199" t="s">
        <v>45</v>
      </c>
      <c r="J199" t="s">
        <v>46</v>
      </c>
      <c r="K199" t="s">
        <v>13</v>
      </c>
      <c r="L199">
        <v>1</v>
      </c>
      <c r="M199">
        <v>0</v>
      </c>
      <c r="N199" t="s">
        <v>47</v>
      </c>
      <c r="O199" t="s">
        <v>76</v>
      </c>
      <c r="P199">
        <f t="shared" si="72"/>
        <v>2</v>
      </c>
      <c r="Q199">
        <f t="shared" si="73"/>
        <v>0</v>
      </c>
      <c r="R199">
        <f t="shared" si="74"/>
        <v>2</v>
      </c>
      <c r="S199" t="str">
        <f t="shared" si="75"/>
        <v>2-0</v>
      </c>
      <c r="T199">
        <f t="shared" si="76"/>
        <v>0</v>
      </c>
      <c r="U199">
        <f t="shared" si="77"/>
        <v>0</v>
      </c>
      <c r="V199" t="str">
        <f t="shared" si="78"/>
        <v>0-0</v>
      </c>
      <c r="W199">
        <f t="shared" si="79"/>
        <v>2</v>
      </c>
      <c r="X199">
        <f t="shared" si="80"/>
        <v>0</v>
      </c>
      <c r="Y199" t="str">
        <f t="shared" si="81"/>
        <v>2-0</v>
      </c>
      <c r="Z199">
        <f t="shared" si="82"/>
        <v>18</v>
      </c>
      <c r="AA199">
        <f t="shared" si="83"/>
        <v>0</v>
      </c>
      <c r="AB199">
        <f t="shared" si="84"/>
        <v>18</v>
      </c>
      <c r="AC199">
        <f t="shared" si="85"/>
        <v>22</v>
      </c>
      <c r="AD199">
        <f t="shared" si="86"/>
        <v>0</v>
      </c>
      <c r="AE199">
        <f t="shared" si="87"/>
        <v>22</v>
      </c>
      <c r="AF199">
        <f t="shared" si="88"/>
        <v>33</v>
      </c>
      <c r="AG199">
        <f t="shared" si="89"/>
        <v>0</v>
      </c>
      <c r="AH199">
        <f t="shared" si="90"/>
        <v>33</v>
      </c>
      <c r="AI199" t="str">
        <f t="shared" si="91"/>
        <v>305-1</v>
      </c>
      <c r="AJ199" t="str">
        <f t="shared" si="92"/>
        <v>305-0</v>
      </c>
      <c r="AK199">
        <f>INDEX(Table1[runs],MATCH(AJ199,Table1[ID],0))</f>
        <v>2</v>
      </c>
      <c r="AL199">
        <f t="shared" si="93"/>
        <v>6</v>
      </c>
      <c r="AM199">
        <f>Table1[[#This Row],[Total Runs]]^2</f>
        <v>484</v>
      </c>
      <c r="AN199" s="2">
        <f>Table1[[#This Row],[Total RA]]^2</f>
        <v>36</v>
      </c>
      <c r="AO199" s="2">
        <f>Table1[[#This Row],[Total Wins]]+Table1[[#This Row],[Total Losses]]</f>
        <v>2</v>
      </c>
      <c r="AP199" s="2">
        <f>Table1[[#This Row],[RS^2]]/(Table1[[#This Row],[RS^2]]+Table1[[#This Row],[RA^2]])</f>
        <v>0.93076923076923079</v>
      </c>
      <c r="AQ199" s="2">
        <f>ROUND(Table1[[#This Row],[WP]]*Table1[[#This Row],[GP]],0)</f>
        <v>2</v>
      </c>
      <c r="AR199" s="2">
        <f>Table1[[#This Row],[GP]]-Table1[[#This Row],[PyThag Win]]</f>
        <v>0</v>
      </c>
      <c r="AS199" s="2" t="str">
        <f>Table1[[#This Row],[PyThag Win]]&amp;"-"&amp;Table1[[#This Row],[Pythag Loss]]</f>
        <v>2-0</v>
      </c>
    </row>
    <row r="200" spans="1:45" x14ac:dyDescent="0.2">
      <c r="A200">
        <v>101</v>
      </c>
      <c r="B200">
        <v>16</v>
      </c>
      <c r="C200">
        <v>307</v>
      </c>
      <c r="D200" s="1">
        <v>46525</v>
      </c>
      <c r="E200">
        <v>1905</v>
      </c>
      <c r="F200">
        <v>9</v>
      </c>
      <c r="G200">
        <v>2</v>
      </c>
      <c r="H200">
        <v>6</v>
      </c>
      <c r="I200" t="s">
        <v>45</v>
      </c>
      <c r="J200" t="s">
        <v>46</v>
      </c>
      <c r="K200" t="s">
        <v>13</v>
      </c>
      <c r="L200">
        <v>0</v>
      </c>
      <c r="M200">
        <v>1</v>
      </c>
      <c r="N200" t="s">
        <v>47</v>
      </c>
      <c r="O200" t="s">
        <v>76</v>
      </c>
      <c r="P200">
        <f t="shared" si="72"/>
        <v>2</v>
      </c>
      <c r="Q200">
        <f t="shared" si="73"/>
        <v>1</v>
      </c>
      <c r="R200">
        <f t="shared" si="74"/>
        <v>1</v>
      </c>
      <c r="S200" t="str">
        <f t="shared" si="75"/>
        <v>2-1</v>
      </c>
      <c r="T200">
        <f t="shared" si="76"/>
        <v>0</v>
      </c>
      <c r="U200">
        <f t="shared" si="77"/>
        <v>0</v>
      </c>
      <c r="V200" t="str">
        <f t="shared" si="78"/>
        <v>0-0</v>
      </c>
      <c r="W200">
        <f t="shared" si="79"/>
        <v>2</v>
      </c>
      <c r="X200">
        <f t="shared" si="80"/>
        <v>1</v>
      </c>
      <c r="Y200" t="str">
        <f t="shared" si="81"/>
        <v>2-1</v>
      </c>
      <c r="Z200">
        <f t="shared" si="82"/>
        <v>27</v>
      </c>
      <c r="AA200">
        <f t="shared" si="83"/>
        <v>0</v>
      </c>
      <c r="AB200">
        <f t="shared" si="84"/>
        <v>27</v>
      </c>
      <c r="AC200">
        <f t="shared" si="85"/>
        <v>24</v>
      </c>
      <c r="AD200">
        <f t="shared" si="86"/>
        <v>0</v>
      </c>
      <c r="AE200">
        <f t="shared" si="87"/>
        <v>24</v>
      </c>
      <c r="AF200">
        <f t="shared" si="88"/>
        <v>39</v>
      </c>
      <c r="AG200">
        <f t="shared" si="89"/>
        <v>0</v>
      </c>
      <c r="AH200">
        <f t="shared" si="90"/>
        <v>39</v>
      </c>
      <c r="AI200" t="str">
        <f t="shared" si="91"/>
        <v>307-0</v>
      </c>
      <c r="AJ200" t="str">
        <f t="shared" si="92"/>
        <v>307-1</v>
      </c>
      <c r="AK200">
        <f>INDEX(Table1[runs],MATCH(AJ200,Table1[ID],0))</f>
        <v>5</v>
      </c>
      <c r="AL200">
        <f t="shared" si="93"/>
        <v>11</v>
      </c>
      <c r="AM200">
        <f>Table1[[#This Row],[Total Runs]]^2</f>
        <v>576</v>
      </c>
      <c r="AN200" s="2">
        <f>Table1[[#This Row],[Total RA]]^2</f>
        <v>121</v>
      </c>
      <c r="AO200" s="2">
        <f>Table1[[#This Row],[Total Wins]]+Table1[[#This Row],[Total Losses]]</f>
        <v>3</v>
      </c>
      <c r="AP200" s="2">
        <f>Table1[[#This Row],[RS^2]]/(Table1[[#This Row],[RS^2]]+Table1[[#This Row],[RA^2]])</f>
        <v>0.82639885222381637</v>
      </c>
      <c r="AQ200" s="2">
        <f>ROUND(Table1[[#This Row],[WP]]*Table1[[#This Row],[GP]],0)</f>
        <v>2</v>
      </c>
      <c r="AR200" s="2">
        <f>Table1[[#This Row],[GP]]-Table1[[#This Row],[PyThag Win]]</f>
        <v>1</v>
      </c>
      <c r="AS200" s="2" t="str">
        <f>Table1[[#This Row],[PyThag Win]]&amp;"-"&amp;Table1[[#This Row],[Pythag Loss]]</f>
        <v>2-1</v>
      </c>
    </row>
    <row r="201" spans="1:45" x14ac:dyDescent="0.2">
      <c r="A201">
        <v>101</v>
      </c>
      <c r="B201">
        <v>16</v>
      </c>
      <c r="C201">
        <v>309</v>
      </c>
      <c r="D201" s="1">
        <v>46526</v>
      </c>
      <c r="E201">
        <v>1905</v>
      </c>
      <c r="F201">
        <v>9</v>
      </c>
      <c r="G201">
        <v>17</v>
      </c>
      <c r="H201">
        <v>19</v>
      </c>
      <c r="I201" t="s">
        <v>45</v>
      </c>
      <c r="J201" t="s">
        <v>46</v>
      </c>
      <c r="K201" t="s">
        <v>13</v>
      </c>
      <c r="L201">
        <v>1</v>
      </c>
      <c r="M201">
        <v>0</v>
      </c>
      <c r="N201" t="s">
        <v>47</v>
      </c>
      <c r="O201" t="s">
        <v>76</v>
      </c>
      <c r="P201">
        <f t="shared" si="72"/>
        <v>3</v>
      </c>
      <c r="Q201">
        <f t="shared" si="73"/>
        <v>1</v>
      </c>
      <c r="R201">
        <f t="shared" si="74"/>
        <v>2</v>
      </c>
      <c r="S201" t="str">
        <f t="shared" si="75"/>
        <v>3-1</v>
      </c>
      <c r="T201">
        <f t="shared" si="76"/>
        <v>0</v>
      </c>
      <c r="U201">
        <f t="shared" si="77"/>
        <v>0</v>
      </c>
      <c r="V201" t="str">
        <f t="shared" si="78"/>
        <v>0-0</v>
      </c>
      <c r="W201">
        <f t="shared" si="79"/>
        <v>3</v>
      </c>
      <c r="X201">
        <f t="shared" si="80"/>
        <v>1</v>
      </c>
      <c r="Y201" t="str">
        <f t="shared" si="81"/>
        <v>3-1</v>
      </c>
      <c r="Z201">
        <f t="shared" si="82"/>
        <v>36</v>
      </c>
      <c r="AA201">
        <f t="shared" si="83"/>
        <v>0</v>
      </c>
      <c r="AB201">
        <f t="shared" si="84"/>
        <v>36</v>
      </c>
      <c r="AC201">
        <f t="shared" si="85"/>
        <v>41</v>
      </c>
      <c r="AD201">
        <f t="shared" si="86"/>
        <v>0</v>
      </c>
      <c r="AE201">
        <f t="shared" si="87"/>
        <v>41</v>
      </c>
      <c r="AF201">
        <f t="shared" si="88"/>
        <v>58</v>
      </c>
      <c r="AG201">
        <f t="shared" si="89"/>
        <v>0</v>
      </c>
      <c r="AH201">
        <f t="shared" si="90"/>
        <v>58</v>
      </c>
      <c r="AI201" t="str">
        <f t="shared" si="91"/>
        <v>309-1</v>
      </c>
      <c r="AJ201" t="str">
        <f t="shared" si="92"/>
        <v>309-0</v>
      </c>
      <c r="AK201">
        <f>INDEX(Table1[runs],MATCH(AJ201,Table1[ID],0))</f>
        <v>6</v>
      </c>
      <c r="AL201">
        <f t="shared" si="93"/>
        <v>17</v>
      </c>
      <c r="AM201">
        <f>Table1[[#This Row],[Total Runs]]^2</f>
        <v>1681</v>
      </c>
      <c r="AN201" s="2">
        <f>Table1[[#This Row],[Total RA]]^2</f>
        <v>289</v>
      </c>
      <c r="AO201" s="2">
        <f>Table1[[#This Row],[Total Wins]]+Table1[[#This Row],[Total Losses]]</f>
        <v>4</v>
      </c>
      <c r="AP201" s="2">
        <f>Table1[[#This Row],[RS^2]]/(Table1[[#This Row],[RS^2]]+Table1[[#This Row],[RA^2]])</f>
        <v>0.85329949238578684</v>
      </c>
      <c r="AQ201" s="2">
        <f>ROUND(Table1[[#This Row],[WP]]*Table1[[#This Row],[GP]],0)</f>
        <v>3</v>
      </c>
      <c r="AR201" s="2">
        <f>Table1[[#This Row],[GP]]-Table1[[#This Row],[PyThag Win]]</f>
        <v>1</v>
      </c>
      <c r="AS201" s="2" t="str">
        <f>Table1[[#This Row],[PyThag Win]]&amp;"-"&amp;Table1[[#This Row],[Pythag Loss]]</f>
        <v>3-1</v>
      </c>
    </row>
    <row r="202" spans="1:45" x14ac:dyDescent="0.2">
      <c r="A202">
        <v>101</v>
      </c>
      <c r="B202">
        <v>16</v>
      </c>
      <c r="C202">
        <v>311</v>
      </c>
      <c r="D202" s="1">
        <v>46529</v>
      </c>
      <c r="E202">
        <v>1905</v>
      </c>
      <c r="F202">
        <v>9</v>
      </c>
      <c r="G202">
        <v>9</v>
      </c>
      <c r="H202">
        <v>14</v>
      </c>
      <c r="I202" t="s">
        <v>45</v>
      </c>
      <c r="J202" t="s">
        <v>46</v>
      </c>
      <c r="K202" t="s">
        <v>13</v>
      </c>
      <c r="L202">
        <v>0</v>
      </c>
      <c r="M202">
        <v>1</v>
      </c>
      <c r="N202" t="s">
        <v>47</v>
      </c>
      <c r="O202" t="s">
        <v>76</v>
      </c>
      <c r="P202">
        <f t="shared" si="72"/>
        <v>3</v>
      </c>
      <c r="Q202">
        <f t="shared" si="73"/>
        <v>2</v>
      </c>
      <c r="R202">
        <f t="shared" si="74"/>
        <v>1</v>
      </c>
      <c r="S202" t="str">
        <f t="shared" si="75"/>
        <v>3-2</v>
      </c>
      <c r="T202">
        <f t="shared" si="76"/>
        <v>0</v>
      </c>
      <c r="U202">
        <f t="shared" si="77"/>
        <v>0</v>
      </c>
      <c r="V202" t="str">
        <f t="shared" si="78"/>
        <v>0-0</v>
      </c>
      <c r="W202">
        <f t="shared" si="79"/>
        <v>3</v>
      </c>
      <c r="X202">
        <f t="shared" si="80"/>
        <v>2</v>
      </c>
      <c r="Y202" t="str">
        <f t="shared" si="81"/>
        <v>3-2</v>
      </c>
      <c r="Z202">
        <f t="shared" si="82"/>
        <v>45</v>
      </c>
      <c r="AA202">
        <f t="shared" si="83"/>
        <v>0</v>
      </c>
      <c r="AB202">
        <f t="shared" si="84"/>
        <v>45</v>
      </c>
      <c r="AC202">
        <f t="shared" si="85"/>
        <v>50</v>
      </c>
      <c r="AD202">
        <f t="shared" si="86"/>
        <v>0</v>
      </c>
      <c r="AE202">
        <f t="shared" si="87"/>
        <v>50</v>
      </c>
      <c r="AF202">
        <f t="shared" si="88"/>
        <v>72</v>
      </c>
      <c r="AG202">
        <f t="shared" si="89"/>
        <v>0</v>
      </c>
      <c r="AH202">
        <f t="shared" si="90"/>
        <v>72</v>
      </c>
      <c r="AI202" t="str">
        <f t="shared" si="91"/>
        <v>311-0</v>
      </c>
      <c r="AJ202" t="str">
        <f t="shared" si="92"/>
        <v>311-1</v>
      </c>
      <c r="AK202">
        <f>INDEX(Table1[runs],MATCH(AJ202,Table1[ID],0))</f>
        <v>10</v>
      </c>
      <c r="AL202">
        <f t="shared" si="93"/>
        <v>27</v>
      </c>
      <c r="AM202">
        <f>Table1[[#This Row],[Total Runs]]^2</f>
        <v>2500</v>
      </c>
      <c r="AN202" s="2">
        <f>Table1[[#This Row],[Total RA]]^2</f>
        <v>729</v>
      </c>
      <c r="AO202" s="2">
        <f>Table1[[#This Row],[Total Wins]]+Table1[[#This Row],[Total Losses]]</f>
        <v>5</v>
      </c>
      <c r="AP202" s="2">
        <f>Table1[[#This Row],[RS^2]]/(Table1[[#This Row],[RS^2]]+Table1[[#This Row],[RA^2]])</f>
        <v>0.77423350882626196</v>
      </c>
      <c r="AQ202" s="2">
        <f>ROUND(Table1[[#This Row],[WP]]*Table1[[#This Row],[GP]],0)</f>
        <v>4</v>
      </c>
      <c r="AR202" s="2">
        <f>Table1[[#This Row],[GP]]-Table1[[#This Row],[PyThag Win]]</f>
        <v>1</v>
      </c>
      <c r="AS202" s="2" t="str">
        <f>Table1[[#This Row],[PyThag Win]]&amp;"-"&amp;Table1[[#This Row],[Pythag Loss]]</f>
        <v>4-1</v>
      </c>
    </row>
    <row r="203" spans="1:45" x14ac:dyDescent="0.2">
      <c r="A203">
        <v>101</v>
      </c>
      <c r="B203">
        <v>16</v>
      </c>
      <c r="C203">
        <v>313</v>
      </c>
      <c r="D203" s="1">
        <v>46530</v>
      </c>
      <c r="E203">
        <v>1905</v>
      </c>
      <c r="F203">
        <v>9</v>
      </c>
      <c r="G203">
        <v>5</v>
      </c>
      <c r="H203">
        <v>10</v>
      </c>
      <c r="I203" t="s">
        <v>45</v>
      </c>
      <c r="J203" t="s">
        <v>46</v>
      </c>
      <c r="K203" t="s">
        <v>13</v>
      </c>
      <c r="L203">
        <v>0</v>
      </c>
      <c r="M203">
        <v>1</v>
      </c>
      <c r="N203" t="s">
        <v>47</v>
      </c>
      <c r="O203" t="s">
        <v>76</v>
      </c>
      <c r="P203">
        <f t="shared" si="72"/>
        <v>3</v>
      </c>
      <c r="Q203">
        <f t="shared" si="73"/>
        <v>3</v>
      </c>
      <c r="R203">
        <f t="shared" si="74"/>
        <v>0</v>
      </c>
      <c r="S203" t="str">
        <f t="shared" si="75"/>
        <v>3-3</v>
      </c>
      <c r="T203">
        <f t="shared" si="76"/>
        <v>0</v>
      </c>
      <c r="U203">
        <f t="shared" si="77"/>
        <v>0</v>
      </c>
      <c r="V203" t="str">
        <f t="shared" si="78"/>
        <v>0-0</v>
      </c>
      <c r="W203">
        <f t="shared" si="79"/>
        <v>3</v>
      </c>
      <c r="X203">
        <f t="shared" si="80"/>
        <v>3</v>
      </c>
      <c r="Y203" t="str">
        <f t="shared" si="81"/>
        <v>3-3</v>
      </c>
      <c r="Z203">
        <f t="shared" si="82"/>
        <v>54</v>
      </c>
      <c r="AA203">
        <f t="shared" si="83"/>
        <v>0</v>
      </c>
      <c r="AB203">
        <f t="shared" si="84"/>
        <v>54</v>
      </c>
      <c r="AC203">
        <f t="shared" si="85"/>
        <v>55</v>
      </c>
      <c r="AD203">
        <f t="shared" si="86"/>
        <v>0</v>
      </c>
      <c r="AE203">
        <f t="shared" si="87"/>
        <v>55</v>
      </c>
      <c r="AF203">
        <f t="shared" si="88"/>
        <v>82</v>
      </c>
      <c r="AG203">
        <f t="shared" si="89"/>
        <v>0</v>
      </c>
      <c r="AH203">
        <f t="shared" si="90"/>
        <v>82</v>
      </c>
      <c r="AI203" t="str">
        <f t="shared" si="91"/>
        <v>313-0</v>
      </c>
      <c r="AJ203" t="str">
        <f t="shared" si="92"/>
        <v>313-1</v>
      </c>
      <c r="AK203">
        <f>INDEX(Table1[runs],MATCH(AJ203,Table1[ID],0))</f>
        <v>9</v>
      </c>
      <c r="AL203">
        <f t="shared" si="93"/>
        <v>36</v>
      </c>
      <c r="AM203">
        <f>Table1[[#This Row],[Total Runs]]^2</f>
        <v>3025</v>
      </c>
      <c r="AN203" s="2">
        <f>Table1[[#This Row],[Total RA]]^2</f>
        <v>1296</v>
      </c>
      <c r="AO203" s="2">
        <f>Table1[[#This Row],[Total Wins]]+Table1[[#This Row],[Total Losses]]</f>
        <v>6</v>
      </c>
      <c r="AP203" s="2">
        <f>Table1[[#This Row],[RS^2]]/(Table1[[#This Row],[RS^2]]+Table1[[#This Row],[RA^2]])</f>
        <v>0.70006942837306174</v>
      </c>
      <c r="AQ203" s="2">
        <f>ROUND(Table1[[#This Row],[WP]]*Table1[[#This Row],[GP]],0)</f>
        <v>4</v>
      </c>
      <c r="AR203" s="2">
        <f>Table1[[#This Row],[GP]]-Table1[[#This Row],[PyThag Win]]</f>
        <v>2</v>
      </c>
      <c r="AS203" s="2" t="str">
        <f>Table1[[#This Row],[PyThag Win]]&amp;"-"&amp;Table1[[#This Row],[Pythag Loss]]</f>
        <v>4-2</v>
      </c>
    </row>
    <row r="204" spans="1:45" x14ac:dyDescent="0.2">
      <c r="A204">
        <v>101</v>
      </c>
      <c r="B204">
        <v>16</v>
      </c>
      <c r="C204">
        <v>315</v>
      </c>
      <c r="D204" s="1">
        <v>46531</v>
      </c>
      <c r="E204">
        <v>1905</v>
      </c>
      <c r="F204">
        <v>9</v>
      </c>
      <c r="G204">
        <v>5</v>
      </c>
      <c r="H204">
        <v>10</v>
      </c>
      <c r="I204" t="s">
        <v>45</v>
      </c>
      <c r="J204" t="s">
        <v>46</v>
      </c>
      <c r="K204" t="s">
        <v>13</v>
      </c>
      <c r="L204">
        <v>1</v>
      </c>
      <c r="M204">
        <v>0</v>
      </c>
      <c r="N204" t="s">
        <v>47</v>
      </c>
      <c r="O204" t="s">
        <v>76</v>
      </c>
      <c r="P204">
        <f t="shared" si="72"/>
        <v>4</v>
      </c>
      <c r="Q204">
        <f t="shared" si="73"/>
        <v>3</v>
      </c>
      <c r="R204">
        <f t="shared" si="74"/>
        <v>1</v>
      </c>
      <c r="S204" t="str">
        <f t="shared" si="75"/>
        <v>4-3</v>
      </c>
      <c r="T204">
        <f t="shared" si="76"/>
        <v>0</v>
      </c>
      <c r="U204">
        <f t="shared" si="77"/>
        <v>0</v>
      </c>
      <c r="V204" t="str">
        <f t="shared" si="78"/>
        <v>0-0</v>
      </c>
      <c r="W204">
        <f t="shared" si="79"/>
        <v>4</v>
      </c>
      <c r="X204">
        <f t="shared" si="80"/>
        <v>3</v>
      </c>
      <c r="Y204" t="str">
        <f t="shared" si="81"/>
        <v>4-3</v>
      </c>
      <c r="Z204">
        <f t="shared" si="82"/>
        <v>63</v>
      </c>
      <c r="AA204">
        <f t="shared" si="83"/>
        <v>0</v>
      </c>
      <c r="AB204">
        <f t="shared" si="84"/>
        <v>63</v>
      </c>
      <c r="AC204">
        <f t="shared" si="85"/>
        <v>60</v>
      </c>
      <c r="AD204">
        <f t="shared" si="86"/>
        <v>0</v>
      </c>
      <c r="AE204">
        <f t="shared" si="87"/>
        <v>60</v>
      </c>
      <c r="AF204">
        <f t="shared" si="88"/>
        <v>92</v>
      </c>
      <c r="AG204">
        <f t="shared" si="89"/>
        <v>0</v>
      </c>
      <c r="AH204">
        <f t="shared" si="90"/>
        <v>92</v>
      </c>
      <c r="AI204" t="str">
        <f t="shared" si="91"/>
        <v>315-1</v>
      </c>
      <c r="AJ204" t="str">
        <f t="shared" si="92"/>
        <v>315-0</v>
      </c>
      <c r="AK204">
        <f>INDEX(Table1[runs],MATCH(AJ204,Table1[ID],0))</f>
        <v>0</v>
      </c>
      <c r="AL204">
        <f t="shared" si="93"/>
        <v>36</v>
      </c>
      <c r="AM204">
        <f>Table1[[#This Row],[Total Runs]]^2</f>
        <v>3600</v>
      </c>
      <c r="AN204" s="2">
        <f>Table1[[#This Row],[Total RA]]^2</f>
        <v>1296</v>
      </c>
      <c r="AO204" s="2">
        <f>Table1[[#This Row],[Total Wins]]+Table1[[#This Row],[Total Losses]]</f>
        <v>7</v>
      </c>
      <c r="AP204" s="2">
        <f>Table1[[#This Row],[RS^2]]/(Table1[[#This Row],[RS^2]]+Table1[[#This Row],[RA^2]])</f>
        <v>0.73529411764705888</v>
      </c>
      <c r="AQ204" s="2">
        <f>ROUND(Table1[[#This Row],[WP]]*Table1[[#This Row],[GP]],0)</f>
        <v>5</v>
      </c>
      <c r="AR204" s="2">
        <f>Table1[[#This Row],[GP]]-Table1[[#This Row],[PyThag Win]]</f>
        <v>2</v>
      </c>
      <c r="AS204" s="2" t="str">
        <f>Table1[[#This Row],[PyThag Win]]&amp;"-"&amp;Table1[[#This Row],[Pythag Loss]]</f>
        <v>5-2</v>
      </c>
    </row>
    <row r="205" spans="1:45" x14ac:dyDescent="0.2">
      <c r="A205">
        <v>101</v>
      </c>
      <c r="B205">
        <v>16</v>
      </c>
      <c r="C205">
        <v>319</v>
      </c>
      <c r="D205" s="1">
        <v>46534</v>
      </c>
      <c r="E205">
        <v>1905</v>
      </c>
      <c r="F205">
        <v>9</v>
      </c>
      <c r="G205">
        <v>5</v>
      </c>
      <c r="H205">
        <v>9</v>
      </c>
      <c r="I205" t="s">
        <v>45</v>
      </c>
      <c r="J205" t="s">
        <v>46</v>
      </c>
      <c r="K205" t="s">
        <v>12</v>
      </c>
      <c r="L205">
        <v>1</v>
      </c>
      <c r="M205">
        <v>0</v>
      </c>
      <c r="N205" t="s">
        <v>47</v>
      </c>
      <c r="O205" t="s">
        <v>76</v>
      </c>
      <c r="P205">
        <f t="shared" si="72"/>
        <v>5</v>
      </c>
      <c r="Q205">
        <f t="shared" si="73"/>
        <v>3</v>
      </c>
      <c r="R205">
        <f t="shared" si="74"/>
        <v>2</v>
      </c>
      <c r="S205" t="str">
        <f t="shared" si="75"/>
        <v>5-3</v>
      </c>
      <c r="T205">
        <f t="shared" si="76"/>
        <v>1</v>
      </c>
      <c r="U205">
        <f t="shared" si="77"/>
        <v>0</v>
      </c>
      <c r="V205" t="str">
        <f t="shared" si="78"/>
        <v>1-0</v>
      </c>
      <c r="W205">
        <f t="shared" si="79"/>
        <v>4</v>
      </c>
      <c r="X205">
        <f t="shared" si="80"/>
        <v>3</v>
      </c>
      <c r="Y205" t="str">
        <f t="shared" si="81"/>
        <v>4-3</v>
      </c>
      <c r="Z205">
        <f t="shared" si="82"/>
        <v>72</v>
      </c>
      <c r="AA205">
        <f t="shared" si="83"/>
        <v>9</v>
      </c>
      <c r="AB205">
        <f t="shared" si="84"/>
        <v>63</v>
      </c>
      <c r="AC205">
        <f t="shared" si="85"/>
        <v>65</v>
      </c>
      <c r="AD205">
        <f t="shared" si="86"/>
        <v>5</v>
      </c>
      <c r="AE205">
        <f t="shared" si="87"/>
        <v>60</v>
      </c>
      <c r="AF205">
        <f t="shared" si="88"/>
        <v>101</v>
      </c>
      <c r="AG205">
        <f t="shared" si="89"/>
        <v>9</v>
      </c>
      <c r="AH205">
        <f t="shared" si="90"/>
        <v>92</v>
      </c>
      <c r="AI205" t="str">
        <f t="shared" si="91"/>
        <v>319-1</v>
      </c>
      <c r="AJ205" t="str">
        <f t="shared" si="92"/>
        <v>319-0</v>
      </c>
      <c r="AK205">
        <f>INDEX(Table1[runs],MATCH(AJ205,Table1[ID],0))</f>
        <v>4</v>
      </c>
      <c r="AL205">
        <f t="shared" si="93"/>
        <v>40</v>
      </c>
      <c r="AM205">
        <f>Table1[[#This Row],[Total Runs]]^2</f>
        <v>4225</v>
      </c>
      <c r="AN205" s="2">
        <f>Table1[[#This Row],[Total RA]]^2</f>
        <v>1600</v>
      </c>
      <c r="AO205" s="2">
        <f>Table1[[#This Row],[Total Wins]]+Table1[[#This Row],[Total Losses]]</f>
        <v>8</v>
      </c>
      <c r="AP205" s="2">
        <f>Table1[[#This Row],[RS^2]]/(Table1[[#This Row],[RS^2]]+Table1[[#This Row],[RA^2]])</f>
        <v>0.72532188841201717</v>
      </c>
      <c r="AQ205" s="2">
        <f>ROUND(Table1[[#This Row],[WP]]*Table1[[#This Row],[GP]],0)</f>
        <v>6</v>
      </c>
      <c r="AR205" s="2">
        <f>Table1[[#This Row],[GP]]-Table1[[#This Row],[PyThag Win]]</f>
        <v>2</v>
      </c>
      <c r="AS205" s="2" t="str">
        <f>Table1[[#This Row],[PyThag Win]]&amp;"-"&amp;Table1[[#This Row],[Pythag Loss]]</f>
        <v>6-2</v>
      </c>
    </row>
    <row r="206" spans="1:45" x14ac:dyDescent="0.2">
      <c r="A206">
        <v>101</v>
      </c>
      <c r="B206">
        <v>16</v>
      </c>
      <c r="C206">
        <v>321</v>
      </c>
      <c r="D206" s="1">
        <v>46535</v>
      </c>
      <c r="E206">
        <v>1905</v>
      </c>
      <c r="F206">
        <v>9</v>
      </c>
      <c r="G206">
        <v>7</v>
      </c>
      <c r="H206">
        <v>14</v>
      </c>
      <c r="I206" t="s">
        <v>45</v>
      </c>
      <c r="J206" t="s">
        <v>46</v>
      </c>
      <c r="K206" t="s">
        <v>12</v>
      </c>
      <c r="L206">
        <v>1</v>
      </c>
      <c r="M206">
        <v>0</v>
      </c>
      <c r="N206" t="s">
        <v>47</v>
      </c>
      <c r="O206" t="s">
        <v>76</v>
      </c>
      <c r="P206">
        <f t="shared" si="72"/>
        <v>6</v>
      </c>
      <c r="Q206">
        <f t="shared" si="73"/>
        <v>3</v>
      </c>
      <c r="R206">
        <f t="shared" si="74"/>
        <v>3</v>
      </c>
      <c r="S206" t="str">
        <f t="shared" si="75"/>
        <v>6-3</v>
      </c>
      <c r="T206">
        <f t="shared" si="76"/>
        <v>2</v>
      </c>
      <c r="U206">
        <f t="shared" si="77"/>
        <v>0</v>
      </c>
      <c r="V206" t="str">
        <f t="shared" si="78"/>
        <v>2-0</v>
      </c>
      <c r="W206">
        <f t="shared" si="79"/>
        <v>4</v>
      </c>
      <c r="X206">
        <f t="shared" si="80"/>
        <v>3</v>
      </c>
      <c r="Y206" t="str">
        <f t="shared" si="81"/>
        <v>4-3</v>
      </c>
      <c r="Z206">
        <f t="shared" si="82"/>
        <v>81</v>
      </c>
      <c r="AA206">
        <f t="shared" si="83"/>
        <v>18</v>
      </c>
      <c r="AB206">
        <f t="shared" si="84"/>
        <v>63</v>
      </c>
      <c r="AC206">
        <f t="shared" si="85"/>
        <v>72</v>
      </c>
      <c r="AD206">
        <f t="shared" si="86"/>
        <v>12</v>
      </c>
      <c r="AE206">
        <f t="shared" si="87"/>
        <v>60</v>
      </c>
      <c r="AF206">
        <f t="shared" si="88"/>
        <v>115</v>
      </c>
      <c r="AG206">
        <f t="shared" si="89"/>
        <v>23</v>
      </c>
      <c r="AH206">
        <f t="shared" si="90"/>
        <v>92</v>
      </c>
      <c r="AI206" t="str">
        <f t="shared" si="91"/>
        <v>321-1</v>
      </c>
      <c r="AJ206" t="str">
        <f t="shared" si="92"/>
        <v>321-0</v>
      </c>
      <c r="AK206">
        <f>INDEX(Table1[runs],MATCH(AJ206,Table1[ID],0))</f>
        <v>3</v>
      </c>
      <c r="AL206">
        <f t="shared" si="93"/>
        <v>43</v>
      </c>
      <c r="AM206">
        <f>Table1[[#This Row],[Total Runs]]^2</f>
        <v>5184</v>
      </c>
      <c r="AN206" s="2">
        <f>Table1[[#This Row],[Total RA]]^2</f>
        <v>1849</v>
      </c>
      <c r="AO206" s="2">
        <f>Table1[[#This Row],[Total Wins]]+Table1[[#This Row],[Total Losses]]</f>
        <v>9</v>
      </c>
      <c r="AP206" s="2">
        <f>Table1[[#This Row],[RS^2]]/(Table1[[#This Row],[RS^2]]+Table1[[#This Row],[RA^2]])</f>
        <v>0.73709654485994602</v>
      </c>
      <c r="AQ206" s="2">
        <f>ROUND(Table1[[#This Row],[WP]]*Table1[[#This Row],[GP]],0)</f>
        <v>7</v>
      </c>
      <c r="AR206" s="2">
        <f>Table1[[#This Row],[GP]]-Table1[[#This Row],[PyThag Win]]</f>
        <v>2</v>
      </c>
      <c r="AS206" s="2" t="str">
        <f>Table1[[#This Row],[PyThag Win]]&amp;"-"&amp;Table1[[#This Row],[Pythag Loss]]</f>
        <v>7-2</v>
      </c>
    </row>
    <row r="207" spans="1:45" x14ac:dyDescent="0.2">
      <c r="A207">
        <v>101</v>
      </c>
      <c r="B207">
        <v>16</v>
      </c>
      <c r="C207">
        <v>322</v>
      </c>
      <c r="D207" s="1">
        <v>46536</v>
      </c>
      <c r="E207">
        <v>1905</v>
      </c>
      <c r="F207">
        <v>9</v>
      </c>
      <c r="G207">
        <v>13</v>
      </c>
      <c r="H207">
        <v>16</v>
      </c>
      <c r="I207" t="s">
        <v>45</v>
      </c>
      <c r="J207" t="s">
        <v>46</v>
      </c>
      <c r="K207" t="s">
        <v>12</v>
      </c>
      <c r="L207">
        <v>1</v>
      </c>
      <c r="M207">
        <v>0</v>
      </c>
      <c r="N207" t="s">
        <v>47</v>
      </c>
      <c r="O207" t="s">
        <v>76</v>
      </c>
      <c r="P207">
        <f t="shared" si="72"/>
        <v>7</v>
      </c>
      <c r="Q207">
        <f t="shared" si="73"/>
        <v>3</v>
      </c>
      <c r="R207">
        <f t="shared" si="74"/>
        <v>4</v>
      </c>
      <c r="S207" t="str">
        <f t="shared" si="75"/>
        <v>7-3</v>
      </c>
      <c r="T207">
        <f t="shared" si="76"/>
        <v>3</v>
      </c>
      <c r="U207">
        <f t="shared" si="77"/>
        <v>0</v>
      </c>
      <c r="V207" t="str">
        <f t="shared" si="78"/>
        <v>3-0</v>
      </c>
      <c r="W207">
        <f t="shared" si="79"/>
        <v>4</v>
      </c>
      <c r="X207">
        <f t="shared" si="80"/>
        <v>3</v>
      </c>
      <c r="Y207" t="str">
        <f t="shared" si="81"/>
        <v>4-3</v>
      </c>
      <c r="Z207">
        <f t="shared" si="82"/>
        <v>90</v>
      </c>
      <c r="AA207">
        <f t="shared" si="83"/>
        <v>27</v>
      </c>
      <c r="AB207">
        <f t="shared" si="84"/>
        <v>63</v>
      </c>
      <c r="AC207">
        <f t="shared" si="85"/>
        <v>85</v>
      </c>
      <c r="AD207">
        <f t="shared" si="86"/>
        <v>25</v>
      </c>
      <c r="AE207">
        <f t="shared" si="87"/>
        <v>60</v>
      </c>
      <c r="AF207">
        <f t="shared" si="88"/>
        <v>131</v>
      </c>
      <c r="AG207">
        <f t="shared" si="89"/>
        <v>39</v>
      </c>
      <c r="AH207">
        <f t="shared" si="90"/>
        <v>92</v>
      </c>
      <c r="AI207" t="str">
        <f t="shared" si="91"/>
        <v>322-1</v>
      </c>
      <c r="AJ207" t="str">
        <f t="shared" si="92"/>
        <v>322-0</v>
      </c>
      <c r="AK207">
        <f>INDEX(Table1[runs],MATCH(AJ207,Table1[ID],0))</f>
        <v>3</v>
      </c>
      <c r="AL207">
        <f t="shared" si="93"/>
        <v>46</v>
      </c>
      <c r="AM207">
        <f>Table1[[#This Row],[Total Runs]]^2</f>
        <v>7225</v>
      </c>
      <c r="AN207" s="2">
        <f>Table1[[#This Row],[Total RA]]^2</f>
        <v>2116</v>
      </c>
      <c r="AO207" s="2">
        <f>Table1[[#This Row],[Total Wins]]+Table1[[#This Row],[Total Losses]]</f>
        <v>10</v>
      </c>
      <c r="AP207" s="2">
        <f>Table1[[#This Row],[RS^2]]/(Table1[[#This Row],[RS^2]]+Table1[[#This Row],[RA^2]])</f>
        <v>0.77347179102879782</v>
      </c>
      <c r="AQ207" s="2">
        <f>ROUND(Table1[[#This Row],[WP]]*Table1[[#This Row],[GP]],0)</f>
        <v>8</v>
      </c>
      <c r="AR207" s="2">
        <f>Table1[[#This Row],[GP]]-Table1[[#This Row],[PyThag Win]]</f>
        <v>2</v>
      </c>
      <c r="AS207" s="2" t="str">
        <f>Table1[[#This Row],[PyThag Win]]&amp;"-"&amp;Table1[[#This Row],[Pythag Loss]]</f>
        <v>8-2</v>
      </c>
    </row>
    <row r="208" spans="1:45" x14ac:dyDescent="0.2">
      <c r="A208">
        <v>101</v>
      </c>
      <c r="B208">
        <v>16</v>
      </c>
      <c r="C208">
        <v>324</v>
      </c>
      <c r="D208" s="1">
        <v>46538</v>
      </c>
      <c r="E208">
        <v>1905</v>
      </c>
      <c r="F208">
        <v>10</v>
      </c>
      <c r="G208">
        <v>2</v>
      </c>
      <c r="H208">
        <v>5</v>
      </c>
      <c r="I208" t="s">
        <v>45</v>
      </c>
      <c r="J208" t="s">
        <v>46</v>
      </c>
      <c r="K208" t="s">
        <v>12</v>
      </c>
      <c r="L208">
        <v>0</v>
      </c>
      <c r="M208">
        <v>1</v>
      </c>
      <c r="N208" t="s">
        <v>47</v>
      </c>
      <c r="O208" t="s">
        <v>76</v>
      </c>
      <c r="P208">
        <f t="shared" si="72"/>
        <v>7</v>
      </c>
      <c r="Q208">
        <f t="shared" si="73"/>
        <v>4</v>
      </c>
      <c r="R208">
        <f t="shared" si="74"/>
        <v>3</v>
      </c>
      <c r="S208" t="str">
        <f t="shared" si="75"/>
        <v>7-4</v>
      </c>
      <c r="T208">
        <f t="shared" si="76"/>
        <v>3</v>
      </c>
      <c r="U208">
        <f t="shared" si="77"/>
        <v>1</v>
      </c>
      <c r="V208" t="str">
        <f t="shared" si="78"/>
        <v>3-1</v>
      </c>
      <c r="W208">
        <f t="shared" si="79"/>
        <v>4</v>
      </c>
      <c r="X208">
        <f t="shared" si="80"/>
        <v>3</v>
      </c>
      <c r="Y208" t="str">
        <f t="shared" si="81"/>
        <v>4-3</v>
      </c>
      <c r="Z208">
        <f t="shared" si="82"/>
        <v>100</v>
      </c>
      <c r="AA208">
        <f t="shared" si="83"/>
        <v>37</v>
      </c>
      <c r="AB208">
        <f t="shared" si="84"/>
        <v>63</v>
      </c>
      <c r="AC208">
        <f t="shared" si="85"/>
        <v>87</v>
      </c>
      <c r="AD208">
        <f t="shared" si="86"/>
        <v>27</v>
      </c>
      <c r="AE208">
        <f t="shared" si="87"/>
        <v>60</v>
      </c>
      <c r="AF208">
        <f t="shared" si="88"/>
        <v>136</v>
      </c>
      <c r="AG208">
        <f t="shared" si="89"/>
        <v>44</v>
      </c>
      <c r="AH208">
        <f t="shared" si="90"/>
        <v>92</v>
      </c>
      <c r="AI208" t="str">
        <f t="shared" si="91"/>
        <v>324-0</v>
      </c>
      <c r="AJ208" t="str">
        <f t="shared" si="92"/>
        <v>324-1</v>
      </c>
      <c r="AK208">
        <f>INDEX(Table1[runs],MATCH(AJ208,Table1[ID],0))</f>
        <v>3</v>
      </c>
      <c r="AL208">
        <f t="shared" si="93"/>
        <v>49</v>
      </c>
      <c r="AM208">
        <f>Table1[[#This Row],[Total Runs]]^2</f>
        <v>7569</v>
      </c>
      <c r="AN208" s="2">
        <f>Table1[[#This Row],[Total RA]]^2</f>
        <v>2401</v>
      </c>
      <c r="AO208" s="2">
        <f>Table1[[#This Row],[Total Wins]]+Table1[[#This Row],[Total Losses]]</f>
        <v>11</v>
      </c>
      <c r="AP208" s="2">
        <f>Table1[[#This Row],[RS^2]]/(Table1[[#This Row],[RS^2]]+Table1[[#This Row],[RA^2]])</f>
        <v>0.75917753259779341</v>
      </c>
      <c r="AQ208" s="2">
        <f>ROUND(Table1[[#This Row],[WP]]*Table1[[#This Row],[GP]],0)</f>
        <v>8</v>
      </c>
      <c r="AR208" s="2">
        <f>Table1[[#This Row],[GP]]-Table1[[#This Row],[PyThag Win]]</f>
        <v>3</v>
      </c>
      <c r="AS208" s="2" t="str">
        <f>Table1[[#This Row],[PyThag Win]]&amp;"-"&amp;Table1[[#This Row],[Pythag Loss]]</f>
        <v>8-3</v>
      </c>
    </row>
    <row r="209" spans="1:45" x14ac:dyDescent="0.2">
      <c r="A209">
        <v>101</v>
      </c>
      <c r="B209">
        <v>16</v>
      </c>
      <c r="C209">
        <v>326</v>
      </c>
      <c r="D209" s="1">
        <v>46539</v>
      </c>
      <c r="E209">
        <v>1905</v>
      </c>
      <c r="F209">
        <v>11</v>
      </c>
      <c r="G209">
        <v>4</v>
      </c>
      <c r="H209">
        <v>8</v>
      </c>
      <c r="I209" t="s">
        <v>45</v>
      </c>
      <c r="J209" t="s">
        <v>46</v>
      </c>
      <c r="K209" t="s">
        <v>12</v>
      </c>
      <c r="L209">
        <v>1</v>
      </c>
      <c r="M209">
        <v>0</v>
      </c>
      <c r="N209" t="s">
        <v>47</v>
      </c>
      <c r="O209" t="s">
        <v>76</v>
      </c>
      <c r="P209">
        <f t="shared" si="72"/>
        <v>8</v>
      </c>
      <c r="Q209">
        <f t="shared" si="73"/>
        <v>4</v>
      </c>
      <c r="R209">
        <f t="shared" si="74"/>
        <v>4</v>
      </c>
      <c r="S209" t="str">
        <f t="shared" si="75"/>
        <v>8-4</v>
      </c>
      <c r="T209">
        <f t="shared" si="76"/>
        <v>4</v>
      </c>
      <c r="U209">
        <f t="shared" si="77"/>
        <v>1</v>
      </c>
      <c r="V209" t="str">
        <f t="shared" si="78"/>
        <v>4-1</v>
      </c>
      <c r="W209">
        <f t="shared" si="79"/>
        <v>4</v>
      </c>
      <c r="X209">
        <f t="shared" si="80"/>
        <v>3</v>
      </c>
      <c r="Y209" t="str">
        <f t="shared" si="81"/>
        <v>4-3</v>
      </c>
      <c r="Z209">
        <f t="shared" si="82"/>
        <v>111</v>
      </c>
      <c r="AA209">
        <f t="shared" si="83"/>
        <v>48</v>
      </c>
      <c r="AB209">
        <f t="shared" si="84"/>
        <v>63</v>
      </c>
      <c r="AC209">
        <f t="shared" si="85"/>
        <v>91</v>
      </c>
      <c r="AD209">
        <f t="shared" si="86"/>
        <v>31</v>
      </c>
      <c r="AE209">
        <f t="shared" si="87"/>
        <v>60</v>
      </c>
      <c r="AF209">
        <f t="shared" si="88"/>
        <v>144</v>
      </c>
      <c r="AG209">
        <f t="shared" si="89"/>
        <v>52</v>
      </c>
      <c r="AH209">
        <f t="shared" si="90"/>
        <v>92</v>
      </c>
      <c r="AI209" t="str">
        <f t="shared" si="91"/>
        <v>326-1</v>
      </c>
      <c r="AJ209" t="str">
        <f t="shared" si="92"/>
        <v>326-0</v>
      </c>
      <c r="AK209">
        <f>INDEX(Table1[runs],MATCH(AJ209,Table1[ID],0))</f>
        <v>3</v>
      </c>
      <c r="AL209">
        <f t="shared" si="93"/>
        <v>52</v>
      </c>
      <c r="AM209">
        <f>Table1[[#This Row],[Total Runs]]^2</f>
        <v>8281</v>
      </c>
      <c r="AN209" s="2">
        <f>Table1[[#This Row],[Total RA]]^2</f>
        <v>2704</v>
      </c>
      <c r="AO209" s="2">
        <f>Table1[[#This Row],[Total Wins]]+Table1[[#This Row],[Total Losses]]</f>
        <v>12</v>
      </c>
      <c r="AP209" s="2">
        <f>Table1[[#This Row],[RS^2]]/(Table1[[#This Row],[RS^2]]+Table1[[#This Row],[RA^2]])</f>
        <v>0.75384615384615383</v>
      </c>
      <c r="AQ209" s="2">
        <f>ROUND(Table1[[#This Row],[WP]]*Table1[[#This Row],[GP]],0)</f>
        <v>9</v>
      </c>
      <c r="AR209" s="2">
        <f>Table1[[#This Row],[GP]]-Table1[[#This Row],[PyThag Win]]</f>
        <v>3</v>
      </c>
      <c r="AS209" s="2" t="str">
        <f>Table1[[#This Row],[PyThag Win]]&amp;"-"&amp;Table1[[#This Row],[Pythag Loss]]</f>
        <v>9-3</v>
      </c>
    </row>
    <row r="210" spans="1:45" x14ac:dyDescent="0.2">
      <c r="A210">
        <v>101</v>
      </c>
      <c r="B210">
        <v>16</v>
      </c>
      <c r="C210">
        <v>328</v>
      </c>
      <c r="D210" s="1">
        <v>46540</v>
      </c>
      <c r="E210">
        <v>1905</v>
      </c>
      <c r="F210">
        <v>9</v>
      </c>
      <c r="G210">
        <v>2</v>
      </c>
      <c r="H210">
        <v>6</v>
      </c>
      <c r="I210" t="s">
        <v>45</v>
      </c>
      <c r="J210" t="s">
        <v>46</v>
      </c>
      <c r="K210" t="s">
        <v>12</v>
      </c>
      <c r="L210">
        <v>1</v>
      </c>
      <c r="M210">
        <v>0</v>
      </c>
      <c r="N210" t="s">
        <v>47</v>
      </c>
      <c r="O210" t="s">
        <v>76</v>
      </c>
      <c r="P210">
        <f t="shared" si="72"/>
        <v>9</v>
      </c>
      <c r="Q210">
        <f t="shared" si="73"/>
        <v>4</v>
      </c>
      <c r="R210">
        <f t="shared" si="74"/>
        <v>5</v>
      </c>
      <c r="S210" t="str">
        <f t="shared" si="75"/>
        <v>9-4</v>
      </c>
      <c r="T210">
        <f t="shared" si="76"/>
        <v>5</v>
      </c>
      <c r="U210">
        <f t="shared" si="77"/>
        <v>1</v>
      </c>
      <c r="V210" t="str">
        <f t="shared" si="78"/>
        <v>5-1</v>
      </c>
      <c r="W210">
        <f t="shared" si="79"/>
        <v>4</v>
      </c>
      <c r="X210">
        <f t="shared" si="80"/>
        <v>3</v>
      </c>
      <c r="Y210" t="str">
        <f t="shared" si="81"/>
        <v>4-3</v>
      </c>
      <c r="Z210">
        <f t="shared" si="82"/>
        <v>120</v>
      </c>
      <c r="AA210">
        <f t="shared" si="83"/>
        <v>57</v>
      </c>
      <c r="AB210">
        <f t="shared" si="84"/>
        <v>63</v>
      </c>
      <c r="AC210">
        <f t="shared" si="85"/>
        <v>93</v>
      </c>
      <c r="AD210">
        <f t="shared" si="86"/>
        <v>33</v>
      </c>
      <c r="AE210">
        <f t="shared" si="87"/>
        <v>60</v>
      </c>
      <c r="AF210">
        <f t="shared" si="88"/>
        <v>150</v>
      </c>
      <c r="AG210">
        <f t="shared" si="89"/>
        <v>58</v>
      </c>
      <c r="AH210">
        <f t="shared" si="90"/>
        <v>92</v>
      </c>
      <c r="AI210" t="str">
        <f t="shared" si="91"/>
        <v>328-1</v>
      </c>
      <c r="AJ210" t="str">
        <f t="shared" si="92"/>
        <v>328-0</v>
      </c>
      <c r="AK210">
        <f>INDEX(Table1[runs],MATCH(AJ210,Table1[ID],0))</f>
        <v>1</v>
      </c>
      <c r="AL210">
        <f t="shared" si="93"/>
        <v>53</v>
      </c>
      <c r="AM210">
        <f>Table1[[#This Row],[Total Runs]]^2</f>
        <v>8649</v>
      </c>
      <c r="AN210" s="2">
        <f>Table1[[#This Row],[Total RA]]^2</f>
        <v>2809</v>
      </c>
      <c r="AO210" s="2">
        <f>Table1[[#This Row],[Total Wins]]+Table1[[#This Row],[Total Losses]]</f>
        <v>13</v>
      </c>
      <c r="AP210" s="2">
        <f>Table1[[#This Row],[RS^2]]/(Table1[[#This Row],[RS^2]]+Table1[[#This Row],[RA^2]])</f>
        <v>0.7548437772735207</v>
      </c>
      <c r="AQ210" s="2">
        <f>ROUND(Table1[[#This Row],[WP]]*Table1[[#This Row],[GP]],0)</f>
        <v>10</v>
      </c>
      <c r="AR210" s="2">
        <f>Table1[[#This Row],[GP]]-Table1[[#This Row],[PyThag Win]]</f>
        <v>3</v>
      </c>
      <c r="AS210" s="2" t="str">
        <f>Table1[[#This Row],[PyThag Win]]&amp;"-"&amp;Table1[[#This Row],[Pythag Loss]]</f>
        <v>10-3</v>
      </c>
    </row>
    <row r="211" spans="1:45" x14ac:dyDescent="0.2">
      <c r="A211">
        <v>101</v>
      </c>
      <c r="B211">
        <v>16</v>
      </c>
      <c r="C211">
        <v>331</v>
      </c>
      <c r="D211" s="1">
        <v>46543</v>
      </c>
      <c r="E211">
        <v>1905</v>
      </c>
      <c r="F211">
        <v>9</v>
      </c>
      <c r="G211">
        <v>10</v>
      </c>
      <c r="H211">
        <v>16</v>
      </c>
      <c r="I211" t="s">
        <v>45</v>
      </c>
      <c r="J211" t="s">
        <v>46</v>
      </c>
      <c r="K211" t="s">
        <v>12</v>
      </c>
      <c r="L211">
        <v>1</v>
      </c>
      <c r="M211">
        <v>0</v>
      </c>
      <c r="N211" t="s">
        <v>47</v>
      </c>
      <c r="O211" t="s">
        <v>76</v>
      </c>
      <c r="P211">
        <f t="shared" si="72"/>
        <v>10</v>
      </c>
      <c r="Q211">
        <f t="shared" si="73"/>
        <v>4</v>
      </c>
      <c r="R211">
        <f t="shared" si="74"/>
        <v>6</v>
      </c>
      <c r="S211" t="str">
        <f t="shared" si="75"/>
        <v>10-4</v>
      </c>
      <c r="T211">
        <f t="shared" si="76"/>
        <v>6</v>
      </c>
      <c r="U211">
        <f t="shared" si="77"/>
        <v>1</v>
      </c>
      <c r="V211" t="str">
        <f t="shared" si="78"/>
        <v>6-1</v>
      </c>
      <c r="W211">
        <f t="shared" si="79"/>
        <v>4</v>
      </c>
      <c r="X211">
        <f t="shared" si="80"/>
        <v>3</v>
      </c>
      <c r="Y211" t="str">
        <f t="shared" si="81"/>
        <v>4-3</v>
      </c>
      <c r="Z211">
        <f t="shared" si="82"/>
        <v>129</v>
      </c>
      <c r="AA211">
        <f t="shared" si="83"/>
        <v>66</v>
      </c>
      <c r="AB211">
        <f t="shared" si="84"/>
        <v>63</v>
      </c>
      <c r="AC211">
        <f t="shared" si="85"/>
        <v>103</v>
      </c>
      <c r="AD211">
        <f t="shared" si="86"/>
        <v>43</v>
      </c>
      <c r="AE211">
        <f t="shared" si="87"/>
        <v>60</v>
      </c>
      <c r="AF211">
        <f t="shared" si="88"/>
        <v>166</v>
      </c>
      <c r="AG211">
        <f t="shared" si="89"/>
        <v>74</v>
      </c>
      <c r="AH211">
        <f t="shared" si="90"/>
        <v>92</v>
      </c>
      <c r="AI211" t="str">
        <f t="shared" si="91"/>
        <v>331-1</v>
      </c>
      <c r="AJ211" t="str">
        <f t="shared" si="92"/>
        <v>331-0</v>
      </c>
      <c r="AK211">
        <f>INDEX(Table1[runs],MATCH(AJ211,Table1[ID],0))</f>
        <v>3</v>
      </c>
      <c r="AL211">
        <f t="shared" si="93"/>
        <v>56</v>
      </c>
      <c r="AM211">
        <f>Table1[[#This Row],[Total Runs]]^2</f>
        <v>10609</v>
      </c>
      <c r="AN211" s="2">
        <f>Table1[[#This Row],[Total RA]]^2</f>
        <v>3136</v>
      </c>
      <c r="AO211" s="2">
        <f>Table1[[#This Row],[Total Wins]]+Table1[[#This Row],[Total Losses]]</f>
        <v>14</v>
      </c>
      <c r="AP211" s="2">
        <f>Table1[[#This Row],[RS^2]]/(Table1[[#This Row],[RS^2]]+Table1[[#This Row],[RA^2]])</f>
        <v>0.77184430702073481</v>
      </c>
      <c r="AQ211" s="2">
        <f>ROUND(Table1[[#This Row],[WP]]*Table1[[#This Row],[GP]],0)</f>
        <v>11</v>
      </c>
      <c r="AR211" s="2">
        <f>Table1[[#This Row],[GP]]-Table1[[#This Row],[PyThag Win]]</f>
        <v>3</v>
      </c>
      <c r="AS211" s="2" t="str">
        <f>Table1[[#This Row],[PyThag Win]]&amp;"-"&amp;Table1[[#This Row],[Pythag Loss]]</f>
        <v>11-3</v>
      </c>
    </row>
    <row r="212" spans="1:45" x14ac:dyDescent="0.2">
      <c r="A212">
        <v>101</v>
      </c>
      <c r="B212">
        <v>16</v>
      </c>
      <c r="C212">
        <v>333</v>
      </c>
      <c r="D212" s="1">
        <v>46544</v>
      </c>
      <c r="E212">
        <v>1905</v>
      </c>
      <c r="F212">
        <v>9</v>
      </c>
      <c r="G212">
        <v>3</v>
      </c>
      <c r="H212">
        <v>6</v>
      </c>
      <c r="I212" t="s">
        <v>45</v>
      </c>
      <c r="J212" t="s">
        <v>46</v>
      </c>
      <c r="K212" t="s">
        <v>12</v>
      </c>
      <c r="L212">
        <v>1</v>
      </c>
      <c r="M212">
        <v>0</v>
      </c>
      <c r="N212" t="s">
        <v>47</v>
      </c>
      <c r="O212" t="s">
        <v>76</v>
      </c>
      <c r="P212">
        <f t="shared" si="72"/>
        <v>11</v>
      </c>
      <c r="Q212">
        <f t="shared" si="73"/>
        <v>4</v>
      </c>
      <c r="R212">
        <f t="shared" si="74"/>
        <v>7</v>
      </c>
      <c r="S212" t="str">
        <f t="shared" si="75"/>
        <v>11-4</v>
      </c>
      <c r="T212">
        <f t="shared" si="76"/>
        <v>7</v>
      </c>
      <c r="U212">
        <f t="shared" si="77"/>
        <v>1</v>
      </c>
      <c r="V212" t="str">
        <f t="shared" si="78"/>
        <v>7-1</v>
      </c>
      <c r="W212">
        <f t="shared" si="79"/>
        <v>4</v>
      </c>
      <c r="X212">
        <f t="shared" si="80"/>
        <v>3</v>
      </c>
      <c r="Y212" t="str">
        <f t="shared" si="81"/>
        <v>4-3</v>
      </c>
      <c r="Z212">
        <f t="shared" si="82"/>
        <v>138</v>
      </c>
      <c r="AA212">
        <f t="shared" si="83"/>
        <v>75</v>
      </c>
      <c r="AB212">
        <f t="shared" si="84"/>
        <v>63</v>
      </c>
      <c r="AC212">
        <f t="shared" si="85"/>
        <v>106</v>
      </c>
      <c r="AD212">
        <f t="shared" si="86"/>
        <v>46</v>
      </c>
      <c r="AE212">
        <f t="shared" si="87"/>
        <v>60</v>
      </c>
      <c r="AF212">
        <f t="shared" si="88"/>
        <v>172</v>
      </c>
      <c r="AG212">
        <f t="shared" si="89"/>
        <v>80</v>
      </c>
      <c r="AH212">
        <f t="shared" si="90"/>
        <v>92</v>
      </c>
      <c r="AI212" t="str">
        <f t="shared" si="91"/>
        <v>333-1</v>
      </c>
      <c r="AJ212" t="str">
        <f t="shared" si="92"/>
        <v>333-0</v>
      </c>
      <c r="AK212">
        <f>INDEX(Table1[runs],MATCH(AJ212,Table1[ID],0))</f>
        <v>1</v>
      </c>
      <c r="AL212">
        <f t="shared" si="93"/>
        <v>57</v>
      </c>
      <c r="AM212">
        <f>Table1[[#This Row],[Total Runs]]^2</f>
        <v>11236</v>
      </c>
      <c r="AN212" s="2">
        <f>Table1[[#This Row],[Total RA]]^2</f>
        <v>3249</v>
      </c>
      <c r="AO212" s="2">
        <f>Table1[[#This Row],[Total Wins]]+Table1[[#This Row],[Total Losses]]</f>
        <v>15</v>
      </c>
      <c r="AP212" s="2">
        <f>Table1[[#This Row],[RS^2]]/(Table1[[#This Row],[RS^2]]+Table1[[#This Row],[RA^2]])</f>
        <v>0.77569899896444594</v>
      </c>
      <c r="AQ212" s="2">
        <f>ROUND(Table1[[#This Row],[WP]]*Table1[[#This Row],[GP]],0)</f>
        <v>12</v>
      </c>
      <c r="AR212" s="2">
        <f>Table1[[#This Row],[GP]]-Table1[[#This Row],[PyThag Win]]</f>
        <v>3</v>
      </c>
      <c r="AS212" s="2" t="str">
        <f>Table1[[#This Row],[PyThag Win]]&amp;"-"&amp;Table1[[#This Row],[Pythag Loss]]</f>
        <v>12-3</v>
      </c>
    </row>
    <row r="213" spans="1:45" x14ac:dyDescent="0.2">
      <c r="A213">
        <v>101</v>
      </c>
      <c r="B213">
        <v>16</v>
      </c>
      <c r="C213">
        <v>335</v>
      </c>
      <c r="D213" s="1">
        <v>46545</v>
      </c>
      <c r="E213">
        <v>1905</v>
      </c>
      <c r="F213">
        <v>9</v>
      </c>
      <c r="G213">
        <v>6</v>
      </c>
      <c r="H213">
        <v>9</v>
      </c>
      <c r="I213" t="s">
        <v>45</v>
      </c>
      <c r="J213" t="s">
        <v>46</v>
      </c>
      <c r="K213" t="s">
        <v>12</v>
      </c>
      <c r="L213">
        <v>1</v>
      </c>
      <c r="M213">
        <v>0</v>
      </c>
      <c r="N213" t="s">
        <v>47</v>
      </c>
      <c r="O213" t="s">
        <v>76</v>
      </c>
      <c r="P213">
        <f t="shared" si="72"/>
        <v>12</v>
      </c>
      <c r="Q213">
        <f t="shared" si="73"/>
        <v>4</v>
      </c>
      <c r="R213">
        <f t="shared" si="74"/>
        <v>8</v>
      </c>
      <c r="S213" t="str">
        <f t="shared" si="75"/>
        <v>12-4</v>
      </c>
      <c r="T213">
        <f t="shared" si="76"/>
        <v>8</v>
      </c>
      <c r="U213">
        <f t="shared" si="77"/>
        <v>1</v>
      </c>
      <c r="V213" t="str">
        <f t="shared" si="78"/>
        <v>8-1</v>
      </c>
      <c r="W213">
        <f t="shared" si="79"/>
        <v>4</v>
      </c>
      <c r="X213">
        <f t="shared" si="80"/>
        <v>3</v>
      </c>
      <c r="Y213" t="str">
        <f t="shared" si="81"/>
        <v>4-3</v>
      </c>
      <c r="Z213">
        <f t="shared" si="82"/>
        <v>147</v>
      </c>
      <c r="AA213">
        <f t="shared" si="83"/>
        <v>84</v>
      </c>
      <c r="AB213">
        <f t="shared" si="84"/>
        <v>63</v>
      </c>
      <c r="AC213">
        <f t="shared" si="85"/>
        <v>112</v>
      </c>
      <c r="AD213">
        <f t="shared" si="86"/>
        <v>52</v>
      </c>
      <c r="AE213">
        <f t="shared" si="87"/>
        <v>60</v>
      </c>
      <c r="AF213">
        <f t="shared" si="88"/>
        <v>181</v>
      </c>
      <c r="AG213">
        <f t="shared" si="89"/>
        <v>89</v>
      </c>
      <c r="AH213">
        <f t="shared" si="90"/>
        <v>92</v>
      </c>
      <c r="AI213" t="str">
        <f t="shared" si="91"/>
        <v>335-1</v>
      </c>
      <c r="AJ213" t="str">
        <f t="shared" si="92"/>
        <v>335-0</v>
      </c>
      <c r="AK213">
        <f>INDEX(Table1[runs],MATCH(AJ213,Table1[ID],0))</f>
        <v>1</v>
      </c>
      <c r="AL213">
        <f t="shared" si="93"/>
        <v>58</v>
      </c>
      <c r="AM213">
        <f>Table1[[#This Row],[Total Runs]]^2</f>
        <v>12544</v>
      </c>
      <c r="AN213" s="2">
        <f>Table1[[#This Row],[Total RA]]^2</f>
        <v>3364</v>
      </c>
      <c r="AO213" s="2">
        <f>Table1[[#This Row],[Total Wins]]+Table1[[#This Row],[Total Losses]]</f>
        <v>16</v>
      </c>
      <c r="AP213" s="2">
        <f>Table1[[#This Row],[RS^2]]/(Table1[[#This Row],[RS^2]]+Table1[[#This Row],[RA^2]])</f>
        <v>0.78853407090771943</v>
      </c>
      <c r="AQ213" s="2">
        <f>ROUND(Table1[[#This Row],[WP]]*Table1[[#This Row],[GP]],0)</f>
        <v>13</v>
      </c>
      <c r="AR213" s="2">
        <f>Table1[[#This Row],[GP]]-Table1[[#This Row],[PyThag Win]]</f>
        <v>3</v>
      </c>
      <c r="AS213" s="2" t="str">
        <f>Table1[[#This Row],[PyThag Win]]&amp;"-"&amp;Table1[[#This Row],[Pythag Loss]]</f>
        <v>13-3</v>
      </c>
    </row>
    <row r="214" spans="1:45" x14ac:dyDescent="0.2">
      <c r="A214">
        <v>101</v>
      </c>
      <c r="B214">
        <v>16</v>
      </c>
      <c r="C214">
        <v>337</v>
      </c>
      <c r="D214" s="1">
        <v>46546</v>
      </c>
      <c r="E214">
        <v>1905</v>
      </c>
      <c r="F214">
        <v>9</v>
      </c>
      <c r="G214">
        <v>2</v>
      </c>
      <c r="H214">
        <v>9</v>
      </c>
      <c r="I214" t="s">
        <v>45</v>
      </c>
      <c r="J214" t="s">
        <v>46</v>
      </c>
      <c r="K214" t="s">
        <v>12</v>
      </c>
      <c r="L214">
        <v>0</v>
      </c>
      <c r="M214">
        <v>1</v>
      </c>
      <c r="N214" t="s">
        <v>47</v>
      </c>
      <c r="O214" t="s">
        <v>76</v>
      </c>
      <c r="P214">
        <f t="shared" si="72"/>
        <v>12</v>
      </c>
      <c r="Q214">
        <f t="shared" si="73"/>
        <v>5</v>
      </c>
      <c r="R214">
        <f t="shared" si="74"/>
        <v>7</v>
      </c>
      <c r="S214" t="str">
        <f t="shared" si="75"/>
        <v>12-5</v>
      </c>
      <c r="T214">
        <f t="shared" si="76"/>
        <v>8</v>
      </c>
      <c r="U214">
        <f t="shared" si="77"/>
        <v>2</v>
      </c>
      <c r="V214" t="str">
        <f t="shared" si="78"/>
        <v>8-2</v>
      </c>
      <c r="W214">
        <f t="shared" si="79"/>
        <v>4</v>
      </c>
      <c r="X214">
        <f t="shared" si="80"/>
        <v>3</v>
      </c>
      <c r="Y214" t="str">
        <f t="shared" si="81"/>
        <v>4-3</v>
      </c>
      <c r="Z214">
        <f t="shared" si="82"/>
        <v>156</v>
      </c>
      <c r="AA214">
        <f t="shared" si="83"/>
        <v>93</v>
      </c>
      <c r="AB214">
        <f t="shared" si="84"/>
        <v>63</v>
      </c>
      <c r="AC214">
        <f t="shared" si="85"/>
        <v>114</v>
      </c>
      <c r="AD214">
        <f t="shared" si="86"/>
        <v>54</v>
      </c>
      <c r="AE214">
        <f t="shared" si="87"/>
        <v>60</v>
      </c>
      <c r="AF214">
        <f t="shared" si="88"/>
        <v>190</v>
      </c>
      <c r="AG214">
        <f t="shared" si="89"/>
        <v>98</v>
      </c>
      <c r="AH214">
        <f t="shared" si="90"/>
        <v>92</v>
      </c>
      <c r="AI214" t="str">
        <f t="shared" si="91"/>
        <v>337-0</v>
      </c>
      <c r="AJ214" t="str">
        <f t="shared" si="92"/>
        <v>337-1</v>
      </c>
      <c r="AK214">
        <f>INDEX(Table1[runs],MATCH(AJ214,Table1[ID],0))</f>
        <v>3</v>
      </c>
      <c r="AL214">
        <f t="shared" si="93"/>
        <v>61</v>
      </c>
      <c r="AM214">
        <f>Table1[[#This Row],[Total Runs]]^2</f>
        <v>12996</v>
      </c>
      <c r="AN214" s="2">
        <f>Table1[[#This Row],[Total RA]]^2</f>
        <v>3721</v>
      </c>
      <c r="AO214" s="2">
        <f>Table1[[#This Row],[Total Wins]]+Table1[[#This Row],[Total Losses]]</f>
        <v>17</v>
      </c>
      <c r="AP214" s="2">
        <f>Table1[[#This Row],[RS^2]]/(Table1[[#This Row],[RS^2]]+Table1[[#This Row],[RA^2]])</f>
        <v>0.77741221511036673</v>
      </c>
      <c r="AQ214" s="2">
        <f>ROUND(Table1[[#This Row],[WP]]*Table1[[#This Row],[GP]],0)</f>
        <v>13</v>
      </c>
      <c r="AR214" s="2">
        <f>Table1[[#This Row],[GP]]-Table1[[#This Row],[PyThag Win]]</f>
        <v>4</v>
      </c>
      <c r="AS214" s="2" t="str">
        <f>Table1[[#This Row],[PyThag Win]]&amp;"-"&amp;Table1[[#This Row],[Pythag Loss]]</f>
        <v>13-4</v>
      </c>
    </row>
    <row r="215" spans="1:45" x14ac:dyDescent="0.2">
      <c r="A215">
        <v>101</v>
      </c>
      <c r="B215">
        <v>16</v>
      </c>
      <c r="C215">
        <v>338</v>
      </c>
      <c r="D215" s="1">
        <v>46548</v>
      </c>
      <c r="E215">
        <v>1905</v>
      </c>
      <c r="F215">
        <v>9</v>
      </c>
      <c r="G215">
        <v>2</v>
      </c>
      <c r="H215">
        <v>6</v>
      </c>
      <c r="I215" t="s">
        <v>45</v>
      </c>
      <c r="J215" t="s">
        <v>46</v>
      </c>
      <c r="K215" t="s">
        <v>13</v>
      </c>
      <c r="L215">
        <v>0</v>
      </c>
      <c r="M215">
        <v>1</v>
      </c>
      <c r="N215" t="s">
        <v>47</v>
      </c>
      <c r="O215" t="s">
        <v>76</v>
      </c>
      <c r="P215">
        <f t="shared" si="72"/>
        <v>12</v>
      </c>
      <c r="Q215">
        <f t="shared" si="73"/>
        <v>6</v>
      </c>
      <c r="R215">
        <f t="shared" si="74"/>
        <v>6</v>
      </c>
      <c r="S215" t="str">
        <f t="shared" si="75"/>
        <v>12-6</v>
      </c>
      <c r="T215">
        <f t="shared" si="76"/>
        <v>8</v>
      </c>
      <c r="U215">
        <f t="shared" si="77"/>
        <v>2</v>
      </c>
      <c r="V215" t="str">
        <f t="shared" si="78"/>
        <v>8-2</v>
      </c>
      <c r="W215">
        <f t="shared" si="79"/>
        <v>4</v>
      </c>
      <c r="X215">
        <f t="shared" si="80"/>
        <v>4</v>
      </c>
      <c r="Y215" t="str">
        <f t="shared" si="81"/>
        <v>4-4</v>
      </c>
      <c r="Z215">
        <f t="shared" si="82"/>
        <v>165</v>
      </c>
      <c r="AA215">
        <f t="shared" si="83"/>
        <v>93</v>
      </c>
      <c r="AB215">
        <f t="shared" si="84"/>
        <v>72</v>
      </c>
      <c r="AC215">
        <f t="shared" si="85"/>
        <v>116</v>
      </c>
      <c r="AD215">
        <f t="shared" si="86"/>
        <v>54</v>
      </c>
      <c r="AE215">
        <f t="shared" si="87"/>
        <v>62</v>
      </c>
      <c r="AF215">
        <f t="shared" si="88"/>
        <v>196</v>
      </c>
      <c r="AG215">
        <f t="shared" si="89"/>
        <v>98</v>
      </c>
      <c r="AH215">
        <f t="shared" si="90"/>
        <v>98</v>
      </c>
      <c r="AI215" t="str">
        <f t="shared" si="91"/>
        <v>338-0</v>
      </c>
      <c r="AJ215" t="str">
        <f t="shared" si="92"/>
        <v>338-1</v>
      </c>
      <c r="AK215">
        <f>INDEX(Table1[runs],MATCH(AJ215,Table1[ID],0))</f>
        <v>4</v>
      </c>
      <c r="AL215">
        <f t="shared" si="93"/>
        <v>65</v>
      </c>
      <c r="AM215">
        <f>Table1[[#This Row],[Total Runs]]^2</f>
        <v>13456</v>
      </c>
      <c r="AN215" s="2">
        <f>Table1[[#This Row],[Total RA]]^2</f>
        <v>4225</v>
      </c>
      <c r="AO215" s="2">
        <f>Table1[[#This Row],[Total Wins]]+Table1[[#This Row],[Total Losses]]</f>
        <v>18</v>
      </c>
      <c r="AP215" s="2">
        <f>Table1[[#This Row],[RS^2]]/(Table1[[#This Row],[RS^2]]+Table1[[#This Row],[RA^2]])</f>
        <v>0.76104292743623103</v>
      </c>
      <c r="AQ215" s="2">
        <f>ROUND(Table1[[#This Row],[WP]]*Table1[[#This Row],[GP]],0)</f>
        <v>14</v>
      </c>
      <c r="AR215" s="2">
        <f>Table1[[#This Row],[GP]]-Table1[[#This Row],[PyThag Win]]</f>
        <v>4</v>
      </c>
      <c r="AS215" s="2" t="str">
        <f>Table1[[#This Row],[PyThag Win]]&amp;"-"&amp;Table1[[#This Row],[Pythag Loss]]</f>
        <v>14-4</v>
      </c>
    </row>
    <row r="216" spans="1:45" x14ac:dyDescent="0.2">
      <c r="A216">
        <v>101</v>
      </c>
      <c r="B216">
        <v>16</v>
      </c>
      <c r="C216">
        <v>340</v>
      </c>
      <c r="D216" s="1">
        <v>46549</v>
      </c>
      <c r="E216">
        <v>1905</v>
      </c>
      <c r="F216">
        <v>9</v>
      </c>
      <c r="G216">
        <v>1</v>
      </c>
      <c r="H216">
        <v>9</v>
      </c>
      <c r="I216" t="s">
        <v>45</v>
      </c>
      <c r="J216" t="s">
        <v>46</v>
      </c>
      <c r="K216" t="s">
        <v>13</v>
      </c>
      <c r="L216">
        <v>1</v>
      </c>
      <c r="M216">
        <v>0</v>
      </c>
      <c r="N216" t="s">
        <v>47</v>
      </c>
      <c r="O216" t="s">
        <v>76</v>
      </c>
      <c r="P216">
        <f t="shared" si="72"/>
        <v>13</v>
      </c>
      <c r="Q216">
        <f t="shared" si="73"/>
        <v>6</v>
      </c>
      <c r="R216">
        <f t="shared" si="74"/>
        <v>7</v>
      </c>
      <c r="S216" t="str">
        <f t="shared" si="75"/>
        <v>13-6</v>
      </c>
      <c r="T216">
        <f t="shared" si="76"/>
        <v>8</v>
      </c>
      <c r="U216">
        <f t="shared" si="77"/>
        <v>2</v>
      </c>
      <c r="V216" t="str">
        <f t="shared" si="78"/>
        <v>8-2</v>
      </c>
      <c r="W216">
        <f t="shared" si="79"/>
        <v>5</v>
      </c>
      <c r="X216">
        <f t="shared" si="80"/>
        <v>4</v>
      </c>
      <c r="Y216" t="str">
        <f t="shared" si="81"/>
        <v>5-4</v>
      </c>
      <c r="Z216">
        <f t="shared" si="82"/>
        <v>174</v>
      </c>
      <c r="AA216">
        <f t="shared" si="83"/>
        <v>93</v>
      </c>
      <c r="AB216">
        <f t="shared" si="84"/>
        <v>81</v>
      </c>
      <c r="AC216">
        <f t="shared" si="85"/>
        <v>117</v>
      </c>
      <c r="AD216">
        <f t="shared" si="86"/>
        <v>54</v>
      </c>
      <c r="AE216">
        <f t="shared" si="87"/>
        <v>63</v>
      </c>
      <c r="AF216">
        <f t="shared" si="88"/>
        <v>205</v>
      </c>
      <c r="AG216">
        <f t="shared" si="89"/>
        <v>98</v>
      </c>
      <c r="AH216">
        <f t="shared" si="90"/>
        <v>107</v>
      </c>
      <c r="AI216" t="str">
        <f t="shared" si="91"/>
        <v>340-1</v>
      </c>
      <c r="AJ216" t="str">
        <f t="shared" si="92"/>
        <v>340-0</v>
      </c>
      <c r="AK216">
        <f>INDEX(Table1[runs],MATCH(AJ216,Table1[ID],0))</f>
        <v>0</v>
      </c>
      <c r="AL216">
        <f t="shared" si="93"/>
        <v>65</v>
      </c>
      <c r="AM216">
        <f>Table1[[#This Row],[Total Runs]]^2</f>
        <v>13689</v>
      </c>
      <c r="AN216" s="2">
        <f>Table1[[#This Row],[Total RA]]^2</f>
        <v>4225</v>
      </c>
      <c r="AO216" s="2">
        <f>Table1[[#This Row],[Total Wins]]+Table1[[#This Row],[Total Losses]]</f>
        <v>19</v>
      </c>
      <c r="AP216" s="2">
        <f>Table1[[#This Row],[RS^2]]/(Table1[[#This Row],[RS^2]]+Table1[[#This Row],[RA^2]])</f>
        <v>0.76415094339622647</v>
      </c>
      <c r="AQ216" s="2">
        <f>ROUND(Table1[[#This Row],[WP]]*Table1[[#This Row],[GP]],0)</f>
        <v>15</v>
      </c>
      <c r="AR216" s="2">
        <f>Table1[[#This Row],[GP]]-Table1[[#This Row],[PyThag Win]]</f>
        <v>4</v>
      </c>
      <c r="AS216" s="2" t="str">
        <f>Table1[[#This Row],[PyThag Win]]&amp;"-"&amp;Table1[[#This Row],[Pythag Loss]]</f>
        <v>15-4</v>
      </c>
    </row>
    <row r="217" spans="1:45" x14ac:dyDescent="0.2">
      <c r="A217">
        <v>101</v>
      </c>
      <c r="B217">
        <v>16</v>
      </c>
      <c r="C217">
        <v>342</v>
      </c>
      <c r="D217" s="1">
        <v>46550</v>
      </c>
      <c r="E217">
        <v>1905</v>
      </c>
      <c r="F217">
        <v>9</v>
      </c>
      <c r="G217">
        <v>7</v>
      </c>
      <c r="H217">
        <v>13</v>
      </c>
      <c r="I217" t="s">
        <v>45</v>
      </c>
      <c r="J217" t="s">
        <v>46</v>
      </c>
      <c r="K217" t="s">
        <v>13</v>
      </c>
      <c r="L217">
        <v>0</v>
      </c>
      <c r="M217">
        <v>1</v>
      </c>
      <c r="N217" t="s">
        <v>47</v>
      </c>
      <c r="O217" t="s">
        <v>76</v>
      </c>
      <c r="P217">
        <f t="shared" si="72"/>
        <v>13</v>
      </c>
      <c r="Q217">
        <f t="shared" si="73"/>
        <v>7</v>
      </c>
      <c r="R217">
        <f t="shared" si="74"/>
        <v>6</v>
      </c>
      <c r="S217" t="str">
        <f t="shared" si="75"/>
        <v>13-7</v>
      </c>
      <c r="T217">
        <f t="shared" si="76"/>
        <v>8</v>
      </c>
      <c r="U217">
        <f t="shared" si="77"/>
        <v>2</v>
      </c>
      <c r="V217" t="str">
        <f t="shared" si="78"/>
        <v>8-2</v>
      </c>
      <c r="W217">
        <f t="shared" si="79"/>
        <v>5</v>
      </c>
      <c r="X217">
        <f t="shared" si="80"/>
        <v>5</v>
      </c>
      <c r="Y217" t="str">
        <f t="shared" si="81"/>
        <v>5-5</v>
      </c>
      <c r="Z217">
        <f t="shared" si="82"/>
        <v>183</v>
      </c>
      <c r="AA217">
        <f t="shared" si="83"/>
        <v>93</v>
      </c>
      <c r="AB217">
        <f t="shared" si="84"/>
        <v>90</v>
      </c>
      <c r="AC217">
        <f t="shared" si="85"/>
        <v>124</v>
      </c>
      <c r="AD217">
        <f t="shared" si="86"/>
        <v>54</v>
      </c>
      <c r="AE217">
        <f t="shared" si="87"/>
        <v>70</v>
      </c>
      <c r="AF217">
        <f t="shared" si="88"/>
        <v>218</v>
      </c>
      <c r="AG217">
        <f t="shared" si="89"/>
        <v>98</v>
      </c>
      <c r="AH217">
        <f t="shared" si="90"/>
        <v>120</v>
      </c>
      <c r="AI217" t="str">
        <f t="shared" si="91"/>
        <v>342-0</v>
      </c>
      <c r="AJ217" t="str">
        <f t="shared" si="92"/>
        <v>342-1</v>
      </c>
      <c r="AK217">
        <f>INDEX(Table1[runs],MATCH(AJ217,Table1[ID],0))</f>
        <v>10</v>
      </c>
      <c r="AL217">
        <f t="shared" si="93"/>
        <v>75</v>
      </c>
      <c r="AM217">
        <f>Table1[[#This Row],[Total Runs]]^2</f>
        <v>15376</v>
      </c>
      <c r="AN217" s="2">
        <f>Table1[[#This Row],[Total RA]]^2</f>
        <v>5625</v>
      </c>
      <c r="AO217" s="2">
        <f>Table1[[#This Row],[Total Wins]]+Table1[[#This Row],[Total Losses]]</f>
        <v>20</v>
      </c>
      <c r="AP217" s="2">
        <f>Table1[[#This Row],[RS^2]]/(Table1[[#This Row],[RS^2]]+Table1[[#This Row],[RA^2]])</f>
        <v>0.73215561163754106</v>
      </c>
      <c r="AQ217" s="2">
        <f>ROUND(Table1[[#This Row],[WP]]*Table1[[#This Row],[GP]],0)</f>
        <v>15</v>
      </c>
      <c r="AR217" s="2">
        <f>Table1[[#This Row],[GP]]-Table1[[#This Row],[PyThag Win]]</f>
        <v>5</v>
      </c>
      <c r="AS217" s="2" t="str">
        <f>Table1[[#This Row],[PyThag Win]]&amp;"-"&amp;Table1[[#This Row],[Pythag Loss]]</f>
        <v>15-5</v>
      </c>
    </row>
    <row r="218" spans="1:45" x14ac:dyDescent="0.2">
      <c r="A218">
        <v>101</v>
      </c>
      <c r="B218">
        <v>16</v>
      </c>
      <c r="C218">
        <v>344</v>
      </c>
      <c r="D218" s="1">
        <v>46554</v>
      </c>
      <c r="E218">
        <v>1905</v>
      </c>
      <c r="F218">
        <v>9</v>
      </c>
      <c r="G218">
        <v>4</v>
      </c>
      <c r="H218">
        <v>8</v>
      </c>
      <c r="I218" t="s">
        <v>45</v>
      </c>
      <c r="J218" t="s">
        <v>46</v>
      </c>
      <c r="K218" t="s">
        <v>13</v>
      </c>
      <c r="L218">
        <v>0</v>
      </c>
      <c r="M218">
        <v>1</v>
      </c>
      <c r="N218" t="s">
        <v>47</v>
      </c>
      <c r="O218" t="s">
        <v>76</v>
      </c>
      <c r="P218">
        <f t="shared" si="72"/>
        <v>13</v>
      </c>
      <c r="Q218">
        <f t="shared" si="73"/>
        <v>8</v>
      </c>
      <c r="R218">
        <f t="shared" si="74"/>
        <v>5</v>
      </c>
      <c r="S218" t="str">
        <f t="shared" si="75"/>
        <v>13-8</v>
      </c>
      <c r="T218">
        <f t="shared" si="76"/>
        <v>8</v>
      </c>
      <c r="U218">
        <f t="shared" si="77"/>
        <v>2</v>
      </c>
      <c r="V218" t="str">
        <f t="shared" si="78"/>
        <v>8-2</v>
      </c>
      <c r="W218">
        <f t="shared" si="79"/>
        <v>5</v>
      </c>
      <c r="X218">
        <f t="shared" si="80"/>
        <v>6</v>
      </c>
      <c r="Y218" t="str">
        <f t="shared" si="81"/>
        <v>5-6</v>
      </c>
      <c r="Z218">
        <f t="shared" si="82"/>
        <v>192</v>
      </c>
      <c r="AA218">
        <f t="shared" si="83"/>
        <v>93</v>
      </c>
      <c r="AB218">
        <f t="shared" si="84"/>
        <v>99</v>
      </c>
      <c r="AC218">
        <f t="shared" si="85"/>
        <v>128</v>
      </c>
      <c r="AD218">
        <f t="shared" si="86"/>
        <v>54</v>
      </c>
      <c r="AE218">
        <f t="shared" si="87"/>
        <v>74</v>
      </c>
      <c r="AF218">
        <f t="shared" si="88"/>
        <v>226</v>
      </c>
      <c r="AG218">
        <f t="shared" si="89"/>
        <v>98</v>
      </c>
      <c r="AH218">
        <f t="shared" si="90"/>
        <v>128</v>
      </c>
      <c r="AI218" t="str">
        <f t="shared" si="91"/>
        <v>344-0</v>
      </c>
      <c r="AJ218" t="str">
        <f t="shared" si="92"/>
        <v>344-1</v>
      </c>
      <c r="AK218">
        <f>INDEX(Table1[runs],MATCH(AJ218,Table1[ID],0))</f>
        <v>6</v>
      </c>
      <c r="AL218">
        <f t="shared" si="93"/>
        <v>81</v>
      </c>
      <c r="AM218">
        <f>Table1[[#This Row],[Total Runs]]^2</f>
        <v>16384</v>
      </c>
      <c r="AN218" s="2">
        <f>Table1[[#This Row],[Total RA]]^2</f>
        <v>6561</v>
      </c>
      <c r="AO218" s="2">
        <f>Table1[[#This Row],[Total Wins]]+Table1[[#This Row],[Total Losses]]</f>
        <v>21</v>
      </c>
      <c r="AP218" s="2">
        <f>Table1[[#This Row],[RS^2]]/(Table1[[#This Row],[RS^2]]+Table1[[#This Row],[RA^2]])</f>
        <v>0.71405534974940077</v>
      </c>
      <c r="AQ218" s="2">
        <f>ROUND(Table1[[#This Row],[WP]]*Table1[[#This Row],[GP]],0)</f>
        <v>15</v>
      </c>
      <c r="AR218" s="2">
        <f>Table1[[#This Row],[GP]]-Table1[[#This Row],[PyThag Win]]</f>
        <v>6</v>
      </c>
      <c r="AS218" s="2" t="str">
        <f>Table1[[#This Row],[PyThag Win]]&amp;"-"&amp;Table1[[#This Row],[Pythag Loss]]</f>
        <v>15-6</v>
      </c>
    </row>
    <row r="219" spans="1:45" x14ac:dyDescent="0.2">
      <c r="A219">
        <v>101</v>
      </c>
      <c r="B219">
        <v>16</v>
      </c>
      <c r="C219">
        <v>346</v>
      </c>
      <c r="D219" s="1">
        <v>46555</v>
      </c>
      <c r="E219">
        <v>1905</v>
      </c>
      <c r="F219">
        <v>9</v>
      </c>
      <c r="G219">
        <v>6</v>
      </c>
      <c r="H219">
        <v>8</v>
      </c>
      <c r="I219" t="s">
        <v>45</v>
      </c>
      <c r="J219" t="s">
        <v>46</v>
      </c>
      <c r="K219" t="s">
        <v>13</v>
      </c>
      <c r="L219">
        <v>0</v>
      </c>
      <c r="M219">
        <v>1</v>
      </c>
      <c r="N219" t="s">
        <v>47</v>
      </c>
      <c r="O219" t="s">
        <v>76</v>
      </c>
      <c r="P219">
        <f t="shared" si="72"/>
        <v>13</v>
      </c>
      <c r="Q219">
        <f t="shared" si="73"/>
        <v>9</v>
      </c>
      <c r="R219">
        <f t="shared" si="74"/>
        <v>4</v>
      </c>
      <c r="S219" t="str">
        <f t="shared" si="75"/>
        <v>13-9</v>
      </c>
      <c r="T219">
        <f t="shared" si="76"/>
        <v>8</v>
      </c>
      <c r="U219">
        <f t="shared" si="77"/>
        <v>2</v>
      </c>
      <c r="V219" t="str">
        <f t="shared" si="78"/>
        <v>8-2</v>
      </c>
      <c r="W219">
        <f t="shared" si="79"/>
        <v>5</v>
      </c>
      <c r="X219">
        <f t="shared" si="80"/>
        <v>7</v>
      </c>
      <c r="Y219" t="str">
        <f t="shared" si="81"/>
        <v>5-7</v>
      </c>
      <c r="Z219">
        <f t="shared" si="82"/>
        <v>201</v>
      </c>
      <c r="AA219">
        <f t="shared" si="83"/>
        <v>93</v>
      </c>
      <c r="AB219">
        <f t="shared" si="84"/>
        <v>108</v>
      </c>
      <c r="AC219">
        <f t="shared" si="85"/>
        <v>134</v>
      </c>
      <c r="AD219">
        <f t="shared" si="86"/>
        <v>54</v>
      </c>
      <c r="AE219">
        <f t="shared" si="87"/>
        <v>80</v>
      </c>
      <c r="AF219">
        <f t="shared" si="88"/>
        <v>234</v>
      </c>
      <c r="AG219">
        <f t="shared" si="89"/>
        <v>98</v>
      </c>
      <c r="AH219">
        <f t="shared" si="90"/>
        <v>136</v>
      </c>
      <c r="AI219" t="str">
        <f t="shared" si="91"/>
        <v>346-0</v>
      </c>
      <c r="AJ219" t="str">
        <f t="shared" si="92"/>
        <v>346-1</v>
      </c>
      <c r="AK219">
        <f>INDEX(Table1[runs],MATCH(AJ219,Table1[ID],0))</f>
        <v>12</v>
      </c>
      <c r="AL219">
        <f t="shared" si="93"/>
        <v>93</v>
      </c>
      <c r="AM219">
        <f>Table1[[#This Row],[Total Runs]]^2</f>
        <v>17956</v>
      </c>
      <c r="AN219" s="2">
        <f>Table1[[#This Row],[Total RA]]^2</f>
        <v>8649</v>
      </c>
      <c r="AO219" s="2">
        <f>Table1[[#This Row],[Total Wins]]+Table1[[#This Row],[Total Losses]]</f>
        <v>22</v>
      </c>
      <c r="AP219" s="2">
        <f>Table1[[#This Row],[RS^2]]/(Table1[[#This Row],[RS^2]]+Table1[[#This Row],[RA^2]])</f>
        <v>0.67491073106558919</v>
      </c>
      <c r="AQ219" s="2">
        <f>ROUND(Table1[[#This Row],[WP]]*Table1[[#This Row],[GP]],0)</f>
        <v>15</v>
      </c>
      <c r="AR219" s="2">
        <f>Table1[[#This Row],[GP]]-Table1[[#This Row],[PyThag Win]]</f>
        <v>7</v>
      </c>
      <c r="AS219" s="2" t="str">
        <f>Table1[[#This Row],[PyThag Win]]&amp;"-"&amp;Table1[[#This Row],[Pythag Loss]]</f>
        <v>15-7</v>
      </c>
    </row>
    <row r="220" spans="1:45" x14ac:dyDescent="0.2">
      <c r="A220">
        <v>101</v>
      </c>
      <c r="B220">
        <v>16</v>
      </c>
      <c r="C220">
        <v>348</v>
      </c>
      <c r="D220" s="1">
        <v>46556</v>
      </c>
      <c r="E220">
        <v>1905</v>
      </c>
      <c r="F220">
        <v>9</v>
      </c>
      <c r="G220">
        <v>2</v>
      </c>
      <c r="H220">
        <v>13</v>
      </c>
      <c r="I220" t="s">
        <v>45</v>
      </c>
      <c r="J220" t="s">
        <v>46</v>
      </c>
      <c r="K220" t="s">
        <v>13</v>
      </c>
      <c r="L220">
        <v>0</v>
      </c>
      <c r="M220">
        <v>1</v>
      </c>
      <c r="N220" t="s">
        <v>47</v>
      </c>
      <c r="O220" t="s">
        <v>76</v>
      </c>
      <c r="P220">
        <f t="shared" si="72"/>
        <v>13</v>
      </c>
      <c r="Q220">
        <f t="shared" si="73"/>
        <v>10</v>
      </c>
      <c r="R220">
        <f t="shared" si="74"/>
        <v>3</v>
      </c>
      <c r="S220" t="str">
        <f t="shared" si="75"/>
        <v>13-10</v>
      </c>
      <c r="T220">
        <f t="shared" si="76"/>
        <v>8</v>
      </c>
      <c r="U220">
        <f t="shared" si="77"/>
        <v>2</v>
      </c>
      <c r="V220" t="str">
        <f t="shared" si="78"/>
        <v>8-2</v>
      </c>
      <c r="W220">
        <f t="shared" si="79"/>
        <v>5</v>
      </c>
      <c r="X220">
        <f t="shared" si="80"/>
        <v>8</v>
      </c>
      <c r="Y220" t="str">
        <f t="shared" si="81"/>
        <v>5-8</v>
      </c>
      <c r="Z220">
        <f t="shared" si="82"/>
        <v>210</v>
      </c>
      <c r="AA220">
        <f t="shared" si="83"/>
        <v>93</v>
      </c>
      <c r="AB220">
        <f t="shared" si="84"/>
        <v>117</v>
      </c>
      <c r="AC220">
        <f t="shared" si="85"/>
        <v>136</v>
      </c>
      <c r="AD220">
        <f t="shared" si="86"/>
        <v>54</v>
      </c>
      <c r="AE220">
        <f t="shared" si="87"/>
        <v>82</v>
      </c>
      <c r="AF220">
        <f t="shared" si="88"/>
        <v>247</v>
      </c>
      <c r="AG220">
        <f t="shared" si="89"/>
        <v>98</v>
      </c>
      <c r="AH220">
        <f t="shared" si="90"/>
        <v>149</v>
      </c>
      <c r="AI220" t="str">
        <f t="shared" si="91"/>
        <v>348-0</v>
      </c>
      <c r="AJ220" t="str">
        <f t="shared" si="92"/>
        <v>348-1</v>
      </c>
      <c r="AK220">
        <f>INDEX(Table1[runs],MATCH(AJ220,Table1[ID],0))</f>
        <v>5</v>
      </c>
      <c r="AL220">
        <f t="shared" si="93"/>
        <v>98</v>
      </c>
      <c r="AM220">
        <f>Table1[[#This Row],[Total Runs]]^2</f>
        <v>18496</v>
      </c>
      <c r="AN220" s="2">
        <f>Table1[[#This Row],[Total RA]]^2</f>
        <v>9604</v>
      </c>
      <c r="AO220" s="2">
        <f>Table1[[#This Row],[Total Wins]]+Table1[[#This Row],[Total Losses]]</f>
        <v>23</v>
      </c>
      <c r="AP220" s="2">
        <f>Table1[[#This Row],[RS^2]]/(Table1[[#This Row],[RS^2]]+Table1[[#This Row],[RA^2]])</f>
        <v>0.658220640569395</v>
      </c>
      <c r="AQ220" s="2">
        <f>ROUND(Table1[[#This Row],[WP]]*Table1[[#This Row],[GP]],0)</f>
        <v>15</v>
      </c>
      <c r="AR220" s="2">
        <f>Table1[[#This Row],[GP]]-Table1[[#This Row],[PyThag Win]]</f>
        <v>8</v>
      </c>
      <c r="AS220" s="2" t="str">
        <f>Table1[[#This Row],[PyThag Win]]&amp;"-"&amp;Table1[[#This Row],[Pythag Loss]]</f>
        <v>15-8</v>
      </c>
    </row>
    <row r="221" spans="1:45" x14ac:dyDescent="0.2">
      <c r="A221">
        <v>101</v>
      </c>
      <c r="B221">
        <v>19</v>
      </c>
      <c r="C221">
        <v>302</v>
      </c>
      <c r="D221" s="1">
        <v>46523</v>
      </c>
      <c r="E221">
        <v>1905</v>
      </c>
      <c r="F221">
        <v>9</v>
      </c>
      <c r="G221">
        <v>2</v>
      </c>
      <c r="H221">
        <v>6</v>
      </c>
      <c r="I221" t="s">
        <v>48</v>
      </c>
      <c r="J221" t="s">
        <v>49</v>
      </c>
      <c r="K221" t="s">
        <v>12</v>
      </c>
      <c r="L221">
        <v>1</v>
      </c>
      <c r="M221">
        <v>0</v>
      </c>
      <c r="N221" t="s">
        <v>47</v>
      </c>
      <c r="O221" t="s">
        <v>76</v>
      </c>
      <c r="P221">
        <f t="shared" si="72"/>
        <v>1</v>
      </c>
      <c r="Q221">
        <f t="shared" si="73"/>
        <v>0</v>
      </c>
      <c r="R221">
        <f t="shared" si="74"/>
        <v>1</v>
      </c>
      <c r="S221" t="str">
        <f t="shared" si="75"/>
        <v>1-0</v>
      </c>
      <c r="T221">
        <f t="shared" si="76"/>
        <v>1</v>
      </c>
      <c r="U221">
        <f t="shared" si="77"/>
        <v>0</v>
      </c>
      <c r="V221" t="str">
        <f t="shared" si="78"/>
        <v>1-0</v>
      </c>
      <c r="W221">
        <f t="shared" si="79"/>
        <v>0</v>
      </c>
      <c r="X221">
        <f t="shared" si="80"/>
        <v>0</v>
      </c>
      <c r="Y221" t="str">
        <f t="shared" si="81"/>
        <v>0-0</v>
      </c>
      <c r="Z221">
        <f t="shared" si="82"/>
        <v>9</v>
      </c>
      <c r="AA221">
        <f t="shared" si="83"/>
        <v>9</v>
      </c>
      <c r="AB221">
        <f t="shared" si="84"/>
        <v>0</v>
      </c>
      <c r="AC221">
        <f t="shared" si="85"/>
        <v>2</v>
      </c>
      <c r="AD221">
        <f t="shared" si="86"/>
        <v>2</v>
      </c>
      <c r="AE221">
        <f t="shared" si="87"/>
        <v>0</v>
      </c>
      <c r="AF221">
        <f t="shared" si="88"/>
        <v>6</v>
      </c>
      <c r="AG221">
        <f t="shared" si="89"/>
        <v>6</v>
      </c>
      <c r="AH221">
        <f t="shared" si="90"/>
        <v>0</v>
      </c>
      <c r="AI221" t="str">
        <f t="shared" si="91"/>
        <v>302-1</v>
      </c>
      <c r="AJ221" t="str">
        <f t="shared" si="92"/>
        <v>302-0</v>
      </c>
      <c r="AK221">
        <f>INDEX(Table1[runs],MATCH(AJ221,Table1[ID],0))</f>
        <v>1</v>
      </c>
      <c r="AL221">
        <f t="shared" si="93"/>
        <v>1</v>
      </c>
      <c r="AM221">
        <f>Table1[[#This Row],[Total Runs]]^2</f>
        <v>4</v>
      </c>
      <c r="AN221" s="2">
        <f>Table1[[#This Row],[Total RA]]^2</f>
        <v>1</v>
      </c>
      <c r="AO221" s="2">
        <f>Table1[[#This Row],[Total Wins]]+Table1[[#This Row],[Total Losses]]</f>
        <v>1</v>
      </c>
      <c r="AP221" s="2">
        <f>Table1[[#This Row],[RS^2]]/(Table1[[#This Row],[RS^2]]+Table1[[#This Row],[RA^2]])</f>
        <v>0.8</v>
      </c>
      <c r="AQ221" s="2">
        <f>ROUND(Table1[[#This Row],[WP]]*Table1[[#This Row],[GP]],0)</f>
        <v>1</v>
      </c>
      <c r="AR221" s="2">
        <f>Table1[[#This Row],[GP]]-Table1[[#This Row],[PyThag Win]]</f>
        <v>0</v>
      </c>
      <c r="AS221" s="2" t="str">
        <f>Table1[[#This Row],[PyThag Win]]&amp;"-"&amp;Table1[[#This Row],[Pythag Loss]]</f>
        <v>1-0</v>
      </c>
    </row>
    <row r="222" spans="1:45" x14ac:dyDescent="0.2">
      <c r="A222">
        <v>101</v>
      </c>
      <c r="B222">
        <v>19</v>
      </c>
      <c r="C222">
        <v>304</v>
      </c>
      <c r="D222" s="1">
        <v>46524</v>
      </c>
      <c r="E222">
        <v>1905</v>
      </c>
      <c r="F222">
        <v>9</v>
      </c>
      <c r="G222">
        <v>3</v>
      </c>
      <c r="H222">
        <v>6</v>
      </c>
      <c r="I222" t="s">
        <v>48</v>
      </c>
      <c r="J222" t="s">
        <v>49</v>
      </c>
      <c r="K222" t="s">
        <v>12</v>
      </c>
      <c r="L222">
        <v>0</v>
      </c>
      <c r="M222">
        <v>1</v>
      </c>
      <c r="N222" t="s">
        <v>47</v>
      </c>
      <c r="O222" t="s">
        <v>76</v>
      </c>
      <c r="P222">
        <f t="shared" si="72"/>
        <v>1</v>
      </c>
      <c r="Q222">
        <f t="shared" si="73"/>
        <v>1</v>
      </c>
      <c r="R222">
        <f t="shared" si="74"/>
        <v>0</v>
      </c>
      <c r="S222" t="str">
        <f t="shared" si="75"/>
        <v>1-1</v>
      </c>
      <c r="T222">
        <f t="shared" si="76"/>
        <v>1</v>
      </c>
      <c r="U222">
        <f t="shared" si="77"/>
        <v>1</v>
      </c>
      <c r="V222" t="str">
        <f t="shared" si="78"/>
        <v>1-1</v>
      </c>
      <c r="W222">
        <f t="shared" si="79"/>
        <v>0</v>
      </c>
      <c r="X222">
        <f t="shared" si="80"/>
        <v>0</v>
      </c>
      <c r="Y222" t="str">
        <f t="shared" si="81"/>
        <v>0-0</v>
      </c>
      <c r="Z222">
        <f t="shared" si="82"/>
        <v>18</v>
      </c>
      <c r="AA222">
        <f t="shared" si="83"/>
        <v>18</v>
      </c>
      <c r="AB222">
        <f t="shared" si="84"/>
        <v>0</v>
      </c>
      <c r="AC222">
        <f t="shared" si="85"/>
        <v>5</v>
      </c>
      <c r="AD222">
        <f t="shared" si="86"/>
        <v>5</v>
      </c>
      <c r="AE222">
        <f t="shared" si="87"/>
        <v>0</v>
      </c>
      <c r="AF222">
        <f t="shared" si="88"/>
        <v>12</v>
      </c>
      <c r="AG222">
        <f t="shared" si="89"/>
        <v>12</v>
      </c>
      <c r="AH222">
        <f t="shared" si="90"/>
        <v>0</v>
      </c>
      <c r="AI222" t="str">
        <f t="shared" si="91"/>
        <v>304-0</v>
      </c>
      <c r="AJ222" t="str">
        <f t="shared" si="92"/>
        <v>304-1</v>
      </c>
      <c r="AK222">
        <f>INDEX(Table1[runs],MATCH(AJ222,Table1[ID],0))</f>
        <v>6</v>
      </c>
      <c r="AL222">
        <f t="shared" si="93"/>
        <v>7</v>
      </c>
      <c r="AM222">
        <f>Table1[[#This Row],[Total Runs]]^2</f>
        <v>25</v>
      </c>
      <c r="AN222" s="2">
        <f>Table1[[#This Row],[Total RA]]^2</f>
        <v>49</v>
      </c>
      <c r="AO222" s="2">
        <f>Table1[[#This Row],[Total Wins]]+Table1[[#This Row],[Total Losses]]</f>
        <v>2</v>
      </c>
      <c r="AP222" s="2">
        <f>Table1[[#This Row],[RS^2]]/(Table1[[#This Row],[RS^2]]+Table1[[#This Row],[RA^2]])</f>
        <v>0.33783783783783783</v>
      </c>
      <c r="AQ222" s="2">
        <f>ROUND(Table1[[#This Row],[WP]]*Table1[[#This Row],[GP]],0)</f>
        <v>1</v>
      </c>
      <c r="AR222" s="2">
        <f>Table1[[#This Row],[GP]]-Table1[[#This Row],[PyThag Win]]</f>
        <v>1</v>
      </c>
      <c r="AS222" s="2" t="str">
        <f>Table1[[#This Row],[PyThag Win]]&amp;"-"&amp;Table1[[#This Row],[Pythag Loss]]</f>
        <v>1-1</v>
      </c>
    </row>
    <row r="223" spans="1:45" x14ac:dyDescent="0.2">
      <c r="A223">
        <v>101</v>
      </c>
      <c r="B223">
        <v>19</v>
      </c>
      <c r="C223">
        <v>306</v>
      </c>
      <c r="D223" s="1">
        <v>46525</v>
      </c>
      <c r="E223">
        <v>1905</v>
      </c>
      <c r="F223">
        <v>9</v>
      </c>
      <c r="G223">
        <v>7</v>
      </c>
      <c r="H223">
        <v>14</v>
      </c>
      <c r="I223" t="s">
        <v>48</v>
      </c>
      <c r="J223" t="s">
        <v>49</v>
      </c>
      <c r="K223" t="s">
        <v>12</v>
      </c>
      <c r="L223">
        <v>1</v>
      </c>
      <c r="M223">
        <v>0</v>
      </c>
      <c r="N223" t="s">
        <v>47</v>
      </c>
      <c r="O223" t="s">
        <v>76</v>
      </c>
      <c r="P223">
        <f t="shared" si="72"/>
        <v>2</v>
      </c>
      <c r="Q223">
        <f t="shared" si="73"/>
        <v>1</v>
      </c>
      <c r="R223">
        <f t="shared" si="74"/>
        <v>1</v>
      </c>
      <c r="S223" t="str">
        <f t="shared" si="75"/>
        <v>2-1</v>
      </c>
      <c r="T223">
        <f t="shared" si="76"/>
        <v>2</v>
      </c>
      <c r="U223">
        <f t="shared" si="77"/>
        <v>1</v>
      </c>
      <c r="V223" t="str">
        <f t="shared" si="78"/>
        <v>2-1</v>
      </c>
      <c r="W223">
        <f t="shared" si="79"/>
        <v>0</v>
      </c>
      <c r="X223">
        <f t="shared" si="80"/>
        <v>0</v>
      </c>
      <c r="Y223" t="str">
        <f t="shared" si="81"/>
        <v>0-0</v>
      </c>
      <c r="Z223">
        <f t="shared" si="82"/>
        <v>27</v>
      </c>
      <c r="AA223">
        <f t="shared" si="83"/>
        <v>27</v>
      </c>
      <c r="AB223">
        <f t="shared" si="84"/>
        <v>0</v>
      </c>
      <c r="AC223">
        <f t="shared" si="85"/>
        <v>12</v>
      </c>
      <c r="AD223">
        <f t="shared" si="86"/>
        <v>12</v>
      </c>
      <c r="AE223">
        <f t="shared" si="87"/>
        <v>0</v>
      </c>
      <c r="AF223">
        <f t="shared" si="88"/>
        <v>26</v>
      </c>
      <c r="AG223">
        <f t="shared" si="89"/>
        <v>26</v>
      </c>
      <c r="AH223">
        <f t="shared" si="90"/>
        <v>0</v>
      </c>
      <c r="AI223" t="str">
        <f t="shared" si="91"/>
        <v>306-1</v>
      </c>
      <c r="AJ223" t="str">
        <f t="shared" si="92"/>
        <v>306-0</v>
      </c>
      <c r="AK223">
        <f>INDEX(Table1[runs],MATCH(AJ223,Table1[ID],0))</f>
        <v>4</v>
      </c>
      <c r="AL223">
        <f t="shared" si="93"/>
        <v>11</v>
      </c>
      <c r="AM223">
        <f>Table1[[#This Row],[Total Runs]]^2</f>
        <v>144</v>
      </c>
      <c r="AN223" s="2">
        <f>Table1[[#This Row],[Total RA]]^2</f>
        <v>121</v>
      </c>
      <c r="AO223" s="2">
        <f>Table1[[#This Row],[Total Wins]]+Table1[[#This Row],[Total Losses]]</f>
        <v>3</v>
      </c>
      <c r="AP223" s="2">
        <f>Table1[[#This Row],[RS^2]]/(Table1[[#This Row],[RS^2]]+Table1[[#This Row],[RA^2]])</f>
        <v>0.54339622641509433</v>
      </c>
      <c r="AQ223" s="2">
        <f>ROUND(Table1[[#This Row],[WP]]*Table1[[#This Row],[GP]],0)</f>
        <v>2</v>
      </c>
      <c r="AR223" s="2">
        <f>Table1[[#This Row],[GP]]-Table1[[#This Row],[PyThag Win]]</f>
        <v>1</v>
      </c>
      <c r="AS223" s="2" t="str">
        <f>Table1[[#This Row],[PyThag Win]]&amp;"-"&amp;Table1[[#This Row],[Pythag Loss]]</f>
        <v>2-1</v>
      </c>
    </row>
    <row r="224" spans="1:45" x14ac:dyDescent="0.2">
      <c r="A224">
        <v>101</v>
      </c>
      <c r="B224">
        <v>19</v>
      </c>
      <c r="C224">
        <v>308</v>
      </c>
      <c r="D224" s="1">
        <v>46526</v>
      </c>
      <c r="E224">
        <v>1905</v>
      </c>
      <c r="F224">
        <v>9</v>
      </c>
      <c r="G224">
        <v>10</v>
      </c>
      <c r="H224">
        <v>12</v>
      </c>
      <c r="I224" t="s">
        <v>48</v>
      </c>
      <c r="J224" t="s">
        <v>49</v>
      </c>
      <c r="K224" t="s">
        <v>12</v>
      </c>
      <c r="L224">
        <v>1</v>
      </c>
      <c r="M224">
        <v>0</v>
      </c>
      <c r="N224" t="s">
        <v>47</v>
      </c>
      <c r="O224" t="s">
        <v>76</v>
      </c>
      <c r="P224">
        <f t="shared" si="72"/>
        <v>3</v>
      </c>
      <c r="Q224">
        <f t="shared" si="73"/>
        <v>1</v>
      </c>
      <c r="R224">
        <f t="shared" si="74"/>
        <v>2</v>
      </c>
      <c r="S224" t="str">
        <f t="shared" si="75"/>
        <v>3-1</v>
      </c>
      <c r="T224">
        <f t="shared" si="76"/>
        <v>3</v>
      </c>
      <c r="U224">
        <f t="shared" si="77"/>
        <v>1</v>
      </c>
      <c r="V224" t="str">
        <f t="shared" si="78"/>
        <v>3-1</v>
      </c>
      <c r="W224">
        <f t="shared" si="79"/>
        <v>0</v>
      </c>
      <c r="X224">
        <f t="shared" si="80"/>
        <v>0</v>
      </c>
      <c r="Y224" t="str">
        <f t="shared" si="81"/>
        <v>0-0</v>
      </c>
      <c r="Z224">
        <f t="shared" si="82"/>
        <v>36</v>
      </c>
      <c r="AA224">
        <f t="shared" si="83"/>
        <v>36</v>
      </c>
      <c r="AB224">
        <f t="shared" si="84"/>
        <v>0</v>
      </c>
      <c r="AC224">
        <f t="shared" si="85"/>
        <v>22</v>
      </c>
      <c r="AD224">
        <f t="shared" si="86"/>
        <v>22</v>
      </c>
      <c r="AE224">
        <f t="shared" si="87"/>
        <v>0</v>
      </c>
      <c r="AF224">
        <f t="shared" si="88"/>
        <v>38</v>
      </c>
      <c r="AG224">
        <f t="shared" si="89"/>
        <v>38</v>
      </c>
      <c r="AH224">
        <f t="shared" si="90"/>
        <v>0</v>
      </c>
      <c r="AI224" t="str">
        <f t="shared" si="91"/>
        <v>308-1</v>
      </c>
      <c r="AJ224" t="str">
        <f t="shared" si="92"/>
        <v>308-0</v>
      </c>
      <c r="AK224">
        <f>INDEX(Table1[runs],MATCH(AJ224,Table1[ID],0))</f>
        <v>4</v>
      </c>
      <c r="AL224">
        <f t="shared" si="93"/>
        <v>15</v>
      </c>
      <c r="AM224">
        <f>Table1[[#This Row],[Total Runs]]^2</f>
        <v>484</v>
      </c>
      <c r="AN224" s="2">
        <f>Table1[[#This Row],[Total RA]]^2</f>
        <v>225</v>
      </c>
      <c r="AO224" s="2">
        <f>Table1[[#This Row],[Total Wins]]+Table1[[#This Row],[Total Losses]]</f>
        <v>4</v>
      </c>
      <c r="AP224" s="2">
        <f>Table1[[#This Row],[RS^2]]/(Table1[[#This Row],[RS^2]]+Table1[[#This Row],[RA^2]])</f>
        <v>0.68265162200282092</v>
      </c>
      <c r="AQ224" s="2">
        <f>ROUND(Table1[[#This Row],[WP]]*Table1[[#This Row],[GP]],0)</f>
        <v>3</v>
      </c>
      <c r="AR224" s="2">
        <f>Table1[[#This Row],[GP]]-Table1[[#This Row],[PyThag Win]]</f>
        <v>1</v>
      </c>
      <c r="AS224" s="2" t="str">
        <f>Table1[[#This Row],[PyThag Win]]&amp;"-"&amp;Table1[[#This Row],[Pythag Loss]]</f>
        <v>3-1</v>
      </c>
    </row>
    <row r="225" spans="1:45" x14ac:dyDescent="0.2">
      <c r="A225">
        <v>101</v>
      </c>
      <c r="B225">
        <v>19</v>
      </c>
      <c r="C225">
        <v>311</v>
      </c>
      <c r="D225" s="1">
        <v>46529</v>
      </c>
      <c r="E225">
        <v>1905</v>
      </c>
      <c r="F225">
        <v>9</v>
      </c>
      <c r="G225">
        <v>10</v>
      </c>
      <c r="H225">
        <v>16</v>
      </c>
      <c r="I225" t="s">
        <v>48</v>
      </c>
      <c r="J225" t="s">
        <v>49</v>
      </c>
      <c r="K225" t="s">
        <v>12</v>
      </c>
      <c r="L225">
        <v>1</v>
      </c>
      <c r="M225">
        <v>0</v>
      </c>
      <c r="N225" t="s">
        <v>47</v>
      </c>
      <c r="O225" t="s">
        <v>76</v>
      </c>
      <c r="P225">
        <f t="shared" si="72"/>
        <v>4</v>
      </c>
      <c r="Q225">
        <f t="shared" si="73"/>
        <v>1</v>
      </c>
      <c r="R225">
        <f t="shared" si="74"/>
        <v>3</v>
      </c>
      <c r="S225" t="str">
        <f t="shared" si="75"/>
        <v>4-1</v>
      </c>
      <c r="T225">
        <f t="shared" si="76"/>
        <v>4</v>
      </c>
      <c r="U225">
        <f t="shared" si="77"/>
        <v>1</v>
      </c>
      <c r="V225" t="str">
        <f t="shared" si="78"/>
        <v>4-1</v>
      </c>
      <c r="W225">
        <f t="shared" si="79"/>
        <v>0</v>
      </c>
      <c r="X225">
        <f t="shared" si="80"/>
        <v>0</v>
      </c>
      <c r="Y225" t="str">
        <f t="shared" si="81"/>
        <v>0-0</v>
      </c>
      <c r="Z225">
        <f t="shared" si="82"/>
        <v>45</v>
      </c>
      <c r="AA225">
        <f t="shared" si="83"/>
        <v>45</v>
      </c>
      <c r="AB225">
        <f t="shared" si="84"/>
        <v>0</v>
      </c>
      <c r="AC225">
        <f t="shared" si="85"/>
        <v>32</v>
      </c>
      <c r="AD225">
        <f t="shared" si="86"/>
        <v>32</v>
      </c>
      <c r="AE225">
        <f t="shared" si="87"/>
        <v>0</v>
      </c>
      <c r="AF225">
        <f t="shared" si="88"/>
        <v>54</v>
      </c>
      <c r="AG225">
        <f t="shared" si="89"/>
        <v>54</v>
      </c>
      <c r="AH225">
        <f t="shared" si="90"/>
        <v>0</v>
      </c>
      <c r="AI225" t="str">
        <f t="shared" si="91"/>
        <v>311-1</v>
      </c>
      <c r="AJ225" t="str">
        <f t="shared" si="92"/>
        <v>311-0</v>
      </c>
      <c r="AK225">
        <f>INDEX(Table1[runs],MATCH(AJ225,Table1[ID],0))</f>
        <v>9</v>
      </c>
      <c r="AL225">
        <f t="shared" si="93"/>
        <v>24</v>
      </c>
      <c r="AM225">
        <f>Table1[[#This Row],[Total Runs]]^2</f>
        <v>1024</v>
      </c>
      <c r="AN225" s="2">
        <f>Table1[[#This Row],[Total RA]]^2</f>
        <v>576</v>
      </c>
      <c r="AO225" s="2">
        <f>Table1[[#This Row],[Total Wins]]+Table1[[#This Row],[Total Losses]]</f>
        <v>5</v>
      </c>
      <c r="AP225" s="2">
        <f>Table1[[#This Row],[RS^2]]/(Table1[[#This Row],[RS^2]]+Table1[[#This Row],[RA^2]])</f>
        <v>0.64</v>
      </c>
      <c r="AQ225" s="2">
        <f>ROUND(Table1[[#This Row],[WP]]*Table1[[#This Row],[GP]],0)</f>
        <v>3</v>
      </c>
      <c r="AR225" s="2">
        <f>Table1[[#This Row],[GP]]-Table1[[#This Row],[PyThag Win]]</f>
        <v>2</v>
      </c>
      <c r="AS225" s="2" t="str">
        <f>Table1[[#This Row],[PyThag Win]]&amp;"-"&amp;Table1[[#This Row],[Pythag Loss]]</f>
        <v>3-2</v>
      </c>
    </row>
    <row r="226" spans="1:45" x14ac:dyDescent="0.2">
      <c r="A226">
        <v>101</v>
      </c>
      <c r="B226">
        <v>19</v>
      </c>
      <c r="C226">
        <v>313</v>
      </c>
      <c r="D226" s="1">
        <v>46530</v>
      </c>
      <c r="E226">
        <v>1905</v>
      </c>
      <c r="F226">
        <v>9</v>
      </c>
      <c r="G226">
        <v>9</v>
      </c>
      <c r="H226">
        <v>16</v>
      </c>
      <c r="I226" t="s">
        <v>48</v>
      </c>
      <c r="J226" t="s">
        <v>49</v>
      </c>
      <c r="K226" t="s">
        <v>12</v>
      </c>
      <c r="L226">
        <v>1</v>
      </c>
      <c r="M226">
        <v>0</v>
      </c>
      <c r="N226" t="s">
        <v>47</v>
      </c>
      <c r="O226" t="s">
        <v>76</v>
      </c>
      <c r="P226">
        <f t="shared" si="72"/>
        <v>5</v>
      </c>
      <c r="Q226">
        <f t="shared" si="73"/>
        <v>1</v>
      </c>
      <c r="R226">
        <f t="shared" si="74"/>
        <v>4</v>
      </c>
      <c r="S226" t="str">
        <f t="shared" si="75"/>
        <v>5-1</v>
      </c>
      <c r="T226">
        <f t="shared" si="76"/>
        <v>5</v>
      </c>
      <c r="U226">
        <f t="shared" si="77"/>
        <v>1</v>
      </c>
      <c r="V226" t="str">
        <f t="shared" si="78"/>
        <v>5-1</v>
      </c>
      <c r="W226">
        <f t="shared" si="79"/>
        <v>0</v>
      </c>
      <c r="X226">
        <f t="shared" si="80"/>
        <v>0</v>
      </c>
      <c r="Y226" t="str">
        <f t="shared" si="81"/>
        <v>0-0</v>
      </c>
      <c r="Z226">
        <f t="shared" si="82"/>
        <v>54</v>
      </c>
      <c r="AA226">
        <f t="shared" si="83"/>
        <v>54</v>
      </c>
      <c r="AB226">
        <f t="shared" si="84"/>
        <v>0</v>
      </c>
      <c r="AC226">
        <f t="shared" si="85"/>
        <v>41</v>
      </c>
      <c r="AD226">
        <f t="shared" si="86"/>
        <v>41</v>
      </c>
      <c r="AE226">
        <f t="shared" si="87"/>
        <v>0</v>
      </c>
      <c r="AF226">
        <f t="shared" si="88"/>
        <v>70</v>
      </c>
      <c r="AG226">
        <f t="shared" si="89"/>
        <v>70</v>
      </c>
      <c r="AH226">
        <f t="shared" si="90"/>
        <v>0</v>
      </c>
      <c r="AI226" t="str">
        <f t="shared" si="91"/>
        <v>313-1</v>
      </c>
      <c r="AJ226" t="str">
        <f t="shared" si="92"/>
        <v>313-0</v>
      </c>
      <c r="AK226">
        <f>INDEX(Table1[runs],MATCH(AJ226,Table1[ID],0))</f>
        <v>5</v>
      </c>
      <c r="AL226">
        <f t="shared" si="93"/>
        <v>29</v>
      </c>
      <c r="AM226">
        <f>Table1[[#This Row],[Total Runs]]^2</f>
        <v>1681</v>
      </c>
      <c r="AN226" s="2">
        <f>Table1[[#This Row],[Total RA]]^2</f>
        <v>841</v>
      </c>
      <c r="AO226" s="2">
        <f>Table1[[#This Row],[Total Wins]]+Table1[[#This Row],[Total Losses]]</f>
        <v>6</v>
      </c>
      <c r="AP226" s="2">
        <f>Table1[[#This Row],[RS^2]]/(Table1[[#This Row],[RS^2]]+Table1[[#This Row],[RA^2]])</f>
        <v>0.66653449643140361</v>
      </c>
      <c r="AQ226" s="2">
        <f>ROUND(Table1[[#This Row],[WP]]*Table1[[#This Row],[GP]],0)</f>
        <v>4</v>
      </c>
      <c r="AR226" s="2">
        <f>Table1[[#This Row],[GP]]-Table1[[#This Row],[PyThag Win]]</f>
        <v>2</v>
      </c>
      <c r="AS226" s="2" t="str">
        <f>Table1[[#This Row],[PyThag Win]]&amp;"-"&amp;Table1[[#This Row],[Pythag Loss]]</f>
        <v>4-2</v>
      </c>
    </row>
    <row r="227" spans="1:45" x14ac:dyDescent="0.2">
      <c r="A227">
        <v>101</v>
      </c>
      <c r="B227">
        <v>19</v>
      </c>
      <c r="C227">
        <v>315</v>
      </c>
      <c r="D227" s="1">
        <v>46531</v>
      </c>
      <c r="E227">
        <v>1905</v>
      </c>
      <c r="F227">
        <v>9</v>
      </c>
      <c r="G227">
        <v>0</v>
      </c>
      <c r="H227">
        <v>5</v>
      </c>
      <c r="I227" t="s">
        <v>48</v>
      </c>
      <c r="J227" t="s">
        <v>49</v>
      </c>
      <c r="K227" t="s">
        <v>12</v>
      </c>
      <c r="L227">
        <v>0</v>
      </c>
      <c r="M227">
        <v>1</v>
      </c>
      <c r="N227" t="s">
        <v>47</v>
      </c>
      <c r="O227" t="s">
        <v>76</v>
      </c>
      <c r="P227">
        <f t="shared" si="72"/>
        <v>5</v>
      </c>
      <c r="Q227">
        <f t="shared" si="73"/>
        <v>2</v>
      </c>
      <c r="R227">
        <f t="shared" si="74"/>
        <v>3</v>
      </c>
      <c r="S227" t="str">
        <f t="shared" si="75"/>
        <v>5-2</v>
      </c>
      <c r="T227">
        <f t="shared" si="76"/>
        <v>5</v>
      </c>
      <c r="U227">
        <f t="shared" si="77"/>
        <v>2</v>
      </c>
      <c r="V227" t="str">
        <f t="shared" si="78"/>
        <v>5-2</v>
      </c>
      <c r="W227">
        <f t="shared" si="79"/>
        <v>0</v>
      </c>
      <c r="X227">
        <f t="shared" si="80"/>
        <v>0</v>
      </c>
      <c r="Y227" t="str">
        <f t="shared" si="81"/>
        <v>0-0</v>
      </c>
      <c r="Z227">
        <f t="shared" si="82"/>
        <v>63</v>
      </c>
      <c r="AA227">
        <f t="shared" si="83"/>
        <v>63</v>
      </c>
      <c r="AB227">
        <f t="shared" si="84"/>
        <v>0</v>
      </c>
      <c r="AC227">
        <f t="shared" si="85"/>
        <v>41</v>
      </c>
      <c r="AD227">
        <f t="shared" si="86"/>
        <v>41</v>
      </c>
      <c r="AE227">
        <f t="shared" si="87"/>
        <v>0</v>
      </c>
      <c r="AF227">
        <f t="shared" si="88"/>
        <v>75</v>
      </c>
      <c r="AG227">
        <f t="shared" si="89"/>
        <v>75</v>
      </c>
      <c r="AH227">
        <f t="shared" si="90"/>
        <v>0</v>
      </c>
      <c r="AI227" t="str">
        <f t="shared" si="91"/>
        <v>315-0</v>
      </c>
      <c r="AJ227" t="str">
        <f t="shared" si="92"/>
        <v>315-1</v>
      </c>
      <c r="AK227">
        <f>INDEX(Table1[runs],MATCH(AJ227,Table1[ID],0))</f>
        <v>5</v>
      </c>
      <c r="AL227">
        <f t="shared" si="93"/>
        <v>34</v>
      </c>
      <c r="AM227">
        <f>Table1[[#This Row],[Total Runs]]^2</f>
        <v>1681</v>
      </c>
      <c r="AN227" s="2">
        <f>Table1[[#This Row],[Total RA]]^2</f>
        <v>1156</v>
      </c>
      <c r="AO227" s="2">
        <f>Table1[[#This Row],[Total Wins]]+Table1[[#This Row],[Total Losses]]</f>
        <v>7</v>
      </c>
      <c r="AP227" s="2">
        <f>Table1[[#This Row],[RS^2]]/(Table1[[#This Row],[RS^2]]+Table1[[#This Row],[RA^2]])</f>
        <v>0.59252731758900246</v>
      </c>
      <c r="AQ227" s="2">
        <f>ROUND(Table1[[#This Row],[WP]]*Table1[[#This Row],[GP]],0)</f>
        <v>4</v>
      </c>
      <c r="AR227" s="2">
        <f>Table1[[#This Row],[GP]]-Table1[[#This Row],[PyThag Win]]</f>
        <v>3</v>
      </c>
      <c r="AS227" s="2" t="str">
        <f>Table1[[#This Row],[PyThag Win]]&amp;"-"&amp;Table1[[#This Row],[Pythag Loss]]</f>
        <v>4-3</v>
      </c>
    </row>
    <row r="228" spans="1:45" x14ac:dyDescent="0.2">
      <c r="A228">
        <v>101</v>
      </c>
      <c r="B228">
        <v>19</v>
      </c>
      <c r="C228">
        <v>317</v>
      </c>
      <c r="D228" s="1">
        <v>46533</v>
      </c>
      <c r="E228">
        <v>1905</v>
      </c>
      <c r="F228">
        <v>9</v>
      </c>
      <c r="G228">
        <v>2</v>
      </c>
      <c r="H228">
        <v>7</v>
      </c>
      <c r="I228" t="s">
        <v>48</v>
      </c>
      <c r="J228" t="s">
        <v>49</v>
      </c>
      <c r="K228" t="s">
        <v>13</v>
      </c>
      <c r="L228">
        <v>0</v>
      </c>
      <c r="M228">
        <v>1</v>
      </c>
      <c r="N228" t="s">
        <v>47</v>
      </c>
      <c r="O228" t="s">
        <v>76</v>
      </c>
      <c r="P228">
        <f t="shared" si="72"/>
        <v>5</v>
      </c>
      <c r="Q228">
        <f t="shared" si="73"/>
        <v>3</v>
      </c>
      <c r="R228">
        <f t="shared" si="74"/>
        <v>2</v>
      </c>
      <c r="S228" t="str">
        <f t="shared" si="75"/>
        <v>5-3</v>
      </c>
      <c r="T228">
        <f t="shared" si="76"/>
        <v>5</v>
      </c>
      <c r="U228">
        <f t="shared" si="77"/>
        <v>2</v>
      </c>
      <c r="V228" t="str">
        <f t="shared" si="78"/>
        <v>5-2</v>
      </c>
      <c r="W228">
        <f t="shared" si="79"/>
        <v>0</v>
      </c>
      <c r="X228">
        <f t="shared" si="80"/>
        <v>1</v>
      </c>
      <c r="Y228" t="str">
        <f t="shared" si="81"/>
        <v>0-1</v>
      </c>
      <c r="Z228">
        <f t="shared" si="82"/>
        <v>72</v>
      </c>
      <c r="AA228">
        <f t="shared" si="83"/>
        <v>63</v>
      </c>
      <c r="AB228">
        <f t="shared" si="84"/>
        <v>9</v>
      </c>
      <c r="AC228">
        <f t="shared" si="85"/>
        <v>43</v>
      </c>
      <c r="AD228">
        <f t="shared" si="86"/>
        <v>41</v>
      </c>
      <c r="AE228">
        <f t="shared" si="87"/>
        <v>2</v>
      </c>
      <c r="AF228">
        <f t="shared" si="88"/>
        <v>82</v>
      </c>
      <c r="AG228">
        <f t="shared" si="89"/>
        <v>75</v>
      </c>
      <c r="AH228">
        <f t="shared" si="90"/>
        <v>7</v>
      </c>
      <c r="AI228" t="str">
        <f t="shared" si="91"/>
        <v>317-0</v>
      </c>
      <c r="AJ228" t="str">
        <f t="shared" si="92"/>
        <v>317-1</v>
      </c>
      <c r="AK228">
        <f>INDEX(Table1[runs],MATCH(AJ228,Table1[ID],0))</f>
        <v>3</v>
      </c>
      <c r="AL228">
        <f t="shared" si="93"/>
        <v>37</v>
      </c>
      <c r="AM228">
        <f>Table1[[#This Row],[Total Runs]]^2</f>
        <v>1849</v>
      </c>
      <c r="AN228" s="2">
        <f>Table1[[#This Row],[Total RA]]^2</f>
        <v>1369</v>
      </c>
      <c r="AO228" s="2">
        <f>Table1[[#This Row],[Total Wins]]+Table1[[#This Row],[Total Losses]]</f>
        <v>8</v>
      </c>
      <c r="AP228" s="2">
        <f>Table1[[#This Row],[RS^2]]/(Table1[[#This Row],[RS^2]]+Table1[[#This Row],[RA^2]])</f>
        <v>0.57458048477315105</v>
      </c>
      <c r="AQ228" s="2">
        <f>ROUND(Table1[[#This Row],[WP]]*Table1[[#This Row],[GP]],0)</f>
        <v>5</v>
      </c>
      <c r="AR228" s="2">
        <f>Table1[[#This Row],[GP]]-Table1[[#This Row],[PyThag Win]]</f>
        <v>3</v>
      </c>
      <c r="AS228" s="2" t="str">
        <f>Table1[[#This Row],[PyThag Win]]&amp;"-"&amp;Table1[[#This Row],[Pythag Loss]]</f>
        <v>5-3</v>
      </c>
    </row>
    <row r="229" spans="1:45" x14ac:dyDescent="0.2">
      <c r="A229">
        <v>101</v>
      </c>
      <c r="B229">
        <v>19</v>
      </c>
      <c r="C229">
        <v>318</v>
      </c>
      <c r="D229" s="1">
        <v>46534</v>
      </c>
      <c r="E229">
        <v>1905</v>
      </c>
      <c r="F229">
        <v>12</v>
      </c>
      <c r="G229">
        <v>6</v>
      </c>
      <c r="H229">
        <v>7</v>
      </c>
      <c r="I229" t="s">
        <v>48</v>
      </c>
      <c r="J229" t="s">
        <v>49</v>
      </c>
      <c r="K229" t="s">
        <v>13</v>
      </c>
      <c r="L229">
        <v>0</v>
      </c>
      <c r="M229">
        <v>1</v>
      </c>
      <c r="N229" t="s">
        <v>47</v>
      </c>
      <c r="O229" t="s">
        <v>76</v>
      </c>
      <c r="P229">
        <f t="shared" si="72"/>
        <v>5</v>
      </c>
      <c r="Q229">
        <f t="shared" si="73"/>
        <v>4</v>
      </c>
      <c r="R229">
        <f t="shared" si="74"/>
        <v>1</v>
      </c>
      <c r="S229" t="str">
        <f t="shared" si="75"/>
        <v>5-4</v>
      </c>
      <c r="T229">
        <f t="shared" si="76"/>
        <v>5</v>
      </c>
      <c r="U229">
        <f t="shared" si="77"/>
        <v>2</v>
      </c>
      <c r="V229" t="str">
        <f t="shared" si="78"/>
        <v>5-2</v>
      </c>
      <c r="W229">
        <f t="shared" si="79"/>
        <v>0</v>
      </c>
      <c r="X229">
        <f t="shared" si="80"/>
        <v>2</v>
      </c>
      <c r="Y229" t="str">
        <f t="shared" si="81"/>
        <v>0-2</v>
      </c>
      <c r="Z229">
        <f t="shared" si="82"/>
        <v>84</v>
      </c>
      <c r="AA229">
        <f t="shared" si="83"/>
        <v>63</v>
      </c>
      <c r="AB229">
        <f t="shared" si="84"/>
        <v>21</v>
      </c>
      <c r="AC229">
        <f t="shared" si="85"/>
        <v>49</v>
      </c>
      <c r="AD229">
        <f t="shared" si="86"/>
        <v>41</v>
      </c>
      <c r="AE229">
        <f t="shared" si="87"/>
        <v>8</v>
      </c>
      <c r="AF229">
        <f t="shared" si="88"/>
        <v>89</v>
      </c>
      <c r="AG229">
        <f t="shared" si="89"/>
        <v>75</v>
      </c>
      <c r="AH229">
        <f t="shared" si="90"/>
        <v>14</v>
      </c>
      <c r="AI229" t="str">
        <f t="shared" si="91"/>
        <v>318-0</v>
      </c>
      <c r="AJ229" t="str">
        <f t="shared" si="92"/>
        <v>318-1</v>
      </c>
      <c r="AK229">
        <f>INDEX(Table1[runs],MATCH(AJ229,Table1[ID],0))</f>
        <v>9</v>
      </c>
      <c r="AL229">
        <f t="shared" si="93"/>
        <v>46</v>
      </c>
      <c r="AM229">
        <f>Table1[[#This Row],[Total Runs]]^2</f>
        <v>2401</v>
      </c>
      <c r="AN229" s="2">
        <f>Table1[[#This Row],[Total RA]]^2</f>
        <v>2116</v>
      </c>
      <c r="AO229" s="2">
        <f>Table1[[#This Row],[Total Wins]]+Table1[[#This Row],[Total Losses]]</f>
        <v>9</v>
      </c>
      <c r="AP229" s="2">
        <f>Table1[[#This Row],[RS^2]]/(Table1[[#This Row],[RS^2]]+Table1[[#This Row],[RA^2]])</f>
        <v>0.5315474872703122</v>
      </c>
      <c r="AQ229" s="2">
        <f>ROUND(Table1[[#This Row],[WP]]*Table1[[#This Row],[GP]],0)</f>
        <v>5</v>
      </c>
      <c r="AR229" s="2">
        <f>Table1[[#This Row],[GP]]-Table1[[#This Row],[PyThag Win]]</f>
        <v>4</v>
      </c>
      <c r="AS229" s="2" t="str">
        <f>Table1[[#This Row],[PyThag Win]]&amp;"-"&amp;Table1[[#This Row],[Pythag Loss]]</f>
        <v>5-4</v>
      </c>
    </row>
    <row r="230" spans="1:45" x14ac:dyDescent="0.2">
      <c r="A230">
        <v>101</v>
      </c>
      <c r="B230">
        <v>19</v>
      </c>
      <c r="C230">
        <v>320</v>
      </c>
      <c r="D230" s="1">
        <v>46535</v>
      </c>
      <c r="E230">
        <v>1905</v>
      </c>
      <c r="F230">
        <v>9</v>
      </c>
      <c r="G230">
        <v>2</v>
      </c>
      <c r="H230">
        <v>7</v>
      </c>
      <c r="I230" t="s">
        <v>48</v>
      </c>
      <c r="J230" t="s">
        <v>49</v>
      </c>
      <c r="K230" t="s">
        <v>13</v>
      </c>
      <c r="L230">
        <v>0</v>
      </c>
      <c r="M230">
        <v>1</v>
      </c>
      <c r="N230" t="s">
        <v>47</v>
      </c>
      <c r="O230" t="s">
        <v>76</v>
      </c>
      <c r="P230">
        <f t="shared" si="72"/>
        <v>5</v>
      </c>
      <c r="Q230">
        <f t="shared" si="73"/>
        <v>5</v>
      </c>
      <c r="R230">
        <f t="shared" si="74"/>
        <v>0</v>
      </c>
      <c r="S230" t="str">
        <f t="shared" si="75"/>
        <v>5-5</v>
      </c>
      <c r="T230">
        <f t="shared" si="76"/>
        <v>5</v>
      </c>
      <c r="U230">
        <f t="shared" si="77"/>
        <v>2</v>
      </c>
      <c r="V230" t="str">
        <f t="shared" si="78"/>
        <v>5-2</v>
      </c>
      <c r="W230">
        <f t="shared" si="79"/>
        <v>0</v>
      </c>
      <c r="X230">
        <f t="shared" si="80"/>
        <v>3</v>
      </c>
      <c r="Y230" t="str">
        <f t="shared" si="81"/>
        <v>0-3</v>
      </c>
      <c r="Z230">
        <f t="shared" si="82"/>
        <v>93</v>
      </c>
      <c r="AA230">
        <f t="shared" si="83"/>
        <v>63</v>
      </c>
      <c r="AB230">
        <f t="shared" si="84"/>
        <v>30</v>
      </c>
      <c r="AC230">
        <f t="shared" si="85"/>
        <v>51</v>
      </c>
      <c r="AD230">
        <f t="shared" si="86"/>
        <v>41</v>
      </c>
      <c r="AE230">
        <f t="shared" si="87"/>
        <v>10</v>
      </c>
      <c r="AF230">
        <f t="shared" si="88"/>
        <v>96</v>
      </c>
      <c r="AG230">
        <f t="shared" si="89"/>
        <v>75</v>
      </c>
      <c r="AH230">
        <f t="shared" si="90"/>
        <v>21</v>
      </c>
      <c r="AI230" t="str">
        <f t="shared" si="91"/>
        <v>320-0</v>
      </c>
      <c r="AJ230" t="str">
        <f t="shared" si="92"/>
        <v>320-1</v>
      </c>
      <c r="AK230">
        <f>INDEX(Table1[runs],MATCH(AJ230,Table1[ID],0))</f>
        <v>3</v>
      </c>
      <c r="AL230">
        <f t="shared" si="93"/>
        <v>49</v>
      </c>
      <c r="AM230">
        <f>Table1[[#This Row],[Total Runs]]^2</f>
        <v>2601</v>
      </c>
      <c r="AN230" s="2">
        <f>Table1[[#This Row],[Total RA]]^2</f>
        <v>2401</v>
      </c>
      <c r="AO230" s="2">
        <f>Table1[[#This Row],[Total Wins]]+Table1[[#This Row],[Total Losses]]</f>
        <v>10</v>
      </c>
      <c r="AP230" s="2">
        <f>Table1[[#This Row],[RS^2]]/(Table1[[#This Row],[RS^2]]+Table1[[#This Row],[RA^2]])</f>
        <v>0.51999200319872052</v>
      </c>
      <c r="AQ230" s="2">
        <f>ROUND(Table1[[#This Row],[WP]]*Table1[[#This Row],[GP]],0)</f>
        <v>5</v>
      </c>
      <c r="AR230" s="2">
        <f>Table1[[#This Row],[GP]]-Table1[[#This Row],[PyThag Win]]</f>
        <v>5</v>
      </c>
      <c r="AS230" s="2" t="str">
        <f>Table1[[#This Row],[PyThag Win]]&amp;"-"&amp;Table1[[#This Row],[Pythag Loss]]</f>
        <v>5-5</v>
      </c>
    </row>
    <row r="231" spans="1:45" x14ac:dyDescent="0.2">
      <c r="A231">
        <v>101</v>
      </c>
      <c r="B231">
        <v>19</v>
      </c>
      <c r="C231">
        <v>323</v>
      </c>
      <c r="D231" s="1">
        <v>46538</v>
      </c>
      <c r="E231">
        <v>1905</v>
      </c>
      <c r="F231">
        <v>9</v>
      </c>
      <c r="G231">
        <v>3</v>
      </c>
      <c r="H231">
        <v>12</v>
      </c>
      <c r="I231" t="s">
        <v>48</v>
      </c>
      <c r="J231" t="s">
        <v>49</v>
      </c>
      <c r="K231" t="s">
        <v>13</v>
      </c>
      <c r="L231">
        <v>0</v>
      </c>
      <c r="M231">
        <v>1</v>
      </c>
      <c r="N231" t="s">
        <v>47</v>
      </c>
      <c r="O231" t="s">
        <v>76</v>
      </c>
      <c r="P231">
        <f t="shared" si="72"/>
        <v>5</v>
      </c>
      <c r="Q231">
        <f t="shared" si="73"/>
        <v>6</v>
      </c>
      <c r="R231">
        <f t="shared" si="74"/>
        <v>-1</v>
      </c>
      <c r="S231" t="str">
        <f t="shared" si="75"/>
        <v>5-6</v>
      </c>
      <c r="T231">
        <f t="shared" si="76"/>
        <v>5</v>
      </c>
      <c r="U231">
        <f t="shared" si="77"/>
        <v>2</v>
      </c>
      <c r="V231" t="str">
        <f t="shared" si="78"/>
        <v>5-2</v>
      </c>
      <c r="W231">
        <f t="shared" si="79"/>
        <v>0</v>
      </c>
      <c r="X231">
        <f t="shared" si="80"/>
        <v>4</v>
      </c>
      <c r="Y231" t="str">
        <f t="shared" si="81"/>
        <v>0-4</v>
      </c>
      <c r="Z231">
        <f t="shared" si="82"/>
        <v>102</v>
      </c>
      <c r="AA231">
        <f t="shared" si="83"/>
        <v>63</v>
      </c>
      <c r="AB231">
        <f t="shared" si="84"/>
        <v>39</v>
      </c>
      <c r="AC231">
        <f t="shared" si="85"/>
        <v>54</v>
      </c>
      <c r="AD231">
        <f t="shared" si="86"/>
        <v>41</v>
      </c>
      <c r="AE231">
        <f t="shared" si="87"/>
        <v>13</v>
      </c>
      <c r="AF231">
        <f t="shared" si="88"/>
        <v>108</v>
      </c>
      <c r="AG231">
        <f t="shared" si="89"/>
        <v>75</v>
      </c>
      <c r="AH231">
        <f t="shared" si="90"/>
        <v>33</v>
      </c>
      <c r="AI231" t="str">
        <f t="shared" si="91"/>
        <v>323-0</v>
      </c>
      <c r="AJ231" t="str">
        <f t="shared" si="92"/>
        <v>323-1</v>
      </c>
      <c r="AK231">
        <f>INDEX(Table1[runs],MATCH(AJ231,Table1[ID],0))</f>
        <v>4</v>
      </c>
      <c r="AL231">
        <f t="shared" si="93"/>
        <v>53</v>
      </c>
      <c r="AM231">
        <f>Table1[[#This Row],[Total Runs]]^2</f>
        <v>2916</v>
      </c>
      <c r="AN231" s="2">
        <f>Table1[[#This Row],[Total RA]]^2</f>
        <v>2809</v>
      </c>
      <c r="AO231" s="2">
        <f>Table1[[#This Row],[Total Wins]]+Table1[[#This Row],[Total Losses]]</f>
        <v>11</v>
      </c>
      <c r="AP231" s="2">
        <f>Table1[[#This Row],[RS^2]]/(Table1[[#This Row],[RS^2]]+Table1[[#This Row],[RA^2]])</f>
        <v>0.50934497816593882</v>
      </c>
      <c r="AQ231" s="2">
        <f>ROUND(Table1[[#This Row],[WP]]*Table1[[#This Row],[GP]],0)</f>
        <v>6</v>
      </c>
      <c r="AR231" s="2">
        <f>Table1[[#This Row],[GP]]-Table1[[#This Row],[PyThag Win]]</f>
        <v>5</v>
      </c>
      <c r="AS231" s="2" t="str">
        <f>Table1[[#This Row],[PyThag Win]]&amp;"-"&amp;Table1[[#This Row],[Pythag Loss]]</f>
        <v>6-5</v>
      </c>
    </row>
    <row r="232" spans="1:45" x14ac:dyDescent="0.2">
      <c r="A232">
        <v>101</v>
      </c>
      <c r="B232">
        <v>19</v>
      </c>
      <c r="C232">
        <v>325</v>
      </c>
      <c r="D232" s="1">
        <v>46539</v>
      </c>
      <c r="E232">
        <v>1905</v>
      </c>
      <c r="F232">
        <v>9</v>
      </c>
      <c r="G232">
        <v>4</v>
      </c>
      <c r="H232">
        <v>11</v>
      </c>
      <c r="I232" t="s">
        <v>48</v>
      </c>
      <c r="J232" t="s">
        <v>49</v>
      </c>
      <c r="K232" t="s">
        <v>13</v>
      </c>
      <c r="L232">
        <v>0</v>
      </c>
      <c r="M232">
        <v>1</v>
      </c>
      <c r="N232" t="s">
        <v>47</v>
      </c>
      <c r="O232" t="s">
        <v>76</v>
      </c>
      <c r="P232">
        <f t="shared" si="72"/>
        <v>5</v>
      </c>
      <c r="Q232">
        <f t="shared" si="73"/>
        <v>7</v>
      </c>
      <c r="R232">
        <f t="shared" si="74"/>
        <v>-2</v>
      </c>
      <c r="S232" t="str">
        <f t="shared" si="75"/>
        <v>5-7</v>
      </c>
      <c r="T232">
        <f t="shared" si="76"/>
        <v>5</v>
      </c>
      <c r="U232">
        <f t="shared" si="77"/>
        <v>2</v>
      </c>
      <c r="V232" t="str">
        <f t="shared" si="78"/>
        <v>5-2</v>
      </c>
      <c r="W232">
        <f t="shared" si="79"/>
        <v>0</v>
      </c>
      <c r="X232">
        <f t="shared" si="80"/>
        <v>5</v>
      </c>
      <c r="Y232" t="str">
        <f t="shared" si="81"/>
        <v>0-5</v>
      </c>
      <c r="Z232">
        <f t="shared" si="82"/>
        <v>111</v>
      </c>
      <c r="AA232">
        <f t="shared" si="83"/>
        <v>63</v>
      </c>
      <c r="AB232">
        <f t="shared" si="84"/>
        <v>48</v>
      </c>
      <c r="AC232">
        <f t="shared" si="85"/>
        <v>58</v>
      </c>
      <c r="AD232">
        <f t="shared" si="86"/>
        <v>41</v>
      </c>
      <c r="AE232">
        <f t="shared" si="87"/>
        <v>17</v>
      </c>
      <c r="AF232">
        <f t="shared" si="88"/>
        <v>119</v>
      </c>
      <c r="AG232">
        <f t="shared" si="89"/>
        <v>75</v>
      </c>
      <c r="AH232">
        <f t="shared" si="90"/>
        <v>44</v>
      </c>
      <c r="AI232" t="str">
        <f t="shared" si="91"/>
        <v>325-0</v>
      </c>
      <c r="AJ232" t="str">
        <f t="shared" si="92"/>
        <v>325-1</v>
      </c>
      <c r="AK232">
        <f>INDEX(Table1[runs],MATCH(AJ232,Table1[ID],0))</f>
        <v>5</v>
      </c>
      <c r="AL232">
        <f t="shared" si="93"/>
        <v>58</v>
      </c>
      <c r="AM232">
        <f>Table1[[#This Row],[Total Runs]]^2</f>
        <v>3364</v>
      </c>
      <c r="AN232" s="2">
        <f>Table1[[#This Row],[Total RA]]^2</f>
        <v>3364</v>
      </c>
      <c r="AO232" s="2">
        <f>Table1[[#This Row],[Total Wins]]+Table1[[#This Row],[Total Losses]]</f>
        <v>12</v>
      </c>
      <c r="AP232" s="2">
        <f>Table1[[#This Row],[RS^2]]/(Table1[[#This Row],[RS^2]]+Table1[[#This Row],[RA^2]])</f>
        <v>0.5</v>
      </c>
      <c r="AQ232" s="2">
        <f>ROUND(Table1[[#This Row],[WP]]*Table1[[#This Row],[GP]],0)</f>
        <v>6</v>
      </c>
      <c r="AR232" s="2">
        <f>Table1[[#This Row],[GP]]-Table1[[#This Row],[PyThag Win]]</f>
        <v>6</v>
      </c>
      <c r="AS232" s="2" t="str">
        <f>Table1[[#This Row],[PyThag Win]]&amp;"-"&amp;Table1[[#This Row],[Pythag Loss]]</f>
        <v>6-6</v>
      </c>
    </row>
    <row r="233" spans="1:45" x14ac:dyDescent="0.2">
      <c r="A233">
        <v>101</v>
      </c>
      <c r="B233">
        <v>19</v>
      </c>
      <c r="C233">
        <v>327</v>
      </c>
      <c r="D233" s="1">
        <v>46540</v>
      </c>
      <c r="E233">
        <v>1905</v>
      </c>
      <c r="F233">
        <v>9</v>
      </c>
      <c r="G233">
        <v>9</v>
      </c>
      <c r="H233">
        <v>14</v>
      </c>
      <c r="I233" t="s">
        <v>48</v>
      </c>
      <c r="J233" t="s">
        <v>49</v>
      </c>
      <c r="K233" t="s">
        <v>13</v>
      </c>
      <c r="L233">
        <v>1</v>
      </c>
      <c r="M233">
        <v>0</v>
      </c>
      <c r="N233" t="s">
        <v>47</v>
      </c>
      <c r="O233" t="s">
        <v>76</v>
      </c>
      <c r="P233">
        <f t="shared" si="72"/>
        <v>6</v>
      </c>
      <c r="Q233">
        <f t="shared" si="73"/>
        <v>7</v>
      </c>
      <c r="R233">
        <f t="shared" si="74"/>
        <v>-1</v>
      </c>
      <c r="S233" t="str">
        <f t="shared" si="75"/>
        <v>6-7</v>
      </c>
      <c r="T233">
        <f t="shared" si="76"/>
        <v>5</v>
      </c>
      <c r="U233">
        <f t="shared" si="77"/>
        <v>2</v>
      </c>
      <c r="V233" t="str">
        <f t="shared" si="78"/>
        <v>5-2</v>
      </c>
      <c r="W233">
        <f t="shared" si="79"/>
        <v>1</v>
      </c>
      <c r="X233">
        <f t="shared" si="80"/>
        <v>5</v>
      </c>
      <c r="Y233" t="str">
        <f t="shared" si="81"/>
        <v>1-5</v>
      </c>
      <c r="Z233">
        <f t="shared" si="82"/>
        <v>120</v>
      </c>
      <c r="AA233">
        <f t="shared" si="83"/>
        <v>63</v>
      </c>
      <c r="AB233">
        <f t="shared" si="84"/>
        <v>57</v>
      </c>
      <c r="AC233">
        <f t="shared" si="85"/>
        <v>67</v>
      </c>
      <c r="AD233">
        <f t="shared" si="86"/>
        <v>41</v>
      </c>
      <c r="AE233">
        <f t="shared" si="87"/>
        <v>26</v>
      </c>
      <c r="AF233">
        <f t="shared" si="88"/>
        <v>133</v>
      </c>
      <c r="AG233">
        <f t="shared" si="89"/>
        <v>75</v>
      </c>
      <c r="AH233">
        <f t="shared" si="90"/>
        <v>58</v>
      </c>
      <c r="AI233" t="str">
        <f t="shared" si="91"/>
        <v>327-1</v>
      </c>
      <c r="AJ233" t="str">
        <f t="shared" si="92"/>
        <v>327-0</v>
      </c>
      <c r="AK233">
        <f>INDEX(Table1[runs],MATCH(AJ233,Table1[ID],0))</f>
        <v>5</v>
      </c>
      <c r="AL233">
        <f t="shared" si="93"/>
        <v>63</v>
      </c>
      <c r="AM233">
        <f>Table1[[#This Row],[Total Runs]]^2</f>
        <v>4489</v>
      </c>
      <c r="AN233" s="2">
        <f>Table1[[#This Row],[Total RA]]^2</f>
        <v>3969</v>
      </c>
      <c r="AO233" s="2">
        <f>Table1[[#This Row],[Total Wins]]+Table1[[#This Row],[Total Losses]]</f>
        <v>13</v>
      </c>
      <c r="AP233" s="2">
        <f>Table1[[#This Row],[RS^2]]/(Table1[[#This Row],[RS^2]]+Table1[[#This Row],[RA^2]])</f>
        <v>0.5307401276897612</v>
      </c>
      <c r="AQ233" s="2">
        <f>ROUND(Table1[[#This Row],[WP]]*Table1[[#This Row],[GP]],0)</f>
        <v>7</v>
      </c>
      <c r="AR233" s="2">
        <f>Table1[[#This Row],[GP]]-Table1[[#This Row],[PyThag Win]]</f>
        <v>6</v>
      </c>
      <c r="AS233" s="2" t="str">
        <f>Table1[[#This Row],[PyThag Win]]&amp;"-"&amp;Table1[[#This Row],[Pythag Loss]]</f>
        <v>7-6</v>
      </c>
    </row>
    <row r="234" spans="1:45" x14ac:dyDescent="0.2">
      <c r="A234">
        <v>101</v>
      </c>
      <c r="B234">
        <v>19</v>
      </c>
      <c r="C234">
        <v>329</v>
      </c>
      <c r="D234" s="1">
        <v>46541</v>
      </c>
      <c r="E234">
        <v>1905</v>
      </c>
      <c r="F234">
        <v>9</v>
      </c>
      <c r="G234">
        <v>11</v>
      </c>
      <c r="H234">
        <v>12</v>
      </c>
      <c r="I234" t="s">
        <v>48</v>
      </c>
      <c r="J234" t="s">
        <v>49</v>
      </c>
      <c r="K234" t="s">
        <v>13</v>
      </c>
      <c r="L234">
        <v>1</v>
      </c>
      <c r="M234">
        <v>0</v>
      </c>
      <c r="N234" t="s">
        <v>47</v>
      </c>
      <c r="O234" t="s">
        <v>76</v>
      </c>
      <c r="P234">
        <f t="shared" si="72"/>
        <v>7</v>
      </c>
      <c r="Q234">
        <f t="shared" si="73"/>
        <v>7</v>
      </c>
      <c r="R234">
        <f t="shared" si="74"/>
        <v>0</v>
      </c>
      <c r="S234" t="str">
        <f t="shared" si="75"/>
        <v>7-7</v>
      </c>
      <c r="T234">
        <f t="shared" si="76"/>
        <v>5</v>
      </c>
      <c r="U234">
        <f t="shared" si="77"/>
        <v>2</v>
      </c>
      <c r="V234" t="str">
        <f t="shared" si="78"/>
        <v>5-2</v>
      </c>
      <c r="W234">
        <f t="shared" si="79"/>
        <v>2</v>
      </c>
      <c r="X234">
        <f t="shared" si="80"/>
        <v>5</v>
      </c>
      <c r="Y234" t="str">
        <f t="shared" si="81"/>
        <v>2-5</v>
      </c>
      <c r="Z234">
        <f t="shared" si="82"/>
        <v>129</v>
      </c>
      <c r="AA234">
        <f t="shared" si="83"/>
        <v>63</v>
      </c>
      <c r="AB234">
        <f t="shared" si="84"/>
        <v>66</v>
      </c>
      <c r="AC234">
        <f t="shared" si="85"/>
        <v>78</v>
      </c>
      <c r="AD234">
        <f t="shared" si="86"/>
        <v>41</v>
      </c>
      <c r="AE234">
        <f t="shared" si="87"/>
        <v>37</v>
      </c>
      <c r="AF234">
        <f t="shared" si="88"/>
        <v>145</v>
      </c>
      <c r="AG234">
        <f t="shared" si="89"/>
        <v>75</v>
      </c>
      <c r="AH234">
        <f t="shared" si="90"/>
        <v>70</v>
      </c>
      <c r="AI234" t="str">
        <f t="shared" si="91"/>
        <v>329-1</v>
      </c>
      <c r="AJ234" t="str">
        <f t="shared" si="92"/>
        <v>329-0</v>
      </c>
      <c r="AK234">
        <f>INDEX(Table1[runs],MATCH(AJ234,Table1[ID],0))</f>
        <v>5</v>
      </c>
      <c r="AL234">
        <f t="shared" si="93"/>
        <v>68</v>
      </c>
      <c r="AM234">
        <f>Table1[[#This Row],[Total Runs]]^2</f>
        <v>6084</v>
      </c>
      <c r="AN234" s="2">
        <f>Table1[[#This Row],[Total RA]]^2</f>
        <v>4624</v>
      </c>
      <c r="AO234" s="2">
        <f>Table1[[#This Row],[Total Wins]]+Table1[[#This Row],[Total Losses]]</f>
        <v>14</v>
      </c>
      <c r="AP234" s="2">
        <f>Table1[[#This Row],[RS^2]]/(Table1[[#This Row],[RS^2]]+Table1[[#This Row],[RA^2]])</f>
        <v>0.56817332835263357</v>
      </c>
      <c r="AQ234" s="2">
        <f>ROUND(Table1[[#This Row],[WP]]*Table1[[#This Row],[GP]],0)</f>
        <v>8</v>
      </c>
      <c r="AR234" s="2">
        <f>Table1[[#This Row],[GP]]-Table1[[#This Row],[PyThag Win]]</f>
        <v>6</v>
      </c>
      <c r="AS234" s="2" t="str">
        <f>Table1[[#This Row],[PyThag Win]]&amp;"-"&amp;Table1[[#This Row],[Pythag Loss]]</f>
        <v>8-6</v>
      </c>
    </row>
    <row r="235" spans="1:45" x14ac:dyDescent="0.2">
      <c r="A235">
        <v>101</v>
      </c>
      <c r="B235">
        <v>19</v>
      </c>
      <c r="C235">
        <v>331</v>
      </c>
      <c r="D235" s="1">
        <v>46543</v>
      </c>
      <c r="E235">
        <v>1905</v>
      </c>
      <c r="F235">
        <v>9</v>
      </c>
      <c r="G235">
        <v>3</v>
      </c>
      <c r="H235">
        <v>10</v>
      </c>
      <c r="I235" t="s">
        <v>48</v>
      </c>
      <c r="J235" t="s">
        <v>49</v>
      </c>
      <c r="K235" t="s">
        <v>13</v>
      </c>
      <c r="L235">
        <v>0</v>
      </c>
      <c r="M235">
        <v>1</v>
      </c>
      <c r="N235" t="s">
        <v>47</v>
      </c>
      <c r="O235" t="s">
        <v>76</v>
      </c>
      <c r="P235">
        <f t="shared" si="72"/>
        <v>7</v>
      </c>
      <c r="Q235">
        <f t="shared" si="73"/>
        <v>8</v>
      </c>
      <c r="R235">
        <f t="shared" si="74"/>
        <v>-1</v>
      </c>
      <c r="S235" t="str">
        <f t="shared" si="75"/>
        <v>7-8</v>
      </c>
      <c r="T235">
        <f t="shared" si="76"/>
        <v>5</v>
      </c>
      <c r="U235">
        <f t="shared" si="77"/>
        <v>2</v>
      </c>
      <c r="V235" t="str">
        <f t="shared" si="78"/>
        <v>5-2</v>
      </c>
      <c r="W235">
        <f t="shared" si="79"/>
        <v>2</v>
      </c>
      <c r="X235">
        <f t="shared" si="80"/>
        <v>6</v>
      </c>
      <c r="Y235" t="str">
        <f t="shared" si="81"/>
        <v>2-6</v>
      </c>
      <c r="Z235">
        <f t="shared" si="82"/>
        <v>138</v>
      </c>
      <c r="AA235">
        <f t="shared" si="83"/>
        <v>63</v>
      </c>
      <c r="AB235">
        <f t="shared" si="84"/>
        <v>75</v>
      </c>
      <c r="AC235">
        <f t="shared" si="85"/>
        <v>81</v>
      </c>
      <c r="AD235">
        <f t="shared" si="86"/>
        <v>41</v>
      </c>
      <c r="AE235">
        <f t="shared" si="87"/>
        <v>40</v>
      </c>
      <c r="AF235">
        <f t="shared" si="88"/>
        <v>155</v>
      </c>
      <c r="AG235">
        <f t="shared" si="89"/>
        <v>75</v>
      </c>
      <c r="AH235">
        <f t="shared" si="90"/>
        <v>80</v>
      </c>
      <c r="AI235" t="str">
        <f t="shared" si="91"/>
        <v>331-0</v>
      </c>
      <c r="AJ235" t="str">
        <f t="shared" si="92"/>
        <v>331-1</v>
      </c>
      <c r="AK235">
        <f>INDEX(Table1[runs],MATCH(AJ235,Table1[ID],0))</f>
        <v>10</v>
      </c>
      <c r="AL235">
        <f t="shared" si="93"/>
        <v>78</v>
      </c>
      <c r="AM235">
        <f>Table1[[#This Row],[Total Runs]]^2</f>
        <v>6561</v>
      </c>
      <c r="AN235" s="2">
        <f>Table1[[#This Row],[Total RA]]^2</f>
        <v>6084</v>
      </c>
      <c r="AO235" s="2">
        <f>Table1[[#This Row],[Total Wins]]+Table1[[#This Row],[Total Losses]]</f>
        <v>15</v>
      </c>
      <c r="AP235" s="2">
        <f>Table1[[#This Row],[RS^2]]/(Table1[[#This Row],[RS^2]]+Table1[[#This Row],[RA^2]])</f>
        <v>0.51886120996441276</v>
      </c>
      <c r="AQ235" s="2">
        <f>ROUND(Table1[[#This Row],[WP]]*Table1[[#This Row],[GP]],0)</f>
        <v>8</v>
      </c>
      <c r="AR235" s="2">
        <f>Table1[[#This Row],[GP]]-Table1[[#This Row],[PyThag Win]]</f>
        <v>7</v>
      </c>
      <c r="AS235" s="2" t="str">
        <f>Table1[[#This Row],[PyThag Win]]&amp;"-"&amp;Table1[[#This Row],[Pythag Loss]]</f>
        <v>8-7</v>
      </c>
    </row>
    <row r="236" spans="1:45" x14ac:dyDescent="0.2">
      <c r="A236">
        <v>101</v>
      </c>
      <c r="B236">
        <v>19</v>
      </c>
      <c r="C236">
        <v>333</v>
      </c>
      <c r="D236" s="1">
        <v>46544</v>
      </c>
      <c r="E236">
        <v>1905</v>
      </c>
      <c r="F236">
        <v>9</v>
      </c>
      <c r="G236">
        <v>1</v>
      </c>
      <c r="H236">
        <v>10</v>
      </c>
      <c r="I236" t="s">
        <v>48</v>
      </c>
      <c r="J236" t="s">
        <v>49</v>
      </c>
      <c r="K236" t="s">
        <v>13</v>
      </c>
      <c r="L236">
        <v>0</v>
      </c>
      <c r="M236">
        <v>1</v>
      </c>
      <c r="N236" t="s">
        <v>47</v>
      </c>
      <c r="O236" t="s">
        <v>76</v>
      </c>
      <c r="P236">
        <f t="shared" si="72"/>
        <v>7</v>
      </c>
      <c r="Q236">
        <f t="shared" si="73"/>
        <v>9</v>
      </c>
      <c r="R236">
        <f t="shared" si="74"/>
        <v>-2</v>
      </c>
      <c r="S236" t="str">
        <f t="shared" si="75"/>
        <v>7-9</v>
      </c>
      <c r="T236">
        <f t="shared" si="76"/>
        <v>5</v>
      </c>
      <c r="U236">
        <f t="shared" si="77"/>
        <v>2</v>
      </c>
      <c r="V236" t="str">
        <f t="shared" si="78"/>
        <v>5-2</v>
      </c>
      <c r="W236">
        <f t="shared" si="79"/>
        <v>2</v>
      </c>
      <c r="X236">
        <f t="shared" si="80"/>
        <v>7</v>
      </c>
      <c r="Y236" t="str">
        <f t="shared" si="81"/>
        <v>2-7</v>
      </c>
      <c r="Z236">
        <f t="shared" si="82"/>
        <v>147</v>
      </c>
      <c r="AA236">
        <f t="shared" si="83"/>
        <v>63</v>
      </c>
      <c r="AB236">
        <f t="shared" si="84"/>
        <v>84</v>
      </c>
      <c r="AC236">
        <f t="shared" si="85"/>
        <v>82</v>
      </c>
      <c r="AD236">
        <f t="shared" si="86"/>
        <v>41</v>
      </c>
      <c r="AE236">
        <f t="shared" si="87"/>
        <v>41</v>
      </c>
      <c r="AF236">
        <f t="shared" si="88"/>
        <v>165</v>
      </c>
      <c r="AG236">
        <f t="shared" si="89"/>
        <v>75</v>
      </c>
      <c r="AH236">
        <f t="shared" si="90"/>
        <v>90</v>
      </c>
      <c r="AI236" t="str">
        <f t="shared" si="91"/>
        <v>333-0</v>
      </c>
      <c r="AJ236" t="str">
        <f t="shared" si="92"/>
        <v>333-1</v>
      </c>
      <c r="AK236">
        <f>INDEX(Table1[runs],MATCH(AJ236,Table1[ID],0))</f>
        <v>3</v>
      </c>
      <c r="AL236">
        <f t="shared" si="93"/>
        <v>81</v>
      </c>
      <c r="AM236">
        <f>Table1[[#This Row],[Total Runs]]^2</f>
        <v>6724</v>
      </c>
      <c r="AN236" s="2">
        <f>Table1[[#This Row],[Total RA]]^2</f>
        <v>6561</v>
      </c>
      <c r="AO236" s="2">
        <f>Table1[[#This Row],[Total Wins]]+Table1[[#This Row],[Total Losses]]</f>
        <v>16</v>
      </c>
      <c r="AP236" s="2">
        <f>Table1[[#This Row],[RS^2]]/(Table1[[#This Row],[RS^2]]+Table1[[#This Row],[RA^2]])</f>
        <v>0.50613473842679713</v>
      </c>
      <c r="AQ236" s="2">
        <f>ROUND(Table1[[#This Row],[WP]]*Table1[[#This Row],[GP]],0)</f>
        <v>8</v>
      </c>
      <c r="AR236" s="2">
        <f>Table1[[#This Row],[GP]]-Table1[[#This Row],[PyThag Win]]</f>
        <v>8</v>
      </c>
      <c r="AS236" s="2" t="str">
        <f>Table1[[#This Row],[PyThag Win]]&amp;"-"&amp;Table1[[#This Row],[Pythag Loss]]</f>
        <v>8-8</v>
      </c>
    </row>
    <row r="237" spans="1:45" x14ac:dyDescent="0.2">
      <c r="A237">
        <v>101</v>
      </c>
      <c r="B237">
        <v>19</v>
      </c>
      <c r="C237">
        <v>335</v>
      </c>
      <c r="D237" s="1">
        <v>46545</v>
      </c>
      <c r="E237">
        <v>1905</v>
      </c>
      <c r="F237">
        <v>9</v>
      </c>
      <c r="G237">
        <v>1</v>
      </c>
      <c r="H237">
        <v>9</v>
      </c>
      <c r="I237" t="s">
        <v>48</v>
      </c>
      <c r="J237" t="s">
        <v>49</v>
      </c>
      <c r="K237" t="s">
        <v>13</v>
      </c>
      <c r="L237">
        <v>0</v>
      </c>
      <c r="M237">
        <v>1</v>
      </c>
      <c r="N237" t="s">
        <v>47</v>
      </c>
      <c r="O237" t="s">
        <v>76</v>
      </c>
      <c r="P237">
        <f t="shared" si="72"/>
        <v>7</v>
      </c>
      <c r="Q237">
        <f t="shared" si="73"/>
        <v>10</v>
      </c>
      <c r="R237">
        <f t="shared" si="74"/>
        <v>-3</v>
      </c>
      <c r="S237" t="str">
        <f t="shared" si="75"/>
        <v>7-10</v>
      </c>
      <c r="T237">
        <f t="shared" si="76"/>
        <v>5</v>
      </c>
      <c r="U237">
        <f t="shared" si="77"/>
        <v>2</v>
      </c>
      <c r="V237" t="str">
        <f t="shared" si="78"/>
        <v>5-2</v>
      </c>
      <c r="W237">
        <f t="shared" si="79"/>
        <v>2</v>
      </c>
      <c r="X237">
        <f t="shared" si="80"/>
        <v>8</v>
      </c>
      <c r="Y237" t="str">
        <f t="shared" si="81"/>
        <v>2-8</v>
      </c>
      <c r="Z237">
        <f t="shared" si="82"/>
        <v>156</v>
      </c>
      <c r="AA237">
        <f t="shared" si="83"/>
        <v>63</v>
      </c>
      <c r="AB237">
        <f t="shared" si="84"/>
        <v>93</v>
      </c>
      <c r="AC237">
        <f t="shared" si="85"/>
        <v>83</v>
      </c>
      <c r="AD237">
        <f t="shared" si="86"/>
        <v>41</v>
      </c>
      <c r="AE237">
        <f t="shared" si="87"/>
        <v>42</v>
      </c>
      <c r="AF237">
        <f t="shared" si="88"/>
        <v>174</v>
      </c>
      <c r="AG237">
        <f t="shared" si="89"/>
        <v>75</v>
      </c>
      <c r="AH237">
        <f t="shared" si="90"/>
        <v>99</v>
      </c>
      <c r="AI237" t="str">
        <f t="shared" si="91"/>
        <v>335-0</v>
      </c>
      <c r="AJ237" t="str">
        <f t="shared" si="92"/>
        <v>335-1</v>
      </c>
      <c r="AK237">
        <f>INDEX(Table1[runs],MATCH(AJ237,Table1[ID],0))</f>
        <v>6</v>
      </c>
      <c r="AL237">
        <f t="shared" si="93"/>
        <v>87</v>
      </c>
      <c r="AM237">
        <f>Table1[[#This Row],[Total Runs]]^2</f>
        <v>6889</v>
      </c>
      <c r="AN237" s="2">
        <f>Table1[[#This Row],[Total RA]]^2</f>
        <v>7569</v>
      </c>
      <c r="AO237" s="2">
        <f>Table1[[#This Row],[Total Wins]]+Table1[[#This Row],[Total Losses]]</f>
        <v>17</v>
      </c>
      <c r="AP237" s="2">
        <f>Table1[[#This Row],[RS^2]]/(Table1[[#This Row],[RS^2]]+Table1[[#This Row],[RA^2]])</f>
        <v>0.47648360769124359</v>
      </c>
      <c r="AQ237" s="2">
        <f>ROUND(Table1[[#This Row],[WP]]*Table1[[#This Row],[GP]],0)</f>
        <v>8</v>
      </c>
      <c r="AR237" s="2">
        <f>Table1[[#This Row],[GP]]-Table1[[#This Row],[PyThag Win]]</f>
        <v>9</v>
      </c>
      <c r="AS237" s="2" t="str">
        <f>Table1[[#This Row],[PyThag Win]]&amp;"-"&amp;Table1[[#This Row],[Pythag Loss]]</f>
        <v>8-9</v>
      </c>
    </row>
    <row r="238" spans="1:45" x14ac:dyDescent="0.2">
      <c r="A238">
        <v>101</v>
      </c>
      <c r="B238">
        <v>19</v>
      </c>
      <c r="C238">
        <v>337</v>
      </c>
      <c r="D238" s="1">
        <v>46546</v>
      </c>
      <c r="E238">
        <v>1905</v>
      </c>
      <c r="F238">
        <v>9</v>
      </c>
      <c r="G238">
        <v>3</v>
      </c>
      <c r="H238">
        <v>6</v>
      </c>
      <c r="I238" t="s">
        <v>48</v>
      </c>
      <c r="J238" t="s">
        <v>49</v>
      </c>
      <c r="K238" t="s">
        <v>13</v>
      </c>
      <c r="L238">
        <v>1</v>
      </c>
      <c r="M238">
        <v>0</v>
      </c>
      <c r="N238" t="s">
        <v>47</v>
      </c>
      <c r="O238" t="s">
        <v>76</v>
      </c>
      <c r="P238">
        <f t="shared" si="72"/>
        <v>8</v>
      </c>
      <c r="Q238">
        <f t="shared" si="73"/>
        <v>10</v>
      </c>
      <c r="R238">
        <f t="shared" si="74"/>
        <v>-2</v>
      </c>
      <c r="S238" t="str">
        <f t="shared" si="75"/>
        <v>8-10</v>
      </c>
      <c r="T238">
        <f t="shared" si="76"/>
        <v>5</v>
      </c>
      <c r="U238">
        <f t="shared" si="77"/>
        <v>2</v>
      </c>
      <c r="V238" t="str">
        <f t="shared" si="78"/>
        <v>5-2</v>
      </c>
      <c r="W238">
        <f t="shared" si="79"/>
        <v>3</v>
      </c>
      <c r="X238">
        <f t="shared" si="80"/>
        <v>8</v>
      </c>
      <c r="Y238" t="str">
        <f t="shared" si="81"/>
        <v>3-8</v>
      </c>
      <c r="Z238">
        <f t="shared" si="82"/>
        <v>165</v>
      </c>
      <c r="AA238">
        <f t="shared" si="83"/>
        <v>63</v>
      </c>
      <c r="AB238">
        <f t="shared" si="84"/>
        <v>102</v>
      </c>
      <c r="AC238">
        <f t="shared" si="85"/>
        <v>86</v>
      </c>
      <c r="AD238">
        <f t="shared" si="86"/>
        <v>41</v>
      </c>
      <c r="AE238">
        <f t="shared" si="87"/>
        <v>45</v>
      </c>
      <c r="AF238">
        <f t="shared" si="88"/>
        <v>180</v>
      </c>
      <c r="AG238">
        <f t="shared" si="89"/>
        <v>75</v>
      </c>
      <c r="AH238">
        <f t="shared" si="90"/>
        <v>105</v>
      </c>
      <c r="AI238" t="str">
        <f t="shared" si="91"/>
        <v>337-1</v>
      </c>
      <c r="AJ238" t="str">
        <f t="shared" si="92"/>
        <v>337-0</v>
      </c>
      <c r="AK238">
        <f>INDEX(Table1[runs],MATCH(AJ238,Table1[ID],0))</f>
        <v>2</v>
      </c>
      <c r="AL238">
        <f t="shared" si="93"/>
        <v>89</v>
      </c>
      <c r="AM238">
        <f>Table1[[#This Row],[Total Runs]]^2</f>
        <v>7396</v>
      </c>
      <c r="AN238" s="2">
        <f>Table1[[#This Row],[Total RA]]^2</f>
        <v>7921</v>
      </c>
      <c r="AO238" s="2">
        <f>Table1[[#This Row],[Total Wins]]+Table1[[#This Row],[Total Losses]]</f>
        <v>18</v>
      </c>
      <c r="AP238" s="2">
        <f>Table1[[#This Row],[RS^2]]/(Table1[[#This Row],[RS^2]]+Table1[[#This Row],[RA^2]])</f>
        <v>0.48286217927792646</v>
      </c>
      <c r="AQ238" s="2">
        <f>ROUND(Table1[[#This Row],[WP]]*Table1[[#This Row],[GP]],0)</f>
        <v>9</v>
      </c>
      <c r="AR238" s="2">
        <f>Table1[[#This Row],[GP]]-Table1[[#This Row],[PyThag Win]]</f>
        <v>9</v>
      </c>
      <c r="AS238" s="2" t="str">
        <f>Table1[[#This Row],[PyThag Win]]&amp;"-"&amp;Table1[[#This Row],[Pythag Loss]]</f>
        <v>9-9</v>
      </c>
    </row>
    <row r="239" spans="1:45" x14ac:dyDescent="0.2">
      <c r="A239">
        <v>101</v>
      </c>
      <c r="B239">
        <v>19</v>
      </c>
      <c r="C239">
        <v>339</v>
      </c>
      <c r="D239" s="1">
        <v>46549</v>
      </c>
      <c r="E239">
        <v>1905</v>
      </c>
      <c r="F239">
        <v>9</v>
      </c>
      <c r="G239">
        <v>5</v>
      </c>
      <c r="H239">
        <v>11</v>
      </c>
      <c r="I239" t="s">
        <v>48</v>
      </c>
      <c r="J239" t="s">
        <v>49</v>
      </c>
      <c r="K239" t="s">
        <v>12</v>
      </c>
      <c r="L239">
        <v>1</v>
      </c>
      <c r="M239">
        <v>0</v>
      </c>
      <c r="N239" t="s">
        <v>47</v>
      </c>
      <c r="O239" t="s">
        <v>76</v>
      </c>
      <c r="P239">
        <f t="shared" si="72"/>
        <v>9</v>
      </c>
      <c r="Q239">
        <f t="shared" si="73"/>
        <v>10</v>
      </c>
      <c r="R239">
        <f t="shared" si="74"/>
        <v>-1</v>
      </c>
      <c r="S239" t="str">
        <f t="shared" si="75"/>
        <v>9-10</v>
      </c>
      <c r="T239">
        <f t="shared" si="76"/>
        <v>6</v>
      </c>
      <c r="U239">
        <f t="shared" si="77"/>
        <v>2</v>
      </c>
      <c r="V239" t="str">
        <f t="shared" si="78"/>
        <v>6-2</v>
      </c>
      <c r="W239">
        <f t="shared" si="79"/>
        <v>3</v>
      </c>
      <c r="X239">
        <f t="shared" si="80"/>
        <v>8</v>
      </c>
      <c r="Y239" t="str">
        <f t="shared" si="81"/>
        <v>3-8</v>
      </c>
      <c r="Z239">
        <f t="shared" si="82"/>
        <v>174</v>
      </c>
      <c r="AA239">
        <f t="shared" si="83"/>
        <v>72</v>
      </c>
      <c r="AB239">
        <f t="shared" si="84"/>
        <v>102</v>
      </c>
      <c r="AC239">
        <f t="shared" si="85"/>
        <v>91</v>
      </c>
      <c r="AD239">
        <f t="shared" si="86"/>
        <v>46</v>
      </c>
      <c r="AE239">
        <f t="shared" si="87"/>
        <v>45</v>
      </c>
      <c r="AF239">
        <f t="shared" si="88"/>
        <v>191</v>
      </c>
      <c r="AG239">
        <f t="shared" si="89"/>
        <v>86</v>
      </c>
      <c r="AH239">
        <f t="shared" si="90"/>
        <v>105</v>
      </c>
      <c r="AI239" t="str">
        <f t="shared" si="91"/>
        <v>339-1</v>
      </c>
      <c r="AJ239" t="str">
        <f t="shared" si="92"/>
        <v>339-0</v>
      </c>
      <c r="AK239">
        <f>INDEX(Table1[runs],MATCH(AJ239,Table1[ID],0))</f>
        <v>3</v>
      </c>
      <c r="AL239">
        <f t="shared" si="93"/>
        <v>92</v>
      </c>
      <c r="AM239">
        <f>Table1[[#This Row],[Total Runs]]^2</f>
        <v>8281</v>
      </c>
      <c r="AN239" s="2">
        <f>Table1[[#This Row],[Total RA]]^2</f>
        <v>8464</v>
      </c>
      <c r="AO239" s="2">
        <f>Table1[[#This Row],[Total Wins]]+Table1[[#This Row],[Total Losses]]</f>
        <v>19</v>
      </c>
      <c r="AP239" s="2">
        <f>Table1[[#This Row],[RS^2]]/(Table1[[#This Row],[RS^2]]+Table1[[#This Row],[RA^2]])</f>
        <v>0.49453568229322187</v>
      </c>
      <c r="AQ239" s="2">
        <f>ROUND(Table1[[#This Row],[WP]]*Table1[[#This Row],[GP]],0)</f>
        <v>9</v>
      </c>
      <c r="AR239" s="2">
        <f>Table1[[#This Row],[GP]]-Table1[[#This Row],[PyThag Win]]</f>
        <v>10</v>
      </c>
      <c r="AS239" s="2" t="str">
        <f>Table1[[#This Row],[PyThag Win]]&amp;"-"&amp;Table1[[#This Row],[Pythag Loss]]</f>
        <v>9-10</v>
      </c>
    </row>
    <row r="240" spans="1:45" x14ac:dyDescent="0.2">
      <c r="A240">
        <v>101</v>
      </c>
      <c r="B240">
        <v>19</v>
      </c>
      <c r="C240">
        <v>341</v>
      </c>
      <c r="D240" s="1">
        <v>46550</v>
      </c>
      <c r="E240">
        <v>1905</v>
      </c>
      <c r="F240">
        <v>9</v>
      </c>
      <c r="G240">
        <v>6</v>
      </c>
      <c r="H240">
        <v>14</v>
      </c>
      <c r="I240" t="s">
        <v>48</v>
      </c>
      <c r="J240" t="s">
        <v>49</v>
      </c>
      <c r="K240" t="s">
        <v>12</v>
      </c>
      <c r="L240">
        <v>1</v>
      </c>
      <c r="M240">
        <v>0</v>
      </c>
      <c r="N240" t="s">
        <v>47</v>
      </c>
      <c r="O240" t="s">
        <v>76</v>
      </c>
      <c r="P240">
        <f t="shared" si="72"/>
        <v>10</v>
      </c>
      <c r="Q240">
        <f t="shared" si="73"/>
        <v>10</v>
      </c>
      <c r="R240">
        <f t="shared" si="74"/>
        <v>0</v>
      </c>
      <c r="S240" t="str">
        <f t="shared" si="75"/>
        <v>10-10</v>
      </c>
      <c r="T240">
        <f t="shared" si="76"/>
        <v>7</v>
      </c>
      <c r="U240">
        <f t="shared" si="77"/>
        <v>2</v>
      </c>
      <c r="V240" t="str">
        <f t="shared" si="78"/>
        <v>7-2</v>
      </c>
      <c r="W240">
        <f t="shared" si="79"/>
        <v>3</v>
      </c>
      <c r="X240">
        <f t="shared" si="80"/>
        <v>8</v>
      </c>
      <c r="Y240" t="str">
        <f t="shared" si="81"/>
        <v>3-8</v>
      </c>
      <c r="Z240">
        <f t="shared" si="82"/>
        <v>183</v>
      </c>
      <c r="AA240">
        <f t="shared" si="83"/>
        <v>81</v>
      </c>
      <c r="AB240">
        <f t="shared" si="84"/>
        <v>102</v>
      </c>
      <c r="AC240">
        <f t="shared" si="85"/>
        <v>97</v>
      </c>
      <c r="AD240">
        <f t="shared" si="86"/>
        <v>52</v>
      </c>
      <c r="AE240">
        <f t="shared" si="87"/>
        <v>45</v>
      </c>
      <c r="AF240">
        <f t="shared" si="88"/>
        <v>205</v>
      </c>
      <c r="AG240">
        <f t="shared" si="89"/>
        <v>100</v>
      </c>
      <c r="AH240">
        <f t="shared" si="90"/>
        <v>105</v>
      </c>
      <c r="AI240" t="str">
        <f t="shared" si="91"/>
        <v>341-1</v>
      </c>
      <c r="AJ240" t="str">
        <f t="shared" si="92"/>
        <v>341-0</v>
      </c>
      <c r="AK240">
        <f>INDEX(Table1[runs],MATCH(AJ240,Table1[ID],0))</f>
        <v>5</v>
      </c>
      <c r="AL240">
        <f t="shared" si="93"/>
        <v>97</v>
      </c>
      <c r="AM240">
        <f>Table1[[#This Row],[Total Runs]]^2</f>
        <v>9409</v>
      </c>
      <c r="AN240" s="2">
        <f>Table1[[#This Row],[Total RA]]^2</f>
        <v>9409</v>
      </c>
      <c r="AO240" s="2">
        <f>Table1[[#This Row],[Total Wins]]+Table1[[#This Row],[Total Losses]]</f>
        <v>20</v>
      </c>
      <c r="AP240" s="2">
        <f>Table1[[#This Row],[RS^2]]/(Table1[[#This Row],[RS^2]]+Table1[[#This Row],[RA^2]])</f>
        <v>0.5</v>
      </c>
      <c r="AQ240" s="2">
        <f>ROUND(Table1[[#This Row],[WP]]*Table1[[#This Row],[GP]],0)</f>
        <v>10</v>
      </c>
      <c r="AR240" s="2">
        <f>Table1[[#This Row],[GP]]-Table1[[#This Row],[PyThag Win]]</f>
        <v>10</v>
      </c>
      <c r="AS240" s="2" t="str">
        <f>Table1[[#This Row],[PyThag Win]]&amp;"-"&amp;Table1[[#This Row],[Pythag Loss]]</f>
        <v>10-10</v>
      </c>
    </row>
    <row r="241" spans="1:45" x14ac:dyDescent="0.2">
      <c r="A241">
        <v>101</v>
      </c>
      <c r="B241">
        <v>19</v>
      </c>
      <c r="C241">
        <v>343</v>
      </c>
      <c r="D241" s="1">
        <v>46551</v>
      </c>
      <c r="E241">
        <v>1905</v>
      </c>
      <c r="F241">
        <v>11</v>
      </c>
      <c r="G241">
        <v>3</v>
      </c>
      <c r="H241">
        <v>8</v>
      </c>
      <c r="I241" t="s">
        <v>48</v>
      </c>
      <c r="J241" t="s">
        <v>49</v>
      </c>
      <c r="K241" t="s">
        <v>12</v>
      </c>
      <c r="L241">
        <v>0</v>
      </c>
      <c r="M241">
        <v>1</v>
      </c>
      <c r="N241" t="s">
        <v>47</v>
      </c>
      <c r="O241" t="s">
        <v>76</v>
      </c>
      <c r="P241">
        <f t="shared" si="72"/>
        <v>10</v>
      </c>
      <c r="Q241">
        <f t="shared" si="73"/>
        <v>11</v>
      </c>
      <c r="R241">
        <f t="shared" si="74"/>
        <v>-1</v>
      </c>
      <c r="S241" t="str">
        <f t="shared" si="75"/>
        <v>10-11</v>
      </c>
      <c r="T241">
        <f t="shared" si="76"/>
        <v>7</v>
      </c>
      <c r="U241">
        <f t="shared" si="77"/>
        <v>3</v>
      </c>
      <c r="V241" t="str">
        <f t="shared" si="78"/>
        <v>7-3</v>
      </c>
      <c r="W241">
        <f t="shared" si="79"/>
        <v>3</v>
      </c>
      <c r="X241">
        <f t="shared" si="80"/>
        <v>8</v>
      </c>
      <c r="Y241" t="str">
        <f t="shared" si="81"/>
        <v>3-8</v>
      </c>
      <c r="Z241">
        <f t="shared" si="82"/>
        <v>194</v>
      </c>
      <c r="AA241">
        <f t="shared" si="83"/>
        <v>92</v>
      </c>
      <c r="AB241">
        <f t="shared" si="84"/>
        <v>102</v>
      </c>
      <c r="AC241">
        <f t="shared" si="85"/>
        <v>100</v>
      </c>
      <c r="AD241">
        <f t="shared" si="86"/>
        <v>55</v>
      </c>
      <c r="AE241">
        <f t="shared" si="87"/>
        <v>45</v>
      </c>
      <c r="AF241">
        <f t="shared" si="88"/>
        <v>213</v>
      </c>
      <c r="AG241">
        <f t="shared" si="89"/>
        <v>108</v>
      </c>
      <c r="AH241">
        <f t="shared" si="90"/>
        <v>105</v>
      </c>
      <c r="AI241" t="str">
        <f t="shared" si="91"/>
        <v>343-0</v>
      </c>
      <c r="AJ241" t="str">
        <f t="shared" si="92"/>
        <v>343-1</v>
      </c>
      <c r="AK241">
        <f>INDEX(Table1[runs],MATCH(AJ241,Table1[ID],0))</f>
        <v>5</v>
      </c>
      <c r="AL241">
        <f t="shared" si="93"/>
        <v>102</v>
      </c>
      <c r="AM241">
        <f>Table1[[#This Row],[Total Runs]]^2</f>
        <v>10000</v>
      </c>
      <c r="AN241" s="2">
        <f>Table1[[#This Row],[Total RA]]^2</f>
        <v>10404</v>
      </c>
      <c r="AO241" s="2">
        <f>Table1[[#This Row],[Total Wins]]+Table1[[#This Row],[Total Losses]]</f>
        <v>21</v>
      </c>
      <c r="AP241" s="2">
        <f>Table1[[#This Row],[RS^2]]/(Table1[[#This Row],[RS^2]]+Table1[[#This Row],[RA^2]])</f>
        <v>0.49009998039600078</v>
      </c>
      <c r="AQ241" s="2">
        <f>ROUND(Table1[[#This Row],[WP]]*Table1[[#This Row],[GP]],0)</f>
        <v>10</v>
      </c>
      <c r="AR241" s="2">
        <f>Table1[[#This Row],[GP]]-Table1[[#This Row],[PyThag Win]]</f>
        <v>11</v>
      </c>
      <c r="AS241" s="2" t="str">
        <f>Table1[[#This Row],[PyThag Win]]&amp;"-"&amp;Table1[[#This Row],[Pythag Loss]]</f>
        <v>10-11</v>
      </c>
    </row>
    <row r="242" spans="1:45" x14ac:dyDescent="0.2">
      <c r="A242">
        <v>101</v>
      </c>
      <c r="B242">
        <v>19</v>
      </c>
      <c r="C242">
        <v>344</v>
      </c>
      <c r="D242" s="1">
        <v>46554</v>
      </c>
      <c r="E242">
        <v>1905</v>
      </c>
      <c r="F242">
        <v>9</v>
      </c>
      <c r="G242">
        <v>6</v>
      </c>
      <c r="H242">
        <v>8</v>
      </c>
      <c r="I242" t="s">
        <v>48</v>
      </c>
      <c r="J242" t="s">
        <v>49</v>
      </c>
      <c r="K242" t="s">
        <v>12</v>
      </c>
      <c r="L242">
        <v>1</v>
      </c>
      <c r="M242">
        <v>0</v>
      </c>
      <c r="N242" t="s">
        <v>47</v>
      </c>
      <c r="O242" t="s">
        <v>76</v>
      </c>
      <c r="P242">
        <f t="shared" si="72"/>
        <v>11</v>
      </c>
      <c r="Q242">
        <f t="shared" si="73"/>
        <v>11</v>
      </c>
      <c r="R242">
        <f t="shared" si="74"/>
        <v>0</v>
      </c>
      <c r="S242" t="str">
        <f t="shared" si="75"/>
        <v>11-11</v>
      </c>
      <c r="T242">
        <f t="shared" si="76"/>
        <v>8</v>
      </c>
      <c r="U242">
        <f t="shared" si="77"/>
        <v>3</v>
      </c>
      <c r="V242" t="str">
        <f t="shared" si="78"/>
        <v>8-3</v>
      </c>
      <c r="W242">
        <f t="shared" si="79"/>
        <v>3</v>
      </c>
      <c r="X242">
        <f t="shared" si="80"/>
        <v>8</v>
      </c>
      <c r="Y242" t="str">
        <f t="shared" si="81"/>
        <v>3-8</v>
      </c>
      <c r="Z242">
        <f t="shared" si="82"/>
        <v>203</v>
      </c>
      <c r="AA242">
        <f t="shared" si="83"/>
        <v>101</v>
      </c>
      <c r="AB242">
        <f t="shared" si="84"/>
        <v>102</v>
      </c>
      <c r="AC242">
        <f t="shared" si="85"/>
        <v>106</v>
      </c>
      <c r="AD242">
        <f t="shared" si="86"/>
        <v>61</v>
      </c>
      <c r="AE242">
        <f t="shared" si="87"/>
        <v>45</v>
      </c>
      <c r="AF242">
        <f t="shared" si="88"/>
        <v>221</v>
      </c>
      <c r="AG242">
        <f t="shared" si="89"/>
        <v>116</v>
      </c>
      <c r="AH242">
        <f t="shared" si="90"/>
        <v>105</v>
      </c>
      <c r="AI242" t="str">
        <f t="shared" si="91"/>
        <v>344-1</v>
      </c>
      <c r="AJ242" t="str">
        <f t="shared" si="92"/>
        <v>344-0</v>
      </c>
      <c r="AK242">
        <f>INDEX(Table1[runs],MATCH(AJ242,Table1[ID],0))</f>
        <v>4</v>
      </c>
      <c r="AL242">
        <f t="shared" si="93"/>
        <v>106</v>
      </c>
      <c r="AM242">
        <f>Table1[[#This Row],[Total Runs]]^2</f>
        <v>11236</v>
      </c>
      <c r="AN242" s="2">
        <f>Table1[[#This Row],[Total RA]]^2</f>
        <v>11236</v>
      </c>
      <c r="AO242" s="2">
        <f>Table1[[#This Row],[Total Wins]]+Table1[[#This Row],[Total Losses]]</f>
        <v>22</v>
      </c>
      <c r="AP242" s="2">
        <f>Table1[[#This Row],[RS^2]]/(Table1[[#This Row],[RS^2]]+Table1[[#This Row],[RA^2]])</f>
        <v>0.5</v>
      </c>
      <c r="AQ242" s="2">
        <f>ROUND(Table1[[#This Row],[WP]]*Table1[[#This Row],[GP]],0)</f>
        <v>11</v>
      </c>
      <c r="AR242" s="2">
        <f>Table1[[#This Row],[GP]]-Table1[[#This Row],[PyThag Win]]</f>
        <v>11</v>
      </c>
      <c r="AS242" s="2" t="str">
        <f>Table1[[#This Row],[PyThag Win]]&amp;"-"&amp;Table1[[#This Row],[Pythag Loss]]</f>
        <v>11-11</v>
      </c>
    </row>
    <row r="243" spans="1:45" x14ac:dyDescent="0.2">
      <c r="A243">
        <v>101</v>
      </c>
      <c r="B243">
        <v>19</v>
      </c>
      <c r="C243">
        <v>346</v>
      </c>
      <c r="D243" s="1">
        <v>46555</v>
      </c>
      <c r="E243">
        <v>1905</v>
      </c>
      <c r="F243">
        <v>9</v>
      </c>
      <c r="G243">
        <v>12</v>
      </c>
      <c r="H243">
        <v>12</v>
      </c>
      <c r="I243" t="s">
        <v>48</v>
      </c>
      <c r="J243" t="s">
        <v>49</v>
      </c>
      <c r="K243" t="s">
        <v>12</v>
      </c>
      <c r="L243">
        <v>1</v>
      </c>
      <c r="M243">
        <v>0</v>
      </c>
      <c r="N243" t="s">
        <v>47</v>
      </c>
      <c r="O243" t="s">
        <v>76</v>
      </c>
      <c r="P243">
        <f t="shared" si="72"/>
        <v>12</v>
      </c>
      <c r="Q243">
        <f t="shared" si="73"/>
        <v>11</v>
      </c>
      <c r="R243">
        <f t="shared" si="74"/>
        <v>1</v>
      </c>
      <c r="S243" t="str">
        <f t="shared" si="75"/>
        <v>12-11</v>
      </c>
      <c r="T243">
        <f t="shared" si="76"/>
        <v>9</v>
      </c>
      <c r="U243">
        <f t="shared" si="77"/>
        <v>3</v>
      </c>
      <c r="V243" t="str">
        <f t="shared" si="78"/>
        <v>9-3</v>
      </c>
      <c r="W243">
        <f t="shared" si="79"/>
        <v>3</v>
      </c>
      <c r="X243">
        <f t="shared" si="80"/>
        <v>8</v>
      </c>
      <c r="Y243" t="str">
        <f t="shared" si="81"/>
        <v>3-8</v>
      </c>
      <c r="Z243">
        <f t="shared" si="82"/>
        <v>212</v>
      </c>
      <c r="AA243">
        <f t="shared" si="83"/>
        <v>110</v>
      </c>
      <c r="AB243">
        <f t="shared" si="84"/>
        <v>102</v>
      </c>
      <c r="AC243">
        <f t="shared" si="85"/>
        <v>118</v>
      </c>
      <c r="AD243">
        <f t="shared" si="86"/>
        <v>73</v>
      </c>
      <c r="AE243">
        <f t="shared" si="87"/>
        <v>45</v>
      </c>
      <c r="AF243">
        <f t="shared" si="88"/>
        <v>233</v>
      </c>
      <c r="AG243">
        <f t="shared" si="89"/>
        <v>128</v>
      </c>
      <c r="AH243">
        <f t="shared" si="90"/>
        <v>105</v>
      </c>
      <c r="AI243" t="str">
        <f t="shared" si="91"/>
        <v>346-1</v>
      </c>
      <c r="AJ243" t="str">
        <f t="shared" si="92"/>
        <v>346-0</v>
      </c>
      <c r="AK243">
        <f>INDEX(Table1[runs],MATCH(AJ243,Table1[ID],0))</f>
        <v>6</v>
      </c>
      <c r="AL243">
        <f t="shared" si="93"/>
        <v>112</v>
      </c>
      <c r="AM243">
        <f>Table1[[#This Row],[Total Runs]]^2</f>
        <v>13924</v>
      </c>
      <c r="AN243" s="2">
        <f>Table1[[#This Row],[Total RA]]^2</f>
        <v>12544</v>
      </c>
      <c r="AO243" s="2">
        <f>Table1[[#This Row],[Total Wins]]+Table1[[#This Row],[Total Losses]]</f>
        <v>23</v>
      </c>
      <c r="AP243" s="2">
        <f>Table1[[#This Row],[RS^2]]/(Table1[[#This Row],[RS^2]]+Table1[[#This Row],[RA^2]])</f>
        <v>0.526069215656642</v>
      </c>
      <c r="AQ243" s="2">
        <f>ROUND(Table1[[#This Row],[WP]]*Table1[[#This Row],[GP]],0)</f>
        <v>12</v>
      </c>
      <c r="AR243" s="2">
        <f>Table1[[#This Row],[GP]]-Table1[[#This Row],[PyThag Win]]</f>
        <v>11</v>
      </c>
      <c r="AS243" s="2" t="str">
        <f>Table1[[#This Row],[PyThag Win]]&amp;"-"&amp;Table1[[#This Row],[Pythag Loss]]</f>
        <v>12-11</v>
      </c>
    </row>
    <row r="244" spans="1:45" x14ac:dyDescent="0.2">
      <c r="A244">
        <v>101</v>
      </c>
      <c r="B244">
        <v>19</v>
      </c>
      <c r="C244">
        <v>348</v>
      </c>
      <c r="D244" s="1">
        <v>46556</v>
      </c>
      <c r="E244">
        <v>1905</v>
      </c>
      <c r="F244">
        <v>9</v>
      </c>
      <c r="G244">
        <v>5</v>
      </c>
      <c r="H244">
        <v>9</v>
      </c>
      <c r="I244" t="s">
        <v>48</v>
      </c>
      <c r="J244" t="s">
        <v>49</v>
      </c>
      <c r="K244" t="s">
        <v>12</v>
      </c>
      <c r="L244">
        <v>1</v>
      </c>
      <c r="M244">
        <v>0</v>
      </c>
      <c r="N244" t="s">
        <v>47</v>
      </c>
      <c r="O244" t="s">
        <v>76</v>
      </c>
      <c r="P244">
        <f t="shared" si="72"/>
        <v>13</v>
      </c>
      <c r="Q244">
        <f t="shared" si="73"/>
        <v>11</v>
      </c>
      <c r="R244">
        <f t="shared" si="74"/>
        <v>2</v>
      </c>
      <c r="S244" t="str">
        <f t="shared" si="75"/>
        <v>13-11</v>
      </c>
      <c r="T244">
        <f t="shared" si="76"/>
        <v>10</v>
      </c>
      <c r="U244">
        <f t="shared" si="77"/>
        <v>3</v>
      </c>
      <c r="V244" t="str">
        <f t="shared" si="78"/>
        <v>10-3</v>
      </c>
      <c r="W244">
        <f t="shared" si="79"/>
        <v>3</v>
      </c>
      <c r="X244">
        <f t="shared" si="80"/>
        <v>8</v>
      </c>
      <c r="Y244" t="str">
        <f t="shared" si="81"/>
        <v>3-8</v>
      </c>
      <c r="Z244">
        <f t="shared" si="82"/>
        <v>221</v>
      </c>
      <c r="AA244">
        <f t="shared" si="83"/>
        <v>119</v>
      </c>
      <c r="AB244">
        <f t="shared" si="84"/>
        <v>102</v>
      </c>
      <c r="AC244">
        <f t="shared" si="85"/>
        <v>123</v>
      </c>
      <c r="AD244">
        <f t="shared" si="86"/>
        <v>78</v>
      </c>
      <c r="AE244">
        <f t="shared" si="87"/>
        <v>45</v>
      </c>
      <c r="AF244">
        <f t="shared" si="88"/>
        <v>242</v>
      </c>
      <c r="AG244">
        <f t="shared" si="89"/>
        <v>137</v>
      </c>
      <c r="AH244">
        <f t="shared" si="90"/>
        <v>105</v>
      </c>
      <c r="AI244" t="str">
        <f t="shared" si="91"/>
        <v>348-1</v>
      </c>
      <c r="AJ244" t="str">
        <f t="shared" si="92"/>
        <v>348-0</v>
      </c>
      <c r="AK244">
        <f>INDEX(Table1[runs],MATCH(AJ244,Table1[ID],0))</f>
        <v>2</v>
      </c>
      <c r="AL244">
        <f t="shared" si="93"/>
        <v>114</v>
      </c>
      <c r="AM244">
        <f>Table1[[#This Row],[Total Runs]]^2</f>
        <v>15129</v>
      </c>
      <c r="AN244" s="2">
        <f>Table1[[#This Row],[Total RA]]^2</f>
        <v>12996</v>
      </c>
      <c r="AO244" s="2">
        <f>Table1[[#This Row],[Total Wins]]+Table1[[#This Row],[Total Losses]]</f>
        <v>24</v>
      </c>
      <c r="AP244" s="2">
        <f>Table1[[#This Row],[RS^2]]/(Table1[[#This Row],[RS^2]]+Table1[[#This Row],[RA^2]])</f>
        <v>0.53791999999999995</v>
      </c>
      <c r="AQ244" s="2">
        <f>ROUND(Table1[[#This Row],[WP]]*Table1[[#This Row],[GP]],0)</f>
        <v>13</v>
      </c>
      <c r="AR244" s="2">
        <f>Table1[[#This Row],[GP]]-Table1[[#This Row],[PyThag Win]]</f>
        <v>11</v>
      </c>
      <c r="AS244" s="2" t="str">
        <f>Table1[[#This Row],[PyThag Win]]&amp;"-"&amp;Table1[[#This Row],[Pythag Loss]]</f>
        <v>13-11</v>
      </c>
    </row>
    <row r="245" spans="1:45" x14ac:dyDescent="0.2">
      <c r="A245">
        <v>101</v>
      </c>
      <c r="B245">
        <v>17</v>
      </c>
      <c r="C245">
        <v>303</v>
      </c>
      <c r="D245" s="1">
        <v>46523</v>
      </c>
      <c r="E245">
        <v>1905</v>
      </c>
      <c r="F245">
        <v>9</v>
      </c>
      <c r="G245">
        <v>4</v>
      </c>
      <c r="H245">
        <v>9</v>
      </c>
      <c r="I245" t="s">
        <v>56</v>
      </c>
      <c r="J245" t="s">
        <v>57</v>
      </c>
      <c r="K245" t="s">
        <v>12</v>
      </c>
      <c r="L245">
        <v>0</v>
      </c>
      <c r="M245">
        <v>1</v>
      </c>
      <c r="N245" t="s">
        <v>58</v>
      </c>
      <c r="O245" t="s">
        <v>76</v>
      </c>
      <c r="P245">
        <f t="shared" si="72"/>
        <v>0</v>
      </c>
      <c r="Q245">
        <f t="shared" si="73"/>
        <v>1</v>
      </c>
      <c r="R245">
        <f t="shared" si="74"/>
        <v>-1</v>
      </c>
      <c r="S245" t="str">
        <f t="shared" si="75"/>
        <v>0-1</v>
      </c>
      <c r="T245">
        <f t="shared" si="76"/>
        <v>0</v>
      </c>
      <c r="U245">
        <f t="shared" si="77"/>
        <v>1</v>
      </c>
      <c r="V245" t="str">
        <f t="shared" si="78"/>
        <v>0-1</v>
      </c>
      <c r="W245">
        <f t="shared" si="79"/>
        <v>0</v>
      </c>
      <c r="X245">
        <f t="shared" si="80"/>
        <v>0</v>
      </c>
      <c r="Y245" t="str">
        <f t="shared" si="81"/>
        <v>0-0</v>
      </c>
      <c r="Z245">
        <f t="shared" si="82"/>
        <v>9</v>
      </c>
      <c r="AA245">
        <f t="shared" si="83"/>
        <v>9</v>
      </c>
      <c r="AB245">
        <f t="shared" si="84"/>
        <v>0</v>
      </c>
      <c r="AC245">
        <f t="shared" si="85"/>
        <v>4</v>
      </c>
      <c r="AD245">
        <f t="shared" si="86"/>
        <v>4</v>
      </c>
      <c r="AE245">
        <f t="shared" si="87"/>
        <v>0</v>
      </c>
      <c r="AF245">
        <f t="shared" si="88"/>
        <v>9</v>
      </c>
      <c r="AG245">
        <f t="shared" si="89"/>
        <v>9</v>
      </c>
      <c r="AH245">
        <f t="shared" si="90"/>
        <v>0</v>
      </c>
      <c r="AI245" t="str">
        <f t="shared" si="91"/>
        <v>303-0</v>
      </c>
      <c r="AJ245" t="str">
        <f t="shared" si="92"/>
        <v>303-1</v>
      </c>
      <c r="AK245">
        <f>INDEX(Table1[runs],MATCH(AJ245,Table1[ID],0))</f>
        <v>11</v>
      </c>
      <c r="AL245">
        <f t="shared" si="93"/>
        <v>11</v>
      </c>
      <c r="AM245">
        <f>Table1[[#This Row],[Total Runs]]^2</f>
        <v>16</v>
      </c>
      <c r="AN245" s="2">
        <f>Table1[[#This Row],[Total RA]]^2</f>
        <v>121</v>
      </c>
      <c r="AO245" s="2">
        <f>Table1[[#This Row],[Total Wins]]+Table1[[#This Row],[Total Losses]]</f>
        <v>1</v>
      </c>
      <c r="AP245" s="2">
        <f>Table1[[#This Row],[RS^2]]/(Table1[[#This Row],[RS^2]]+Table1[[#This Row],[RA^2]])</f>
        <v>0.11678832116788321</v>
      </c>
      <c r="AQ245" s="2">
        <f>ROUND(Table1[[#This Row],[WP]]*Table1[[#This Row],[GP]],0)</f>
        <v>0</v>
      </c>
      <c r="AR245" s="2">
        <f>Table1[[#This Row],[GP]]-Table1[[#This Row],[PyThag Win]]</f>
        <v>1</v>
      </c>
      <c r="AS245" s="2" t="str">
        <f>Table1[[#This Row],[PyThag Win]]&amp;"-"&amp;Table1[[#This Row],[Pythag Loss]]</f>
        <v>0-1</v>
      </c>
    </row>
    <row r="246" spans="1:45" x14ac:dyDescent="0.2">
      <c r="A246">
        <v>101</v>
      </c>
      <c r="B246">
        <v>17</v>
      </c>
      <c r="C246">
        <v>305</v>
      </c>
      <c r="D246" s="1">
        <v>46524</v>
      </c>
      <c r="E246">
        <v>1905</v>
      </c>
      <c r="F246">
        <v>9</v>
      </c>
      <c r="G246">
        <v>2</v>
      </c>
      <c r="H246">
        <v>4</v>
      </c>
      <c r="I246" t="s">
        <v>56</v>
      </c>
      <c r="J246" t="s">
        <v>57</v>
      </c>
      <c r="K246" t="s">
        <v>12</v>
      </c>
      <c r="L246">
        <v>0</v>
      </c>
      <c r="M246">
        <v>1</v>
      </c>
      <c r="N246" t="s">
        <v>58</v>
      </c>
      <c r="O246" t="s">
        <v>76</v>
      </c>
      <c r="P246">
        <f t="shared" si="72"/>
        <v>0</v>
      </c>
      <c r="Q246">
        <f t="shared" si="73"/>
        <v>2</v>
      </c>
      <c r="R246">
        <f t="shared" si="74"/>
        <v>-2</v>
      </c>
      <c r="S246" t="str">
        <f t="shared" si="75"/>
        <v>0-2</v>
      </c>
      <c r="T246">
        <f t="shared" si="76"/>
        <v>0</v>
      </c>
      <c r="U246">
        <f t="shared" si="77"/>
        <v>2</v>
      </c>
      <c r="V246" t="str">
        <f t="shared" si="78"/>
        <v>0-2</v>
      </c>
      <c r="W246">
        <f t="shared" si="79"/>
        <v>0</v>
      </c>
      <c r="X246">
        <f t="shared" si="80"/>
        <v>0</v>
      </c>
      <c r="Y246" t="str">
        <f t="shared" si="81"/>
        <v>0-0</v>
      </c>
      <c r="Z246">
        <f t="shared" si="82"/>
        <v>18</v>
      </c>
      <c r="AA246">
        <f t="shared" si="83"/>
        <v>18</v>
      </c>
      <c r="AB246">
        <f t="shared" si="84"/>
        <v>0</v>
      </c>
      <c r="AC246">
        <f t="shared" si="85"/>
        <v>6</v>
      </c>
      <c r="AD246">
        <f t="shared" si="86"/>
        <v>6</v>
      </c>
      <c r="AE246">
        <f t="shared" si="87"/>
        <v>0</v>
      </c>
      <c r="AF246">
        <f t="shared" si="88"/>
        <v>13</v>
      </c>
      <c r="AG246">
        <f t="shared" si="89"/>
        <v>13</v>
      </c>
      <c r="AH246">
        <f t="shared" si="90"/>
        <v>0</v>
      </c>
      <c r="AI246" t="str">
        <f t="shared" si="91"/>
        <v>305-0</v>
      </c>
      <c r="AJ246" t="str">
        <f t="shared" si="92"/>
        <v>305-1</v>
      </c>
      <c r="AK246">
        <f>INDEX(Table1[runs],MATCH(AJ246,Table1[ID],0))</f>
        <v>11</v>
      </c>
      <c r="AL246">
        <f t="shared" si="93"/>
        <v>22</v>
      </c>
      <c r="AM246">
        <f>Table1[[#This Row],[Total Runs]]^2</f>
        <v>36</v>
      </c>
      <c r="AN246" s="2">
        <f>Table1[[#This Row],[Total RA]]^2</f>
        <v>484</v>
      </c>
      <c r="AO246" s="2">
        <f>Table1[[#This Row],[Total Wins]]+Table1[[#This Row],[Total Losses]]</f>
        <v>2</v>
      </c>
      <c r="AP246" s="2">
        <f>Table1[[#This Row],[RS^2]]/(Table1[[#This Row],[RS^2]]+Table1[[#This Row],[RA^2]])</f>
        <v>6.9230769230769235E-2</v>
      </c>
      <c r="AQ246" s="2">
        <f>ROUND(Table1[[#This Row],[WP]]*Table1[[#This Row],[GP]],0)</f>
        <v>0</v>
      </c>
      <c r="AR246" s="2">
        <f>Table1[[#This Row],[GP]]-Table1[[#This Row],[PyThag Win]]</f>
        <v>2</v>
      </c>
      <c r="AS246" s="2" t="str">
        <f>Table1[[#This Row],[PyThag Win]]&amp;"-"&amp;Table1[[#This Row],[Pythag Loss]]</f>
        <v>0-2</v>
      </c>
    </row>
    <row r="247" spans="1:45" x14ac:dyDescent="0.2">
      <c r="A247">
        <v>101</v>
      </c>
      <c r="B247">
        <v>17</v>
      </c>
      <c r="C247">
        <v>307</v>
      </c>
      <c r="D247" s="1">
        <v>46525</v>
      </c>
      <c r="E247">
        <v>1905</v>
      </c>
      <c r="F247">
        <v>9</v>
      </c>
      <c r="G247">
        <v>5</v>
      </c>
      <c r="H247">
        <v>9</v>
      </c>
      <c r="I247" t="s">
        <v>56</v>
      </c>
      <c r="J247" t="s">
        <v>57</v>
      </c>
      <c r="K247" t="s">
        <v>12</v>
      </c>
      <c r="L247">
        <v>1</v>
      </c>
      <c r="M247">
        <v>0</v>
      </c>
      <c r="N247" t="s">
        <v>58</v>
      </c>
      <c r="O247" t="s">
        <v>76</v>
      </c>
      <c r="P247">
        <f t="shared" si="72"/>
        <v>1</v>
      </c>
      <c r="Q247">
        <f t="shared" si="73"/>
        <v>2</v>
      </c>
      <c r="R247">
        <f t="shared" si="74"/>
        <v>-1</v>
      </c>
      <c r="S247" t="str">
        <f t="shared" si="75"/>
        <v>1-2</v>
      </c>
      <c r="T247">
        <f t="shared" si="76"/>
        <v>1</v>
      </c>
      <c r="U247">
        <f t="shared" si="77"/>
        <v>2</v>
      </c>
      <c r="V247" t="str">
        <f t="shared" si="78"/>
        <v>1-2</v>
      </c>
      <c r="W247">
        <f t="shared" si="79"/>
        <v>0</v>
      </c>
      <c r="X247">
        <f t="shared" si="80"/>
        <v>0</v>
      </c>
      <c r="Y247" t="str">
        <f t="shared" si="81"/>
        <v>0-0</v>
      </c>
      <c r="Z247">
        <f t="shared" si="82"/>
        <v>27</v>
      </c>
      <c r="AA247">
        <f t="shared" si="83"/>
        <v>27</v>
      </c>
      <c r="AB247">
        <f t="shared" si="84"/>
        <v>0</v>
      </c>
      <c r="AC247">
        <f t="shared" si="85"/>
        <v>11</v>
      </c>
      <c r="AD247">
        <f t="shared" si="86"/>
        <v>11</v>
      </c>
      <c r="AE247">
        <f t="shared" si="87"/>
        <v>0</v>
      </c>
      <c r="AF247">
        <f t="shared" si="88"/>
        <v>22</v>
      </c>
      <c r="AG247">
        <f t="shared" si="89"/>
        <v>22</v>
      </c>
      <c r="AH247">
        <f t="shared" si="90"/>
        <v>0</v>
      </c>
      <c r="AI247" t="str">
        <f t="shared" si="91"/>
        <v>307-1</v>
      </c>
      <c r="AJ247" t="str">
        <f t="shared" si="92"/>
        <v>307-0</v>
      </c>
      <c r="AK247">
        <f>INDEX(Table1[runs],MATCH(AJ247,Table1[ID],0))</f>
        <v>2</v>
      </c>
      <c r="AL247">
        <f t="shared" si="93"/>
        <v>24</v>
      </c>
      <c r="AM247">
        <f>Table1[[#This Row],[Total Runs]]^2</f>
        <v>121</v>
      </c>
      <c r="AN247" s="2">
        <f>Table1[[#This Row],[Total RA]]^2</f>
        <v>576</v>
      </c>
      <c r="AO247" s="2">
        <f>Table1[[#This Row],[Total Wins]]+Table1[[#This Row],[Total Losses]]</f>
        <v>3</v>
      </c>
      <c r="AP247" s="2">
        <f>Table1[[#This Row],[RS^2]]/(Table1[[#This Row],[RS^2]]+Table1[[#This Row],[RA^2]])</f>
        <v>0.17360114777618366</v>
      </c>
      <c r="AQ247" s="2">
        <f>ROUND(Table1[[#This Row],[WP]]*Table1[[#This Row],[GP]],0)</f>
        <v>1</v>
      </c>
      <c r="AR247" s="2">
        <f>Table1[[#This Row],[GP]]-Table1[[#This Row],[PyThag Win]]</f>
        <v>2</v>
      </c>
      <c r="AS247" s="2" t="str">
        <f>Table1[[#This Row],[PyThag Win]]&amp;"-"&amp;Table1[[#This Row],[Pythag Loss]]</f>
        <v>1-2</v>
      </c>
    </row>
    <row r="248" spans="1:45" x14ac:dyDescent="0.2">
      <c r="A248">
        <v>101</v>
      </c>
      <c r="B248">
        <v>17</v>
      </c>
      <c r="C248">
        <v>309</v>
      </c>
      <c r="D248" s="1">
        <v>46526</v>
      </c>
      <c r="E248">
        <v>1905</v>
      </c>
      <c r="F248">
        <v>9</v>
      </c>
      <c r="G248">
        <v>6</v>
      </c>
      <c r="H248">
        <v>9</v>
      </c>
      <c r="I248" t="s">
        <v>56</v>
      </c>
      <c r="J248" t="s">
        <v>57</v>
      </c>
      <c r="K248" t="s">
        <v>12</v>
      </c>
      <c r="L248">
        <v>0</v>
      </c>
      <c r="M248">
        <v>1</v>
      </c>
      <c r="N248" t="s">
        <v>58</v>
      </c>
      <c r="O248" t="s">
        <v>76</v>
      </c>
      <c r="P248">
        <f t="shared" si="72"/>
        <v>1</v>
      </c>
      <c r="Q248">
        <f t="shared" si="73"/>
        <v>3</v>
      </c>
      <c r="R248">
        <f t="shared" si="74"/>
        <v>-2</v>
      </c>
      <c r="S248" t="str">
        <f t="shared" si="75"/>
        <v>1-3</v>
      </c>
      <c r="T248">
        <f t="shared" si="76"/>
        <v>1</v>
      </c>
      <c r="U248">
        <f t="shared" si="77"/>
        <v>3</v>
      </c>
      <c r="V248" t="str">
        <f t="shared" si="78"/>
        <v>1-3</v>
      </c>
      <c r="W248">
        <f t="shared" si="79"/>
        <v>0</v>
      </c>
      <c r="X248">
        <f t="shared" si="80"/>
        <v>0</v>
      </c>
      <c r="Y248" t="str">
        <f t="shared" si="81"/>
        <v>0-0</v>
      </c>
      <c r="Z248">
        <f t="shared" si="82"/>
        <v>36</v>
      </c>
      <c r="AA248">
        <f t="shared" si="83"/>
        <v>36</v>
      </c>
      <c r="AB248">
        <f t="shared" si="84"/>
        <v>0</v>
      </c>
      <c r="AC248">
        <f t="shared" si="85"/>
        <v>17</v>
      </c>
      <c r="AD248">
        <f t="shared" si="86"/>
        <v>17</v>
      </c>
      <c r="AE248">
        <f t="shared" si="87"/>
        <v>0</v>
      </c>
      <c r="AF248">
        <f t="shared" si="88"/>
        <v>31</v>
      </c>
      <c r="AG248">
        <f t="shared" si="89"/>
        <v>31</v>
      </c>
      <c r="AH248">
        <f t="shared" si="90"/>
        <v>0</v>
      </c>
      <c r="AI248" t="str">
        <f t="shared" si="91"/>
        <v>309-0</v>
      </c>
      <c r="AJ248" t="str">
        <f t="shared" si="92"/>
        <v>309-1</v>
      </c>
      <c r="AK248">
        <f>INDEX(Table1[runs],MATCH(AJ248,Table1[ID],0))</f>
        <v>17</v>
      </c>
      <c r="AL248">
        <f t="shared" si="93"/>
        <v>41</v>
      </c>
      <c r="AM248">
        <f>Table1[[#This Row],[Total Runs]]^2</f>
        <v>289</v>
      </c>
      <c r="AN248" s="2">
        <f>Table1[[#This Row],[Total RA]]^2</f>
        <v>1681</v>
      </c>
      <c r="AO248" s="2">
        <f>Table1[[#This Row],[Total Wins]]+Table1[[#This Row],[Total Losses]]</f>
        <v>4</v>
      </c>
      <c r="AP248" s="2">
        <f>Table1[[#This Row],[RS^2]]/(Table1[[#This Row],[RS^2]]+Table1[[#This Row],[RA^2]])</f>
        <v>0.14670050761421319</v>
      </c>
      <c r="AQ248" s="2">
        <f>ROUND(Table1[[#This Row],[WP]]*Table1[[#This Row],[GP]],0)</f>
        <v>1</v>
      </c>
      <c r="AR248" s="2">
        <f>Table1[[#This Row],[GP]]-Table1[[#This Row],[PyThag Win]]</f>
        <v>3</v>
      </c>
      <c r="AS248" s="2" t="str">
        <f>Table1[[#This Row],[PyThag Win]]&amp;"-"&amp;Table1[[#This Row],[Pythag Loss]]</f>
        <v>1-3</v>
      </c>
    </row>
    <row r="249" spans="1:45" x14ac:dyDescent="0.2">
      <c r="A249">
        <v>101</v>
      </c>
      <c r="B249">
        <v>17</v>
      </c>
      <c r="C249">
        <v>310</v>
      </c>
      <c r="D249" s="1">
        <v>46528</v>
      </c>
      <c r="E249">
        <v>1905</v>
      </c>
      <c r="F249">
        <v>10</v>
      </c>
      <c r="G249">
        <v>4</v>
      </c>
      <c r="H249">
        <v>9</v>
      </c>
      <c r="I249" t="s">
        <v>56</v>
      </c>
      <c r="J249" t="s">
        <v>57</v>
      </c>
      <c r="K249" t="s">
        <v>12</v>
      </c>
      <c r="L249">
        <v>0</v>
      </c>
      <c r="M249">
        <v>1</v>
      </c>
      <c r="N249" t="s">
        <v>58</v>
      </c>
      <c r="O249" t="s">
        <v>76</v>
      </c>
      <c r="P249">
        <f t="shared" si="72"/>
        <v>1</v>
      </c>
      <c r="Q249">
        <f t="shared" si="73"/>
        <v>4</v>
      </c>
      <c r="R249">
        <f t="shared" si="74"/>
        <v>-3</v>
      </c>
      <c r="S249" t="str">
        <f t="shared" si="75"/>
        <v>1-4</v>
      </c>
      <c r="T249">
        <f t="shared" si="76"/>
        <v>1</v>
      </c>
      <c r="U249">
        <f t="shared" si="77"/>
        <v>4</v>
      </c>
      <c r="V249" t="str">
        <f t="shared" si="78"/>
        <v>1-4</v>
      </c>
      <c r="W249">
        <f t="shared" si="79"/>
        <v>0</v>
      </c>
      <c r="X249">
        <f t="shared" si="80"/>
        <v>0</v>
      </c>
      <c r="Y249" t="str">
        <f t="shared" si="81"/>
        <v>0-0</v>
      </c>
      <c r="Z249">
        <f t="shared" si="82"/>
        <v>46</v>
      </c>
      <c r="AA249">
        <f t="shared" si="83"/>
        <v>46</v>
      </c>
      <c r="AB249">
        <f t="shared" si="84"/>
        <v>0</v>
      </c>
      <c r="AC249">
        <f t="shared" si="85"/>
        <v>21</v>
      </c>
      <c r="AD249">
        <f t="shared" si="86"/>
        <v>21</v>
      </c>
      <c r="AE249">
        <f t="shared" si="87"/>
        <v>0</v>
      </c>
      <c r="AF249">
        <f t="shared" si="88"/>
        <v>40</v>
      </c>
      <c r="AG249">
        <f t="shared" si="89"/>
        <v>40</v>
      </c>
      <c r="AH249">
        <f t="shared" si="90"/>
        <v>0</v>
      </c>
      <c r="AI249" t="str">
        <f t="shared" si="91"/>
        <v>310-0</v>
      </c>
      <c r="AJ249" t="str">
        <f t="shared" si="92"/>
        <v>310-1</v>
      </c>
      <c r="AK249">
        <f>INDEX(Table1[runs],MATCH(AJ249,Table1[ID],0))</f>
        <v>5</v>
      </c>
      <c r="AL249">
        <f t="shared" si="93"/>
        <v>46</v>
      </c>
      <c r="AM249">
        <f>Table1[[#This Row],[Total Runs]]^2</f>
        <v>441</v>
      </c>
      <c r="AN249" s="2">
        <f>Table1[[#This Row],[Total RA]]^2</f>
        <v>2116</v>
      </c>
      <c r="AO249" s="2">
        <f>Table1[[#This Row],[Total Wins]]+Table1[[#This Row],[Total Losses]]</f>
        <v>5</v>
      </c>
      <c r="AP249" s="2">
        <f>Table1[[#This Row],[RS^2]]/(Table1[[#This Row],[RS^2]]+Table1[[#This Row],[RA^2]])</f>
        <v>0.17246773562768869</v>
      </c>
      <c r="AQ249" s="2">
        <f>ROUND(Table1[[#This Row],[WP]]*Table1[[#This Row],[GP]],0)</f>
        <v>1</v>
      </c>
      <c r="AR249" s="2">
        <f>Table1[[#This Row],[GP]]-Table1[[#This Row],[PyThag Win]]</f>
        <v>4</v>
      </c>
      <c r="AS249" s="2" t="str">
        <f>Table1[[#This Row],[PyThag Win]]&amp;"-"&amp;Table1[[#This Row],[Pythag Loss]]</f>
        <v>1-4</v>
      </c>
    </row>
    <row r="250" spans="1:45" x14ac:dyDescent="0.2">
      <c r="A250">
        <v>101</v>
      </c>
      <c r="B250">
        <v>17</v>
      </c>
      <c r="C250">
        <v>312</v>
      </c>
      <c r="D250" s="1">
        <v>46529</v>
      </c>
      <c r="E250">
        <v>1905</v>
      </c>
      <c r="F250">
        <v>9</v>
      </c>
      <c r="G250">
        <v>3</v>
      </c>
      <c r="H250">
        <v>9</v>
      </c>
      <c r="I250" t="s">
        <v>56</v>
      </c>
      <c r="J250" t="s">
        <v>57</v>
      </c>
      <c r="K250" t="s">
        <v>12</v>
      </c>
      <c r="L250">
        <v>0</v>
      </c>
      <c r="M250">
        <v>1</v>
      </c>
      <c r="N250" t="s">
        <v>58</v>
      </c>
      <c r="O250" t="s">
        <v>76</v>
      </c>
      <c r="P250">
        <f t="shared" si="72"/>
        <v>1</v>
      </c>
      <c r="Q250">
        <f t="shared" si="73"/>
        <v>5</v>
      </c>
      <c r="R250">
        <f t="shared" si="74"/>
        <v>-4</v>
      </c>
      <c r="S250" t="str">
        <f t="shared" si="75"/>
        <v>1-5</v>
      </c>
      <c r="T250">
        <f t="shared" si="76"/>
        <v>1</v>
      </c>
      <c r="U250">
        <f t="shared" si="77"/>
        <v>5</v>
      </c>
      <c r="V250" t="str">
        <f t="shared" si="78"/>
        <v>1-5</v>
      </c>
      <c r="W250">
        <f t="shared" si="79"/>
        <v>0</v>
      </c>
      <c r="X250">
        <f t="shared" si="80"/>
        <v>0</v>
      </c>
      <c r="Y250" t="str">
        <f t="shared" si="81"/>
        <v>0-0</v>
      </c>
      <c r="Z250">
        <f t="shared" si="82"/>
        <v>55</v>
      </c>
      <c r="AA250">
        <f t="shared" si="83"/>
        <v>55</v>
      </c>
      <c r="AB250">
        <f t="shared" si="84"/>
        <v>0</v>
      </c>
      <c r="AC250">
        <f t="shared" si="85"/>
        <v>24</v>
      </c>
      <c r="AD250">
        <f t="shared" si="86"/>
        <v>24</v>
      </c>
      <c r="AE250">
        <f t="shared" si="87"/>
        <v>0</v>
      </c>
      <c r="AF250">
        <f t="shared" si="88"/>
        <v>49</v>
      </c>
      <c r="AG250">
        <f t="shared" si="89"/>
        <v>49</v>
      </c>
      <c r="AH250">
        <f t="shared" si="90"/>
        <v>0</v>
      </c>
      <c r="AI250" t="str">
        <f t="shared" si="91"/>
        <v>312-0</v>
      </c>
      <c r="AJ250" t="str">
        <f t="shared" si="92"/>
        <v>312-1</v>
      </c>
      <c r="AK250">
        <f>INDEX(Table1[runs],MATCH(AJ250,Table1[ID],0))</f>
        <v>8</v>
      </c>
      <c r="AL250">
        <f t="shared" si="93"/>
        <v>54</v>
      </c>
      <c r="AM250">
        <f>Table1[[#This Row],[Total Runs]]^2</f>
        <v>576</v>
      </c>
      <c r="AN250" s="2">
        <f>Table1[[#This Row],[Total RA]]^2</f>
        <v>2916</v>
      </c>
      <c r="AO250" s="2">
        <f>Table1[[#This Row],[Total Wins]]+Table1[[#This Row],[Total Losses]]</f>
        <v>6</v>
      </c>
      <c r="AP250" s="2">
        <f>Table1[[#This Row],[RS^2]]/(Table1[[#This Row],[RS^2]]+Table1[[#This Row],[RA^2]])</f>
        <v>0.16494845360824742</v>
      </c>
      <c r="AQ250" s="2">
        <f>ROUND(Table1[[#This Row],[WP]]*Table1[[#This Row],[GP]],0)</f>
        <v>1</v>
      </c>
      <c r="AR250" s="2">
        <f>Table1[[#This Row],[GP]]-Table1[[#This Row],[PyThag Win]]</f>
        <v>5</v>
      </c>
      <c r="AS250" s="2" t="str">
        <f>Table1[[#This Row],[PyThag Win]]&amp;"-"&amp;Table1[[#This Row],[Pythag Loss]]</f>
        <v>1-5</v>
      </c>
    </row>
    <row r="251" spans="1:45" x14ac:dyDescent="0.2">
      <c r="A251">
        <v>101</v>
      </c>
      <c r="B251">
        <v>17</v>
      </c>
      <c r="C251">
        <v>314</v>
      </c>
      <c r="D251" s="1">
        <v>46530</v>
      </c>
      <c r="E251">
        <v>1905</v>
      </c>
      <c r="F251">
        <v>9</v>
      </c>
      <c r="G251">
        <v>5</v>
      </c>
      <c r="H251">
        <v>9</v>
      </c>
      <c r="I251" t="s">
        <v>56</v>
      </c>
      <c r="J251" t="s">
        <v>57</v>
      </c>
      <c r="K251" t="s">
        <v>12</v>
      </c>
      <c r="L251">
        <v>1</v>
      </c>
      <c r="M251">
        <v>0</v>
      </c>
      <c r="N251" t="s">
        <v>58</v>
      </c>
      <c r="O251" t="s">
        <v>76</v>
      </c>
      <c r="P251">
        <f t="shared" si="72"/>
        <v>2</v>
      </c>
      <c r="Q251">
        <f t="shared" si="73"/>
        <v>5</v>
      </c>
      <c r="R251">
        <f t="shared" si="74"/>
        <v>-3</v>
      </c>
      <c r="S251" t="str">
        <f t="shared" si="75"/>
        <v>2-5</v>
      </c>
      <c r="T251">
        <f t="shared" si="76"/>
        <v>2</v>
      </c>
      <c r="U251">
        <f t="shared" si="77"/>
        <v>5</v>
      </c>
      <c r="V251" t="str">
        <f t="shared" si="78"/>
        <v>2-5</v>
      </c>
      <c r="W251">
        <f t="shared" si="79"/>
        <v>0</v>
      </c>
      <c r="X251">
        <f t="shared" si="80"/>
        <v>0</v>
      </c>
      <c r="Y251" t="str">
        <f t="shared" si="81"/>
        <v>0-0</v>
      </c>
      <c r="Z251">
        <f t="shared" si="82"/>
        <v>64</v>
      </c>
      <c r="AA251">
        <f t="shared" si="83"/>
        <v>64</v>
      </c>
      <c r="AB251">
        <f t="shared" si="84"/>
        <v>0</v>
      </c>
      <c r="AC251">
        <f t="shared" si="85"/>
        <v>29</v>
      </c>
      <c r="AD251">
        <f t="shared" si="86"/>
        <v>29</v>
      </c>
      <c r="AE251">
        <f t="shared" si="87"/>
        <v>0</v>
      </c>
      <c r="AF251">
        <f t="shared" si="88"/>
        <v>58</v>
      </c>
      <c r="AG251">
        <f t="shared" si="89"/>
        <v>58</v>
      </c>
      <c r="AH251">
        <f t="shared" si="90"/>
        <v>0</v>
      </c>
      <c r="AI251" t="str">
        <f t="shared" si="91"/>
        <v>314-1</v>
      </c>
      <c r="AJ251" t="str">
        <f t="shared" si="92"/>
        <v>314-0</v>
      </c>
      <c r="AK251">
        <f>INDEX(Table1[runs],MATCH(AJ251,Table1[ID],0))</f>
        <v>0</v>
      </c>
      <c r="AL251">
        <f t="shared" si="93"/>
        <v>54</v>
      </c>
      <c r="AM251">
        <f>Table1[[#This Row],[Total Runs]]^2</f>
        <v>841</v>
      </c>
      <c r="AN251" s="2">
        <f>Table1[[#This Row],[Total RA]]^2</f>
        <v>2916</v>
      </c>
      <c r="AO251" s="2">
        <f>Table1[[#This Row],[Total Wins]]+Table1[[#This Row],[Total Losses]]</f>
        <v>7</v>
      </c>
      <c r="AP251" s="2">
        <f>Table1[[#This Row],[RS^2]]/(Table1[[#This Row],[RS^2]]+Table1[[#This Row],[RA^2]])</f>
        <v>0.22384881554431726</v>
      </c>
      <c r="AQ251" s="2">
        <f>ROUND(Table1[[#This Row],[WP]]*Table1[[#This Row],[GP]],0)</f>
        <v>2</v>
      </c>
      <c r="AR251" s="2">
        <f>Table1[[#This Row],[GP]]-Table1[[#This Row],[PyThag Win]]</f>
        <v>5</v>
      </c>
      <c r="AS251" s="2" t="str">
        <f>Table1[[#This Row],[PyThag Win]]&amp;"-"&amp;Table1[[#This Row],[Pythag Loss]]</f>
        <v>2-5</v>
      </c>
    </row>
    <row r="252" spans="1:45" x14ac:dyDescent="0.2">
      <c r="A252">
        <v>101</v>
      </c>
      <c r="B252">
        <v>17</v>
      </c>
      <c r="C252">
        <v>316</v>
      </c>
      <c r="D252" s="1">
        <v>46531</v>
      </c>
      <c r="E252">
        <v>1905</v>
      </c>
      <c r="F252">
        <v>9</v>
      </c>
      <c r="G252">
        <v>4</v>
      </c>
      <c r="H252">
        <v>4</v>
      </c>
      <c r="I252" t="s">
        <v>56</v>
      </c>
      <c r="J252" t="s">
        <v>57</v>
      </c>
      <c r="K252" t="s">
        <v>12</v>
      </c>
      <c r="L252">
        <v>1</v>
      </c>
      <c r="M252">
        <v>0</v>
      </c>
      <c r="N252" t="s">
        <v>58</v>
      </c>
      <c r="O252" t="s">
        <v>76</v>
      </c>
      <c r="P252">
        <f t="shared" si="72"/>
        <v>3</v>
      </c>
      <c r="Q252">
        <f t="shared" si="73"/>
        <v>5</v>
      </c>
      <c r="R252">
        <f t="shared" si="74"/>
        <v>-2</v>
      </c>
      <c r="S252" t="str">
        <f t="shared" si="75"/>
        <v>3-5</v>
      </c>
      <c r="T252">
        <f t="shared" si="76"/>
        <v>3</v>
      </c>
      <c r="U252">
        <f t="shared" si="77"/>
        <v>5</v>
      </c>
      <c r="V252" t="str">
        <f t="shared" si="78"/>
        <v>3-5</v>
      </c>
      <c r="W252">
        <f t="shared" si="79"/>
        <v>0</v>
      </c>
      <c r="X252">
        <f t="shared" si="80"/>
        <v>0</v>
      </c>
      <c r="Y252" t="str">
        <f t="shared" si="81"/>
        <v>0-0</v>
      </c>
      <c r="Z252">
        <f t="shared" si="82"/>
        <v>73</v>
      </c>
      <c r="AA252">
        <f t="shared" si="83"/>
        <v>73</v>
      </c>
      <c r="AB252">
        <f t="shared" si="84"/>
        <v>0</v>
      </c>
      <c r="AC252">
        <f t="shared" si="85"/>
        <v>33</v>
      </c>
      <c r="AD252">
        <f t="shared" si="86"/>
        <v>33</v>
      </c>
      <c r="AE252">
        <f t="shared" si="87"/>
        <v>0</v>
      </c>
      <c r="AF252">
        <f t="shared" si="88"/>
        <v>62</v>
      </c>
      <c r="AG252">
        <f t="shared" si="89"/>
        <v>62</v>
      </c>
      <c r="AH252">
        <f t="shared" si="90"/>
        <v>0</v>
      </c>
      <c r="AI252" t="str">
        <f t="shared" si="91"/>
        <v>316-1</v>
      </c>
      <c r="AJ252" t="str">
        <f t="shared" si="92"/>
        <v>316-0</v>
      </c>
      <c r="AK252">
        <f>INDEX(Table1[runs],MATCH(AJ252,Table1[ID],0))</f>
        <v>3</v>
      </c>
      <c r="AL252">
        <f t="shared" si="93"/>
        <v>57</v>
      </c>
      <c r="AM252">
        <f>Table1[[#This Row],[Total Runs]]^2</f>
        <v>1089</v>
      </c>
      <c r="AN252" s="2">
        <f>Table1[[#This Row],[Total RA]]^2</f>
        <v>3249</v>
      </c>
      <c r="AO252" s="2">
        <f>Table1[[#This Row],[Total Wins]]+Table1[[#This Row],[Total Losses]]</f>
        <v>8</v>
      </c>
      <c r="AP252" s="2">
        <f>Table1[[#This Row],[RS^2]]/(Table1[[#This Row],[RS^2]]+Table1[[#This Row],[RA^2]])</f>
        <v>0.25103734439834025</v>
      </c>
      <c r="AQ252" s="2">
        <f>ROUND(Table1[[#This Row],[WP]]*Table1[[#This Row],[GP]],0)</f>
        <v>2</v>
      </c>
      <c r="AR252" s="2">
        <f>Table1[[#This Row],[GP]]-Table1[[#This Row],[PyThag Win]]</f>
        <v>6</v>
      </c>
      <c r="AS252" s="2" t="str">
        <f>Table1[[#This Row],[PyThag Win]]&amp;"-"&amp;Table1[[#This Row],[Pythag Loss]]</f>
        <v>2-6</v>
      </c>
    </row>
    <row r="253" spans="1:45" x14ac:dyDescent="0.2">
      <c r="A253">
        <v>101</v>
      </c>
      <c r="B253">
        <v>17</v>
      </c>
      <c r="C253">
        <v>319</v>
      </c>
      <c r="D253" s="1">
        <v>46534</v>
      </c>
      <c r="E253">
        <v>1905</v>
      </c>
      <c r="F253">
        <v>9</v>
      </c>
      <c r="G253">
        <v>4</v>
      </c>
      <c r="H253">
        <v>10</v>
      </c>
      <c r="I253" t="s">
        <v>56</v>
      </c>
      <c r="J253" t="s">
        <v>57</v>
      </c>
      <c r="K253" t="s">
        <v>13</v>
      </c>
      <c r="L253">
        <v>0</v>
      </c>
      <c r="M253">
        <v>1</v>
      </c>
      <c r="N253" t="s">
        <v>58</v>
      </c>
      <c r="O253" t="s">
        <v>76</v>
      </c>
      <c r="P253">
        <f t="shared" si="72"/>
        <v>3</v>
      </c>
      <c r="Q253">
        <f t="shared" si="73"/>
        <v>6</v>
      </c>
      <c r="R253">
        <f t="shared" si="74"/>
        <v>-3</v>
      </c>
      <c r="S253" t="str">
        <f t="shared" si="75"/>
        <v>3-6</v>
      </c>
      <c r="T253">
        <f t="shared" si="76"/>
        <v>3</v>
      </c>
      <c r="U253">
        <f t="shared" si="77"/>
        <v>5</v>
      </c>
      <c r="V253" t="str">
        <f t="shared" si="78"/>
        <v>3-5</v>
      </c>
      <c r="W253">
        <f t="shared" si="79"/>
        <v>0</v>
      </c>
      <c r="X253">
        <f t="shared" si="80"/>
        <v>1</v>
      </c>
      <c r="Y253" t="str">
        <f t="shared" si="81"/>
        <v>0-1</v>
      </c>
      <c r="Z253">
        <f t="shared" si="82"/>
        <v>82</v>
      </c>
      <c r="AA253">
        <f t="shared" si="83"/>
        <v>73</v>
      </c>
      <c r="AB253">
        <f t="shared" si="84"/>
        <v>9</v>
      </c>
      <c r="AC253">
        <f t="shared" si="85"/>
        <v>37</v>
      </c>
      <c r="AD253">
        <f t="shared" si="86"/>
        <v>33</v>
      </c>
      <c r="AE253">
        <f t="shared" si="87"/>
        <v>4</v>
      </c>
      <c r="AF253">
        <f t="shared" si="88"/>
        <v>72</v>
      </c>
      <c r="AG253">
        <f t="shared" si="89"/>
        <v>62</v>
      </c>
      <c r="AH253">
        <f t="shared" si="90"/>
        <v>10</v>
      </c>
      <c r="AI253" t="str">
        <f t="shared" si="91"/>
        <v>319-0</v>
      </c>
      <c r="AJ253" t="str">
        <f t="shared" si="92"/>
        <v>319-1</v>
      </c>
      <c r="AK253">
        <f>INDEX(Table1[runs],MATCH(AJ253,Table1[ID],0))</f>
        <v>5</v>
      </c>
      <c r="AL253">
        <f t="shared" si="93"/>
        <v>62</v>
      </c>
      <c r="AM253">
        <f>Table1[[#This Row],[Total Runs]]^2</f>
        <v>1369</v>
      </c>
      <c r="AN253" s="2">
        <f>Table1[[#This Row],[Total RA]]^2</f>
        <v>3844</v>
      </c>
      <c r="AO253" s="2">
        <f>Table1[[#This Row],[Total Wins]]+Table1[[#This Row],[Total Losses]]</f>
        <v>9</v>
      </c>
      <c r="AP253" s="2">
        <f>Table1[[#This Row],[RS^2]]/(Table1[[#This Row],[RS^2]]+Table1[[#This Row],[RA^2]])</f>
        <v>0.26261269902167655</v>
      </c>
      <c r="AQ253" s="2">
        <f>ROUND(Table1[[#This Row],[WP]]*Table1[[#This Row],[GP]],0)</f>
        <v>2</v>
      </c>
      <c r="AR253" s="2">
        <f>Table1[[#This Row],[GP]]-Table1[[#This Row],[PyThag Win]]</f>
        <v>7</v>
      </c>
      <c r="AS253" s="2" t="str">
        <f>Table1[[#This Row],[PyThag Win]]&amp;"-"&amp;Table1[[#This Row],[Pythag Loss]]</f>
        <v>2-7</v>
      </c>
    </row>
    <row r="254" spans="1:45" x14ac:dyDescent="0.2">
      <c r="A254">
        <v>101</v>
      </c>
      <c r="B254">
        <v>17</v>
      </c>
      <c r="C254">
        <v>321</v>
      </c>
      <c r="D254" s="1">
        <v>46535</v>
      </c>
      <c r="E254">
        <v>1905</v>
      </c>
      <c r="F254">
        <v>9</v>
      </c>
      <c r="G254">
        <v>3</v>
      </c>
      <c r="H254">
        <v>6</v>
      </c>
      <c r="I254" t="s">
        <v>56</v>
      </c>
      <c r="J254" t="s">
        <v>57</v>
      </c>
      <c r="K254" t="s">
        <v>13</v>
      </c>
      <c r="L254">
        <v>0</v>
      </c>
      <c r="M254">
        <v>1</v>
      </c>
      <c r="N254" t="s">
        <v>58</v>
      </c>
      <c r="O254" t="s">
        <v>76</v>
      </c>
      <c r="P254">
        <f t="shared" si="72"/>
        <v>3</v>
      </c>
      <c r="Q254">
        <f t="shared" si="73"/>
        <v>7</v>
      </c>
      <c r="R254">
        <f t="shared" si="74"/>
        <v>-4</v>
      </c>
      <c r="S254" t="str">
        <f t="shared" si="75"/>
        <v>3-7</v>
      </c>
      <c r="T254">
        <f t="shared" si="76"/>
        <v>3</v>
      </c>
      <c r="U254">
        <f t="shared" si="77"/>
        <v>5</v>
      </c>
      <c r="V254" t="str">
        <f t="shared" si="78"/>
        <v>3-5</v>
      </c>
      <c r="W254">
        <f t="shared" si="79"/>
        <v>0</v>
      </c>
      <c r="X254">
        <f t="shared" si="80"/>
        <v>2</v>
      </c>
      <c r="Y254" t="str">
        <f t="shared" si="81"/>
        <v>0-2</v>
      </c>
      <c r="Z254">
        <f t="shared" si="82"/>
        <v>91</v>
      </c>
      <c r="AA254">
        <f t="shared" si="83"/>
        <v>73</v>
      </c>
      <c r="AB254">
        <f t="shared" si="84"/>
        <v>18</v>
      </c>
      <c r="AC254">
        <f t="shared" si="85"/>
        <v>40</v>
      </c>
      <c r="AD254">
        <f t="shared" si="86"/>
        <v>33</v>
      </c>
      <c r="AE254">
        <f t="shared" si="87"/>
        <v>7</v>
      </c>
      <c r="AF254">
        <f t="shared" si="88"/>
        <v>78</v>
      </c>
      <c r="AG254">
        <f t="shared" si="89"/>
        <v>62</v>
      </c>
      <c r="AH254">
        <f t="shared" si="90"/>
        <v>16</v>
      </c>
      <c r="AI254" t="str">
        <f t="shared" si="91"/>
        <v>321-0</v>
      </c>
      <c r="AJ254" t="str">
        <f t="shared" si="92"/>
        <v>321-1</v>
      </c>
      <c r="AK254">
        <f>INDEX(Table1[runs],MATCH(AJ254,Table1[ID],0))</f>
        <v>7</v>
      </c>
      <c r="AL254">
        <f t="shared" si="93"/>
        <v>69</v>
      </c>
      <c r="AM254">
        <f>Table1[[#This Row],[Total Runs]]^2</f>
        <v>1600</v>
      </c>
      <c r="AN254" s="2">
        <f>Table1[[#This Row],[Total RA]]^2</f>
        <v>4761</v>
      </c>
      <c r="AO254" s="2">
        <f>Table1[[#This Row],[Total Wins]]+Table1[[#This Row],[Total Losses]]</f>
        <v>10</v>
      </c>
      <c r="AP254" s="2">
        <f>Table1[[#This Row],[RS^2]]/(Table1[[#This Row],[RS^2]]+Table1[[#This Row],[RA^2]])</f>
        <v>0.25153277786511558</v>
      </c>
      <c r="AQ254" s="2">
        <f>ROUND(Table1[[#This Row],[WP]]*Table1[[#This Row],[GP]],0)</f>
        <v>3</v>
      </c>
      <c r="AR254" s="2">
        <f>Table1[[#This Row],[GP]]-Table1[[#This Row],[PyThag Win]]</f>
        <v>7</v>
      </c>
      <c r="AS254" s="2" t="str">
        <f>Table1[[#This Row],[PyThag Win]]&amp;"-"&amp;Table1[[#This Row],[Pythag Loss]]</f>
        <v>3-7</v>
      </c>
    </row>
    <row r="255" spans="1:45" x14ac:dyDescent="0.2">
      <c r="A255">
        <v>101</v>
      </c>
      <c r="B255">
        <v>17</v>
      </c>
      <c r="C255">
        <v>322</v>
      </c>
      <c r="D255" s="1">
        <v>46536</v>
      </c>
      <c r="E255">
        <v>1905</v>
      </c>
      <c r="F255">
        <v>9</v>
      </c>
      <c r="G255">
        <v>3</v>
      </c>
      <c r="H255">
        <v>10</v>
      </c>
      <c r="I255" t="s">
        <v>56</v>
      </c>
      <c r="J255" t="s">
        <v>57</v>
      </c>
      <c r="K255" t="s">
        <v>13</v>
      </c>
      <c r="L255">
        <v>0</v>
      </c>
      <c r="M255">
        <v>1</v>
      </c>
      <c r="N255" t="s">
        <v>58</v>
      </c>
      <c r="O255" t="s">
        <v>76</v>
      </c>
      <c r="P255">
        <f t="shared" si="72"/>
        <v>3</v>
      </c>
      <c r="Q255">
        <f t="shared" si="73"/>
        <v>8</v>
      </c>
      <c r="R255">
        <f t="shared" si="74"/>
        <v>-5</v>
      </c>
      <c r="S255" t="str">
        <f t="shared" si="75"/>
        <v>3-8</v>
      </c>
      <c r="T255">
        <f t="shared" si="76"/>
        <v>3</v>
      </c>
      <c r="U255">
        <f t="shared" si="77"/>
        <v>5</v>
      </c>
      <c r="V255" t="str">
        <f t="shared" si="78"/>
        <v>3-5</v>
      </c>
      <c r="W255">
        <f t="shared" si="79"/>
        <v>0</v>
      </c>
      <c r="X255">
        <f t="shared" si="80"/>
        <v>3</v>
      </c>
      <c r="Y255" t="str">
        <f t="shared" si="81"/>
        <v>0-3</v>
      </c>
      <c r="Z255">
        <f t="shared" si="82"/>
        <v>100</v>
      </c>
      <c r="AA255">
        <f t="shared" si="83"/>
        <v>73</v>
      </c>
      <c r="AB255">
        <f t="shared" si="84"/>
        <v>27</v>
      </c>
      <c r="AC255">
        <f t="shared" si="85"/>
        <v>43</v>
      </c>
      <c r="AD255">
        <f t="shared" si="86"/>
        <v>33</v>
      </c>
      <c r="AE255">
        <f t="shared" si="87"/>
        <v>10</v>
      </c>
      <c r="AF255">
        <f t="shared" si="88"/>
        <v>88</v>
      </c>
      <c r="AG255">
        <f t="shared" si="89"/>
        <v>62</v>
      </c>
      <c r="AH255">
        <f t="shared" si="90"/>
        <v>26</v>
      </c>
      <c r="AI255" t="str">
        <f t="shared" si="91"/>
        <v>322-0</v>
      </c>
      <c r="AJ255" t="str">
        <f t="shared" si="92"/>
        <v>322-1</v>
      </c>
      <c r="AK255">
        <f>INDEX(Table1[runs],MATCH(AJ255,Table1[ID],0))</f>
        <v>13</v>
      </c>
      <c r="AL255">
        <f t="shared" si="93"/>
        <v>82</v>
      </c>
      <c r="AM255">
        <f>Table1[[#This Row],[Total Runs]]^2</f>
        <v>1849</v>
      </c>
      <c r="AN255" s="2">
        <f>Table1[[#This Row],[Total RA]]^2</f>
        <v>6724</v>
      </c>
      <c r="AO255" s="2">
        <f>Table1[[#This Row],[Total Wins]]+Table1[[#This Row],[Total Losses]]</f>
        <v>11</v>
      </c>
      <c r="AP255" s="2">
        <f>Table1[[#This Row],[RS^2]]/(Table1[[#This Row],[RS^2]]+Table1[[#This Row],[RA^2]])</f>
        <v>0.21567712586025894</v>
      </c>
      <c r="AQ255" s="2">
        <f>ROUND(Table1[[#This Row],[WP]]*Table1[[#This Row],[GP]],0)</f>
        <v>2</v>
      </c>
      <c r="AR255" s="2">
        <f>Table1[[#This Row],[GP]]-Table1[[#This Row],[PyThag Win]]</f>
        <v>9</v>
      </c>
      <c r="AS255" s="2" t="str">
        <f>Table1[[#This Row],[PyThag Win]]&amp;"-"&amp;Table1[[#This Row],[Pythag Loss]]</f>
        <v>2-9</v>
      </c>
    </row>
    <row r="256" spans="1:45" x14ac:dyDescent="0.2">
      <c r="A256">
        <v>101</v>
      </c>
      <c r="B256">
        <v>17</v>
      </c>
      <c r="C256">
        <v>323</v>
      </c>
      <c r="D256" s="1">
        <v>46538</v>
      </c>
      <c r="E256">
        <v>1905</v>
      </c>
      <c r="F256">
        <v>9</v>
      </c>
      <c r="G256">
        <v>4</v>
      </c>
      <c r="H256">
        <v>9</v>
      </c>
      <c r="I256" t="s">
        <v>56</v>
      </c>
      <c r="J256" t="s">
        <v>57</v>
      </c>
      <c r="K256" t="s">
        <v>12</v>
      </c>
      <c r="L256">
        <v>1</v>
      </c>
      <c r="M256">
        <v>0</v>
      </c>
      <c r="N256" t="s">
        <v>58</v>
      </c>
      <c r="O256" t="s">
        <v>76</v>
      </c>
      <c r="P256">
        <f t="shared" si="72"/>
        <v>4</v>
      </c>
      <c r="Q256">
        <f t="shared" si="73"/>
        <v>8</v>
      </c>
      <c r="R256">
        <f t="shared" si="74"/>
        <v>-4</v>
      </c>
      <c r="S256" t="str">
        <f t="shared" si="75"/>
        <v>4-8</v>
      </c>
      <c r="T256">
        <f t="shared" si="76"/>
        <v>4</v>
      </c>
      <c r="U256">
        <f t="shared" si="77"/>
        <v>5</v>
      </c>
      <c r="V256" t="str">
        <f t="shared" si="78"/>
        <v>4-5</v>
      </c>
      <c r="W256">
        <f t="shared" si="79"/>
        <v>0</v>
      </c>
      <c r="X256">
        <f t="shared" si="80"/>
        <v>3</v>
      </c>
      <c r="Y256" t="str">
        <f t="shared" si="81"/>
        <v>0-3</v>
      </c>
      <c r="Z256">
        <f t="shared" si="82"/>
        <v>109</v>
      </c>
      <c r="AA256">
        <f t="shared" si="83"/>
        <v>82</v>
      </c>
      <c r="AB256">
        <f t="shared" si="84"/>
        <v>27</v>
      </c>
      <c r="AC256">
        <f t="shared" si="85"/>
        <v>47</v>
      </c>
      <c r="AD256">
        <f t="shared" si="86"/>
        <v>37</v>
      </c>
      <c r="AE256">
        <f t="shared" si="87"/>
        <v>10</v>
      </c>
      <c r="AF256">
        <f t="shared" si="88"/>
        <v>97</v>
      </c>
      <c r="AG256">
        <f t="shared" si="89"/>
        <v>71</v>
      </c>
      <c r="AH256">
        <f t="shared" si="90"/>
        <v>26</v>
      </c>
      <c r="AI256" t="str">
        <f t="shared" si="91"/>
        <v>323-1</v>
      </c>
      <c r="AJ256" t="str">
        <f t="shared" si="92"/>
        <v>323-0</v>
      </c>
      <c r="AK256">
        <f>INDEX(Table1[runs],MATCH(AJ256,Table1[ID],0))</f>
        <v>3</v>
      </c>
      <c r="AL256">
        <f t="shared" si="93"/>
        <v>85</v>
      </c>
      <c r="AM256">
        <f>Table1[[#This Row],[Total Runs]]^2</f>
        <v>2209</v>
      </c>
      <c r="AN256" s="2">
        <f>Table1[[#This Row],[Total RA]]^2</f>
        <v>7225</v>
      </c>
      <c r="AO256" s="2">
        <f>Table1[[#This Row],[Total Wins]]+Table1[[#This Row],[Total Losses]]</f>
        <v>12</v>
      </c>
      <c r="AP256" s="2">
        <f>Table1[[#This Row],[RS^2]]/(Table1[[#This Row],[RS^2]]+Table1[[#This Row],[RA^2]])</f>
        <v>0.23415306338774644</v>
      </c>
      <c r="AQ256" s="2">
        <f>ROUND(Table1[[#This Row],[WP]]*Table1[[#This Row],[GP]],0)</f>
        <v>3</v>
      </c>
      <c r="AR256" s="2">
        <f>Table1[[#This Row],[GP]]-Table1[[#This Row],[PyThag Win]]</f>
        <v>9</v>
      </c>
      <c r="AS256" s="2" t="str">
        <f>Table1[[#This Row],[PyThag Win]]&amp;"-"&amp;Table1[[#This Row],[Pythag Loss]]</f>
        <v>3-9</v>
      </c>
    </row>
    <row r="257" spans="1:45" x14ac:dyDescent="0.2">
      <c r="A257">
        <v>101</v>
      </c>
      <c r="B257">
        <v>17</v>
      </c>
      <c r="C257">
        <v>325</v>
      </c>
      <c r="D257" s="1">
        <v>46539</v>
      </c>
      <c r="E257">
        <v>1905</v>
      </c>
      <c r="F257">
        <v>9</v>
      </c>
      <c r="G257">
        <v>5</v>
      </c>
      <c r="H257">
        <v>11</v>
      </c>
      <c r="I257" t="s">
        <v>56</v>
      </c>
      <c r="J257" t="s">
        <v>57</v>
      </c>
      <c r="K257" t="s">
        <v>12</v>
      </c>
      <c r="L257">
        <v>1</v>
      </c>
      <c r="M257">
        <v>0</v>
      </c>
      <c r="N257" t="s">
        <v>58</v>
      </c>
      <c r="O257" t="s">
        <v>76</v>
      </c>
      <c r="P257">
        <f t="shared" si="72"/>
        <v>5</v>
      </c>
      <c r="Q257">
        <f t="shared" si="73"/>
        <v>8</v>
      </c>
      <c r="R257">
        <f t="shared" si="74"/>
        <v>-3</v>
      </c>
      <c r="S257" t="str">
        <f t="shared" si="75"/>
        <v>5-8</v>
      </c>
      <c r="T257">
        <f t="shared" si="76"/>
        <v>5</v>
      </c>
      <c r="U257">
        <f t="shared" si="77"/>
        <v>5</v>
      </c>
      <c r="V257" t="str">
        <f t="shared" si="78"/>
        <v>5-5</v>
      </c>
      <c r="W257">
        <f t="shared" si="79"/>
        <v>0</v>
      </c>
      <c r="X257">
        <f t="shared" si="80"/>
        <v>3</v>
      </c>
      <c r="Y257" t="str">
        <f t="shared" si="81"/>
        <v>0-3</v>
      </c>
      <c r="Z257">
        <f t="shared" si="82"/>
        <v>118</v>
      </c>
      <c r="AA257">
        <f t="shared" si="83"/>
        <v>91</v>
      </c>
      <c r="AB257">
        <f t="shared" si="84"/>
        <v>27</v>
      </c>
      <c r="AC257">
        <f t="shared" si="85"/>
        <v>52</v>
      </c>
      <c r="AD257">
        <f t="shared" si="86"/>
        <v>42</v>
      </c>
      <c r="AE257">
        <f t="shared" si="87"/>
        <v>10</v>
      </c>
      <c r="AF257">
        <f t="shared" si="88"/>
        <v>108</v>
      </c>
      <c r="AG257">
        <f t="shared" si="89"/>
        <v>82</v>
      </c>
      <c r="AH257">
        <f t="shared" si="90"/>
        <v>26</v>
      </c>
      <c r="AI257" t="str">
        <f t="shared" si="91"/>
        <v>325-1</v>
      </c>
      <c r="AJ257" t="str">
        <f t="shared" si="92"/>
        <v>325-0</v>
      </c>
      <c r="AK257">
        <f>INDEX(Table1[runs],MATCH(AJ257,Table1[ID],0))</f>
        <v>4</v>
      </c>
      <c r="AL257">
        <f t="shared" si="93"/>
        <v>89</v>
      </c>
      <c r="AM257">
        <f>Table1[[#This Row],[Total Runs]]^2</f>
        <v>2704</v>
      </c>
      <c r="AN257" s="2">
        <f>Table1[[#This Row],[Total RA]]^2</f>
        <v>7921</v>
      </c>
      <c r="AO257" s="2">
        <f>Table1[[#This Row],[Total Wins]]+Table1[[#This Row],[Total Losses]]</f>
        <v>13</v>
      </c>
      <c r="AP257" s="2">
        <f>Table1[[#This Row],[RS^2]]/(Table1[[#This Row],[RS^2]]+Table1[[#This Row],[RA^2]])</f>
        <v>0.25449411764705882</v>
      </c>
      <c r="AQ257" s="2">
        <f>ROUND(Table1[[#This Row],[WP]]*Table1[[#This Row],[GP]],0)</f>
        <v>3</v>
      </c>
      <c r="AR257" s="2">
        <f>Table1[[#This Row],[GP]]-Table1[[#This Row],[PyThag Win]]</f>
        <v>10</v>
      </c>
      <c r="AS257" s="2" t="str">
        <f>Table1[[#This Row],[PyThag Win]]&amp;"-"&amp;Table1[[#This Row],[Pythag Loss]]</f>
        <v>3-10</v>
      </c>
    </row>
    <row r="258" spans="1:45" x14ac:dyDescent="0.2">
      <c r="A258">
        <v>101</v>
      </c>
      <c r="B258">
        <v>17</v>
      </c>
      <c r="C258">
        <v>327</v>
      </c>
      <c r="D258" s="1">
        <v>46540</v>
      </c>
      <c r="E258">
        <v>1905</v>
      </c>
      <c r="F258">
        <v>9</v>
      </c>
      <c r="G258">
        <v>5</v>
      </c>
      <c r="H258">
        <v>15</v>
      </c>
      <c r="I258" t="s">
        <v>56</v>
      </c>
      <c r="J258" t="s">
        <v>57</v>
      </c>
      <c r="K258" t="s">
        <v>12</v>
      </c>
      <c r="L258">
        <v>0</v>
      </c>
      <c r="M258">
        <v>1</v>
      </c>
      <c r="N258" t="s">
        <v>58</v>
      </c>
      <c r="O258" t="s">
        <v>76</v>
      </c>
      <c r="P258">
        <f t="shared" si="72"/>
        <v>5</v>
      </c>
      <c r="Q258">
        <f t="shared" si="73"/>
        <v>9</v>
      </c>
      <c r="R258">
        <f t="shared" si="74"/>
        <v>-4</v>
      </c>
      <c r="S258" t="str">
        <f t="shared" si="75"/>
        <v>5-9</v>
      </c>
      <c r="T258">
        <f t="shared" si="76"/>
        <v>5</v>
      </c>
      <c r="U258">
        <f t="shared" si="77"/>
        <v>6</v>
      </c>
      <c r="V258" t="str">
        <f t="shared" si="78"/>
        <v>5-6</v>
      </c>
      <c r="W258">
        <f t="shared" si="79"/>
        <v>0</v>
      </c>
      <c r="X258">
        <f t="shared" si="80"/>
        <v>3</v>
      </c>
      <c r="Y258" t="str">
        <f t="shared" si="81"/>
        <v>0-3</v>
      </c>
      <c r="Z258">
        <f t="shared" si="82"/>
        <v>127</v>
      </c>
      <c r="AA258">
        <f t="shared" si="83"/>
        <v>100</v>
      </c>
      <c r="AB258">
        <f t="shared" si="84"/>
        <v>27</v>
      </c>
      <c r="AC258">
        <f t="shared" si="85"/>
        <v>57</v>
      </c>
      <c r="AD258">
        <f t="shared" si="86"/>
        <v>47</v>
      </c>
      <c r="AE258">
        <f t="shared" si="87"/>
        <v>10</v>
      </c>
      <c r="AF258">
        <f t="shared" si="88"/>
        <v>123</v>
      </c>
      <c r="AG258">
        <f t="shared" si="89"/>
        <v>97</v>
      </c>
      <c r="AH258">
        <f t="shared" si="90"/>
        <v>26</v>
      </c>
      <c r="AI258" t="str">
        <f t="shared" si="91"/>
        <v>327-0</v>
      </c>
      <c r="AJ258" t="str">
        <f t="shared" si="92"/>
        <v>327-1</v>
      </c>
      <c r="AK258">
        <f>INDEX(Table1[runs],MATCH(AJ258,Table1[ID],0))</f>
        <v>9</v>
      </c>
      <c r="AL258">
        <f t="shared" si="93"/>
        <v>98</v>
      </c>
      <c r="AM258">
        <f>Table1[[#This Row],[Total Runs]]^2</f>
        <v>3249</v>
      </c>
      <c r="AN258" s="2">
        <f>Table1[[#This Row],[Total RA]]^2</f>
        <v>9604</v>
      </c>
      <c r="AO258" s="2">
        <f>Table1[[#This Row],[Total Wins]]+Table1[[#This Row],[Total Losses]]</f>
        <v>14</v>
      </c>
      <c r="AP258" s="2">
        <f>Table1[[#This Row],[RS^2]]/(Table1[[#This Row],[RS^2]]+Table1[[#This Row],[RA^2]])</f>
        <v>0.25278145180113593</v>
      </c>
      <c r="AQ258" s="2">
        <f>ROUND(Table1[[#This Row],[WP]]*Table1[[#This Row],[GP]],0)</f>
        <v>4</v>
      </c>
      <c r="AR258" s="2">
        <f>Table1[[#This Row],[GP]]-Table1[[#This Row],[PyThag Win]]</f>
        <v>10</v>
      </c>
      <c r="AS258" s="2" t="str">
        <f>Table1[[#This Row],[PyThag Win]]&amp;"-"&amp;Table1[[#This Row],[Pythag Loss]]</f>
        <v>4-10</v>
      </c>
    </row>
    <row r="259" spans="1:45" x14ac:dyDescent="0.2">
      <c r="A259">
        <v>101</v>
      </c>
      <c r="B259">
        <v>17</v>
      </c>
      <c r="C259">
        <v>329</v>
      </c>
      <c r="D259" s="1">
        <v>46541</v>
      </c>
      <c r="E259">
        <v>1905</v>
      </c>
      <c r="F259">
        <v>9</v>
      </c>
      <c r="G259">
        <v>5</v>
      </c>
      <c r="H259">
        <v>8</v>
      </c>
      <c r="I259" t="s">
        <v>56</v>
      </c>
      <c r="J259" t="s">
        <v>57</v>
      </c>
      <c r="K259" t="s">
        <v>12</v>
      </c>
      <c r="L259">
        <v>0</v>
      </c>
      <c r="M259">
        <v>1</v>
      </c>
      <c r="N259" t="s">
        <v>58</v>
      </c>
      <c r="O259" t="s">
        <v>76</v>
      </c>
      <c r="P259">
        <f t="shared" ref="P259:P293" si="94">IF(AND($J259=$J258,L259=1),L259+P258,IF($J259&lt;&gt;$J258,L259,P258))</f>
        <v>5</v>
      </c>
      <c r="Q259">
        <f t="shared" ref="Q259:Q293" si="95">IF(AND($J259=$J258,M259=1),M259+Q258,IF($J259&lt;&gt;$J258,M259,Q258))</f>
        <v>10</v>
      </c>
      <c r="R259">
        <f t="shared" ref="R259:R293" si="96">P259-Q259</f>
        <v>-5</v>
      </c>
      <c r="S259" t="str">
        <f t="shared" ref="S259:S293" si="97">P259&amp;"-"&amp;Q259</f>
        <v>5-10</v>
      </c>
      <c r="T259">
        <f t="shared" ref="T259:T293" si="98">IF(AND($J259=$J258,$K259="home"),L259+T258,IF(AND($J259&lt;&gt;$J258,$K259="home"),L259,IF(AND($J259=$J258,$K259="away"),T258,IF(AND($J259&lt;&gt;$J258,$K259="away"),0,""))))</f>
        <v>5</v>
      </c>
      <c r="U259">
        <f t="shared" ref="U259:U293" si="99">IF(AND($J259=$J258,$K259="home"),M259+U258,IF(AND($J259&lt;&gt;$J258,$K259="home"),M259,IF(AND($J259=$J258,$K259="away"),U258,IF(AND($J259&lt;&gt;$J258,$K259="away"),0,""))))</f>
        <v>7</v>
      </c>
      <c r="V259" t="str">
        <f t="shared" ref="V259:V293" si="100">T259&amp;"-"&amp;U259</f>
        <v>5-7</v>
      </c>
      <c r="W259">
        <f t="shared" ref="W259:W293" si="101">IF(AND($J259=$J258,$K259="away"),L259+W258,IF(AND($J259&lt;&gt;$J258,$K259="away"),L259,IF(AND($J259=$J258,$K259="home"),W258,IF(AND($J259&lt;&gt;$J258,$K259="home"),0,""))))</f>
        <v>0</v>
      </c>
      <c r="X259">
        <f t="shared" ref="X259:X293" si="102">IF(AND($J259=$J258,$K259="away"),M259+X258,IF(AND($J259&lt;&gt;$J258,$K259="away"),M259,IF(AND($J259=$J258,$K259="home"),X258,IF(AND($J259&lt;&gt;$J258,$K259="home"),0,""))))</f>
        <v>3</v>
      </c>
      <c r="Y259" t="str">
        <f t="shared" ref="Y259:Y293" si="103">W259&amp;"-"&amp;X259</f>
        <v>0-3</v>
      </c>
      <c r="Z259">
        <f t="shared" ref="Z259:Z293" si="104">IF(J259=J258,F259+Z258,F259)</f>
        <v>136</v>
      </c>
      <c r="AA259">
        <f t="shared" ref="AA259:AA293" si="105">IF(AND($J259=$J258,$K259="home"),F259+AA258,IF(AND($J259&lt;&gt;$J258,$K259="home"),F259,IF(AND($J259=$J258,$K259="away"),AA258,IF(AND($J259&lt;&gt;$J258,$K259="away"),0,""))))</f>
        <v>109</v>
      </c>
      <c r="AB259">
        <f t="shared" ref="AB259:AB293" si="106">IF(AND($J259=$J258,$K259="away"),F259+AB258,IF(AND($J259&lt;&gt;$J258,$K259="away"),F259,IF(AND($J259=$J258,$K259="home"),AB258,IF(AND($J259&lt;&gt;$J258,$K259="home"),0,""))))</f>
        <v>27</v>
      </c>
      <c r="AC259">
        <f t="shared" ref="AC259:AC293" si="107">IF(J259=J258,G259+AC258,G259)</f>
        <v>62</v>
      </c>
      <c r="AD259">
        <f t="shared" ref="AD259:AD293" si="108">IF(AND($J259=$J258,$K259="home"),G259+AD258,IF(AND($J259&lt;&gt;$J258,$K259="home"),G259,IF(AND($J259=$J258,$K259="away"),AD258,IF(AND($J259&lt;&gt;$J258,$K259="away"),0,""))))</f>
        <v>52</v>
      </c>
      <c r="AE259">
        <f t="shared" ref="AE259:AE293" si="109">IF(AND($J259=$J258,$K259="away"),G259+AE258,IF(AND($J259&lt;&gt;$J258,$K259="away"),G259,IF(AND($J259=$J258,$K259="home"),AE258,IF(AND($J259&lt;&gt;$J258,$K259="home"),0,""))))</f>
        <v>10</v>
      </c>
      <c r="AF259">
        <f t="shared" ref="AF259:AF293" si="110">IF(J259=J258,H259+AF258,H259)</f>
        <v>131</v>
      </c>
      <c r="AG259">
        <f t="shared" ref="AG259:AG293" si="111">IF(AND($J259=$J258,$K259="home"),H259+AG258,IF(AND($J259&lt;&gt;$J258,$K259="home"),H259,IF(AND($J259=$J258,$K259="away"),AG258,IF(AND($J259&lt;&gt;$J258,$K259="away"),0,""))))</f>
        <v>105</v>
      </c>
      <c r="AH259">
        <f t="shared" ref="AH259:AH293" si="112">IF(AND($J259=$J258,$K259="away"),H259+AH258,IF(AND($J259&lt;&gt;$J258,$K259="away"),H259,IF(AND($J259=$J258,$K259="home"),AH258,IF(AND($J259&lt;&gt;$J258,$K259="home"),0,""))))</f>
        <v>26</v>
      </c>
      <c r="AI259" t="str">
        <f t="shared" ref="AI259:AI293" si="113">C259&amp;"-"&amp;L259</f>
        <v>329-0</v>
      </c>
      <c r="AJ259" t="str">
        <f t="shared" ref="AJ259:AJ293" si="114">IF(RIGHT(AI259,1)="1",C259&amp;"-"&amp;0,C259&amp;"-"&amp;1)</f>
        <v>329-1</v>
      </c>
      <c r="AK259">
        <f>INDEX(Table1[runs],MATCH(AJ259,Table1[ID],0))</f>
        <v>11</v>
      </c>
      <c r="AL259">
        <f t="shared" ref="AL259:AL293" si="115">IF(J259=J258,AK259+AL258,AK259)</f>
        <v>109</v>
      </c>
      <c r="AM259">
        <f>Table1[[#This Row],[Total Runs]]^2</f>
        <v>3844</v>
      </c>
      <c r="AN259" s="2">
        <f>Table1[[#This Row],[Total RA]]^2</f>
        <v>11881</v>
      </c>
      <c r="AO259" s="2">
        <f>Table1[[#This Row],[Total Wins]]+Table1[[#This Row],[Total Losses]]</f>
        <v>15</v>
      </c>
      <c r="AP259" s="2">
        <f>Table1[[#This Row],[RS^2]]/(Table1[[#This Row],[RS^2]]+Table1[[#This Row],[RA^2]])</f>
        <v>0.24445151033386328</v>
      </c>
      <c r="AQ259" s="2">
        <f>ROUND(Table1[[#This Row],[WP]]*Table1[[#This Row],[GP]],0)</f>
        <v>4</v>
      </c>
      <c r="AR259" s="2">
        <f>Table1[[#This Row],[GP]]-Table1[[#This Row],[PyThag Win]]</f>
        <v>11</v>
      </c>
      <c r="AS259" s="2" t="str">
        <f>Table1[[#This Row],[PyThag Win]]&amp;"-"&amp;Table1[[#This Row],[Pythag Loss]]</f>
        <v>4-11</v>
      </c>
    </row>
    <row r="260" spans="1:45" x14ac:dyDescent="0.2">
      <c r="A260">
        <v>101</v>
      </c>
      <c r="B260">
        <v>17</v>
      </c>
      <c r="C260">
        <v>330</v>
      </c>
      <c r="D260" s="1">
        <v>46543</v>
      </c>
      <c r="E260">
        <v>1905</v>
      </c>
      <c r="F260">
        <v>9</v>
      </c>
      <c r="G260">
        <v>1</v>
      </c>
      <c r="H260">
        <v>4</v>
      </c>
      <c r="I260" t="s">
        <v>56</v>
      </c>
      <c r="J260" t="s">
        <v>57</v>
      </c>
      <c r="K260" t="s">
        <v>12</v>
      </c>
      <c r="L260">
        <v>0</v>
      </c>
      <c r="M260">
        <v>1</v>
      </c>
      <c r="N260" t="s">
        <v>58</v>
      </c>
      <c r="O260" t="s">
        <v>76</v>
      </c>
      <c r="P260">
        <f t="shared" si="94"/>
        <v>5</v>
      </c>
      <c r="Q260">
        <f t="shared" si="95"/>
        <v>11</v>
      </c>
      <c r="R260">
        <f t="shared" si="96"/>
        <v>-6</v>
      </c>
      <c r="S260" t="str">
        <f t="shared" si="97"/>
        <v>5-11</v>
      </c>
      <c r="T260">
        <f t="shared" si="98"/>
        <v>5</v>
      </c>
      <c r="U260">
        <f t="shared" si="99"/>
        <v>8</v>
      </c>
      <c r="V260" t="str">
        <f t="shared" si="100"/>
        <v>5-8</v>
      </c>
      <c r="W260">
        <f t="shared" si="101"/>
        <v>0</v>
      </c>
      <c r="X260">
        <f t="shared" si="102"/>
        <v>3</v>
      </c>
      <c r="Y260" t="str">
        <f t="shared" si="103"/>
        <v>0-3</v>
      </c>
      <c r="Z260">
        <f t="shared" si="104"/>
        <v>145</v>
      </c>
      <c r="AA260">
        <f t="shared" si="105"/>
        <v>118</v>
      </c>
      <c r="AB260">
        <f t="shared" si="106"/>
        <v>27</v>
      </c>
      <c r="AC260">
        <f t="shared" si="107"/>
        <v>63</v>
      </c>
      <c r="AD260">
        <f t="shared" si="108"/>
        <v>53</v>
      </c>
      <c r="AE260">
        <f t="shared" si="109"/>
        <v>10</v>
      </c>
      <c r="AF260">
        <f t="shared" si="110"/>
        <v>135</v>
      </c>
      <c r="AG260">
        <f t="shared" si="111"/>
        <v>109</v>
      </c>
      <c r="AH260">
        <f t="shared" si="112"/>
        <v>26</v>
      </c>
      <c r="AI260" t="str">
        <f t="shared" si="113"/>
        <v>330-0</v>
      </c>
      <c r="AJ260" t="str">
        <f t="shared" si="114"/>
        <v>330-1</v>
      </c>
      <c r="AK260">
        <f>INDEX(Table1[runs],MATCH(AJ260,Table1[ID],0))</f>
        <v>3</v>
      </c>
      <c r="AL260">
        <f t="shared" si="115"/>
        <v>112</v>
      </c>
      <c r="AM260">
        <f>Table1[[#This Row],[Total Runs]]^2</f>
        <v>3969</v>
      </c>
      <c r="AN260" s="2">
        <f>Table1[[#This Row],[Total RA]]^2</f>
        <v>12544</v>
      </c>
      <c r="AO260" s="2">
        <f>Table1[[#This Row],[Total Wins]]+Table1[[#This Row],[Total Losses]]</f>
        <v>16</v>
      </c>
      <c r="AP260" s="2">
        <f>Table1[[#This Row],[RS^2]]/(Table1[[#This Row],[RS^2]]+Table1[[#This Row],[RA^2]])</f>
        <v>0.24035608308605341</v>
      </c>
      <c r="AQ260" s="2">
        <f>ROUND(Table1[[#This Row],[WP]]*Table1[[#This Row],[GP]],0)</f>
        <v>4</v>
      </c>
      <c r="AR260" s="2">
        <f>Table1[[#This Row],[GP]]-Table1[[#This Row],[PyThag Win]]</f>
        <v>12</v>
      </c>
      <c r="AS260" s="2" t="str">
        <f>Table1[[#This Row],[PyThag Win]]&amp;"-"&amp;Table1[[#This Row],[Pythag Loss]]</f>
        <v>4-12</v>
      </c>
    </row>
    <row r="261" spans="1:45" x14ac:dyDescent="0.2">
      <c r="A261">
        <v>101</v>
      </c>
      <c r="B261">
        <v>17</v>
      </c>
      <c r="C261">
        <v>332</v>
      </c>
      <c r="D261" s="1">
        <v>46544</v>
      </c>
      <c r="E261">
        <v>1905</v>
      </c>
      <c r="F261">
        <v>9</v>
      </c>
      <c r="G261">
        <v>6</v>
      </c>
      <c r="H261">
        <v>10</v>
      </c>
      <c r="I261" t="s">
        <v>56</v>
      </c>
      <c r="J261" t="s">
        <v>57</v>
      </c>
      <c r="K261" t="s">
        <v>12</v>
      </c>
      <c r="L261">
        <v>1</v>
      </c>
      <c r="M261">
        <v>0</v>
      </c>
      <c r="N261" t="s">
        <v>58</v>
      </c>
      <c r="O261" t="s">
        <v>76</v>
      </c>
      <c r="P261">
        <f t="shared" si="94"/>
        <v>6</v>
      </c>
      <c r="Q261">
        <f t="shared" si="95"/>
        <v>11</v>
      </c>
      <c r="R261">
        <f t="shared" si="96"/>
        <v>-5</v>
      </c>
      <c r="S261" t="str">
        <f t="shared" si="97"/>
        <v>6-11</v>
      </c>
      <c r="T261">
        <f t="shared" si="98"/>
        <v>6</v>
      </c>
      <c r="U261">
        <f t="shared" si="99"/>
        <v>8</v>
      </c>
      <c r="V261" t="str">
        <f t="shared" si="100"/>
        <v>6-8</v>
      </c>
      <c r="W261">
        <f t="shared" si="101"/>
        <v>0</v>
      </c>
      <c r="X261">
        <f t="shared" si="102"/>
        <v>3</v>
      </c>
      <c r="Y261" t="str">
        <f t="shared" si="103"/>
        <v>0-3</v>
      </c>
      <c r="Z261">
        <f t="shared" si="104"/>
        <v>154</v>
      </c>
      <c r="AA261">
        <f t="shared" si="105"/>
        <v>127</v>
      </c>
      <c r="AB261">
        <f t="shared" si="106"/>
        <v>27</v>
      </c>
      <c r="AC261">
        <f t="shared" si="107"/>
        <v>69</v>
      </c>
      <c r="AD261">
        <f t="shared" si="108"/>
        <v>59</v>
      </c>
      <c r="AE261">
        <f t="shared" si="109"/>
        <v>10</v>
      </c>
      <c r="AF261">
        <f t="shared" si="110"/>
        <v>145</v>
      </c>
      <c r="AG261">
        <f t="shared" si="111"/>
        <v>119</v>
      </c>
      <c r="AH261">
        <f t="shared" si="112"/>
        <v>26</v>
      </c>
      <c r="AI261" t="str">
        <f t="shared" si="113"/>
        <v>332-1</v>
      </c>
      <c r="AJ261" t="str">
        <f t="shared" si="114"/>
        <v>332-0</v>
      </c>
      <c r="AK261">
        <f>INDEX(Table1[runs],MATCH(AJ261,Table1[ID],0))</f>
        <v>4</v>
      </c>
      <c r="AL261">
        <f t="shared" si="115"/>
        <v>116</v>
      </c>
      <c r="AM261">
        <f>Table1[[#This Row],[Total Runs]]^2</f>
        <v>4761</v>
      </c>
      <c r="AN261" s="2">
        <f>Table1[[#This Row],[Total RA]]^2</f>
        <v>13456</v>
      </c>
      <c r="AO261" s="2">
        <f>Table1[[#This Row],[Total Wins]]+Table1[[#This Row],[Total Losses]]</f>
        <v>17</v>
      </c>
      <c r="AP261" s="2">
        <f>Table1[[#This Row],[RS^2]]/(Table1[[#This Row],[RS^2]]+Table1[[#This Row],[RA^2]])</f>
        <v>0.26134928912554206</v>
      </c>
      <c r="AQ261" s="2">
        <f>ROUND(Table1[[#This Row],[WP]]*Table1[[#This Row],[GP]],0)</f>
        <v>4</v>
      </c>
      <c r="AR261" s="2">
        <f>Table1[[#This Row],[GP]]-Table1[[#This Row],[PyThag Win]]</f>
        <v>13</v>
      </c>
      <c r="AS261" s="2" t="str">
        <f>Table1[[#This Row],[PyThag Win]]&amp;"-"&amp;Table1[[#This Row],[Pythag Loss]]</f>
        <v>4-13</v>
      </c>
    </row>
    <row r="262" spans="1:45" x14ac:dyDescent="0.2">
      <c r="A262">
        <v>101</v>
      </c>
      <c r="B262">
        <v>17</v>
      </c>
      <c r="C262">
        <v>334</v>
      </c>
      <c r="D262" s="1">
        <v>46545</v>
      </c>
      <c r="E262">
        <v>1905</v>
      </c>
      <c r="F262">
        <v>9</v>
      </c>
      <c r="G262">
        <v>5</v>
      </c>
      <c r="H262">
        <v>13</v>
      </c>
      <c r="I262" t="s">
        <v>56</v>
      </c>
      <c r="J262" t="s">
        <v>57</v>
      </c>
      <c r="K262" t="s">
        <v>12</v>
      </c>
      <c r="L262">
        <v>0</v>
      </c>
      <c r="M262">
        <v>1</v>
      </c>
      <c r="N262" t="s">
        <v>58</v>
      </c>
      <c r="O262" t="s">
        <v>76</v>
      </c>
      <c r="P262">
        <f t="shared" si="94"/>
        <v>6</v>
      </c>
      <c r="Q262">
        <f t="shared" si="95"/>
        <v>12</v>
      </c>
      <c r="R262">
        <f t="shared" si="96"/>
        <v>-6</v>
      </c>
      <c r="S262" t="str">
        <f t="shared" si="97"/>
        <v>6-12</v>
      </c>
      <c r="T262">
        <f t="shared" si="98"/>
        <v>6</v>
      </c>
      <c r="U262">
        <f t="shared" si="99"/>
        <v>9</v>
      </c>
      <c r="V262" t="str">
        <f t="shared" si="100"/>
        <v>6-9</v>
      </c>
      <c r="W262">
        <f t="shared" si="101"/>
        <v>0</v>
      </c>
      <c r="X262">
        <f t="shared" si="102"/>
        <v>3</v>
      </c>
      <c r="Y262" t="str">
        <f t="shared" si="103"/>
        <v>0-3</v>
      </c>
      <c r="Z262">
        <f t="shared" si="104"/>
        <v>163</v>
      </c>
      <c r="AA262">
        <f t="shared" si="105"/>
        <v>136</v>
      </c>
      <c r="AB262">
        <f t="shared" si="106"/>
        <v>27</v>
      </c>
      <c r="AC262">
        <f t="shared" si="107"/>
        <v>74</v>
      </c>
      <c r="AD262">
        <f t="shared" si="108"/>
        <v>64</v>
      </c>
      <c r="AE262">
        <f t="shared" si="109"/>
        <v>10</v>
      </c>
      <c r="AF262">
        <f t="shared" si="110"/>
        <v>158</v>
      </c>
      <c r="AG262">
        <f t="shared" si="111"/>
        <v>132</v>
      </c>
      <c r="AH262">
        <f t="shared" si="112"/>
        <v>26</v>
      </c>
      <c r="AI262" t="str">
        <f t="shared" si="113"/>
        <v>334-0</v>
      </c>
      <c r="AJ262" t="str">
        <f t="shared" si="114"/>
        <v>334-1</v>
      </c>
      <c r="AK262">
        <f>INDEX(Table1[runs],MATCH(AJ262,Table1[ID],0))</f>
        <v>10</v>
      </c>
      <c r="AL262">
        <f t="shared" si="115"/>
        <v>126</v>
      </c>
      <c r="AM262">
        <f>Table1[[#This Row],[Total Runs]]^2</f>
        <v>5476</v>
      </c>
      <c r="AN262" s="2">
        <f>Table1[[#This Row],[Total RA]]^2</f>
        <v>15876</v>
      </c>
      <c r="AO262" s="2">
        <f>Table1[[#This Row],[Total Wins]]+Table1[[#This Row],[Total Losses]]</f>
        <v>18</v>
      </c>
      <c r="AP262" s="2">
        <f>Table1[[#This Row],[RS^2]]/(Table1[[#This Row],[RS^2]]+Table1[[#This Row],[RA^2]])</f>
        <v>0.25646309479205692</v>
      </c>
      <c r="AQ262" s="2">
        <f>ROUND(Table1[[#This Row],[WP]]*Table1[[#This Row],[GP]],0)</f>
        <v>5</v>
      </c>
      <c r="AR262" s="2">
        <f>Table1[[#This Row],[GP]]-Table1[[#This Row],[PyThag Win]]</f>
        <v>13</v>
      </c>
      <c r="AS262" s="2" t="str">
        <f>Table1[[#This Row],[PyThag Win]]&amp;"-"&amp;Table1[[#This Row],[Pythag Loss]]</f>
        <v>5-13</v>
      </c>
    </row>
    <row r="263" spans="1:45" x14ac:dyDescent="0.2">
      <c r="A263">
        <v>101</v>
      </c>
      <c r="B263">
        <v>17</v>
      </c>
      <c r="C263">
        <v>336</v>
      </c>
      <c r="D263" s="1">
        <v>46546</v>
      </c>
      <c r="E263">
        <v>1905</v>
      </c>
      <c r="F263">
        <v>9</v>
      </c>
      <c r="G263">
        <v>1</v>
      </c>
      <c r="H263">
        <v>5</v>
      </c>
      <c r="I263" t="s">
        <v>56</v>
      </c>
      <c r="J263" t="s">
        <v>57</v>
      </c>
      <c r="K263" t="s">
        <v>12</v>
      </c>
      <c r="L263">
        <v>0</v>
      </c>
      <c r="M263">
        <v>1</v>
      </c>
      <c r="N263" t="s">
        <v>58</v>
      </c>
      <c r="O263" t="s">
        <v>76</v>
      </c>
      <c r="P263">
        <f t="shared" si="94"/>
        <v>6</v>
      </c>
      <c r="Q263">
        <f t="shared" si="95"/>
        <v>13</v>
      </c>
      <c r="R263">
        <f t="shared" si="96"/>
        <v>-7</v>
      </c>
      <c r="S263" t="str">
        <f t="shared" si="97"/>
        <v>6-13</v>
      </c>
      <c r="T263">
        <f t="shared" si="98"/>
        <v>6</v>
      </c>
      <c r="U263">
        <f t="shared" si="99"/>
        <v>10</v>
      </c>
      <c r="V263" t="str">
        <f t="shared" si="100"/>
        <v>6-10</v>
      </c>
      <c r="W263">
        <f t="shared" si="101"/>
        <v>0</v>
      </c>
      <c r="X263">
        <f t="shared" si="102"/>
        <v>3</v>
      </c>
      <c r="Y263" t="str">
        <f t="shared" si="103"/>
        <v>0-3</v>
      </c>
      <c r="Z263">
        <f t="shared" si="104"/>
        <v>172</v>
      </c>
      <c r="AA263">
        <f t="shared" si="105"/>
        <v>145</v>
      </c>
      <c r="AB263">
        <f t="shared" si="106"/>
        <v>27</v>
      </c>
      <c r="AC263">
        <f t="shared" si="107"/>
        <v>75</v>
      </c>
      <c r="AD263">
        <f t="shared" si="108"/>
        <v>65</v>
      </c>
      <c r="AE263">
        <f t="shared" si="109"/>
        <v>10</v>
      </c>
      <c r="AF263">
        <f t="shared" si="110"/>
        <v>163</v>
      </c>
      <c r="AG263">
        <f t="shared" si="111"/>
        <v>137</v>
      </c>
      <c r="AH263">
        <f t="shared" si="112"/>
        <v>26</v>
      </c>
      <c r="AI263" t="str">
        <f t="shared" si="113"/>
        <v>336-0</v>
      </c>
      <c r="AJ263" t="str">
        <f t="shared" si="114"/>
        <v>336-1</v>
      </c>
      <c r="AK263">
        <f>INDEX(Table1[runs],MATCH(AJ263,Table1[ID],0))</f>
        <v>8</v>
      </c>
      <c r="AL263">
        <f t="shared" si="115"/>
        <v>134</v>
      </c>
      <c r="AM263">
        <f>Table1[[#This Row],[Total Runs]]^2</f>
        <v>5625</v>
      </c>
      <c r="AN263" s="2">
        <f>Table1[[#This Row],[Total RA]]^2</f>
        <v>17956</v>
      </c>
      <c r="AO263" s="2">
        <f>Table1[[#This Row],[Total Wins]]+Table1[[#This Row],[Total Losses]]</f>
        <v>19</v>
      </c>
      <c r="AP263" s="2">
        <f>Table1[[#This Row],[RS^2]]/(Table1[[#This Row],[RS^2]]+Table1[[#This Row],[RA^2]])</f>
        <v>0.23853950214155464</v>
      </c>
      <c r="AQ263" s="2">
        <f>ROUND(Table1[[#This Row],[WP]]*Table1[[#This Row],[GP]],0)</f>
        <v>5</v>
      </c>
      <c r="AR263" s="2">
        <f>Table1[[#This Row],[GP]]-Table1[[#This Row],[PyThag Win]]</f>
        <v>14</v>
      </c>
      <c r="AS263" s="2" t="str">
        <f>Table1[[#This Row],[PyThag Win]]&amp;"-"&amp;Table1[[#This Row],[Pythag Loss]]</f>
        <v>5-14</v>
      </c>
    </row>
    <row r="264" spans="1:45" x14ac:dyDescent="0.2">
      <c r="A264">
        <v>101</v>
      </c>
      <c r="B264">
        <v>17</v>
      </c>
      <c r="C264">
        <v>339</v>
      </c>
      <c r="D264" s="1">
        <v>46549</v>
      </c>
      <c r="E264">
        <v>1905</v>
      </c>
      <c r="F264">
        <v>9</v>
      </c>
      <c r="G264">
        <v>3</v>
      </c>
      <c r="H264">
        <v>9</v>
      </c>
      <c r="I264" t="s">
        <v>56</v>
      </c>
      <c r="J264" t="s">
        <v>57</v>
      </c>
      <c r="K264" t="s">
        <v>13</v>
      </c>
      <c r="L264">
        <v>0</v>
      </c>
      <c r="M264">
        <v>1</v>
      </c>
      <c r="N264" t="s">
        <v>58</v>
      </c>
      <c r="O264" t="s">
        <v>76</v>
      </c>
      <c r="P264">
        <f t="shared" si="94"/>
        <v>6</v>
      </c>
      <c r="Q264">
        <f t="shared" si="95"/>
        <v>14</v>
      </c>
      <c r="R264">
        <f t="shared" si="96"/>
        <v>-8</v>
      </c>
      <c r="S264" t="str">
        <f t="shared" si="97"/>
        <v>6-14</v>
      </c>
      <c r="T264">
        <f t="shared" si="98"/>
        <v>6</v>
      </c>
      <c r="U264">
        <f t="shared" si="99"/>
        <v>10</v>
      </c>
      <c r="V264" t="str">
        <f t="shared" si="100"/>
        <v>6-10</v>
      </c>
      <c r="W264">
        <f t="shared" si="101"/>
        <v>0</v>
      </c>
      <c r="X264">
        <f t="shared" si="102"/>
        <v>4</v>
      </c>
      <c r="Y264" t="str">
        <f t="shared" si="103"/>
        <v>0-4</v>
      </c>
      <c r="Z264">
        <f t="shared" si="104"/>
        <v>181</v>
      </c>
      <c r="AA264">
        <f t="shared" si="105"/>
        <v>145</v>
      </c>
      <c r="AB264">
        <f t="shared" si="106"/>
        <v>36</v>
      </c>
      <c r="AC264">
        <f t="shared" si="107"/>
        <v>78</v>
      </c>
      <c r="AD264">
        <f t="shared" si="108"/>
        <v>65</v>
      </c>
      <c r="AE264">
        <f t="shared" si="109"/>
        <v>13</v>
      </c>
      <c r="AF264">
        <f t="shared" si="110"/>
        <v>172</v>
      </c>
      <c r="AG264">
        <f t="shared" si="111"/>
        <v>137</v>
      </c>
      <c r="AH264">
        <f t="shared" si="112"/>
        <v>35</v>
      </c>
      <c r="AI264" t="str">
        <f t="shared" si="113"/>
        <v>339-0</v>
      </c>
      <c r="AJ264" t="str">
        <f t="shared" si="114"/>
        <v>339-1</v>
      </c>
      <c r="AK264">
        <f>INDEX(Table1[runs],MATCH(AJ264,Table1[ID],0))</f>
        <v>5</v>
      </c>
      <c r="AL264">
        <f t="shared" si="115"/>
        <v>139</v>
      </c>
      <c r="AM264">
        <f>Table1[[#This Row],[Total Runs]]^2</f>
        <v>6084</v>
      </c>
      <c r="AN264" s="2">
        <f>Table1[[#This Row],[Total RA]]^2</f>
        <v>19321</v>
      </c>
      <c r="AO264" s="2">
        <f>Table1[[#This Row],[Total Wins]]+Table1[[#This Row],[Total Losses]]</f>
        <v>20</v>
      </c>
      <c r="AP264" s="2">
        <f>Table1[[#This Row],[RS^2]]/(Table1[[#This Row],[RS^2]]+Table1[[#This Row],[RA^2]])</f>
        <v>0.23948041724070065</v>
      </c>
      <c r="AQ264" s="2">
        <f>ROUND(Table1[[#This Row],[WP]]*Table1[[#This Row],[GP]],0)</f>
        <v>5</v>
      </c>
      <c r="AR264" s="2">
        <f>Table1[[#This Row],[GP]]-Table1[[#This Row],[PyThag Win]]</f>
        <v>15</v>
      </c>
      <c r="AS264" s="2" t="str">
        <f>Table1[[#This Row],[PyThag Win]]&amp;"-"&amp;Table1[[#This Row],[Pythag Loss]]</f>
        <v>5-15</v>
      </c>
    </row>
    <row r="265" spans="1:45" x14ac:dyDescent="0.2">
      <c r="A265">
        <v>101</v>
      </c>
      <c r="B265">
        <v>17</v>
      </c>
      <c r="C265">
        <v>341</v>
      </c>
      <c r="D265" s="1">
        <v>46550</v>
      </c>
      <c r="E265">
        <v>1905</v>
      </c>
      <c r="F265">
        <v>9</v>
      </c>
      <c r="G265">
        <v>5</v>
      </c>
      <c r="H265">
        <v>12</v>
      </c>
      <c r="I265" t="s">
        <v>56</v>
      </c>
      <c r="J265" t="s">
        <v>57</v>
      </c>
      <c r="K265" t="s">
        <v>13</v>
      </c>
      <c r="L265">
        <v>0</v>
      </c>
      <c r="M265">
        <v>1</v>
      </c>
      <c r="N265" t="s">
        <v>58</v>
      </c>
      <c r="O265" t="s">
        <v>76</v>
      </c>
      <c r="P265">
        <f t="shared" si="94"/>
        <v>6</v>
      </c>
      <c r="Q265">
        <f t="shared" si="95"/>
        <v>15</v>
      </c>
      <c r="R265">
        <f t="shared" si="96"/>
        <v>-9</v>
      </c>
      <c r="S265" t="str">
        <f t="shared" si="97"/>
        <v>6-15</v>
      </c>
      <c r="T265">
        <f t="shared" si="98"/>
        <v>6</v>
      </c>
      <c r="U265">
        <f t="shared" si="99"/>
        <v>10</v>
      </c>
      <c r="V265" t="str">
        <f t="shared" si="100"/>
        <v>6-10</v>
      </c>
      <c r="W265">
        <f t="shared" si="101"/>
        <v>0</v>
      </c>
      <c r="X265">
        <f t="shared" si="102"/>
        <v>5</v>
      </c>
      <c r="Y265" t="str">
        <f t="shared" si="103"/>
        <v>0-5</v>
      </c>
      <c r="Z265">
        <f t="shared" si="104"/>
        <v>190</v>
      </c>
      <c r="AA265">
        <f t="shared" si="105"/>
        <v>145</v>
      </c>
      <c r="AB265">
        <f t="shared" si="106"/>
        <v>45</v>
      </c>
      <c r="AC265">
        <f t="shared" si="107"/>
        <v>83</v>
      </c>
      <c r="AD265">
        <f t="shared" si="108"/>
        <v>65</v>
      </c>
      <c r="AE265">
        <f t="shared" si="109"/>
        <v>18</v>
      </c>
      <c r="AF265">
        <f t="shared" si="110"/>
        <v>184</v>
      </c>
      <c r="AG265">
        <f t="shared" si="111"/>
        <v>137</v>
      </c>
      <c r="AH265">
        <f t="shared" si="112"/>
        <v>47</v>
      </c>
      <c r="AI265" t="str">
        <f t="shared" si="113"/>
        <v>341-0</v>
      </c>
      <c r="AJ265" t="str">
        <f t="shared" si="114"/>
        <v>341-1</v>
      </c>
      <c r="AK265">
        <f>INDEX(Table1[runs],MATCH(AJ265,Table1[ID],0))</f>
        <v>6</v>
      </c>
      <c r="AL265">
        <f t="shared" si="115"/>
        <v>145</v>
      </c>
      <c r="AM265">
        <f>Table1[[#This Row],[Total Runs]]^2</f>
        <v>6889</v>
      </c>
      <c r="AN265" s="2">
        <f>Table1[[#This Row],[Total RA]]^2</f>
        <v>21025</v>
      </c>
      <c r="AO265" s="2">
        <f>Table1[[#This Row],[Total Wins]]+Table1[[#This Row],[Total Losses]]</f>
        <v>21</v>
      </c>
      <c r="AP265" s="2">
        <f>Table1[[#This Row],[RS^2]]/(Table1[[#This Row],[RS^2]]+Table1[[#This Row],[RA^2]])</f>
        <v>0.2467937235795658</v>
      </c>
      <c r="AQ265" s="2">
        <f>ROUND(Table1[[#This Row],[WP]]*Table1[[#This Row],[GP]],0)</f>
        <v>5</v>
      </c>
      <c r="AR265" s="2">
        <f>Table1[[#This Row],[GP]]-Table1[[#This Row],[PyThag Win]]</f>
        <v>16</v>
      </c>
      <c r="AS265" s="2" t="str">
        <f>Table1[[#This Row],[PyThag Win]]&amp;"-"&amp;Table1[[#This Row],[Pythag Loss]]</f>
        <v>5-16</v>
      </c>
    </row>
    <row r="266" spans="1:45" x14ac:dyDescent="0.2">
      <c r="A266">
        <v>101</v>
      </c>
      <c r="B266">
        <v>17</v>
      </c>
      <c r="C266">
        <v>343</v>
      </c>
      <c r="D266" s="1">
        <v>46551</v>
      </c>
      <c r="E266">
        <v>1905</v>
      </c>
      <c r="F266">
        <v>11</v>
      </c>
      <c r="G266">
        <v>5</v>
      </c>
      <c r="H266">
        <v>14</v>
      </c>
      <c r="I266" t="s">
        <v>56</v>
      </c>
      <c r="J266" t="s">
        <v>57</v>
      </c>
      <c r="K266" t="s">
        <v>13</v>
      </c>
      <c r="L266">
        <v>1</v>
      </c>
      <c r="M266">
        <v>0</v>
      </c>
      <c r="N266" t="s">
        <v>58</v>
      </c>
      <c r="O266" t="s">
        <v>76</v>
      </c>
      <c r="P266">
        <f t="shared" si="94"/>
        <v>7</v>
      </c>
      <c r="Q266">
        <f t="shared" si="95"/>
        <v>15</v>
      </c>
      <c r="R266">
        <f t="shared" si="96"/>
        <v>-8</v>
      </c>
      <c r="S266" t="str">
        <f t="shared" si="97"/>
        <v>7-15</v>
      </c>
      <c r="T266">
        <f t="shared" si="98"/>
        <v>6</v>
      </c>
      <c r="U266">
        <f t="shared" si="99"/>
        <v>10</v>
      </c>
      <c r="V266" t="str">
        <f t="shared" si="100"/>
        <v>6-10</v>
      </c>
      <c r="W266">
        <f t="shared" si="101"/>
        <v>1</v>
      </c>
      <c r="X266">
        <f t="shared" si="102"/>
        <v>5</v>
      </c>
      <c r="Y266" t="str">
        <f t="shared" si="103"/>
        <v>1-5</v>
      </c>
      <c r="Z266">
        <f t="shared" si="104"/>
        <v>201</v>
      </c>
      <c r="AA266">
        <f t="shared" si="105"/>
        <v>145</v>
      </c>
      <c r="AB266">
        <f t="shared" si="106"/>
        <v>56</v>
      </c>
      <c r="AC266">
        <f t="shared" si="107"/>
        <v>88</v>
      </c>
      <c r="AD266">
        <f t="shared" si="108"/>
        <v>65</v>
      </c>
      <c r="AE266">
        <f t="shared" si="109"/>
        <v>23</v>
      </c>
      <c r="AF266">
        <f t="shared" si="110"/>
        <v>198</v>
      </c>
      <c r="AG266">
        <f t="shared" si="111"/>
        <v>137</v>
      </c>
      <c r="AH266">
        <f t="shared" si="112"/>
        <v>61</v>
      </c>
      <c r="AI266" t="str">
        <f t="shared" si="113"/>
        <v>343-1</v>
      </c>
      <c r="AJ266" t="str">
        <f t="shared" si="114"/>
        <v>343-0</v>
      </c>
      <c r="AK266">
        <f>INDEX(Table1[runs],MATCH(AJ266,Table1[ID],0))</f>
        <v>3</v>
      </c>
      <c r="AL266">
        <f t="shared" si="115"/>
        <v>148</v>
      </c>
      <c r="AM266">
        <f>Table1[[#This Row],[Total Runs]]^2</f>
        <v>7744</v>
      </c>
      <c r="AN266" s="2">
        <f>Table1[[#This Row],[Total RA]]^2</f>
        <v>21904</v>
      </c>
      <c r="AO266" s="2">
        <f>Table1[[#This Row],[Total Wins]]+Table1[[#This Row],[Total Losses]]</f>
        <v>22</v>
      </c>
      <c r="AP266" s="2">
        <f>Table1[[#This Row],[RS^2]]/(Table1[[#This Row],[RS^2]]+Table1[[#This Row],[RA^2]])</f>
        <v>0.26119805720453321</v>
      </c>
      <c r="AQ266" s="2">
        <f>ROUND(Table1[[#This Row],[WP]]*Table1[[#This Row],[GP]],0)</f>
        <v>6</v>
      </c>
      <c r="AR266" s="2">
        <f>Table1[[#This Row],[GP]]-Table1[[#This Row],[PyThag Win]]</f>
        <v>16</v>
      </c>
      <c r="AS266" s="2" t="str">
        <f>Table1[[#This Row],[PyThag Win]]&amp;"-"&amp;Table1[[#This Row],[Pythag Loss]]</f>
        <v>6-16</v>
      </c>
    </row>
    <row r="267" spans="1:45" x14ac:dyDescent="0.2">
      <c r="A267">
        <v>101</v>
      </c>
      <c r="B267">
        <v>17</v>
      </c>
      <c r="C267">
        <v>345</v>
      </c>
      <c r="D267" s="1">
        <v>46554</v>
      </c>
      <c r="E267">
        <v>1905</v>
      </c>
      <c r="F267">
        <v>9</v>
      </c>
      <c r="G267">
        <v>0</v>
      </c>
      <c r="H267">
        <v>6</v>
      </c>
      <c r="I267" t="s">
        <v>56</v>
      </c>
      <c r="J267" t="s">
        <v>57</v>
      </c>
      <c r="K267" t="s">
        <v>13</v>
      </c>
      <c r="L267">
        <v>0</v>
      </c>
      <c r="M267">
        <v>1</v>
      </c>
      <c r="N267" t="s">
        <v>58</v>
      </c>
      <c r="O267" t="s">
        <v>76</v>
      </c>
      <c r="P267">
        <f t="shared" si="94"/>
        <v>7</v>
      </c>
      <c r="Q267">
        <f t="shared" si="95"/>
        <v>16</v>
      </c>
      <c r="R267">
        <f t="shared" si="96"/>
        <v>-9</v>
      </c>
      <c r="S267" t="str">
        <f t="shared" si="97"/>
        <v>7-16</v>
      </c>
      <c r="T267">
        <f t="shared" si="98"/>
        <v>6</v>
      </c>
      <c r="U267">
        <f t="shared" si="99"/>
        <v>10</v>
      </c>
      <c r="V267" t="str">
        <f t="shared" si="100"/>
        <v>6-10</v>
      </c>
      <c r="W267">
        <f t="shared" si="101"/>
        <v>1</v>
      </c>
      <c r="X267">
        <f t="shared" si="102"/>
        <v>6</v>
      </c>
      <c r="Y267" t="str">
        <f t="shared" si="103"/>
        <v>1-6</v>
      </c>
      <c r="Z267">
        <f t="shared" si="104"/>
        <v>210</v>
      </c>
      <c r="AA267">
        <f t="shared" si="105"/>
        <v>145</v>
      </c>
      <c r="AB267">
        <f t="shared" si="106"/>
        <v>65</v>
      </c>
      <c r="AC267">
        <f t="shared" si="107"/>
        <v>88</v>
      </c>
      <c r="AD267">
        <f t="shared" si="108"/>
        <v>65</v>
      </c>
      <c r="AE267">
        <f t="shared" si="109"/>
        <v>23</v>
      </c>
      <c r="AF267">
        <f t="shared" si="110"/>
        <v>204</v>
      </c>
      <c r="AG267">
        <f t="shared" si="111"/>
        <v>137</v>
      </c>
      <c r="AH267">
        <f t="shared" si="112"/>
        <v>67</v>
      </c>
      <c r="AI267" t="str">
        <f t="shared" si="113"/>
        <v>345-0</v>
      </c>
      <c r="AJ267" t="str">
        <f t="shared" si="114"/>
        <v>345-1</v>
      </c>
      <c r="AK267">
        <f>INDEX(Table1[runs],MATCH(AJ267,Table1[ID],0))</f>
        <v>7</v>
      </c>
      <c r="AL267">
        <f t="shared" si="115"/>
        <v>155</v>
      </c>
      <c r="AM267">
        <f>Table1[[#This Row],[Total Runs]]^2</f>
        <v>7744</v>
      </c>
      <c r="AN267" s="2">
        <f>Table1[[#This Row],[Total RA]]^2</f>
        <v>24025</v>
      </c>
      <c r="AO267" s="2">
        <f>Table1[[#This Row],[Total Wins]]+Table1[[#This Row],[Total Losses]]</f>
        <v>23</v>
      </c>
      <c r="AP267" s="2">
        <f>Table1[[#This Row],[RS^2]]/(Table1[[#This Row],[RS^2]]+Table1[[#This Row],[RA^2]])</f>
        <v>0.24375963990053195</v>
      </c>
      <c r="AQ267" s="2">
        <f>ROUND(Table1[[#This Row],[WP]]*Table1[[#This Row],[GP]],0)</f>
        <v>6</v>
      </c>
      <c r="AR267" s="2">
        <f>Table1[[#This Row],[GP]]-Table1[[#This Row],[PyThag Win]]</f>
        <v>17</v>
      </c>
      <c r="AS267" s="2" t="str">
        <f>Table1[[#This Row],[PyThag Win]]&amp;"-"&amp;Table1[[#This Row],[Pythag Loss]]</f>
        <v>6-17</v>
      </c>
    </row>
    <row r="268" spans="1:45" x14ac:dyDescent="0.2">
      <c r="A268">
        <v>101</v>
      </c>
      <c r="B268">
        <v>17</v>
      </c>
      <c r="C268">
        <v>347</v>
      </c>
      <c r="D268" s="1">
        <v>46555</v>
      </c>
      <c r="E268">
        <v>1905</v>
      </c>
      <c r="F268">
        <v>9</v>
      </c>
      <c r="G268">
        <v>2</v>
      </c>
      <c r="H268">
        <v>11</v>
      </c>
      <c r="I268" t="s">
        <v>56</v>
      </c>
      <c r="J268" t="s">
        <v>57</v>
      </c>
      <c r="K268" t="s">
        <v>13</v>
      </c>
      <c r="L268">
        <v>0</v>
      </c>
      <c r="M268">
        <v>1</v>
      </c>
      <c r="N268" t="s">
        <v>58</v>
      </c>
      <c r="O268" t="s">
        <v>76</v>
      </c>
      <c r="P268">
        <f t="shared" si="94"/>
        <v>7</v>
      </c>
      <c r="Q268">
        <f t="shared" si="95"/>
        <v>17</v>
      </c>
      <c r="R268">
        <f t="shared" si="96"/>
        <v>-10</v>
      </c>
      <c r="S268" t="str">
        <f t="shared" si="97"/>
        <v>7-17</v>
      </c>
      <c r="T268">
        <f t="shared" si="98"/>
        <v>6</v>
      </c>
      <c r="U268">
        <f t="shared" si="99"/>
        <v>10</v>
      </c>
      <c r="V268" t="str">
        <f t="shared" si="100"/>
        <v>6-10</v>
      </c>
      <c r="W268">
        <f t="shared" si="101"/>
        <v>1</v>
      </c>
      <c r="X268">
        <f t="shared" si="102"/>
        <v>7</v>
      </c>
      <c r="Y268" t="str">
        <f t="shared" si="103"/>
        <v>1-7</v>
      </c>
      <c r="Z268">
        <f t="shared" si="104"/>
        <v>219</v>
      </c>
      <c r="AA268">
        <f t="shared" si="105"/>
        <v>145</v>
      </c>
      <c r="AB268">
        <f t="shared" si="106"/>
        <v>74</v>
      </c>
      <c r="AC268">
        <f t="shared" si="107"/>
        <v>90</v>
      </c>
      <c r="AD268">
        <f t="shared" si="108"/>
        <v>65</v>
      </c>
      <c r="AE268">
        <f t="shared" si="109"/>
        <v>25</v>
      </c>
      <c r="AF268">
        <f t="shared" si="110"/>
        <v>215</v>
      </c>
      <c r="AG268">
        <f t="shared" si="111"/>
        <v>137</v>
      </c>
      <c r="AH268">
        <f t="shared" si="112"/>
        <v>78</v>
      </c>
      <c r="AI268" t="str">
        <f t="shared" si="113"/>
        <v>347-0</v>
      </c>
      <c r="AJ268" t="str">
        <f t="shared" si="114"/>
        <v>347-1</v>
      </c>
      <c r="AK268">
        <f>INDEX(Table1[runs],MATCH(AJ268,Table1[ID],0))</f>
        <v>12</v>
      </c>
      <c r="AL268">
        <f t="shared" si="115"/>
        <v>167</v>
      </c>
      <c r="AM268">
        <f>Table1[[#This Row],[Total Runs]]^2</f>
        <v>8100</v>
      </c>
      <c r="AN268" s="2">
        <f>Table1[[#This Row],[Total RA]]^2</f>
        <v>27889</v>
      </c>
      <c r="AO268" s="2">
        <f>Table1[[#This Row],[Total Wins]]+Table1[[#This Row],[Total Losses]]</f>
        <v>24</v>
      </c>
      <c r="AP268" s="2">
        <f>Table1[[#This Row],[RS^2]]/(Table1[[#This Row],[RS^2]]+Table1[[#This Row],[RA^2]])</f>
        <v>0.2250687710133652</v>
      </c>
      <c r="AQ268" s="2">
        <f>ROUND(Table1[[#This Row],[WP]]*Table1[[#This Row],[GP]],0)</f>
        <v>5</v>
      </c>
      <c r="AR268" s="2">
        <f>Table1[[#This Row],[GP]]-Table1[[#This Row],[PyThag Win]]</f>
        <v>19</v>
      </c>
      <c r="AS268" s="2" t="str">
        <f>Table1[[#This Row],[PyThag Win]]&amp;"-"&amp;Table1[[#This Row],[Pythag Loss]]</f>
        <v>5-19</v>
      </c>
    </row>
    <row r="269" spans="1:45" x14ac:dyDescent="0.2">
      <c r="A269">
        <v>101</v>
      </c>
      <c r="B269">
        <v>17</v>
      </c>
      <c r="C269">
        <v>349</v>
      </c>
      <c r="D269" s="1">
        <v>46556</v>
      </c>
      <c r="E269">
        <v>1905</v>
      </c>
      <c r="F269">
        <v>9</v>
      </c>
      <c r="G269">
        <v>6</v>
      </c>
      <c r="H269">
        <v>14</v>
      </c>
      <c r="I269" t="s">
        <v>56</v>
      </c>
      <c r="J269" t="s">
        <v>57</v>
      </c>
      <c r="K269" t="s">
        <v>13</v>
      </c>
      <c r="L269">
        <v>0</v>
      </c>
      <c r="M269">
        <v>1</v>
      </c>
      <c r="N269" t="s">
        <v>58</v>
      </c>
      <c r="O269" t="s">
        <v>76</v>
      </c>
      <c r="P269">
        <f t="shared" si="94"/>
        <v>7</v>
      </c>
      <c r="Q269">
        <f t="shared" si="95"/>
        <v>18</v>
      </c>
      <c r="R269">
        <f t="shared" si="96"/>
        <v>-11</v>
      </c>
      <c r="S269" t="str">
        <f t="shared" si="97"/>
        <v>7-18</v>
      </c>
      <c r="T269">
        <f t="shared" si="98"/>
        <v>6</v>
      </c>
      <c r="U269">
        <f t="shared" si="99"/>
        <v>10</v>
      </c>
      <c r="V269" t="str">
        <f t="shared" si="100"/>
        <v>6-10</v>
      </c>
      <c r="W269">
        <f t="shared" si="101"/>
        <v>1</v>
      </c>
      <c r="X269">
        <f t="shared" si="102"/>
        <v>8</v>
      </c>
      <c r="Y269" t="str">
        <f t="shared" si="103"/>
        <v>1-8</v>
      </c>
      <c r="Z269">
        <f t="shared" si="104"/>
        <v>228</v>
      </c>
      <c r="AA269">
        <f t="shared" si="105"/>
        <v>145</v>
      </c>
      <c r="AB269">
        <f t="shared" si="106"/>
        <v>83</v>
      </c>
      <c r="AC269">
        <f t="shared" si="107"/>
        <v>96</v>
      </c>
      <c r="AD269">
        <f t="shared" si="108"/>
        <v>65</v>
      </c>
      <c r="AE269">
        <f t="shared" si="109"/>
        <v>31</v>
      </c>
      <c r="AF269">
        <f t="shared" si="110"/>
        <v>229</v>
      </c>
      <c r="AG269">
        <f t="shared" si="111"/>
        <v>137</v>
      </c>
      <c r="AH269">
        <f t="shared" si="112"/>
        <v>92</v>
      </c>
      <c r="AI269" t="str">
        <f t="shared" si="113"/>
        <v>349-0</v>
      </c>
      <c r="AJ269" t="str">
        <f t="shared" si="114"/>
        <v>349-1</v>
      </c>
      <c r="AK269">
        <f>INDEX(Table1[runs],MATCH(AJ269,Table1[ID],0))</f>
        <v>7</v>
      </c>
      <c r="AL269">
        <f t="shared" si="115"/>
        <v>174</v>
      </c>
      <c r="AM269">
        <f>Table1[[#This Row],[Total Runs]]^2</f>
        <v>9216</v>
      </c>
      <c r="AN269" s="2">
        <f>Table1[[#This Row],[Total RA]]^2</f>
        <v>30276</v>
      </c>
      <c r="AO269" s="2">
        <f>Table1[[#This Row],[Total Wins]]+Table1[[#This Row],[Total Losses]]</f>
        <v>25</v>
      </c>
      <c r="AP269" s="2">
        <f>Table1[[#This Row],[RS^2]]/(Table1[[#This Row],[RS^2]]+Table1[[#This Row],[RA^2]])</f>
        <v>0.23336371923427529</v>
      </c>
      <c r="AQ269" s="2">
        <f>ROUND(Table1[[#This Row],[WP]]*Table1[[#This Row],[GP]],0)</f>
        <v>6</v>
      </c>
      <c r="AR269" s="2">
        <f>Table1[[#This Row],[GP]]-Table1[[#This Row],[PyThag Win]]</f>
        <v>19</v>
      </c>
      <c r="AS269" s="2" t="str">
        <f>Table1[[#This Row],[PyThag Win]]&amp;"-"&amp;Table1[[#This Row],[Pythag Loss]]</f>
        <v>6-19</v>
      </c>
    </row>
    <row r="270" spans="1:45" x14ac:dyDescent="0.2">
      <c r="A270">
        <v>101</v>
      </c>
      <c r="B270">
        <v>18</v>
      </c>
      <c r="C270">
        <v>302</v>
      </c>
      <c r="D270" s="1">
        <v>46523</v>
      </c>
      <c r="E270">
        <v>1905</v>
      </c>
      <c r="F270">
        <v>9</v>
      </c>
      <c r="G270">
        <v>1</v>
      </c>
      <c r="H270">
        <v>4</v>
      </c>
      <c r="I270" t="s">
        <v>67</v>
      </c>
      <c r="J270" t="s">
        <v>68</v>
      </c>
      <c r="K270" t="s">
        <v>13</v>
      </c>
      <c r="L270">
        <v>0</v>
      </c>
      <c r="M270">
        <v>1</v>
      </c>
      <c r="N270" t="s">
        <v>58</v>
      </c>
      <c r="O270" t="s">
        <v>76</v>
      </c>
      <c r="P270">
        <f t="shared" si="94"/>
        <v>0</v>
      </c>
      <c r="Q270">
        <f t="shared" si="95"/>
        <v>1</v>
      </c>
      <c r="R270">
        <f t="shared" si="96"/>
        <v>-1</v>
      </c>
      <c r="S270" t="str">
        <f t="shared" si="97"/>
        <v>0-1</v>
      </c>
      <c r="T270">
        <f t="shared" si="98"/>
        <v>0</v>
      </c>
      <c r="U270">
        <f t="shared" si="99"/>
        <v>0</v>
      </c>
      <c r="V270" t="str">
        <f t="shared" si="100"/>
        <v>0-0</v>
      </c>
      <c r="W270">
        <f t="shared" si="101"/>
        <v>0</v>
      </c>
      <c r="X270">
        <f t="shared" si="102"/>
        <v>1</v>
      </c>
      <c r="Y270" t="str">
        <f t="shared" si="103"/>
        <v>0-1</v>
      </c>
      <c r="Z270">
        <f t="shared" si="104"/>
        <v>9</v>
      </c>
      <c r="AA270">
        <f t="shared" si="105"/>
        <v>0</v>
      </c>
      <c r="AB270">
        <f t="shared" si="106"/>
        <v>9</v>
      </c>
      <c r="AC270">
        <f t="shared" si="107"/>
        <v>1</v>
      </c>
      <c r="AD270">
        <f t="shared" si="108"/>
        <v>0</v>
      </c>
      <c r="AE270">
        <f t="shared" si="109"/>
        <v>1</v>
      </c>
      <c r="AF270">
        <f t="shared" si="110"/>
        <v>4</v>
      </c>
      <c r="AG270">
        <f t="shared" si="111"/>
        <v>0</v>
      </c>
      <c r="AH270">
        <f t="shared" si="112"/>
        <v>4</v>
      </c>
      <c r="AI270" t="str">
        <f t="shared" si="113"/>
        <v>302-0</v>
      </c>
      <c r="AJ270" t="str">
        <f t="shared" si="114"/>
        <v>302-1</v>
      </c>
      <c r="AK270">
        <f>INDEX(Table1[runs],MATCH(AJ270,Table1[ID],0))</f>
        <v>2</v>
      </c>
      <c r="AL270">
        <f t="shared" si="115"/>
        <v>2</v>
      </c>
      <c r="AM270">
        <f>Table1[[#This Row],[Total Runs]]^2</f>
        <v>1</v>
      </c>
      <c r="AN270" s="2">
        <f>Table1[[#This Row],[Total RA]]^2</f>
        <v>4</v>
      </c>
      <c r="AO270" s="2">
        <f>Table1[[#This Row],[Total Wins]]+Table1[[#This Row],[Total Losses]]</f>
        <v>1</v>
      </c>
      <c r="AP270" s="2">
        <f>Table1[[#This Row],[RS^2]]/(Table1[[#This Row],[RS^2]]+Table1[[#This Row],[RA^2]])</f>
        <v>0.2</v>
      </c>
      <c r="AQ270" s="2">
        <f>ROUND(Table1[[#This Row],[WP]]*Table1[[#This Row],[GP]],0)</f>
        <v>0</v>
      </c>
      <c r="AR270" s="2">
        <f>Table1[[#This Row],[GP]]-Table1[[#This Row],[PyThag Win]]</f>
        <v>1</v>
      </c>
      <c r="AS270" s="2" t="str">
        <f>Table1[[#This Row],[PyThag Win]]&amp;"-"&amp;Table1[[#This Row],[Pythag Loss]]</f>
        <v>0-1</v>
      </c>
    </row>
    <row r="271" spans="1:45" x14ac:dyDescent="0.2">
      <c r="A271">
        <v>101</v>
      </c>
      <c r="B271">
        <v>18</v>
      </c>
      <c r="C271">
        <v>304</v>
      </c>
      <c r="D271" s="1">
        <v>46524</v>
      </c>
      <c r="E271">
        <v>1905</v>
      </c>
      <c r="F271">
        <v>9</v>
      </c>
      <c r="G271">
        <v>6</v>
      </c>
      <c r="H271">
        <v>10</v>
      </c>
      <c r="I271" t="s">
        <v>67</v>
      </c>
      <c r="J271" t="s">
        <v>68</v>
      </c>
      <c r="K271" t="s">
        <v>13</v>
      </c>
      <c r="L271">
        <v>1</v>
      </c>
      <c r="M271">
        <v>0</v>
      </c>
      <c r="N271" t="s">
        <v>58</v>
      </c>
      <c r="O271" t="s">
        <v>76</v>
      </c>
      <c r="P271">
        <f t="shared" si="94"/>
        <v>1</v>
      </c>
      <c r="Q271">
        <f t="shared" si="95"/>
        <v>1</v>
      </c>
      <c r="R271">
        <f t="shared" si="96"/>
        <v>0</v>
      </c>
      <c r="S271" t="str">
        <f t="shared" si="97"/>
        <v>1-1</v>
      </c>
      <c r="T271">
        <f t="shared" si="98"/>
        <v>0</v>
      </c>
      <c r="U271">
        <f t="shared" si="99"/>
        <v>0</v>
      </c>
      <c r="V271" t="str">
        <f t="shared" si="100"/>
        <v>0-0</v>
      </c>
      <c r="W271">
        <f t="shared" si="101"/>
        <v>1</v>
      </c>
      <c r="X271">
        <f t="shared" si="102"/>
        <v>1</v>
      </c>
      <c r="Y271" t="str">
        <f t="shared" si="103"/>
        <v>1-1</v>
      </c>
      <c r="Z271">
        <f t="shared" si="104"/>
        <v>18</v>
      </c>
      <c r="AA271">
        <f t="shared" si="105"/>
        <v>0</v>
      </c>
      <c r="AB271">
        <f t="shared" si="106"/>
        <v>18</v>
      </c>
      <c r="AC271">
        <f t="shared" si="107"/>
        <v>7</v>
      </c>
      <c r="AD271">
        <f t="shared" si="108"/>
        <v>0</v>
      </c>
      <c r="AE271">
        <f t="shared" si="109"/>
        <v>7</v>
      </c>
      <c r="AF271">
        <f t="shared" si="110"/>
        <v>14</v>
      </c>
      <c r="AG271">
        <f t="shared" si="111"/>
        <v>0</v>
      </c>
      <c r="AH271">
        <f t="shared" si="112"/>
        <v>14</v>
      </c>
      <c r="AI271" t="str">
        <f t="shared" si="113"/>
        <v>304-1</v>
      </c>
      <c r="AJ271" t="str">
        <f t="shared" si="114"/>
        <v>304-0</v>
      </c>
      <c r="AK271">
        <f>INDEX(Table1[runs],MATCH(AJ271,Table1[ID],0))</f>
        <v>3</v>
      </c>
      <c r="AL271">
        <f t="shared" si="115"/>
        <v>5</v>
      </c>
      <c r="AM271">
        <f>Table1[[#This Row],[Total Runs]]^2</f>
        <v>49</v>
      </c>
      <c r="AN271" s="2">
        <f>Table1[[#This Row],[Total RA]]^2</f>
        <v>25</v>
      </c>
      <c r="AO271" s="2">
        <f>Table1[[#This Row],[Total Wins]]+Table1[[#This Row],[Total Losses]]</f>
        <v>2</v>
      </c>
      <c r="AP271" s="2">
        <f>Table1[[#This Row],[RS^2]]/(Table1[[#This Row],[RS^2]]+Table1[[#This Row],[RA^2]])</f>
        <v>0.66216216216216217</v>
      </c>
      <c r="AQ271" s="2">
        <f>ROUND(Table1[[#This Row],[WP]]*Table1[[#This Row],[GP]],0)</f>
        <v>1</v>
      </c>
      <c r="AR271" s="2">
        <f>Table1[[#This Row],[GP]]-Table1[[#This Row],[PyThag Win]]</f>
        <v>1</v>
      </c>
      <c r="AS271" s="2" t="str">
        <f>Table1[[#This Row],[PyThag Win]]&amp;"-"&amp;Table1[[#This Row],[Pythag Loss]]</f>
        <v>1-1</v>
      </c>
    </row>
    <row r="272" spans="1:45" x14ac:dyDescent="0.2">
      <c r="A272">
        <v>101</v>
      </c>
      <c r="B272">
        <v>18</v>
      </c>
      <c r="C272">
        <v>306</v>
      </c>
      <c r="D272" s="1">
        <v>46525</v>
      </c>
      <c r="E272">
        <v>1905</v>
      </c>
      <c r="F272">
        <v>9</v>
      </c>
      <c r="G272">
        <v>4</v>
      </c>
      <c r="H272">
        <v>13</v>
      </c>
      <c r="I272" t="s">
        <v>67</v>
      </c>
      <c r="J272" t="s">
        <v>68</v>
      </c>
      <c r="K272" t="s">
        <v>13</v>
      </c>
      <c r="L272">
        <v>0</v>
      </c>
      <c r="M272">
        <v>1</v>
      </c>
      <c r="N272" t="s">
        <v>58</v>
      </c>
      <c r="O272" t="s">
        <v>76</v>
      </c>
      <c r="P272">
        <f t="shared" si="94"/>
        <v>1</v>
      </c>
      <c r="Q272">
        <f t="shared" si="95"/>
        <v>2</v>
      </c>
      <c r="R272">
        <f t="shared" si="96"/>
        <v>-1</v>
      </c>
      <c r="S272" t="str">
        <f t="shared" si="97"/>
        <v>1-2</v>
      </c>
      <c r="T272">
        <f t="shared" si="98"/>
        <v>0</v>
      </c>
      <c r="U272">
        <f t="shared" si="99"/>
        <v>0</v>
      </c>
      <c r="V272" t="str">
        <f t="shared" si="100"/>
        <v>0-0</v>
      </c>
      <c r="W272">
        <f t="shared" si="101"/>
        <v>1</v>
      </c>
      <c r="X272">
        <f t="shared" si="102"/>
        <v>2</v>
      </c>
      <c r="Y272" t="str">
        <f t="shared" si="103"/>
        <v>1-2</v>
      </c>
      <c r="Z272">
        <f t="shared" si="104"/>
        <v>27</v>
      </c>
      <c r="AA272">
        <f t="shared" si="105"/>
        <v>0</v>
      </c>
      <c r="AB272">
        <f t="shared" si="106"/>
        <v>27</v>
      </c>
      <c r="AC272">
        <f t="shared" si="107"/>
        <v>11</v>
      </c>
      <c r="AD272">
        <f t="shared" si="108"/>
        <v>0</v>
      </c>
      <c r="AE272">
        <f t="shared" si="109"/>
        <v>11</v>
      </c>
      <c r="AF272">
        <f t="shared" si="110"/>
        <v>27</v>
      </c>
      <c r="AG272">
        <f t="shared" si="111"/>
        <v>0</v>
      </c>
      <c r="AH272">
        <f t="shared" si="112"/>
        <v>27</v>
      </c>
      <c r="AI272" t="str">
        <f t="shared" si="113"/>
        <v>306-0</v>
      </c>
      <c r="AJ272" t="str">
        <f t="shared" si="114"/>
        <v>306-1</v>
      </c>
      <c r="AK272">
        <f>INDEX(Table1[runs],MATCH(AJ272,Table1[ID],0))</f>
        <v>7</v>
      </c>
      <c r="AL272">
        <f t="shared" si="115"/>
        <v>12</v>
      </c>
      <c r="AM272">
        <f>Table1[[#This Row],[Total Runs]]^2</f>
        <v>121</v>
      </c>
      <c r="AN272" s="2">
        <f>Table1[[#This Row],[Total RA]]^2</f>
        <v>144</v>
      </c>
      <c r="AO272" s="2">
        <f>Table1[[#This Row],[Total Wins]]+Table1[[#This Row],[Total Losses]]</f>
        <v>3</v>
      </c>
      <c r="AP272" s="2">
        <f>Table1[[#This Row],[RS^2]]/(Table1[[#This Row],[RS^2]]+Table1[[#This Row],[RA^2]])</f>
        <v>0.45660377358490567</v>
      </c>
      <c r="AQ272" s="2">
        <f>ROUND(Table1[[#This Row],[WP]]*Table1[[#This Row],[GP]],0)</f>
        <v>1</v>
      </c>
      <c r="AR272" s="2">
        <f>Table1[[#This Row],[GP]]-Table1[[#This Row],[PyThag Win]]</f>
        <v>2</v>
      </c>
      <c r="AS272" s="2" t="str">
        <f>Table1[[#This Row],[PyThag Win]]&amp;"-"&amp;Table1[[#This Row],[Pythag Loss]]</f>
        <v>1-2</v>
      </c>
    </row>
    <row r="273" spans="1:45" x14ac:dyDescent="0.2">
      <c r="A273">
        <v>101</v>
      </c>
      <c r="B273">
        <v>18</v>
      </c>
      <c r="C273">
        <v>308</v>
      </c>
      <c r="D273" s="1">
        <v>46526</v>
      </c>
      <c r="E273">
        <v>1905</v>
      </c>
      <c r="F273">
        <v>9</v>
      </c>
      <c r="G273">
        <v>4</v>
      </c>
      <c r="H273">
        <v>12</v>
      </c>
      <c r="I273" t="s">
        <v>67</v>
      </c>
      <c r="J273" t="s">
        <v>68</v>
      </c>
      <c r="K273" t="s">
        <v>13</v>
      </c>
      <c r="L273">
        <v>0</v>
      </c>
      <c r="M273">
        <v>1</v>
      </c>
      <c r="N273" t="s">
        <v>58</v>
      </c>
      <c r="O273" t="s">
        <v>76</v>
      </c>
      <c r="P273">
        <f t="shared" si="94"/>
        <v>1</v>
      </c>
      <c r="Q273">
        <f t="shared" si="95"/>
        <v>3</v>
      </c>
      <c r="R273">
        <f t="shared" si="96"/>
        <v>-2</v>
      </c>
      <c r="S273" t="str">
        <f t="shared" si="97"/>
        <v>1-3</v>
      </c>
      <c r="T273">
        <f t="shared" si="98"/>
        <v>0</v>
      </c>
      <c r="U273">
        <f t="shared" si="99"/>
        <v>0</v>
      </c>
      <c r="V273" t="str">
        <f t="shared" si="100"/>
        <v>0-0</v>
      </c>
      <c r="W273">
        <f t="shared" si="101"/>
        <v>1</v>
      </c>
      <c r="X273">
        <f t="shared" si="102"/>
        <v>3</v>
      </c>
      <c r="Y273" t="str">
        <f t="shared" si="103"/>
        <v>1-3</v>
      </c>
      <c r="Z273">
        <f t="shared" si="104"/>
        <v>36</v>
      </c>
      <c r="AA273">
        <f t="shared" si="105"/>
        <v>0</v>
      </c>
      <c r="AB273">
        <f t="shared" si="106"/>
        <v>36</v>
      </c>
      <c r="AC273">
        <f t="shared" si="107"/>
        <v>15</v>
      </c>
      <c r="AD273">
        <f t="shared" si="108"/>
        <v>0</v>
      </c>
      <c r="AE273">
        <f t="shared" si="109"/>
        <v>15</v>
      </c>
      <c r="AF273">
        <f t="shared" si="110"/>
        <v>39</v>
      </c>
      <c r="AG273">
        <f t="shared" si="111"/>
        <v>0</v>
      </c>
      <c r="AH273">
        <f t="shared" si="112"/>
        <v>39</v>
      </c>
      <c r="AI273" t="str">
        <f t="shared" si="113"/>
        <v>308-0</v>
      </c>
      <c r="AJ273" t="str">
        <f t="shared" si="114"/>
        <v>308-1</v>
      </c>
      <c r="AK273">
        <f>INDEX(Table1[runs],MATCH(AJ273,Table1[ID],0))</f>
        <v>10</v>
      </c>
      <c r="AL273">
        <f t="shared" si="115"/>
        <v>22</v>
      </c>
      <c r="AM273">
        <f>Table1[[#This Row],[Total Runs]]^2</f>
        <v>225</v>
      </c>
      <c r="AN273" s="2">
        <f>Table1[[#This Row],[Total RA]]^2</f>
        <v>484</v>
      </c>
      <c r="AO273" s="2">
        <f>Table1[[#This Row],[Total Wins]]+Table1[[#This Row],[Total Losses]]</f>
        <v>4</v>
      </c>
      <c r="AP273" s="2">
        <f>Table1[[#This Row],[RS^2]]/(Table1[[#This Row],[RS^2]]+Table1[[#This Row],[RA^2]])</f>
        <v>0.31734837799717913</v>
      </c>
      <c r="AQ273" s="2">
        <f>ROUND(Table1[[#This Row],[WP]]*Table1[[#This Row],[GP]],0)</f>
        <v>1</v>
      </c>
      <c r="AR273" s="2">
        <f>Table1[[#This Row],[GP]]-Table1[[#This Row],[PyThag Win]]</f>
        <v>3</v>
      </c>
      <c r="AS273" s="2" t="str">
        <f>Table1[[#This Row],[PyThag Win]]&amp;"-"&amp;Table1[[#This Row],[Pythag Loss]]</f>
        <v>1-3</v>
      </c>
    </row>
    <row r="274" spans="1:45" x14ac:dyDescent="0.2">
      <c r="A274">
        <v>101</v>
      </c>
      <c r="B274">
        <v>18</v>
      </c>
      <c r="C274">
        <v>310</v>
      </c>
      <c r="D274" s="1">
        <v>46528</v>
      </c>
      <c r="E274">
        <v>1905</v>
      </c>
      <c r="F274">
        <v>10</v>
      </c>
      <c r="G274">
        <v>5</v>
      </c>
      <c r="H274">
        <v>14</v>
      </c>
      <c r="I274" t="s">
        <v>67</v>
      </c>
      <c r="J274" t="s">
        <v>68</v>
      </c>
      <c r="K274" t="s">
        <v>13</v>
      </c>
      <c r="L274">
        <v>1</v>
      </c>
      <c r="M274">
        <v>0</v>
      </c>
      <c r="N274" t="s">
        <v>58</v>
      </c>
      <c r="O274" t="s">
        <v>76</v>
      </c>
      <c r="P274">
        <f t="shared" si="94"/>
        <v>2</v>
      </c>
      <c r="Q274">
        <f t="shared" si="95"/>
        <v>3</v>
      </c>
      <c r="R274">
        <f t="shared" si="96"/>
        <v>-1</v>
      </c>
      <c r="S274" t="str">
        <f t="shared" si="97"/>
        <v>2-3</v>
      </c>
      <c r="T274">
        <f t="shared" si="98"/>
        <v>0</v>
      </c>
      <c r="U274">
        <f t="shared" si="99"/>
        <v>0</v>
      </c>
      <c r="V274" t="str">
        <f t="shared" si="100"/>
        <v>0-0</v>
      </c>
      <c r="W274">
        <f t="shared" si="101"/>
        <v>2</v>
      </c>
      <c r="X274">
        <f t="shared" si="102"/>
        <v>3</v>
      </c>
      <c r="Y274" t="str">
        <f t="shared" si="103"/>
        <v>2-3</v>
      </c>
      <c r="Z274">
        <f t="shared" si="104"/>
        <v>46</v>
      </c>
      <c r="AA274">
        <f t="shared" si="105"/>
        <v>0</v>
      </c>
      <c r="AB274">
        <f t="shared" si="106"/>
        <v>46</v>
      </c>
      <c r="AC274">
        <f t="shared" si="107"/>
        <v>20</v>
      </c>
      <c r="AD274">
        <f t="shared" si="108"/>
        <v>0</v>
      </c>
      <c r="AE274">
        <f t="shared" si="109"/>
        <v>20</v>
      </c>
      <c r="AF274">
        <f t="shared" si="110"/>
        <v>53</v>
      </c>
      <c r="AG274">
        <f t="shared" si="111"/>
        <v>0</v>
      </c>
      <c r="AH274">
        <f t="shared" si="112"/>
        <v>53</v>
      </c>
      <c r="AI274" t="str">
        <f t="shared" si="113"/>
        <v>310-1</v>
      </c>
      <c r="AJ274" t="str">
        <f t="shared" si="114"/>
        <v>310-0</v>
      </c>
      <c r="AK274">
        <f>INDEX(Table1[runs],MATCH(AJ274,Table1[ID],0))</f>
        <v>4</v>
      </c>
      <c r="AL274">
        <f t="shared" si="115"/>
        <v>26</v>
      </c>
      <c r="AM274">
        <f>Table1[[#This Row],[Total Runs]]^2</f>
        <v>400</v>
      </c>
      <c r="AN274" s="2">
        <f>Table1[[#This Row],[Total RA]]^2</f>
        <v>676</v>
      </c>
      <c r="AO274" s="2">
        <f>Table1[[#This Row],[Total Wins]]+Table1[[#This Row],[Total Losses]]</f>
        <v>5</v>
      </c>
      <c r="AP274" s="2">
        <f>Table1[[#This Row],[RS^2]]/(Table1[[#This Row],[RS^2]]+Table1[[#This Row],[RA^2]])</f>
        <v>0.37174721189591076</v>
      </c>
      <c r="AQ274" s="2">
        <f>ROUND(Table1[[#This Row],[WP]]*Table1[[#This Row],[GP]],0)</f>
        <v>2</v>
      </c>
      <c r="AR274" s="2">
        <f>Table1[[#This Row],[GP]]-Table1[[#This Row],[PyThag Win]]</f>
        <v>3</v>
      </c>
      <c r="AS274" s="2" t="str">
        <f>Table1[[#This Row],[PyThag Win]]&amp;"-"&amp;Table1[[#This Row],[Pythag Loss]]</f>
        <v>2-3</v>
      </c>
    </row>
    <row r="275" spans="1:45" x14ac:dyDescent="0.2">
      <c r="A275">
        <v>101</v>
      </c>
      <c r="B275">
        <v>18</v>
      </c>
      <c r="C275">
        <v>312</v>
      </c>
      <c r="D275" s="1">
        <v>46529</v>
      </c>
      <c r="E275">
        <v>1905</v>
      </c>
      <c r="F275">
        <v>9</v>
      </c>
      <c r="G275">
        <v>8</v>
      </c>
      <c r="H275">
        <v>11</v>
      </c>
      <c r="I275" t="s">
        <v>67</v>
      </c>
      <c r="J275" t="s">
        <v>68</v>
      </c>
      <c r="K275" t="s">
        <v>13</v>
      </c>
      <c r="L275">
        <v>1</v>
      </c>
      <c r="M275">
        <v>0</v>
      </c>
      <c r="N275" t="s">
        <v>58</v>
      </c>
      <c r="O275" t="s">
        <v>76</v>
      </c>
      <c r="P275">
        <f t="shared" si="94"/>
        <v>3</v>
      </c>
      <c r="Q275">
        <f t="shared" si="95"/>
        <v>3</v>
      </c>
      <c r="R275">
        <f t="shared" si="96"/>
        <v>0</v>
      </c>
      <c r="S275" t="str">
        <f t="shared" si="97"/>
        <v>3-3</v>
      </c>
      <c r="T275">
        <f t="shared" si="98"/>
        <v>0</v>
      </c>
      <c r="U275">
        <f t="shared" si="99"/>
        <v>0</v>
      </c>
      <c r="V275" t="str">
        <f t="shared" si="100"/>
        <v>0-0</v>
      </c>
      <c r="W275">
        <f t="shared" si="101"/>
        <v>3</v>
      </c>
      <c r="X275">
        <f t="shared" si="102"/>
        <v>3</v>
      </c>
      <c r="Y275" t="str">
        <f t="shared" si="103"/>
        <v>3-3</v>
      </c>
      <c r="Z275">
        <f t="shared" si="104"/>
        <v>55</v>
      </c>
      <c r="AA275">
        <f t="shared" si="105"/>
        <v>0</v>
      </c>
      <c r="AB275">
        <f t="shared" si="106"/>
        <v>55</v>
      </c>
      <c r="AC275">
        <f t="shared" si="107"/>
        <v>28</v>
      </c>
      <c r="AD275">
        <f t="shared" si="108"/>
        <v>0</v>
      </c>
      <c r="AE275">
        <f t="shared" si="109"/>
        <v>28</v>
      </c>
      <c r="AF275">
        <f t="shared" si="110"/>
        <v>64</v>
      </c>
      <c r="AG275">
        <f t="shared" si="111"/>
        <v>0</v>
      </c>
      <c r="AH275">
        <f t="shared" si="112"/>
        <v>64</v>
      </c>
      <c r="AI275" t="str">
        <f t="shared" si="113"/>
        <v>312-1</v>
      </c>
      <c r="AJ275" t="str">
        <f t="shared" si="114"/>
        <v>312-0</v>
      </c>
      <c r="AK275">
        <f>INDEX(Table1[runs],MATCH(AJ275,Table1[ID],0))</f>
        <v>3</v>
      </c>
      <c r="AL275">
        <f t="shared" si="115"/>
        <v>29</v>
      </c>
      <c r="AM275">
        <f>Table1[[#This Row],[Total Runs]]^2</f>
        <v>784</v>
      </c>
      <c r="AN275" s="2">
        <f>Table1[[#This Row],[Total RA]]^2</f>
        <v>841</v>
      </c>
      <c r="AO275" s="2">
        <f>Table1[[#This Row],[Total Wins]]+Table1[[#This Row],[Total Losses]]</f>
        <v>6</v>
      </c>
      <c r="AP275" s="2">
        <f>Table1[[#This Row],[RS^2]]/(Table1[[#This Row],[RS^2]]+Table1[[#This Row],[RA^2]])</f>
        <v>0.48246153846153844</v>
      </c>
      <c r="AQ275" s="2">
        <f>ROUND(Table1[[#This Row],[WP]]*Table1[[#This Row],[GP]],0)</f>
        <v>3</v>
      </c>
      <c r="AR275" s="2">
        <f>Table1[[#This Row],[GP]]-Table1[[#This Row],[PyThag Win]]</f>
        <v>3</v>
      </c>
      <c r="AS275" s="2" t="str">
        <f>Table1[[#This Row],[PyThag Win]]&amp;"-"&amp;Table1[[#This Row],[Pythag Loss]]</f>
        <v>3-3</v>
      </c>
    </row>
    <row r="276" spans="1:45" x14ac:dyDescent="0.2">
      <c r="A276">
        <v>101</v>
      </c>
      <c r="B276">
        <v>18</v>
      </c>
      <c r="C276">
        <v>314</v>
      </c>
      <c r="D276" s="1">
        <v>46530</v>
      </c>
      <c r="E276">
        <v>1905</v>
      </c>
      <c r="F276">
        <v>9</v>
      </c>
      <c r="G276">
        <v>0</v>
      </c>
      <c r="H276">
        <v>9</v>
      </c>
      <c r="I276" t="s">
        <v>67</v>
      </c>
      <c r="J276" t="s">
        <v>68</v>
      </c>
      <c r="K276" t="s">
        <v>13</v>
      </c>
      <c r="L276">
        <v>0</v>
      </c>
      <c r="M276">
        <v>1</v>
      </c>
      <c r="N276" t="s">
        <v>58</v>
      </c>
      <c r="O276" t="s">
        <v>76</v>
      </c>
      <c r="P276">
        <f t="shared" si="94"/>
        <v>3</v>
      </c>
      <c r="Q276">
        <f t="shared" si="95"/>
        <v>4</v>
      </c>
      <c r="R276">
        <f t="shared" si="96"/>
        <v>-1</v>
      </c>
      <c r="S276" t="str">
        <f t="shared" si="97"/>
        <v>3-4</v>
      </c>
      <c r="T276">
        <f t="shared" si="98"/>
        <v>0</v>
      </c>
      <c r="U276">
        <f t="shared" si="99"/>
        <v>0</v>
      </c>
      <c r="V276" t="str">
        <f t="shared" si="100"/>
        <v>0-0</v>
      </c>
      <c r="W276">
        <f t="shared" si="101"/>
        <v>3</v>
      </c>
      <c r="X276">
        <f t="shared" si="102"/>
        <v>4</v>
      </c>
      <c r="Y276" t="str">
        <f t="shared" si="103"/>
        <v>3-4</v>
      </c>
      <c r="Z276">
        <f t="shared" si="104"/>
        <v>64</v>
      </c>
      <c r="AA276">
        <f t="shared" si="105"/>
        <v>0</v>
      </c>
      <c r="AB276">
        <f t="shared" si="106"/>
        <v>64</v>
      </c>
      <c r="AC276">
        <f t="shared" si="107"/>
        <v>28</v>
      </c>
      <c r="AD276">
        <f t="shared" si="108"/>
        <v>0</v>
      </c>
      <c r="AE276">
        <f t="shared" si="109"/>
        <v>28</v>
      </c>
      <c r="AF276">
        <f t="shared" si="110"/>
        <v>73</v>
      </c>
      <c r="AG276">
        <f t="shared" si="111"/>
        <v>0</v>
      </c>
      <c r="AH276">
        <f t="shared" si="112"/>
        <v>73</v>
      </c>
      <c r="AI276" t="str">
        <f t="shared" si="113"/>
        <v>314-0</v>
      </c>
      <c r="AJ276" t="str">
        <f t="shared" si="114"/>
        <v>314-1</v>
      </c>
      <c r="AK276">
        <f>INDEX(Table1[runs],MATCH(AJ276,Table1[ID],0))</f>
        <v>5</v>
      </c>
      <c r="AL276">
        <f t="shared" si="115"/>
        <v>34</v>
      </c>
      <c r="AM276">
        <f>Table1[[#This Row],[Total Runs]]^2</f>
        <v>784</v>
      </c>
      <c r="AN276" s="2">
        <f>Table1[[#This Row],[Total RA]]^2</f>
        <v>1156</v>
      </c>
      <c r="AO276" s="2">
        <f>Table1[[#This Row],[Total Wins]]+Table1[[#This Row],[Total Losses]]</f>
        <v>7</v>
      </c>
      <c r="AP276" s="2">
        <f>Table1[[#This Row],[RS^2]]/(Table1[[#This Row],[RS^2]]+Table1[[#This Row],[RA^2]])</f>
        <v>0.40412371134020619</v>
      </c>
      <c r="AQ276" s="2">
        <f>ROUND(Table1[[#This Row],[WP]]*Table1[[#This Row],[GP]],0)</f>
        <v>3</v>
      </c>
      <c r="AR276" s="2">
        <f>Table1[[#This Row],[GP]]-Table1[[#This Row],[PyThag Win]]</f>
        <v>4</v>
      </c>
      <c r="AS276" s="2" t="str">
        <f>Table1[[#This Row],[PyThag Win]]&amp;"-"&amp;Table1[[#This Row],[Pythag Loss]]</f>
        <v>3-4</v>
      </c>
    </row>
    <row r="277" spans="1:45" x14ac:dyDescent="0.2">
      <c r="A277">
        <v>101</v>
      </c>
      <c r="B277">
        <v>18</v>
      </c>
      <c r="C277">
        <v>316</v>
      </c>
      <c r="D277" s="1">
        <v>46531</v>
      </c>
      <c r="E277">
        <v>1905</v>
      </c>
      <c r="F277">
        <v>9</v>
      </c>
      <c r="G277">
        <v>3</v>
      </c>
      <c r="H277">
        <v>8</v>
      </c>
      <c r="I277" t="s">
        <v>67</v>
      </c>
      <c r="J277" t="s">
        <v>68</v>
      </c>
      <c r="K277" t="s">
        <v>13</v>
      </c>
      <c r="L277">
        <v>0</v>
      </c>
      <c r="M277">
        <v>1</v>
      </c>
      <c r="N277" t="s">
        <v>58</v>
      </c>
      <c r="O277" t="s">
        <v>76</v>
      </c>
      <c r="P277">
        <f t="shared" si="94"/>
        <v>3</v>
      </c>
      <c r="Q277">
        <f t="shared" si="95"/>
        <v>5</v>
      </c>
      <c r="R277">
        <f t="shared" si="96"/>
        <v>-2</v>
      </c>
      <c r="S277" t="str">
        <f t="shared" si="97"/>
        <v>3-5</v>
      </c>
      <c r="T277">
        <f t="shared" si="98"/>
        <v>0</v>
      </c>
      <c r="U277">
        <f t="shared" si="99"/>
        <v>0</v>
      </c>
      <c r="V277" t="str">
        <f t="shared" si="100"/>
        <v>0-0</v>
      </c>
      <c r="W277">
        <f t="shared" si="101"/>
        <v>3</v>
      </c>
      <c r="X277">
        <f t="shared" si="102"/>
        <v>5</v>
      </c>
      <c r="Y277" t="str">
        <f t="shared" si="103"/>
        <v>3-5</v>
      </c>
      <c r="Z277">
        <f t="shared" si="104"/>
        <v>73</v>
      </c>
      <c r="AA277">
        <f t="shared" si="105"/>
        <v>0</v>
      </c>
      <c r="AB277">
        <f t="shared" si="106"/>
        <v>73</v>
      </c>
      <c r="AC277">
        <f t="shared" si="107"/>
        <v>31</v>
      </c>
      <c r="AD277">
        <f t="shared" si="108"/>
        <v>0</v>
      </c>
      <c r="AE277">
        <f t="shared" si="109"/>
        <v>31</v>
      </c>
      <c r="AF277">
        <f t="shared" si="110"/>
        <v>81</v>
      </c>
      <c r="AG277">
        <f t="shared" si="111"/>
        <v>0</v>
      </c>
      <c r="AH277">
        <f t="shared" si="112"/>
        <v>81</v>
      </c>
      <c r="AI277" t="str">
        <f t="shared" si="113"/>
        <v>316-0</v>
      </c>
      <c r="AJ277" t="str">
        <f t="shared" si="114"/>
        <v>316-1</v>
      </c>
      <c r="AK277">
        <f>INDEX(Table1[runs],MATCH(AJ277,Table1[ID],0))</f>
        <v>4</v>
      </c>
      <c r="AL277">
        <f t="shared" si="115"/>
        <v>38</v>
      </c>
      <c r="AM277">
        <f>Table1[[#This Row],[Total Runs]]^2</f>
        <v>961</v>
      </c>
      <c r="AN277" s="2">
        <f>Table1[[#This Row],[Total RA]]^2</f>
        <v>1444</v>
      </c>
      <c r="AO277" s="2">
        <f>Table1[[#This Row],[Total Wins]]+Table1[[#This Row],[Total Losses]]</f>
        <v>8</v>
      </c>
      <c r="AP277" s="2">
        <f>Table1[[#This Row],[RS^2]]/(Table1[[#This Row],[RS^2]]+Table1[[#This Row],[RA^2]])</f>
        <v>0.39958419958419961</v>
      </c>
      <c r="AQ277" s="2">
        <f>ROUND(Table1[[#This Row],[WP]]*Table1[[#This Row],[GP]],0)</f>
        <v>3</v>
      </c>
      <c r="AR277" s="2">
        <f>Table1[[#This Row],[GP]]-Table1[[#This Row],[PyThag Win]]</f>
        <v>5</v>
      </c>
      <c r="AS277" s="2" t="str">
        <f>Table1[[#This Row],[PyThag Win]]&amp;"-"&amp;Table1[[#This Row],[Pythag Loss]]</f>
        <v>3-5</v>
      </c>
    </row>
    <row r="278" spans="1:45" x14ac:dyDescent="0.2">
      <c r="A278">
        <v>101</v>
      </c>
      <c r="B278">
        <v>18</v>
      </c>
      <c r="C278">
        <v>317</v>
      </c>
      <c r="D278" s="1">
        <v>46533</v>
      </c>
      <c r="E278">
        <v>1905</v>
      </c>
      <c r="F278">
        <v>9</v>
      </c>
      <c r="G278">
        <v>3</v>
      </c>
      <c r="H278">
        <v>7</v>
      </c>
      <c r="I278" t="s">
        <v>67</v>
      </c>
      <c r="J278" t="s">
        <v>68</v>
      </c>
      <c r="K278" t="s">
        <v>12</v>
      </c>
      <c r="L278">
        <v>1</v>
      </c>
      <c r="M278">
        <v>0</v>
      </c>
      <c r="N278" t="s">
        <v>58</v>
      </c>
      <c r="O278" t="s">
        <v>76</v>
      </c>
      <c r="P278">
        <f t="shared" si="94"/>
        <v>4</v>
      </c>
      <c r="Q278">
        <f t="shared" si="95"/>
        <v>5</v>
      </c>
      <c r="R278">
        <f t="shared" si="96"/>
        <v>-1</v>
      </c>
      <c r="S278" t="str">
        <f t="shared" si="97"/>
        <v>4-5</v>
      </c>
      <c r="T278">
        <f t="shared" si="98"/>
        <v>1</v>
      </c>
      <c r="U278">
        <f t="shared" si="99"/>
        <v>0</v>
      </c>
      <c r="V278" t="str">
        <f t="shared" si="100"/>
        <v>1-0</v>
      </c>
      <c r="W278">
        <f t="shared" si="101"/>
        <v>3</v>
      </c>
      <c r="X278">
        <f t="shared" si="102"/>
        <v>5</v>
      </c>
      <c r="Y278" t="str">
        <f t="shared" si="103"/>
        <v>3-5</v>
      </c>
      <c r="Z278">
        <f t="shared" si="104"/>
        <v>82</v>
      </c>
      <c r="AA278">
        <f t="shared" si="105"/>
        <v>9</v>
      </c>
      <c r="AB278">
        <f t="shared" si="106"/>
        <v>73</v>
      </c>
      <c r="AC278">
        <f t="shared" si="107"/>
        <v>34</v>
      </c>
      <c r="AD278">
        <f t="shared" si="108"/>
        <v>3</v>
      </c>
      <c r="AE278">
        <f t="shared" si="109"/>
        <v>31</v>
      </c>
      <c r="AF278">
        <f t="shared" si="110"/>
        <v>88</v>
      </c>
      <c r="AG278">
        <f t="shared" si="111"/>
        <v>7</v>
      </c>
      <c r="AH278">
        <f t="shared" si="112"/>
        <v>81</v>
      </c>
      <c r="AI278" t="str">
        <f t="shared" si="113"/>
        <v>317-1</v>
      </c>
      <c r="AJ278" t="str">
        <f t="shared" si="114"/>
        <v>317-0</v>
      </c>
      <c r="AK278">
        <f>INDEX(Table1[runs],MATCH(AJ278,Table1[ID],0))</f>
        <v>2</v>
      </c>
      <c r="AL278">
        <f t="shared" si="115"/>
        <v>40</v>
      </c>
      <c r="AM278">
        <f>Table1[[#This Row],[Total Runs]]^2</f>
        <v>1156</v>
      </c>
      <c r="AN278" s="2">
        <f>Table1[[#This Row],[Total RA]]^2</f>
        <v>1600</v>
      </c>
      <c r="AO278" s="2">
        <f>Table1[[#This Row],[Total Wins]]+Table1[[#This Row],[Total Losses]]</f>
        <v>9</v>
      </c>
      <c r="AP278" s="2">
        <f>Table1[[#This Row],[RS^2]]/(Table1[[#This Row],[RS^2]]+Table1[[#This Row],[RA^2]])</f>
        <v>0.41944847605224966</v>
      </c>
      <c r="AQ278" s="2">
        <f>ROUND(Table1[[#This Row],[WP]]*Table1[[#This Row],[GP]],0)</f>
        <v>4</v>
      </c>
      <c r="AR278" s="2">
        <f>Table1[[#This Row],[GP]]-Table1[[#This Row],[PyThag Win]]</f>
        <v>5</v>
      </c>
      <c r="AS278" s="2" t="str">
        <f>Table1[[#This Row],[PyThag Win]]&amp;"-"&amp;Table1[[#This Row],[Pythag Loss]]</f>
        <v>4-5</v>
      </c>
    </row>
    <row r="279" spans="1:45" x14ac:dyDescent="0.2">
      <c r="A279">
        <v>101</v>
      </c>
      <c r="B279">
        <v>18</v>
      </c>
      <c r="C279">
        <v>318</v>
      </c>
      <c r="D279" s="1">
        <v>46534</v>
      </c>
      <c r="E279">
        <v>1905</v>
      </c>
      <c r="F279">
        <v>12</v>
      </c>
      <c r="G279">
        <v>9</v>
      </c>
      <c r="H279">
        <v>16</v>
      </c>
      <c r="I279" t="s">
        <v>67</v>
      </c>
      <c r="J279" t="s">
        <v>68</v>
      </c>
      <c r="K279" t="s">
        <v>12</v>
      </c>
      <c r="L279">
        <v>1</v>
      </c>
      <c r="M279">
        <v>0</v>
      </c>
      <c r="N279" t="s">
        <v>58</v>
      </c>
      <c r="O279" t="s">
        <v>76</v>
      </c>
      <c r="P279">
        <f t="shared" si="94"/>
        <v>5</v>
      </c>
      <c r="Q279">
        <f t="shared" si="95"/>
        <v>5</v>
      </c>
      <c r="R279">
        <f t="shared" si="96"/>
        <v>0</v>
      </c>
      <c r="S279" t="str">
        <f t="shared" si="97"/>
        <v>5-5</v>
      </c>
      <c r="T279">
        <f t="shared" si="98"/>
        <v>2</v>
      </c>
      <c r="U279">
        <f t="shared" si="99"/>
        <v>0</v>
      </c>
      <c r="V279" t="str">
        <f t="shared" si="100"/>
        <v>2-0</v>
      </c>
      <c r="W279">
        <f t="shared" si="101"/>
        <v>3</v>
      </c>
      <c r="X279">
        <f t="shared" si="102"/>
        <v>5</v>
      </c>
      <c r="Y279" t="str">
        <f t="shared" si="103"/>
        <v>3-5</v>
      </c>
      <c r="Z279">
        <f t="shared" si="104"/>
        <v>94</v>
      </c>
      <c r="AA279">
        <f t="shared" si="105"/>
        <v>21</v>
      </c>
      <c r="AB279">
        <f t="shared" si="106"/>
        <v>73</v>
      </c>
      <c r="AC279">
        <f t="shared" si="107"/>
        <v>43</v>
      </c>
      <c r="AD279">
        <f t="shared" si="108"/>
        <v>12</v>
      </c>
      <c r="AE279">
        <f t="shared" si="109"/>
        <v>31</v>
      </c>
      <c r="AF279">
        <f t="shared" si="110"/>
        <v>104</v>
      </c>
      <c r="AG279">
        <f t="shared" si="111"/>
        <v>23</v>
      </c>
      <c r="AH279">
        <f t="shared" si="112"/>
        <v>81</v>
      </c>
      <c r="AI279" t="str">
        <f t="shared" si="113"/>
        <v>318-1</v>
      </c>
      <c r="AJ279" t="str">
        <f t="shared" si="114"/>
        <v>318-0</v>
      </c>
      <c r="AK279">
        <f>INDEX(Table1[runs],MATCH(AJ279,Table1[ID],0))</f>
        <v>6</v>
      </c>
      <c r="AL279">
        <f t="shared" si="115"/>
        <v>46</v>
      </c>
      <c r="AM279">
        <f>Table1[[#This Row],[Total Runs]]^2</f>
        <v>1849</v>
      </c>
      <c r="AN279" s="2">
        <f>Table1[[#This Row],[Total RA]]^2</f>
        <v>2116</v>
      </c>
      <c r="AO279" s="2">
        <f>Table1[[#This Row],[Total Wins]]+Table1[[#This Row],[Total Losses]]</f>
        <v>10</v>
      </c>
      <c r="AP279" s="2">
        <f>Table1[[#This Row],[RS^2]]/(Table1[[#This Row],[RS^2]]+Table1[[#This Row],[RA^2]])</f>
        <v>0.46633039092055484</v>
      </c>
      <c r="AQ279" s="2">
        <f>ROUND(Table1[[#This Row],[WP]]*Table1[[#This Row],[GP]],0)</f>
        <v>5</v>
      </c>
      <c r="AR279" s="2">
        <f>Table1[[#This Row],[GP]]-Table1[[#This Row],[PyThag Win]]</f>
        <v>5</v>
      </c>
      <c r="AS279" s="2" t="str">
        <f>Table1[[#This Row],[PyThag Win]]&amp;"-"&amp;Table1[[#This Row],[Pythag Loss]]</f>
        <v>5-5</v>
      </c>
    </row>
    <row r="280" spans="1:45" x14ac:dyDescent="0.2">
      <c r="A280">
        <v>101</v>
      </c>
      <c r="B280">
        <v>18</v>
      </c>
      <c r="C280">
        <v>320</v>
      </c>
      <c r="D280" s="1">
        <v>46535</v>
      </c>
      <c r="E280">
        <v>1905</v>
      </c>
      <c r="F280">
        <v>9</v>
      </c>
      <c r="G280">
        <v>3</v>
      </c>
      <c r="H280">
        <v>10</v>
      </c>
      <c r="I280" t="s">
        <v>67</v>
      </c>
      <c r="J280" t="s">
        <v>68</v>
      </c>
      <c r="K280" t="s">
        <v>12</v>
      </c>
      <c r="L280">
        <v>1</v>
      </c>
      <c r="M280">
        <v>0</v>
      </c>
      <c r="N280" t="s">
        <v>58</v>
      </c>
      <c r="O280" t="s">
        <v>76</v>
      </c>
      <c r="P280">
        <f t="shared" si="94"/>
        <v>6</v>
      </c>
      <c r="Q280">
        <f t="shared" si="95"/>
        <v>5</v>
      </c>
      <c r="R280">
        <f t="shared" si="96"/>
        <v>1</v>
      </c>
      <c r="S280" t="str">
        <f t="shared" si="97"/>
        <v>6-5</v>
      </c>
      <c r="T280">
        <f t="shared" si="98"/>
        <v>3</v>
      </c>
      <c r="U280">
        <f t="shared" si="99"/>
        <v>0</v>
      </c>
      <c r="V280" t="str">
        <f t="shared" si="100"/>
        <v>3-0</v>
      </c>
      <c r="W280">
        <f t="shared" si="101"/>
        <v>3</v>
      </c>
      <c r="X280">
        <f t="shared" si="102"/>
        <v>5</v>
      </c>
      <c r="Y280" t="str">
        <f t="shared" si="103"/>
        <v>3-5</v>
      </c>
      <c r="Z280">
        <f t="shared" si="104"/>
        <v>103</v>
      </c>
      <c r="AA280">
        <f t="shared" si="105"/>
        <v>30</v>
      </c>
      <c r="AB280">
        <f t="shared" si="106"/>
        <v>73</v>
      </c>
      <c r="AC280">
        <f t="shared" si="107"/>
        <v>46</v>
      </c>
      <c r="AD280">
        <f t="shared" si="108"/>
        <v>15</v>
      </c>
      <c r="AE280">
        <f t="shared" si="109"/>
        <v>31</v>
      </c>
      <c r="AF280">
        <f t="shared" si="110"/>
        <v>114</v>
      </c>
      <c r="AG280">
        <f t="shared" si="111"/>
        <v>33</v>
      </c>
      <c r="AH280">
        <f t="shared" si="112"/>
        <v>81</v>
      </c>
      <c r="AI280" t="str">
        <f t="shared" si="113"/>
        <v>320-1</v>
      </c>
      <c r="AJ280" t="str">
        <f t="shared" si="114"/>
        <v>320-0</v>
      </c>
      <c r="AK280">
        <f>INDEX(Table1[runs],MATCH(AJ280,Table1[ID],0))</f>
        <v>2</v>
      </c>
      <c r="AL280">
        <f t="shared" si="115"/>
        <v>48</v>
      </c>
      <c r="AM280">
        <f>Table1[[#This Row],[Total Runs]]^2</f>
        <v>2116</v>
      </c>
      <c r="AN280" s="2">
        <f>Table1[[#This Row],[Total RA]]^2</f>
        <v>2304</v>
      </c>
      <c r="AO280" s="2">
        <f>Table1[[#This Row],[Total Wins]]+Table1[[#This Row],[Total Losses]]</f>
        <v>11</v>
      </c>
      <c r="AP280" s="2">
        <f>Table1[[#This Row],[RS^2]]/(Table1[[#This Row],[RS^2]]+Table1[[#This Row],[RA^2]])</f>
        <v>0.47873303167420816</v>
      </c>
      <c r="AQ280" s="2">
        <f>ROUND(Table1[[#This Row],[WP]]*Table1[[#This Row],[GP]],0)</f>
        <v>5</v>
      </c>
      <c r="AR280" s="2">
        <f>Table1[[#This Row],[GP]]-Table1[[#This Row],[PyThag Win]]</f>
        <v>6</v>
      </c>
      <c r="AS280" s="2" t="str">
        <f>Table1[[#This Row],[PyThag Win]]&amp;"-"&amp;Table1[[#This Row],[Pythag Loss]]</f>
        <v>5-6</v>
      </c>
    </row>
    <row r="281" spans="1:45" x14ac:dyDescent="0.2">
      <c r="A281">
        <v>101</v>
      </c>
      <c r="B281">
        <v>18</v>
      </c>
      <c r="C281">
        <v>324</v>
      </c>
      <c r="D281" s="1">
        <v>46538</v>
      </c>
      <c r="E281">
        <v>1905</v>
      </c>
      <c r="F281">
        <v>10</v>
      </c>
      <c r="G281">
        <v>3</v>
      </c>
      <c r="H281">
        <v>11</v>
      </c>
      <c r="I281" t="s">
        <v>67</v>
      </c>
      <c r="J281" t="s">
        <v>68</v>
      </c>
      <c r="K281" t="s">
        <v>13</v>
      </c>
      <c r="L281">
        <v>1</v>
      </c>
      <c r="M281">
        <v>0</v>
      </c>
      <c r="N281" t="s">
        <v>58</v>
      </c>
      <c r="O281" t="s">
        <v>76</v>
      </c>
      <c r="P281">
        <f t="shared" si="94"/>
        <v>7</v>
      </c>
      <c r="Q281">
        <f t="shared" si="95"/>
        <v>5</v>
      </c>
      <c r="R281">
        <f t="shared" si="96"/>
        <v>2</v>
      </c>
      <c r="S281" t="str">
        <f t="shared" si="97"/>
        <v>7-5</v>
      </c>
      <c r="T281">
        <f t="shared" si="98"/>
        <v>3</v>
      </c>
      <c r="U281">
        <f t="shared" si="99"/>
        <v>0</v>
      </c>
      <c r="V281" t="str">
        <f t="shared" si="100"/>
        <v>3-0</v>
      </c>
      <c r="W281">
        <f t="shared" si="101"/>
        <v>4</v>
      </c>
      <c r="X281">
        <f t="shared" si="102"/>
        <v>5</v>
      </c>
      <c r="Y281" t="str">
        <f t="shared" si="103"/>
        <v>4-5</v>
      </c>
      <c r="Z281">
        <f t="shared" si="104"/>
        <v>113</v>
      </c>
      <c r="AA281">
        <f t="shared" si="105"/>
        <v>30</v>
      </c>
      <c r="AB281">
        <f t="shared" si="106"/>
        <v>83</v>
      </c>
      <c r="AC281">
        <f t="shared" si="107"/>
        <v>49</v>
      </c>
      <c r="AD281">
        <f t="shared" si="108"/>
        <v>15</v>
      </c>
      <c r="AE281">
        <f t="shared" si="109"/>
        <v>34</v>
      </c>
      <c r="AF281">
        <f t="shared" si="110"/>
        <v>125</v>
      </c>
      <c r="AG281">
        <f t="shared" si="111"/>
        <v>33</v>
      </c>
      <c r="AH281">
        <f t="shared" si="112"/>
        <v>92</v>
      </c>
      <c r="AI281" t="str">
        <f t="shared" si="113"/>
        <v>324-1</v>
      </c>
      <c r="AJ281" t="str">
        <f t="shared" si="114"/>
        <v>324-0</v>
      </c>
      <c r="AK281">
        <f>INDEX(Table1[runs],MATCH(AJ281,Table1[ID],0))</f>
        <v>2</v>
      </c>
      <c r="AL281">
        <f t="shared" si="115"/>
        <v>50</v>
      </c>
      <c r="AM281">
        <f>Table1[[#This Row],[Total Runs]]^2</f>
        <v>2401</v>
      </c>
      <c r="AN281" s="2">
        <f>Table1[[#This Row],[Total RA]]^2</f>
        <v>2500</v>
      </c>
      <c r="AO281" s="2">
        <f>Table1[[#This Row],[Total Wins]]+Table1[[#This Row],[Total Losses]]</f>
        <v>12</v>
      </c>
      <c r="AP281" s="2">
        <f>Table1[[#This Row],[RS^2]]/(Table1[[#This Row],[RS^2]]+Table1[[#This Row],[RA^2]])</f>
        <v>0.48990002040399916</v>
      </c>
      <c r="AQ281" s="2">
        <f>ROUND(Table1[[#This Row],[WP]]*Table1[[#This Row],[GP]],0)</f>
        <v>6</v>
      </c>
      <c r="AR281" s="2">
        <f>Table1[[#This Row],[GP]]-Table1[[#This Row],[PyThag Win]]</f>
        <v>6</v>
      </c>
      <c r="AS281" s="2" t="str">
        <f>Table1[[#This Row],[PyThag Win]]&amp;"-"&amp;Table1[[#This Row],[Pythag Loss]]</f>
        <v>6-6</v>
      </c>
    </row>
    <row r="282" spans="1:45" x14ac:dyDescent="0.2">
      <c r="A282">
        <v>101</v>
      </c>
      <c r="B282">
        <v>18</v>
      </c>
      <c r="C282">
        <v>326</v>
      </c>
      <c r="D282" s="1">
        <v>46539</v>
      </c>
      <c r="E282">
        <v>1905</v>
      </c>
      <c r="F282">
        <v>11</v>
      </c>
      <c r="G282">
        <v>3</v>
      </c>
      <c r="H282">
        <v>9</v>
      </c>
      <c r="I282" t="s">
        <v>67</v>
      </c>
      <c r="J282" t="s">
        <v>68</v>
      </c>
      <c r="K282" t="s">
        <v>13</v>
      </c>
      <c r="L282">
        <v>0</v>
      </c>
      <c r="M282">
        <v>1</v>
      </c>
      <c r="N282" t="s">
        <v>58</v>
      </c>
      <c r="O282" t="s">
        <v>76</v>
      </c>
      <c r="P282">
        <f t="shared" si="94"/>
        <v>7</v>
      </c>
      <c r="Q282">
        <f t="shared" si="95"/>
        <v>6</v>
      </c>
      <c r="R282">
        <f t="shared" si="96"/>
        <v>1</v>
      </c>
      <c r="S282" t="str">
        <f t="shared" si="97"/>
        <v>7-6</v>
      </c>
      <c r="T282">
        <f t="shared" si="98"/>
        <v>3</v>
      </c>
      <c r="U282">
        <f t="shared" si="99"/>
        <v>0</v>
      </c>
      <c r="V282" t="str">
        <f t="shared" si="100"/>
        <v>3-0</v>
      </c>
      <c r="W282">
        <f t="shared" si="101"/>
        <v>4</v>
      </c>
      <c r="X282">
        <f t="shared" si="102"/>
        <v>6</v>
      </c>
      <c r="Y282" t="str">
        <f t="shared" si="103"/>
        <v>4-6</v>
      </c>
      <c r="Z282">
        <f t="shared" si="104"/>
        <v>124</v>
      </c>
      <c r="AA282">
        <f t="shared" si="105"/>
        <v>30</v>
      </c>
      <c r="AB282">
        <f t="shared" si="106"/>
        <v>94</v>
      </c>
      <c r="AC282">
        <f t="shared" si="107"/>
        <v>52</v>
      </c>
      <c r="AD282">
        <f t="shared" si="108"/>
        <v>15</v>
      </c>
      <c r="AE282">
        <f t="shared" si="109"/>
        <v>37</v>
      </c>
      <c r="AF282">
        <f t="shared" si="110"/>
        <v>134</v>
      </c>
      <c r="AG282">
        <f t="shared" si="111"/>
        <v>33</v>
      </c>
      <c r="AH282">
        <f t="shared" si="112"/>
        <v>101</v>
      </c>
      <c r="AI282" t="str">
        <f t="shared" si="113"/>
        <v>326-0</v>
      </c>
      <c r="AJ282" t="str">
        <f t="shared" si="114"/>
        <v>326-1</v>
      </c>
      <c r="AK282">
        <f>INDEX(Table1[runs],MATCH(AJ282,Table1[ID],0))</f>
        <v>4</v>
      </c>
      <c r="AL282">
        <f t="shared" si="115"/>
        <v>54</v>
      </c>
      <c r="AM282">
        <f>Table1[[#This Row],[Total Runs]]^2</f>
        <v>2704</v>
      </c>
      <c r="AN282" s="2">
        <f>Table1[[#This Row],[Total RA]]^2</f>
        <v>2916</v>
      </c>
      <c r="AO282" s="2">
        <f>Table1[[#This Row],[Total Wins]]+Table1[[#This Row],[Total Losses]]</f>
        <v>13</v>
      </c>
      <c r="AP282" s="2">
        <f>Table1[[#This Row],[RS^2]]/(Table1[[#This Row],[RS^2]]+Table1[[#This Row],[RA^2]])</f>
        <v>0.48113879003558718</v>
      </c>
      <c r="AQ282" s="2">
        <f>ROUND(Table1[[#This Row],[WP]]*Table1[[#This Row],[GP]],0)</f>
        <v>6</v>
      </c>
      <c r="AR282" s="2">
        <f>Table1[[#This Row],[GP]]-Table1[[#This Row],[PyThag Win]]</f>
        <v>7</v>
      </c>
      <c r="AS282" s="2" t="str">
        <f>Table1[[#This Row],[PyThag Win]]&amp;"-"&amp;Table1[[#This Row],[Pythag Loss]]</f>
        <v>6-7</v>
      </c>
    </row>
    <row r="283" spans="1:45" x14ac:dyDescent="0.2">
      <c r="A283">
        <v>101</v>
      </c>
      <c r="B283">
        <v>18</v>
      </c>
      <c r="C283">
        <v>328</v>
      </c>
      <c r="D283" s="1">
        <v>46540</v>
      </c>
      <c r="E283">
        <v>1905</v>
      </c>
      <c r="F283">
        <v>9</v>
      </c>
      <c r="G283">
        <v>1</v>
      </c>
      <c r="H283">
        <v>5</v>
      </c>
      <c r="I283" t="s">
        <v>67</v>
      </c>
      <c r="J283" t="s">
        <v>68</v>
      </c>
      <c r="K283" t="s">
        <v>13</v>
      </c>
      <c r="L283">
        <v>0</v>
      </c>
      <c r="M283">
        <v>1</v>
      </c>
      <c r="N283" t="s">
        <v>58</v>
      </c>
      <c r="O283" t="s">
        <v>76</v>
      </c>
      <c r="P283">
        <f t="shared" si="94"/>
        <v>7</v>
      </c>
      <c r="Q283">
        <f t="shared" si="95"/>
        <v>7</v>
      </c>
      <c r="R283">
        <f t="shared" si="96"/>
        <v>0</v>
      </c>
      <c r="S283" t="str">
        <f t="shared" si="97"/>
        <v>7-7</v>
      </c>
      <c r="T283">
        <f t="shared" si="98"/>
        <v>3</v>
      </c>
      <c r="U283">
        <f t="shared" si="99"/>
        <v>0</v>
      </c>
      <c r="V283" t="str">
        <f t="shared" si="100"/>
        <v>3-0</v>
      </c>
      <c r="W283">
        <f t="shared" si="101"/>
        <v>4</v>
      </c>
      <c r="X283">
        <f t="shared" si="102"/>
        <v>7</v>
      </c>
      <c r="Y283" t="str">
        <f t="shared" si="103"/>
        <v>4-7</v>
      </c>
      <c r="Z283">
        <f t="shared" si="104"/>
        <v>133</v>
      </c>
      <c r="AA283">
        <f t="shared" si="105"/>
        <v>30</v>
      </c>
      <c r="AB283">
        <f t="shared" si="106"/>
        <v>103</v>
      </c>
      <c r="AC283">
        <f t="shared" si="107"/>
        <v>53</v>
      </c>
      <c r="AD283">
        <f t="shared" si="108"/>
        <v>15</v>
      </c>
      <c r="AE283">
        <f t="shared" si="109"/>
        <v>38</v>
      </c>
      <c r="AF283">
        <f t="shared" si="110"/>
        <v>139</v>
      </c>
      <c r="AG283">
        <f t="shared" si="111"/>
        <v>33</v>
      </c>
      <c r="AH283">
        <f t="shared" si="112"/>
        <v>106</v>
      </c>
      <c r="AI283" t="str">
        <f t="shared" si="113"/>
        <v>328-0</v>
      </c>
      <c r="AJ283" t="str">
        <f t="shared" si="114"/>
        <v>328-1</v>
      </c>
      <c r="AK283">
        <f>INDEX(Table1[runs],MATCH(AJ283,Table1[ID],0))</f>
        <v>2</v>
      </c>
      <c r="AL283">
        <f t="shared" si="115"/>
        <v>56</v>
      </c>
      <c r="AM283">
        <f>Table1[[#This Row],[Total Runs]]^2</f>
        <v>2809</v>
      </c>
      <c r="AN283" s="2">
        <f>Table1[[#This Row],[Total RA]]^2</f>
        <v>3136</v>
      </c>
      <c r="AO283" s="2">
        <f>Table1[[#This Row],[Total Wins]]+Table1[[#This Row],[Total Losses]]</f>
        <v>14</v>
      </c>
      <c r="AP283" s="2">
        <f>Table1[[#This Row],[RS^2]]/(Table1[[#This Row],[RS^2]]+Table1[[#This Row],[RA^2]])</f>
        <v>0.47249789739276704</v>
      </c>
      <c r="AQ283" s="2">
        <f>ROUND(Table1[[#This Row],[WP]]*Table1[[#This Row],[GP]],0)</f>
        <v>7</v>
      </c>
      <c r="AR283" s="2">
        <f>Table1[[#This Row],[GP]]-Table1[[#This Row],[PyThag Win]]</f>
        <v>7</v>
      </c>
      <c r="AS283" s="2" t="str">
        <f>Table1[[#This Row],[PyThag Win]]&amp;"-"&amp;Table1[[#This Row],[Pythag Loss]]</f>
        <v>7-7</v>
      </c>
    </row>
    <row r="284" spans="1:45" x14ac:dyDescent="0.2">
      <c r="A284">
        <v>101</v>
      </c>
      <c r="B284">
        <v>18</v>
      </c>
      <c r="C284">
        <v>330</v>
      </c>
      <c r="D284" s="1">
        <v>46543</v>
      </c>
      <c r="E284">
        <v>1905</v>
      </c>
      <c r="F284">
        <v>9</v>
      </c>
      <c r="G284">
        <v>3</v>
      </c>
      <c r="H284">
        <v>10</v>
      </c>
      <c r="I284" t="s">
        <v>67</v>
      </c>
      <c r="J284" t="s">
        <v>68</v>
      </c>
      <c r="K284" t="s">
        <v>13</v>
      </c>
      <c r="L284">
        <v>1</v>
      </c>
      <c r="M284">
        <v>0</v>
      </c>
      <c r="N284" t="s">
        <v>58</v>
      </c>
      <c r="O284" t="s">
        <v>76</v>
      </c>
      <c r="P284">
        <f t="shared" si="94"/>
        <v>8</v>
      </c>
      <c r="Q284">
        <f t="shared" si="95"/>
        <v>7</v>
      </c>
      <c r="R284">
        <f t="shared" si="96"/>
        <v>1</v>
      </c>
      <c r="S284" t="str">
        <f t="shared" si="97"/>
        <v>8-7</v>
      </c>
      <c r="T284">
        <f t="shared" si="98"/>
        <v>3</v>
      </c>
      <c r="U284">
        <f t="shared" si="99"/>
        <v>0</v>
      </c>
      <c r="V284" t="str">
        <f t="shared" si="100"/>
        <v>3-0</v>
      </c>
      <c r="W284">
        <f t="shared" si="101"/>
        <v>5</v>
      </c>
      <c r="X284">
        <f t="shared" si="102"/>
        <v>7</v>
      </c>
      <c r="Y284" t="str">
        <f t="shared" si="103"/>
        <v>5-7</v>
      </c>
      <c r="Z284">
        <f t="shared" si="104"/>
        <v>142</v>
      </c>
      <c r="AA284">
        <f t="shared" si="105"/>
        <v>30</v>
      </c>
      <c r="AB284">
        <f t="shared" si="106"/>
        <v>112</v>
      </c>
      <c r="AC284">
        <f t="shared" si="107"/>
        <v>56</v>
      </c>
      <c r="AD284">
        <f t="shared" si="108"/>
        <v>15</v>
      </c>
      <c r="AE284">
        <f t="shared" si="109"/>
        <v>41</v>
      </c>
      <c r="AF284">
        <f t="shared" si="110"/>
        <v>149</v>
      </c>
      <c r="AG284">
        <f t="shared" si="111"/>
        <v>33</v>
      </c>
      <c r="AH284">
        <f t="shared" si="112"/>
        <v>116</v>
      </c>
      <c r="AI284" t="str">
        <f t="shared" si="113"/>
        <v>330-1</v>
      </c>
      <c r="AJ284" t="str">
        <f t="shared" si="114"/>
        <v>330-0</v>
      </c>
      <c r="AK284">
        <f>INDEX(Table1[runs],MATCH(AJ284,Table1[ID],0))</f>
        <v>1</v>
      </c>
      <c r="AL284">
        <f t="shared" si="115"/>
        <v>57</v>
      </c>
      <c r="AM284">
        <f>Table1[[#This Row],[Total Runs]]^2</f>
        <v>3136</v>
      </c>
      <c r="AN284" s="2">
        <f>Table1[[#This Row],[Total RA]]^2</f>
        <v>3249</v>
      </c>
      <c r="AO284" s="2">
        <f>Table1[[#This Row],[Total Wins]]+Table1[[#This Row],[Total Losses]]</f>
        <v>15</v>
      </c>
      <c r="AP284" s="2">
        <f>Table1[[#This Row],[RS^2]]/(Table1[[#This Row],[RS^2]]+Table1[[#This Row],[RA^2]])</f>
        <v>0.49115113547376665</v>
      </c>
      <c r="AQ284" s="2">
        <f>ROUND(Table1[[#This Row],[WP]]*Table1[[#This Row],[GP]],0)</f>
        <v>7</v>
      </c>
      <c r="AR284" s="2">
        <f>Table1[[#This Row],[GP]]-Table1[[#This Row],[PyThag Win]]</f>
        <v>8</v>
      </c>
      <c r="AS284" s="2" t="str">
        <f>Table1[[#This Row],[PyThag Win]]&amp;"-"&amp;Table1[[#This Row],[Pythag Loss]]</f>
        <v>7-8</v>
      </c>
    </row>
    <row r="285" spans="1:45" x14ac:dyDescent="0.2">
      <c r="A285">
        <v>101</v>
      </c>
      <c r="B285">
        <v>18</v>
      </c>
      <c r="C285">
        <v>332</v>
      </c>
      <c r="D285" s="1">
        <v>46544</v>
      </c>
      <c r="E285">
        <v>1905</v>
      </c>
      <c r="F285">
        <v>9</v>
      </c>
      <c r="G285">
        <v>4</v>
      </c>
      <c r="H285">
        <v>7</v>
      </c>
      <c r="I285" t="s">
        <v>67</v>
      </c>
      <c r="J285" t="s">
        <v>68</v>
      </c>
      <c r="K285" t="s">
        <v>13</v>
      </c>
      <c r="L285">
        <v>0</v>
      </c>
      <c r="M285">
        <v>1</v>
      </c>
      <c r="N285" t="s">
        <v>58</v>
      </c>
      <c r="O285" t="s">
        <v>76</v>
      </c>
      <c r="P285">
        <f t="shared" si="94"/>
        <v>8</v>
      </c>
      <c r="Q285">
        <f t="shared" si="95"/>
        <v>8</v>
      </c>
      <c r="R285">
        <f t="shared" si="96"/>
        <v>0</v>
      </c>
      <c r="S285" t="str">
        <f t="shared" si="97"/>
        <v>8-8</v>
      </c>
      <c r="T285">
        <f t="shared" si="98"/>
        <v>3</v>
      </c>
      <c r="U285">
        <f t="shared" si="99"/>
        <v>0</v>
      </c>
      <c r="V285" t="str">
        <f t="shared" si="100"/>
        <v>3-0</v>
      </c>
      <c r="W285">
        <f t="shared" si="101"/>
        <v>5</v>
      </c>
      <c r="X285">
        <f t="shared" si="102"/>
        <v>8</v>
      </c>
      <c r="Y285" t="str">
        <f t="shared" si="103"/>
        <v>5-8</v>
      </c>
      <c r="Z285">
        <f t="shared" si="104"/>
        <v>151</v>
      </c>
      <c r="AA285">
        <f t="shared" si="105"/>
        <v>30</v>
      </c>
      <c r="AB285">
        <f t="shared" si="106"/>
        <v>121</v>
      </c>
      <c r="AC285">
        <f t="shared" si="107"/>
        <v>60</v>
      </c>
      <c r="AD285">
        <f t="shared" si="108"/>
        <v>15</v>
      </c>
      <c r="AE285">
        <f t="shared" si="109"/>
        <v>45</v>
      </c>
      <c r="AF285">
        <f t="shared" si="110"/>
        <v>156</v>
      </c>
      <c r="AG285">
        <f t="shared" si="111"/>
        <v>33</v>
      </c>
      <c r="AH285">
        <f t="shared" si="112"/>
        <v>123</v>
      </c>
      <c r="AI285" t="str">
        <f t="shared" si="113"/>
        <v>332-0</v>
      </c>
      <c r="AJ285" t="str">
        <f t="shared" si="114"/>
        <v>332-1</v>
      </c>
      <c r="AK285">
        <f>INDEX(Table1[runs],MATCH(AJ285,Table1[ID],0))</f>
        <v>6</v>
      </c>
      <c r="AL285">
        <f t="shared" si="115"/>
        <v>63</v>
      </c>
      <c r="AM285">
        <f>Table1[[#This Row],[Total Runs]]^2</f>
        <v>3600</v>
      </c>
      <c r="AN285" s="2">
        <f>Table1[[#This Row],[Total RA]]^2</f>
        <v>3969</v>
      </c>
      <c r="AO285" s="2">
        <f>Table1[[#This Row],[Total Wins]]+Table1[[#This Row],[Total Losses]]</f>
        <v>16</v>
      </c>
      <c r="AP285" s="2">
        <f>Table1[[#This Row],[RS^2]]/(Table1[[#This Row],[RS^2]]+Table1[[#This Row],[RA^2]])</f>
        <v>0.47562425683709869</v>
      </c>
      <c r="AQ285" s="2">
        <f>ROUND(Table1[[#This Row],[WP]]*Table1[[#This Row],[GP]],0)</f>
        <v>8</v>
      </c>
      <c r="AR285" s="2">
        <f>Table1[[#This Row],[GP]]-Table1[[#This Row],[PyThag Win]]</f>
        <v>8</v>
      </c>
      <c r="AS285" s="2" t="str">
        <f>Table1[[#This Row],[PyThag Win]]&amp;"-"&amp;Table1[[#This Row],[Pythag Loss]]</f>
        <v>8-8</v>
      </c>
    </row>
    <row r="286" spans="1:45" x14ac:dyDescent="0.2">
      <c r="A286">
        <v>101</v>
      </c>
      <c r="B286">
        <v>18</v>
      </c>
      <c r="C286">
        <v>334</v>
      </c>
      <c r="D286" s="1">
        <v>46545</v>
      </c>
      <c r="E286">
        <v>1905</v>
      </c>
      <c r="F286">
        <v>9</v>
      </c>
      <c r="G286">
        <v>10</v>
      </c>
      <c r="H286">
        <v>18</v>
      </c>
      <c r="I286" t="s">
        <v>67</v>
      </c>
      <c r="J286" t="s">
        <v>68</v>
      </c>
      <c r="K286" t="s">
        <v>13</v>
      </c>
      <c r="L286">
        <v>1</v>
      </c>
      <c r="M286">
        <v>0</v>
      </c>
      <c r="N286" t="s">
        <v>58</v>
      </c>
      <c r="O286" t="s">
        <v>76</v>
      </c>
      <c r="P286">
        <f t="shared" si="94"/>
        <v>9</v>
      </c>
      <c r="Q286">
        <f t="shared" si="95"/>
        <v>8</v>
      </c>
      <c r="R286">
        <f t="shared" si="96"/>
        <v>1</v>
      </c>
      <c r="S286" t="str">
        <f t="shared" si="97"/>
        <v>9-8</v>
      </c>
      <c r="T286">
        <f t="shared" si="98"/>
        <v>3</v>
      </c>
      <c r="U286">
        <f t="shared" si="99"/>
        <v>0</v>
      </c>
      <c r="V286" t="str">
        <f t="shared" si="100"/>
        <v>3-0</v>
      </c>
      <c r="W286">
        <f t="shared" si="101"/>
        <v>6</v>
      </c>
      <c r="X286">
        <f t="shared" si="102"/>
        <v>8</v>
      </c>
      <c r="Y286" t="str">
        <f t="shared" si="103"/>
        <v>6-8</v>
      </c>
      <c r="Z286">
        <f t="shared" si="104"/>
        <v>160</v>
      </c>
      <c r="AA286">
        <f t="shared" si="105"/>
        <v>30</v>
      </c>
      <c r="AB286">
        <f t="shared" si="106"/>
        <v>130</v>
      </c>
      <c r="AC286">
        <f t="shared" si="107"/>
        <v>70</v>
      </c>
      <c r="AD286">
        <f t="shared" si="108"/>
        <v>15</v>
      </c>
      <c r="AE286">
        <f t="shared" si="109"/>
        <v>55</v>
      </c>
      <c r="AF286">
        <f t="shared" si="110"/>
        <v>174</v>
      </c>
      <c r="AG286">
        <f t="shared" si="111"/>
        <v>33</v>
      </c>
      <c r="AH286">
        <f t="shared" si="112"/>
        <v>141</v>
      </c>
      <c r="AI286" t="str">
        <f t="shared" si="113"/>
        <v>334-1</v>
      </c>
      <c r="AJ286" t="str">
        <f t="shared" si="114"/>
        <v>334-0</v>
      </c>
      <c r="AK286">
        <f>INDEX(Table1[runs],MATCH(AJ286,Table1[ID],0))</f>
        <v>5</v>
      </c>
      <c r="AL286">
        <f t="shared" si="115"/>
        <v>68</v>
      </c>
      <c r="AM286">
        <f>Table1[[#This Row],[Total Runs]]^2</f>
        <v>4900</v>
      </c>
      <c r="AN286" s="2">
        <f>Table1[[#This Row],[Total RA]]^2</f>
        <v>4624</v>
      </c>
      <c r="AO286" s="2">
        <f>Table1[[#This Row],[Total Wins]]+Table1[[#This Row],[Total Losses]]</f>
        <v>17</v>
      </c>
      <c r="AP286" s="2">
        <f>Table1[[#This Row],[RS^2]]/(Table1[[#This Row],[RS^2]]+Table1[[#This Row],[RA^2]])</f>
        <v>0.51448971020579592</v>
      </c>
      <c r="AQ286" s="2">
        <f>ROUND(Table1[[#This Row],[WP]]*Table1[[#This Row],[GP]],0)</f>
        <v>9</v>
      </c>
      <c r="AR286" s="2">
        <f>Table1[[#This Row],[GP]]-Table1[[#This Row],[PyThag Win]]</f>
        <v>8</v>
      </c>
      <c r="AS286" s="2" t="str">
        <f>Table1[[#This Row],[PyThag Win]]&amp;"-"&amp;Table1[[#This Row],[Pythag Loss]]</f>
        <v>9-8</v>
      </c>
    </row>
    <row r="287" spans="1:45" x14ac:dyDescent="0.2">
      <c r="A287">
        <v>101</v>
      </c>
      <c r="B287">
        <v>18</v>
      </c>
      <c r="C287">
        <v>336</v>
      </c>
      <c r="D287" s="1">
        <v>46546</v>
      </c>
      <c r="E287">
        <v>1905</v>
      </c>
      <c r="F287">
        <v>9</v>
      </c>
      <c r="G287">
        <v>8</v>
      </c>
      <c r="H287">
        <v>11</v>
      </c>
      <c r="I287" t="s">
        <v>67</v>
      </c>
      <c r="J287" t="s">
        <v>68</v>
      </c>
      <c r="K287" t="s">
        <v>13</v>
      </c>
      <c r="L287">
        <v>1</v>
      </c>
      <c r="M287">
        <v>0</v>
      </c>
      <c r="N287" t="s">
        <v>58</v>
      </c>
      <c r="O287" t="s">
        <v>76</v>
      </c>
      <c r="P287">
        <f t="shared" si="94"/>
        <v>10</v>
      </c>
      <c r="Q287">
        <f t="shared" si="95"/>
        <v>8</v>
      </c>
      <c r="R287">
        <f t="shared" si="96"/>
        <v>2</v>
      </c>
      <c r="S287" t="str">
        <f t="shared" si="97"/>
        <v>10-8</v>
      </c>
      <c r="T287">
        <f t="shared" si="98"/>
        <v>3</v>
      </c>
      <c r="U287">
        <f t="shared" si="99"/>
        <v>0</v>
      </c>
      <c r="V287" t="str">
        <f t="shared" si="100"/>
        <v>3-0</v>
      </c>
      <c r="W287">
        <f t="shared" si="101"/>
        <v>7</v>
      </c>
      <c r="X287">
        <f t="shared" si="102"/>
        <v>8</v>
      </c>
      <c r="Y287" t="str">
        <f t="shared" si="103"/>
        <v>7-8</v>
      </c>
      <c r="Z287">
        <f t="shared" si="104"/>
        <v>169</v>
      </c>
      <c r="AA287">
        <f t="shared" si="105"/>
        <v>30</v>
      </c>
      <c r="AB287">
        <f t="shared" si="106"/>
        <v>139</v>
      </c>
      <c r="AC287">
        <f t="shared" si="107"/>
        <v>78</v>
      </c>
      <c r="AD287">
        <f t="shared" si="108"/>
        <v>15</v>
      </c>
      <c r="AE287">
        <f t="shared" si="109"/>
        <v>63</v>
      </c>
      <c r="AF287">
        <f t="shared" si="110"/>
        <v>185</v>
      </c>
      <c r="AG287">
        <f t="shared" si="111"/>
        <v>33</v>
      </c>
      <c r="AH287">
        <f t="shared" si="112"/>
        <v>152</v>
      </c>
      <c r="AI287" t="str">
        <f t="shared" si="113"/>
        <v>336-1</v>
      </c>
      <c r="AJ287" t="str">
        <f t="shared" si="114"/>
        <v>336-0</v>
      </c>
      <c r="AK287">
        <f>INDEX(Table1[runs],MATCH(AJ287,Table1[ID],0))</f>
        <v>1</v>
      </c>
      <c r="AL287">
        <f t="shared" si="115"/>
        <v>69</v>
      </c>
      <c r="AM287">
        <f>Table1[[#This Row],[Total Runs]]^2</f>
        <v>6084</v>
      </c>
      <c r="AN287" s="2">
        <f>Table1[[#This Row],[Total RA]]^2</f>
        <v>4761</v>
      </c>
      <c r="AO287" s="2">
        <f>Table1[[#This Row],[Total Wins]]+Table1[[#This Row],[Total Losses]]</f>
        <v>18</v>
      </c>
      <c r="AP287" s="2">
        <f>Table1[[#This Row],[RS^2]]/(Table1[[#This Row],[RS^2]]+Table1[[#This Row],[RA^2]])</f>
        <v>0.56099585062240664</v>
      </c>
      <c r="AQ287" s="2">
        <f>ROUND(Table1[[#This Row],[WP]]*Table1[[#This Row],[GP]],0)</f>
        <v>10</v>
      </c>
      <c r="AR287" s="2">
        <f>Table1[[#This Row],[GP]]-Table1[[#This Row],[PyThag Win]]</f>
        <v>8</v>
      </c>
      <c r="AS287" s="2" t="str">
        <f>Table1[[#This Row],[PyThag Win]]&amp;"-"&amp;Table1[[#This Row],[Pythag Loss]]</f>
        <v>10-8</v>
      </c>
    </row>
    <row r="288" spans="1:45" x14ac:dyDescent="0.2">
      <c r="A288">
        <v>101</v>
      </c>
      <c r="B288">
        <v>18</v>
      </c>
      <c r="C288">
        <v>338</v>
      </c>
      <c r="D288" s="1">
        <v>46548</v>
      </c>
      <c r="E288">
        <v>1905</v>
      </c>
      <c r="F288">
        <v>9</v>
      </c>
      <c r="G288">
        <v>4</v>
      </c>
      <c r="H288">
        <v>10</v>
      </c>
      <c r="I288" t="s">
        <v>67</v>
      </c>
      <c r="J288" t="s">
        <v>68</v>
      </c>
      <c r="K288" t="s">
        <v>12</v>
      </c>
      <c r="L288">
        <v>1</v>
      </c>
      <c r="M288">
        <v>0</v>
      </c>
      <c r="N288" t="s">
        <v>58</v>
      </c>
      <c r="O288" t="s">
        <v>76</v>
      </c>
      <c r="P288">
        <f t="shared" si="94"/>
        <v>11</v>
      </c>
      <c r="Q288">
        <f t="shared" si="95"/>
        <v>8</v>
      </c>
      <c r="R288">
        <f t="shared" si="96"/>
        <v>3</v>
      </c>
      <c r="S288" t="str">
        <f t="shared" si="97"/>
        <v>11-8</v>
      </c>
      <c r="T288">
        <f t="shared" si="98"/>
        <v>4</v>
      </c>
      <c r="U288">
        <f t="shared" si="99"/>
        <v>0</v>
      </c>
      <c r="V288" t="str">
        <f t="shared" si="100"/>
        <v>4-0</v>
      </c>
      <c r="W288">
        <f t="shared" si="101"/>
        <v>7</v>
      </c>
      <c r="X288">
        <f t="shared" si="102"/>
        <v>8</v>
      </c>
      <c r="Y288" t="str">
        <f t="shared" si="103"/>
        <v>7-8</v>
      </c>
      <c r="Z288">
        <f t="shared" si="104"/>
        <v>178</v>
      </c>
      <c r="AA288">
        <f t="shared" si="105"/>
        <v>39</v>
      </c>
      <c r="AB288">
        <f t="shared" si="106"/>
        <v>139</v>
      </c>
      <c r="AC288">
        <f t="shared" si="107"/>
        <v>82</v>
      </c>
      <c r="AD288">
        <f t="shared" si="108"/>
        <v>19</v>
      </c>
      <c r="AE288">
        <f t="shared" si="109"/>
        <v>63</v>
      </c>
      <c r="AF288">
        <f t="shared" si="110"/>
        <v>195</v>
      </c>
      <c r="AG288">
        <f t="shared" si="111"/>
        <v>43</v>
      </c>
      <c r="AH288">
        <f t="shared" si="112"/>
        <v>152</v>
      </c>
      <c r="AI288" t="str">
        <f t="shared" si="113"/>
        <v>338-1</v>
      </c>
      <c r="AJ288" t="str">
        <f t="shared" si="114"/>
        <v>338-0</v>
      </c>
      <c r="AK288">
        <f>INDEX(Table1[runs],MATCH(AJ288,Table1[ID],0))</f>
        <v>2</v>
      </c>
      <c r="AL288">
        <f t="shared" si="115"/>
        <v>71</v>
      </c>
      <c r="AM288">
        <f>Table1[[#This Row],[Total Runs]]^2</f>
        <v>6724</v>
      </c>
      <c r="AN288" s="2">
        <f>Table1[[#This Row],[Total RA]]^2</f>
        <v>5041</v>
      </c>
      <c r="AO288" s="2">
        <f>Table1[[#This Row],[Total Wins]]+Table1[[#This Row],[Total Losses]]</f>
        <v>19</v>
      </c>
      <c r="AP288" s="2">
        <f>Table1[[#This Row],[RS^2]]/(Table1[[#This Row],[RS^2]]+Table1[[#This Row],[RA^2]])</f>
        <v>0.57152571185720358</v>
      </c>
      <c r="AQ288" s="2">
        <f>ROUND(Table1[[#This Row],[WP]]*Table1[[#This Row],[GP]],0)</f>
        <v>11</v>
      </c>
      <c r="AR288" s="2">
        <f>Table1[[#This Row],[GP]]-Table1[[#This Row],[PyThag Win]]</f>
        <v>8</v>
      </c>
      <c r="AS288" s="2" t="str">
        <f>Table1[[#This Row],[PyThag Win]]&amp;"-"&amp;Table1[[#This Row],[Pythag Loss]]</f>
        <v>11-8</v>
      </c>
    </row>
    <row r="289" spans="1:45" x14ac:dyDescent="0.2">
      <c r="A289">
        <v>101</v>
      </c>
      <c r="B289">
        <v>18</v>
      </c>
      <c r="C289">
        <v>340</v>
      </c>
      <c r="D289" s="1">
        <v>46549</v>
      </c>
      <c r="E289">
        <v>1905</v>
      </c>
      <c r="F289">
        <v>9</v>
      </c>
      <c r="G289">
        <v>0</v>
      </c>
      <c r="H289">
        <v>6</v>
      </c>
      <c r="I289" t="s">
        <v>67</v>
      </c>
      <c r="J289" t="s">
        <v>68</v>
      </c>
      <c r="K289" t="s">
        <v>12</v>
      </c>
      <c r="L289">
        <v>0</v>
      </c>
      <c r="M289">
        <v>1</v>
      </c>
      <c r="N289" t="s">
        <v>58</v>
      </c>
      <c r="O289" t="s">
        <v>76</v>
      </c>
      <c r="P289">
        <f t="shared" si="94"/>
        <v>11</v>
      </c>
      <c r="Q289">
        <f t="shared" si="95"/>
        <v>9</v>
      </c>
      <c r="R289">
        <f t="shared" si="96"/>
        <v>2</v>
      </c>
      <c r="S289" t="str">
        <f t="shared" si="97"/>
        <v>11-9</v>
      </c>
      <c r="T289">
        <f t="shared" si="98"/>
        <v>4</v>
      </c>
      <c r="U289">
        <f t="shared" si="99"/>
        <v>1</v>
      </c>
      <c r="V289" t="str">
        <f t="shared" si="100"/>
        <v>4-1</v>
      </c>
      <c r="W289">
        <f t="shared" si="101"/>
        <v>7</v>
      </c>
      <c r="X289">
        <f t="shared" si="102"/>
        <v>8</v>
      </c>
      <c r="Y289" t="str">
        <f t="shared" si="103"/>
        <v>7-8</v>
      </c>
      <c r="Z289">
        <f t="shared" si="104"/>
        <v>187</v>
      </c>
      <c r="AA289">
        <f t="shared" si="105"/>
        <v>48</v>
      </c>
      <c r="AB289">
        <f t="shared" si="106"/>
        <v>139</v>
      </c>
      <c r="AC289">
        <f t="shared" si="107"/>
        <v>82</v>
      </c>
      <c r="AD289">
        <f t="shared" si="108"/>
        <v>19</v>
      </c>
      <c r="AE289">
        <f t="shared" si="109"/>
        <v>63</v>
      </c>
      <c r="AF289">
        <f t="shared" si="110"/>
        <v>201</v>
      </c>
      <c r="AG289">
        <f t="shared" si="111"/>
        <v>49</v>
      </c>
      <c r="AH289">
        <f t="shared" si="112"/>
        <v>152</v>
      </c>
      <c r="AI289" t="str">
        <f t="shared" si="113"/>
        <v>340-0</v>
      </c>
      <c r="AJ289" t="str">
        <f t="shared" si="114"/>
        <v>340-1</v>
      </c>
      <c r="AK289">
        <f>INDEX(Table1[runs],MATCH(AJ289,Table1[ID],0))</f>
        <v>1</v>
      </c>
      <c r="AL289">
        <f t="shared" si="115"/>
        <v>72</v>
      </c>
      <c r="AM289">
        <f>Table1[[#This Row],[Total Runs]]^2</f>
        <v>6724</v>
      </c>
      <c r="AN289" s="2">
        <f>Table1[[#This Row],[Total RA]]^2</f>
        <v>5184</v>
      </c>
      <c r="AO289" s="2">
        <f>Table1[[#This Row],[Total Wins]]+Table1[[#This Row],[Total Losses]]</f>
        <v>20</v>
      </c>
      <c r="AP289" s="2">
        <f>Table1[[#This Row],[RS^2]]/(Table1[[#This Row],[RS^2]]+Table1[[#This Row],[RA^2]])</f>
        <v>0.56466241182398391</v>
      </c>
      <c r="AQ289" s="2">
        <f>ROUND(Table1[[#This Row],[WP]]*Table1[[#This Row],[GP]],0)</f>
        <v>11</v>
      </c>
      <c r="AR289" s="2">
        <f>Table1[[#This Row],[GP]]-Table1[[#This Row],[PyThag Win]]</f>
        <v>9</v>
      </c>
      <c r="AS289" s="2" t="str">
        <f>Table1[[#This Row],[PyThag Win]]&amp;"-"&amp;Table1[[#This Row],[Pythag Loss]]</f>
        <v>11-9</v>
      </c>
    </row>
    <row r="290" spans="1:45" x14ac:dyDescent="0.2">
      <c r="A290">
        <v>101</v>
      </c>
      <c r="B290">
        <v>18</v>
      </c>
      <c r="C290">
        <v>342</v>
      </c>
      <c r="D290" s="1">
        <v>46550</v>
      </c>
      <c r="E290">
        <v>1905</v>
      </c>
      <c r="F290">
        <v>9</v>
      </c>
      <c r="G290">
        <v>10</v>
      </c>
      <c r="H290">
        <v>15</v>
      </c>
      <c r="I290" t="s">
        <v>67</v>
      </c>
      <c r="J290" t="s">
        <v>68</v>
      </c>
      <c r="K290" t="s">
        <v>12</v>
      </c>
      <c r="L290">
        <v>1</v>
      </c>
      <c r="M290">
        <v>0</v>
      </c>
      <c r="N290" t="s">
        <v>58</v>
      </c>
      <c r="O290" t="s">
        <v>76</v>
      </c>
      <c r="P290">
        <f t="shared" si="94"/>
        <v>12</v>
      </c>
      <c r="Q290">
        <f t="shared" si="95"/>
        <v>9</v>
      </c>
      <c r="R290">
        <f t="shared" si="96"/>
        <v>3</v>
      </c>
      <c r="S290" t="str">
        <f t="shared" si="97"/>
        <v>12-9</v>
      </c>
      <c r="T290">
        <f t="shared" si="98"/>
        <v>5</v>
      </c>
      <c r="U290">
        <f t="shared" si="99"/>
        <v>1</v>
      </c>
      <c r="V290" t="str">
        <f t="shared" si="100"/>
        <v>5-1</v>
      </c>
      <c r="W290">
        <f t="shared" si="101"/>
        <v>7</v>
      </c>
      <c r="X290">
        <f t="shared" si="102"/>
        <v>8</v>
      </c>
      <c r="Y290" t="str">
        <f t="shared" si="103"/>
        <v>7-8</v>
      </c>
      <c r="Z290">
        <f t="shared" si="104"/>
        <v>196</v>
      </c>
      <c r="AA290">
        <f t="shared" si="105"/>
        <v>57</v>
      </c>
      <c r="AB290">
        <f t="shared" si="106"/>
        <v>139</v>
      </c>
      <c r="AC290">
        <f t="shared" si="107"/>
        <v>92</v>
      </c>
      <c r="AD290">
        <f t="shared" si="108"/>
        <v>29</v>
      </c>
      <c r="AE290">
        <f t="shared" si="109"/>
        <v>63</v>
      </c>
      <c r="AF290">
        <f t="shared" si="110"/>
        <v>216</v>
      </c>
      <c r="AG290">
        <f t="shared" si="111"/>
        <v>64</v>
      </c>
      <c r="AH290">
        <f t="shared" si="112"/>
        <v>152</v>
      </c>
      <c r="AI290" t="str">
        <f t="shared" si="113"/>
        <v>342-1</v>
      </c>
      <c r="AJ290" t="str">
        <f t="shared" si="114"/>
        <v>342-0</v>
      </c>
      <c r="AK290">
        <f>INDEX(Table1[runs],MATCH(AJ290,Table1[ID],0))</f>
        <v>7</v>
      </c>
      <c r="AL290">
        <f t="shared" si="115"/>
        <v>79</v>
      </c>
      <c r="AM290">
        <f>Table1[[#This Row],[Total Runs]]^2</f>
        <v>8464</v>
      </c>
      <c r="AN290" s="2">
        <f>Table1[[#This Row],[Total RA]]^2</f>
        <v>6241</v>
      </c>
      <c r="AO290" s="2">
        <f>Table1[[#This Row],[Total Wins]]+Table1[[#This Row],[Total Losses]]</f>
        <v>21</v>
      </c>
      <c r="AP290" s="2">
        <f>Table1[[#This Row],[RS^2]]/(Table1[[#This Row],[RS^2]]+Table1[[#This Row],[RA^2]])</f>
        <v>0.57558653519211156</v>
      </c>
      <c r="AQ290" s="2">
        <f>ROUND(Table1[[#This Row],[WP]]*Table1[[#This Row],[GP]],0)</f>
        <v>12</v>
      </c>
      <c r="AR290" s="2">
        <f>Table1[[#This Row],[GP]]-Table1[[#This Row],[PyThag Win]]</f>
        <v>9</v>
      </c>
      <c r="AS290" s="2" t="str">
        <f>Table1[[#This Row],[PyThag Win]]&amp;"-"&amp;Table1[[#This Row],[Pythag Loss]]</f>
        <v>12-9</v>
      </c>
    </row>
    <row r="291" spans="1:45" x14ac:dyDescent="0.2">
      <c r="A291">
        <v>101</v>
      </c>
      <c r="B291">
        <v>18</v>
      </c>
      <c r="C291">
        <v>345</v>
      </c>
      <c r="D291" s="1">
        <v>46554</v>
      </c>
      <c r="E291">
        <v>1905</v>
      </c>
      <c r="F291">
        <v>9</v>
      </c>
      <c r="G291">
        <v>7</v>
      </c>
      <c r="H291">
        <v>13</v>
      </c>
      <c r="I291" t="s">
        <v>67</v>
      </c>
      <c r="J291" t="s">
        <v>68</v>
      </c>
      <c r="K291" t="s">
        <v>12</v>
      </c>
      <c r="L291">
        <v>1</v>
      </c>
      <c r="M291">
        <v>0</v>
      </c>
      <c r="N291" t="s">
        <v>58</v>
      </c>
      <c r="O291" t="s">
        <v>76</v>
      </c>
      <c r="P291">
        <f t="shared" si="94"/>
        <v>13</v>
      </c>
      <c r="Q291">
        <f t="shared" si="95"/>
        <v>9</v>
      </c>
      <c r="R291">
        <f t="shared" si="96"/>
        <v>4</v>
      </c>
      <c r="S291" t="str">
        <f t="shared" si="97"/>
        <v>13-9</v>
      </c>
      <c r="T291">
        <f t="shared" si="98"/>
        <v>6</v>
      </c>
      <c r="U291">
        <f t="shared" si="99"/>
        <v>1</v>
      </c>
      <c r="V291" t="str">
        <f t="shared" si="100"/>
        <v>6-1</v>
      </c>
      <c r="W291">
        <f t="shared" si="101"/>
        <v>7</v>
      </c>
      <c r="X291">
        <f t="shared" si="102"/>
        <v>8</v>
      </c>
      <c r="Y291" t="str">
        <f t="shared" si="103"/>
        <v>7-8</v>
      </c>
      <c r="Z291">
        <f t="shared" si="104"/>
        <v>205</v>
      </c>
      <c r="AA291">
        <f t="shared" si="105"/>
        <v>66</v>
      </c>
      <c r="AB291">
        <f t="shared" si="106"/>
        <v>139</v>
      </c>
      <c r="AC291">
        <f t="shared" si="107"/>
        <v>99</v>
      </c>
      <c r="AD291">
        <f t="shared" si="108"/>
        <v>36</v>
      </c>
      <c r="AE291">
        <f t="shared" si="109"/>
        <v>63</v>
      </c>
      <c r="AF291">
        <f t="shared" si="110"/>
        <v>229</v>
      </c>
      <c r="AG291">
        <f t="shared" si="111"/>
        <v>77</v>
      </c>
      <c r="AH291">
        <f t="shared" si="112"/>
        <v>152</v>
      </c>
      <c r="AI291" t="str">
        <f t="shared" si="113"/>
        <v>345-1</v>
      </c>
      <c r="AJ291" t="str">
        <f t="shared" si="114"/>
        <v>345-0</v>
      </c>
      <c r="AK291">
        <f>INDEX(Table1[runs],MATCH(AJ291,Table1[ID],0))</f>
        <v>0</v>
      </c>
      <c r="AL291">
        <f t="shared" si="115"/>
        <v>79</v>
      </c>
      <c r="AM291">
        <f>Table1[[#This Row],[Total Runs]]^2</f>
        <v>9801</v>
      </c>
      <c r="AN291" s="2">
        <f>Table1[[#This Row],[Total RA]]^2</f>
        <v>6241</v>
      </c>
      <c r="AO291" s="2">
        <f>Table1[[#This Row],[Total Wins]]+Table1[[#This Row],[Total Losses]]</f>
        <v>22</v>
      </c>
      <c r="AP291" s="2">
        <f>Table1[[#This Row],[RS^2]]/(Table1[[#This Row],[RS^2]]+Table1[[#This Row],[RA^2]])</f>
        <v>0.61095873332502182</v>
      </c>
      <c r="AQ291" s="2">
        <f>ROUND(Table1[[#This Row],[WP]]*Table1[[#This Row],[GP]],0)</f>
        <v>13</v>
      </c>
      <c r="AR291" s="2">
        <f>Table1[[#This Row],[GP]]-Table1[[#This Row],[PyThag Win]]</f>
        <v>9</v>
      </c>
      <c r="AS291" s="2" t="str">
        <f>Table1[[#This Row],[PyThag Win]]&amp;"-"&amp;Table1[[#This Row],[Pythag Loss]]</f>
        <v>13-9</v>
      </c>
    </row>
    <row r="292" spans="1:45" x14ac:dyDescent="0.2">
      <c r="A292">
        <v>101</v>
      </c>
      <c r="B292">
        <v>18</v>
      </c>
      <c r="C292">
        <v>347</v>
      </c>
      <c r="D292" s="1">
        <v>46555</v>
      </c>
      <c r="E292">
        <v>1905</v>
      </c>
      <c r="F292">
        <v>9</v>
      </c>
      <c r="G292">
        <v>12</v>
      </c>
      <c r="H292">
        <v>15</v>
      </c>
      <c r="I292" t="s">
        <v>67</v>
      </c>
      <c r="J292" t="s">
        <v>68</v>
      </c>
      <c r="K292" t="s">
        <v>12</v>
      </c>
      <c r="L292">
        <v>1</v>
      </c>
      <c r="M292">
        <v>0</v>
      </c>
      <c r="N292" t="s">
        <v>58</v>
      </c>
      <c r="O292" t="s">
        <v>76</v>
      </c>
      <c r="P292">
        <f t="shared" si="94"/>
        <v>14</v>
      </c>
      <c r="Q292">
        <f t="shared" si="95"/>
        <v>9</v>
      </c>
      <c r="R292">
        <f t="shared" si="96"/>
        <v>5</v>
      </c>
      <c r="S292" t="str">
        <f t="shared" si="97"/>
        <v>14-9</v>
      </c>
      <c r="T292">
        <f t="shared" si="98"/>
        <v>7</v>
      </c>
      <c r="U292">
        <f t="shared" si="99"/>
        <v>1</v>
      </c>
      <c r="V292" t="str">
        <f t="shared" si="100"/>
        <v>7-1</v>
      </c>
      <c r="W292">
        <f t="shared" si="101"/>
        <v>7</v>
      </c>
      <c r="X292">
        <f t="shared" si="102"/>
        <v>8</v>
      </c>
      <c r="Y292" t="str">
        <f t="shared" si="103"/>
        <v>7-8</v>
      </c>
      <c r="Z292">
        <f t="shared" si="104"/>
        <v>214</v>
      </c>
      <c r="AA292">
        <f t="shared" si="105"/>
        <v>75</v>
      </c>
      <c r="AB292">
        <f t="shared" si="106"/>
        <v>139</v>
      </c>
      <c r="AC292">
        <f t="shared" si="107"/>
        <v>111</v>
      </c>
      <c r="AD292">
        <f t="shared" si="108"/>
        <v>48</v>
      </c>
      <c r="AE292">
        <f t="shared" si="109"/>
        <v>63</v>
      </c>
      <c r="AF292">
        <f t="shared" si="110"/>
        <v>244</v>
      </c>
      <c r="AG292">
        <f t="shared" si="111"/>
        <v>92</v>
      </c>
      <c r="AH292">
        <f t="shared" si="112"/>
        <v>152</v>
      </c>
      <c r="AI292" t="str">
        <f t="shared" si="113"/>
        <v>347-1</v>
      </c>
      <c r="AJ292" t="str">
        <f t="shared" si="114"/>
        <v>347-0</v>
      </c>
      <c r="AK292">
        <f>INDEX(Table1[runs],MATCH(AJ292,Table1[ID],0))</f>
        <v>2</v>
      </c>
      <c r="AL292">
        <f t="shared" si="115"/>
        <v>81</v>
      </c>
      <c r="AM292">
        <f>Table1[[#This Row],[Total Runs]]^2</f>
        <v>12321</v>
      </c>
      <c r="AN292" s="2">
        <f>Table1[[#This Row],[Total RA]]^2</f>
        <v>6561</v>
      </c>
      <c r="AO292" s="2">
        <f>Table1[[#This Row],[Total Wins]]+Table1[[#This Row],[Total Losses]]</f>
        <v>23</v>
      </c>
      <c r="AP292" s="2">
        <f>Table1[[#This Row],[RS^2]]/(Table1[[#This Row],[RS^2]]+Table1[[#This Row],[RA^2]])</f>
        <v>0.65252621544327927</v>
      </c>
      <c r="AQ292" s="2">
        <f>ROUND(Table1[[#This Row],[WP]]*Table1[[#This Row],[GP]],0)</f>
        <v>15</v>
      </c>
      <c r="AR292" s="2">
        <f>Table1[[#This Row],[GP]]-Table1[[#This Row],[PyThag Win]]</f>
        <v>8</v>
      </c>
      <c r="AS292" s="2" t="str">
        <f>Table1[[#This Row],[PyThag Win]]&amp;"-"&amp;Table1[[#This Row],[Pythag Loss]]</f>
        <v>15-8</v>
      </c>
    </row>
    <row r="293" spans="1:45" x14ac:dyDescent="0.2">
      <c r="A293">
        <v>101</v>
      </c>
      <c r="B293">
        <v>18</v>
      </c>
      <c r="C293">
        <v>349</v>
      </c>
      <c r="D293" s="1">
        <v>46556</v>
      </c>
      <c r="E293">
        <v>1905</v>
      </c>
      <c r="F293">
        <v>9</v>
      </c>
      <c r="G293">
        <v>7</v>
      </c>
      <c r="H293">
        <v>8</v>
      </c>
      <c r="I293" t="s">
        <v>67</v>
      </c>
      <c r="J293" t="s">
        <v>68</v>
      </c>
      <c r="K293" t="s">
        <v>12</v>
      </c>
      <c r="L293">
        <v>1</v>
      </c>
      <c r="M293">
        <v>0</v>
      </c>
      <c r="N293" t="s">
        <v>58</v>
      </c>
      <c r="O293" t="s">
        <v>76</v>
      </c>
      <c r="P293">
        <f t="shared" si="94"/>
        <v>15</v>
      </c>
      <c r="Q293">
        <f t="shared" si="95"/>
        <v>9</v>
      </c>
      <c r="R293">
        <f t="shared" si="96"/>
        <v>6</v>
      </c>
      <c r="S293" t="str">
        <f t="shared" si="97"/>
        <v>15-9</v>
      </c>
      <c r="T293">
        <f t="shared" si="98"/>
        <v>8</v>
      </c>
      <c r="U293">
        <f t="shared" si="99"/>
        <v>1</v>
      </c>
      <c r="V293" t="str">
        <f t="shared" si="100"/>
        <v>8-1</v>
      </c>
      <c r="W293">
        <f t="shared" si="101"/>
        <v>7</v>
      </c>
      <c r="X293">
        <f t="shared" si="102"/>
        <v>8</v>
      </c>
      <c r="Y293" t="str">
        <f t="shared" si="103"/>
        <v>7-8</v>
      </c>
      <c r="Z293">
        <f t="shared" si="104"/>
        <v>223</v>
      </c>
      <c r="AA293">
        <f t="shared" si="105"/>
        <v>84</v>
      </c>
      <c r="AB293">
        <f t="shared" si="106"/>
        <v>139</v>
      </c>
      <c r="AC293">
        <f t="shared" si="107"/>
        <v>118</v>
      </c>
      <c r="AD293">
        <f t="shared" si="108"/>
        <v>55</v>
      </c>
      <c r="AE293">
        <f t="shared" si="109"/>
        <v>63</v>
      </c>
      <c r="AF293">
        <f t="shared" si="110"/>
        <v>252</v>
      </c>
      <c r="AG293">
        <f t="shared" si="111"/>
        <v>100</v>
      </c>
      <c r="AH293">
        <f t="shared" si="112"/>
        <v>152</v>
      </c>
      <c r="AI293" t="str">
        <f t="shared" si="113"/>
        <v>349-1</v>
      </c>
      <c r="AJ293" t="str">
        <f t="shared" si="114"/>
        <v>349-0</v>
      </c>
      <c r="AK293">
        <f>INDEX(Table1[runs],MATCH(AJ293,Table1[ID],0))</f>
        <v>6</v>
      </c>
      <c r="AL293">
        <f t="shared" si="115"/>
        <v>87</v>
      </c>
      <c r="AM293">
        <f>Table1[[#This Row],[Total Runs]]^2</f>
        <v>13924</v>
      </c>
      <c r="AN293" s="2">
        <f>Table1[[#This Row],[Total RA]]^2</f>
        <v>7569</v>
      </c>
      <c r="AO293" s="2">
        <f>Table1[[#This Row],[Total Wins]]+Table1[[#This Row],[Total Losses]]</f>
        <v>24</v>
      </c>
      <c r="AP293" s="2">
        <f>Table1[[#This Row],[RS^2]]/(Table1[[#This Row],[RS^2]]+Table1[[#This Row],[RA^2]])</f>
        <v>0.64783883124738284</v>
      </c>
      <c r="AQ293" s="2">
        <f>ROUND(Table1[[#This Row],[WP]]*Table1[[#This Row],[GP]],0)</f>
        <v>16</v>
      </c>
      <c r="AR293" s="2">
        <f>Table1[[#This Row],[GP]]-Table1[[#This Row],[PyThag Win]]</f>
        <v>8</v>
      </c>
      <c r="AS293" s="2" t="str">
        <f>Table1[[#This Row],[PyThag Win]]&amp;"-"&amp;Table1[[#This Row],[Pythag Loss]]</f>
        <v>16-8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Standings</vt:lpstr>
      <vt:lpstr>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2019-01-02T15:49:44Z</dcterms:created>
  <dcterms:modified xsi:type="dcterms:W3CDTF">2019-05-08T12:31:04Z</dcterms:modified>
</cp:coreProperties>
</file>