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gr\Desktop\"/>
    </mc:Choice>
  </mc:AlternateContent>
  <xr:revisionPtr revIDLastSave="0" documentId="8_{A4414D3D-2FE8-476C-9229-4608A123A70B}" xr6:coauthVersionLast="47" xr6:coauthVersionMax="47" xr10:uidLastSave="{00000000-0000-0000-0000-000000000000}"/>
  <bookViews>
    <workbookView xWindow="-120" yWindow="-120" windowWidth="20730" windowHeight="11160" xr2:uid="{5CFD9E9D-8A1C-4129-B276-DC6FF582C44E}"/>
  </bookViews>
  <sheets>
    <sheet name="Reto 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BudgetTab">#REF!</definedName>
    <definedName name="C_">#REF!</definedName>
    <definedName name="dfsdfdsf" hidden="1">#REF!</definedName>
    <definedName name="dias" localSheetId="0">#REF!</definedName>
    <definedName name="dias">#REF!</definedName>
    <definedName name="L_">#REF!</definedName>
    <definedName name="meses" localSheetId="0">'[2]Datos de origen'!$M$1:$M$12</definedName>
    <definedName name="meses">'[3]Datos de origen'!$M$1:$M$12</definedName>
    <definedName name="orden">[4]busqueds!$A$38:$A$49</definedName>
    <definedName name="pedidios" localSheetId="0">'[5]12'!$A$11:$A$16</definedName>
    <definedName name="pedidios">'[6]12'!$A$11:$A$16</definedName>
    <definedName name="q_t_">#REF!</definedName>
    <definedName name="q0">#REF!</definedName>
    <definedName name="R_">#REF!</definedName>
    <definedName name="referencia_" localSheetId="0">'[7]10'!$C$11:$C$16</definedName>
    <definedName name="referencia_">'[8]12'!$C$11:$C$16</definedName>
    <definedName name="referencias" localSheetId="0">'[5]12'!$B$11:$B$16</definedName>
    <definedName name="referencias">'[6]12'!$B$11:$B$16</definedName>
    <definedName name="sgsdg" hidden="1">#REF!</definedName>
    <definedName name="solver" hidden="1">#REF!</definedName>
    <definedName name="solver_drv" hidden="1">1</definedName>
    <definedName name="solver_est" hidden="1">1</definedName>
    <definedName name="solver_itr" hidden="1">100</definedName>
    <definedName name="solver_lhs4" hidden="1">#REF!</definedName>
    <definedName name="solver_lhs5" hidden="1">#REF!</definedName>
    <definedName name="solver_lhs6" hidden="1">#REF!</definedName>
    <definedName name="solver_lhs7" hidden="1">#REF!</definedName>
    <definedName name="solver_lhs8" hidden="1">#REF!</definedName>
    <definedName name="solver_nwt" hidden="1">1</definedName>
    <definedName name="solver_oldobj" hidden="1">0.1644</definedName>
    <definedName name="solver_pre" hidden="1">0.000001</definedName>
    <definedName name="solver_rel1" hidden="1">3</definedName>
    <definedName name="solver_rel4" hidden="1">3</definedName>
    <definedName name="solver_rel5" hidden="1">3</definedName>
    <definedName name="solver_rel6" hidden="1">3</definedName>
    <definedName name="solver_rel7" hidden="1">3</definedName>
    <definedName name="solver_rel8" hidden="1">3</definedName>
    <definedName name="solver_rhs4" hidden="1">100000</definedName>
    <definedName name="solver_rhs5" hidden="1">0</definedName>
    <definedName name="solver_rhs6" hidden="1">0</definedName>
    <definedName name="solver_rhs7" hidden="1">0</definedName>
    <definedName name="solver_rhs8" hidden="1">100000</definedName>
    <definedName name="solver_tim" hidden="1">100</definedName>
    <definedName name="solver_tmp" hidden="1">0</definedName>
    <definedName name="solver_tol" hidden="1">0.05</definedName>
    <definedName name="solver8" hidden="1">#REF!</definedName>
    <definedName name="t_">#REF!</definedName>
    <definedName name="toño" localSheetId="0">'[9]12'!$A$11:$A$16</definedName>
    <definedName name="toño">'[10]12'!$A$11:$A$16</definedName>
    <definedName name="toños" localSheetId="0">'[9]12'!$A$11:$A$16</definedName>
    <definedName name="toños">'[10]12'!$A$11:$A$16</definedName>
    <definedName name="toños2" localSheetId="0">'[9]12'!$B$11:$B$16</definedName>
    <definedName name="toños2">'[10]12'!$B$11:$B$16</definedName>
    <definedName name="valid" hidden="1">#REF!</definedName>
    <definedName name="yg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D34" i="1"/>
  <c r="F34" i="1" s="1"/>
  <c r="G34" i="1" s="1"/>
  <c r="E33" i="1"/>
  <c r="D33" i="1"/>
  <c r="F33" i="1" s="1"/>
  <c r="G33" i="1" s="1"/>
  <c r="E32" i="1"/>
  <c r="D32" i="1"/>
  <c r="F32" i="1" s="1"/>
  <c r="G32" i="1" s="1"/>
  <c r="E31" i="1"/>
  <c r="D31" i="1"/>
  <c r="F31" i="1" s="1"/>
  <c r="G31" i="1" s="1"/>
  <c r="E30" i="1"/>
  <c r="D30" i="1"/>
  <c r="F30" i="1" s="1"/>
  <c r="G30" i="1" s="1"/>
  <c r="E29" i="1"/>
  <c r="D29" i="1"/>
  <c r="F29" i="1" s="1"/>
  <c r="G29" i="1" s="1"/>
  <c r="E28" i="1"/>
  <c r="D28" i="1"/>
  <c r="F28" i="1" s="1"/>
  <c r="G28" i="1" s="1"/>
  <c r="E27" i="1"/>
  <c r="D27" i="1"/>
  <c r="F27" i="1" s="1"/>
  <c r="G27" i="1" s="1"/>
  <c r="E26" i="1"/>
  <c r="D26" i="1"/>
  <c r="F26" i="1" s="1"/>
  <c r="G26" i="1" s="1"/>
  <c r="E25" i="1"/>
  <c r="D25" i="1"/>
  <c r="F25" i="1" s="1"/>
  <c r="G25" i="1" s="1"/>
  <c r="E24" i="1"/>
  <c r="D24" i="1"/>
  <c r="F24" i="1" s="1"/>
  <c r="G24" i="1" s="1"/>
  <c r="E23" i="1"/>
  <c r="D23" i="1"/>
  <c r="F23" i="1" s="1"/>
  <c r="G23" i="1" s="1"/>
  <c r="E22" i="1"/>
  <c r="D22" i="1"/>
  <c r="F22" i="1" s="1"/>
  <c r="G22" i="1" s="1"/>
  <c r="E21" i="1"/>
  <c r="D21" i="1"/>
  <c r="F21" i="1" s="1"/>
  <c r="G21" i="1" s="1"/>
  <c r="E20" i="1"/>
  <c r="D20" i="1"/>
  <c r="F20" i="1" s="1"/>
  <c r="G20" i="1" s="1"/>
  <c r="E19" i="1"/>
  <c r="D19" i="1"/>
  <c r="F19" i="1" s="1"/>
  <c r="G19" i="1" s="1"/>
  <c r="E18" i="1"/>
  <c r="D18" i="1"/>
  <c r="F18" i="1" s="1"/>
  <c r="G18" i="1" s="1"/>
  <c r="E17" i="1"/>
  <c r="D17" i="1"/>
  <c r="F17" i="1" s="1"/>
  <c r="G17" i="1" s="1"/>
  <c r="E16" i="1"/>
  <c r="D16" i="1"/>
  <c r="F16" i="1" s="1"/>
  <c r="G16" i="1" s="1"/>
  <c r="E15" i="1"/>
  <c r="D15" i="1"/>
  <c r="F15" i="1" s="1"/>
  <c r="G15" i="1" s="1"/>
  <c r="E14" i="1"/>
  <c r="D14" i="1"/>
  <c r="F14" i="1" s="1"/>
  <c r="G14" i="1" s="1"/>
  <c r="E13" i="1"/>
  <c r="D13" i="1"/>
  <c r="F13" i="1" s="1"/>
  <c r="G13" i="1" s="1"/>
  <c r="E12" i="1"/>
  <c r="D12" i="1"/>
  <c r="F12" i="1" s="1"/>
  <c r="G12" i="1" s="1"/>
  <c r="E11" i="1"/>
  <c r="D11" i="1"/>
  <c r="F11" i="1" s="1"/>
  <c r="G11" i="1" s="1"/>
  <c r="O5" i="1"/>
  <c r="N5" i="1"/>
  <c r="M5" i="1"/>
  <c r="L5" i="1"/>
  <c r="K5" i="1"/>
  <c r="O4" i="1"/>
  <c r="N4" i="1"/>
  <c r="M4" i="1"/>
  <c r="L4" i="1"/>
  <c r="K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Mauricio Cadavid</author>
  </authors>
  <commentList>
    <comment ref="K4" authorId="0" shapeId="0" xr:uid="{F6B570BD-D2E2-4429-9420-5553D220DD4E}">
      <text>
        <r>
          <rPr>
            <b/>
            <sz val="9"/>
            <color indexed="81"/>
            <rFont val="Tahoma"/>
            <family val="2"/>
          </rPr>
          <t>Solución:</t>
        </r>
        <r>
          <rPr>
            <sz val="9"/>
            <color indexed="81"/>
            <rFont val="Tahoma"/>
            <family val="2"/>
          </rPr>
          <t xml:space="preserve">
La fórmula es 
=SUMAR.SI($B$11:$B$34;J4;$D$11:$D$34)
La clave esta en fijar los rangos y dejar variable el criterio</t>
        </r>
      </text>
    </comment>
    <comment ref="L4" authorId="0" shapeId="0" xr:uid="{8A2ED5E0-7B7F-4CE4-A06C-0E171A130D29}">
      <text>
        <r>
          <rPr>
            <b/>
            <sz val="9"/>
            <color indexed="81"/>
            <rFont val="Tahoma"/>
            <family val="2"/>
          </rPr>
          <t>Solución:</t>
        </r>
        <r>
          <rPr>
            <sz val="9"/>
            <color indexed="81"/>
            <rFont val="Tahoma"/>
            <family val="2"/>
          </rPr>
          <t xml:space="preserve">
La fórmula es 
=SUMAR.SI($B$11:$B$34;J4;$E$11:$E$34)
La clave esta en fijar los rangos y dejar variable el criterio</t>
        </r>
      </text>
    </comment>
    <comment ref="M4" authorId="0" shapeId="0" xr:uid="{9F7A579D-B148-4AC4-B7FC-C885B393FCF4}">
      <text>
        <r>
          <rPr>
            <b/>
            <sz val="9"/>
            <color indexed="81"/>
            <rFont val="Tahoma"/>
            <family val="2"/>
          </rPr>
          <t>Solución:</t>
        </r>
        <r>
          <rPr>
            <sz val="9"/>
            <color indexed="81"/>
            <rFont val="Tahoma"/>
            <family val="2"/>
          </rPr>
          <t xml:space="preserve">
La fórmula es 
=SUMAR.SI($B$11:$B$34;J4;$F$11:$F$34)
La clave esta en fijar los rangos y dejar variable el criterio</t>
        </r>
      </text>
    </comment>
    <comment ref="N4" authorId="0" shapeId="0" xr:uid="{B416F21A-7838-4ED3-A4B7-998CAAEDE851}">
      <text>
        <r>
          <rPr>
            <b/>
            <sz val="9"/>
            <color indexed="81"/>
            <rFont val="Tahoma"/>
            <family val="2"/>
          </rPr>
          <t>Solución:</t>
        </r>
        <r>
          <rPr>
            <sz val="9"/>
            <color indexed="81"/>
            <rFont val="Tahoma"/>
            <family val="2"/>
          </rPr>
          <t xml:space="preserve">
La fórmula es 
=SUMAR.SI($B$11:$B$34;J4;$G$11:$G$34)
La clave esta en fijar los rangos y dejar variable el criterio</t>
        </r>
      </text>
    </comment>
    <comment ref="O4" authorId="0" shapeId="0" xr:uid="{39F8BA33-7EA8-44E0-8A32-CA921C97EA0B}">
      <text>
        <r>
          <rPr>
            <b/>
            <sz val="9"/>
            <color indexed="81"/>
            <rFont val="Tahoma"/>
            <family val="2"/>
          </rPr>
          <t>Solución:</t>
        </r>
        <r>
          <rPr>
            <sz val="9"/>
            <color indexed="81"/>
            <rFont val="Tahoma"/>
            <family val="2"/>
          </rPr>
          <t xml:space="preserve">
La fórmula es 
=CONTAR.SI($B$11:$B$34;J4)
La clave esta en fijar los rangos y dejar variable el criterio</t>
        </r>
      </text>
    </comment>
    <comment ref="D11" authorId="0" shapeId="0" xr:uid="{517D4707-1F85-4A88-B66F-0B3B857A191B}">
      <text>
        <r>
          <rPr>
            <b/>
            <sz val="9"/>
            <color indexed="81"/>
            <rFont val="Tahoma"/>
            <family val="2"/>
          </rPr>
          <t>Solución:</t>
        </r>
        <r>
          <rPr>
            <sz val="9"/>
            <color indexed="81"/>
            <rFont val="Tahoma"/>
            <family val="2"/>
          </rPr>
          <t xml:space="preserve">
La fórmula correcta es =SI.ERROR(BUSCARV(C11;$F$3:$G$7;2;1)*C11;0)
La clave esta en el parámetro 1 que es una búsqueda apróximada y en el si.error para los asesores que están por fuera del rango de la tabla de remuneración</t>
        </r>
      </text>
    </comment>
    <comment ref="E11" authorId="0" shapeId="0" xr:uid="{0BAFC9ED-1914-402F-8ED9-3CD186DFD19A}">
      <text>
        <r>
          <rPr>
            <b/>
            <sz val="9"/>
            <color indexed="81"/>
            <rFont val="Tahoma"/>
            <family val="2"/>
          </rPr>
          <t>Solución:</t>
        </r>
        <r>
          <rPr>
            <sz val="9"/>
            <color indexed="81"/>
            <rFont val="Tahoma"/>
            <family val="2"/>
          </rPr>
          <t xml:space="preserve">
La fórmula correcta es =SI.ERROR(INDICE($F$3:$H$7;COINCIDIR(C11;$F$3:$F$7;1);3)*C11;0)
La clave esta en el parámetro 1 que es una búsqueda apróximada y en el si.error para los asesores que están por fuera del rango de la tabla de remuneración</t>
        </r>
      </text>
    </comment>
    <comment ref="F11" authorId="0" shapeId="0" xr:uid="{73538E17-3481-4E28-BE82-BFDF50BB29F8}">
      <text>
        <r>
          <rPr>
            <b/>
            <sz val="9"/>
            <color indexed="81"/>
            <rFont val="Tahoma"/>
            <family val="2"/>
          </rPr>
          <t>Solución:</t>
        </r>
        <r>
          <rPr>
            <sz val="9"/>
            <color indexed="81"/>
            <rFont val="Tahoma"/>
            <family val="2"/>
          </rPr>
          <t xml:space="preserve">
La fórmula es =D11+E11</t>
        </r>
      </text>
    </comment>
    <comment ref="G11" authorId="0" shapeId="0" xr:uid="{648A2B59-10A5-41BC-9A7C-9056AAD94CE9}">
      <text>
        <r>
          <rPr>
            <b/>
            <sz val="9"/>
            <color indexed="81"/>
            <rFont val="Tahoma"/>
            <family val="2"/>
          </rPr>
          <t>Solución:</t>
        </r>
        <r>
          <rPr>
            <sz val="9"/>
            <color indexed="81"/>
            <rFont val="Tahoma"/>
            <family val="2"/>
          </rPr>
          <t xml:space="preserve">
La fórmula es 
=C11-F11</t>
        </r>
      </text>
    </comment>
  </commentList>
</comments>
</file>

<file path=xl/sharedStrings.xml><?xml version="1.0" encoding="utf-8"?>
<sst xmlns="http://schemas.openxmlformats.org/spreadsheetml/2006/main" count="69" uniqueCount="27">
  <si>
    <t>Como coordinador comercial en Nuvant necesitas calcular la compensación variable de tu equipo de vendedores con base en la tabla de remuneración elaborada por la gerencia de compensación y luego debes elaborar el reporte para enviar a tu jefe</t>
  </si>
  <si>
    <t>Tabla de remuneracion</t>
  </si>
  <si>
    <t>Informe ejecutivo</t>
  </si>
  <si>
    <t>Parametro vtas</t>
  </si>
  <si>
    <t>Bonus</t>
  </si>
  <si>
    <t>Comisión</t>
  </si>
  <si>
    <t>SECCIÓN</t>
  </si>
  <si>
    <t>BONUS</t>
  </si>
  <si>
    <t>COMISIÓN</t>
  </si>
  <si>
    <t>REMUNERACIÓN</t>
  </si>
  <si>
    <t>VTAS. NETAS</t>
  </si>
  <si>
    <t>CANTIDAD DE VENTAS</t>
  </si>
  <si>
    <t>Norte</t>
  </si>
  <si>
    <t>Sur</t>
  </si>
  <si>
    <t>VENDEDOR</t>
  </si>
  <si>
    <t>ZONA</t>
  </si>
  <si>
    <t>VENTAS</t>
  </si>
  <si>
    <t>BONUS(buscarv)</t>
  </si>
  <si>
    <t>COMISIÓN(indice y coincidir)</t>
  </si>
  <si>
    <t>Pérez</t>
  </si>
  <si>
    <t>López</t>
  </si>
  <si>
    <t>Arango</t>
  </si>
  <si>
    <t>Rojas</t>
  </si>
  <si>
    <t>Hoyos</t>
  </si>
  <si>
    <t>Rodríguez</t>
  </si>
  <si>
    <t>Gil</t>
  </si>
  <si>
    <t>Ramírez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</si>
</sst>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&quot;$&quot;\ #,##0"/>
    <numFmt numFmtId="165" formatCode="_-&quot;$&quot;\ * #,##0_-;\-&quot;$&quot;\ * #,##0_-;_-&quot;$&quot;\ * &quot;-&quot;??_-;_-@_-"/>
    <numFmt numFmtId="166" formatCode="_-* #,##0_-;\-* #,##0_-;_-* &quot;-&quot;??_-;_-@_-"/>
    <numFmt numFmtId="167" formatCode="_(&quot;$&quot;\ * #,##0.00_);_(&quot;$&quot;\ * \(#,##0.00\);_(&quot;$&quot;\ * &quot;-&quot;??_);_(@_)"/>
    <numFmt numFmtId="168" formatCode="_(&quot;$&quot;\ * #,##0_);_(&quot;$&quot;\ * \(#,##0\);_(&quot;$&quot;\ 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double">
        <color theme="0" tint="-0.34998626667073579"/>
      </left>
      <right style="thick">
        <color theme="0" tint="-0.34998626667073579"/>
      </right>
      <top style="double">
        <color theme="0" tint="-0.34998626667073579"/>
      </top>
      <bottom style="thick">
        <color theme="0" tint="-0.34998626667073579"/>
      </bottom>
      <diagonal/>
    </border>
    <border>
      <left style="thick">
        <color theme="0" tint="-0.34998626667073579"/>
      </left>
      <right style="thick">
        <color theme="0" tint="-0.34998626667073579"/>
      </right>
      <top style="double">
        <color theme="0" tint="-0.34998626667073579"/>
      </top>
      <bottom style="thick">
        <color theme="0" tint="-0.34998626667073579"/>
      </bottom>
      <diagonal/>
    </border>
    <border>
      <left style="thick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ck">
        <color theme="0" tint="-0.34998626667073579"/>
      </bottom>
      <diagonal/>
    </border>
    <border>
      <left style="double">
        <color theme="0" tint="-0.34998626667073579"/>
      </left>
      <right style="thick">
        <color theme="0" tint="-0.34998626667073579"/>
      </right>
      <top style="thick">
        <color theme="0" tint="-0.34998626667073579"/>
      </top>
      <bottom style="thick">
        <color theme="0" tint="-0.34998626667073579"/>
      </bottom>
      <diagonal/>
    </border>
    <border>
      <left style="thick">
        <color theme="0" tint="-0.34998626667073579"/>
      </left>
      <right style="thick">
        <color theme="0" tint="-0.34998626667073579"/>
      </right>
      <top style="thick">
        <color theme="0" tint="-0.34998626667073579"/>
      </top>
      <bottom style="thick">
        <color theme="0" tint="-0.34998626667073579"/>
      </bottom>
      <diagonal/>
    </border>
    <border>
      <left style="thick">
        <color theme="0" tint="-0.34998626667073579"/>
      </left>
      <right style="double">
        <color theme="0" tint="-0.34998626667073579"/>
      </right>
      <top style="thick">
        <color theme="0" tint="-0.34998626667073579"/>
      </top>
      <bottom style="thick">
        <color theme="0" tint="-0.34998626667073579"/>
      </bottom>
      <diagonal/>
    </border>
    <border>
      <left style="double">
        <color theme="0" tint="-0.34998626667073579"/>
      </left>
      <right style="thick">
        <color theme="0" tint="-0.34998626667073579"/>
      </right>
      <top style="thick">
        <color theme="0" tint="-0.34998626667073579"/>
      </top>
      <bottom style="double">
        <color theme="0" tint="-0.34998626667073579"/>
      </bottom>
      <diagonal/>
    </border>
    <border>
      <left style="thick">
        <color theme="0" tint="-0.34998626667073579"/>
      </left>
      <right style="thick">
        <color theme="0" tint="-0.34998626667073579"/>
      </right>
      <top style="thick">
        <color theme="0" tint="-0.34998626667073579"/>
      </top>
      <bottom style="double">
        <color theme="0" tint="-0.34998626667073579"/>
      </bottom>
      <diagonal/>
    </border>
    <border>
      <left style="thick">
        <color theme="0" tint="-0.34998626667073579"/>
      </left>
      <right style="double">
        <color theme="0" tint="-0.34998626667073579"/>
      </right>
      <top style="thick">
        <color theme="0" tint="-0.34998626667073579"/>
      </top>
      <bottom style="double">
        <color theme="0" tint="-0.34998626667073579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29">
    <xf numFmtId="0" fontId="0" fillId="0" borderId="0" xfId="0"/>
    <xf numFmtId="0" fontId="3" fillId="2" borderId="0" xfId="0" applyFont="1" applyFill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0" borderId="0" xfId="0" applyFont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6" fillId="0" borderId="0" xfId="0" applyFont="1"/>
    <xf numFmtId="164" fontId="7" fillId="0" borderId="4" xfId="0" applyNumberFormat="1" applyFont="1" applyBorder="1" applyAlignment="1">
      <alignment horizontal="center"/>
    </xf>
    <xf numFmtId="9" fontId="7" fillId="0" borderId="5" xfId="0" applyNumberFormat="1" applyFont="1" applyBorder="1" applyAlignment="1">
      <alignment horizontal="center"/>
    </xf>
    <xf numFmtId="9" fontId="7" fillId="0" borderId="6" xfId="0" applyNumberFormat="1" applyFont="1" applyBorder="1" applyAlignment="1">
      <alignment horizontal="center"/>
    </xf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7" fillId="0" borderId="4" xfId="0" applyFont="1" applyBorder="1"/>
    <xf numFmtId="165" fontId="7" fillId="4" borderId="5" xfId="2" applyNumberFormat="1" applyFont="1" applyFill="1" applyBorder="1"/>
    <xf numFmtId="166" fontId="7" fillId="4" borderId="6" xfId="1" applyNumberFormat="1" applyFont="1" applyFill="1" applyBorder="1"/>
    <xf numFmtId="0" fontId="7" fillId="0" borderId="7" xfId="0" applyFont="1" applyBorder="1"/>
    <xf numFmtId="164" fontId="7" fillId="0" borderId="7" xfId="0" applyNumberFormat="1" applyFont="1" applyBorder="1" applyAlignment="1">
      <alignment horizontal="center"/>
    </xf>
    <xf numFmtId="9" fontId="7" fillId="0" borderId="8" xfId="0" applyNumberFormat="1" applyFont="1" applyBorder="1" applyAlignment="1">
      <alignment horizontal="center"/>
    </xf>
    <xf numFmtId="9" fontId="7" fillId="0" borderId="9" xfId="0" applyNumberFormat="1" applyFont="1" applyBorder="1" applyAlignment="1">
      <alignment horizontal="center"/>
    </xf>
    <xf numFmtId="0" fontId="7" fillId="0" borderId="5" xfId="0" applyFont="1" applyBorder="1"/>
    <xf numFmtId="164" fontId="7" fillId="0" borderId="5" xfId="0" applyNumberFormat="1" applyFont="1" applyBorder="1" applyAlignment="1">
      <alignment horizontal="center"/>
    </xf>
    <xf numFmtId="168" fontId="8" fillId="4" borderId="5" xfId="3" applyNumberFormat="1" applyFont="1" applyFill="1" applyBorder="1" applyAlignment="1"/>
    <xf numFmtId="168" fontId="8" fillId="4" borderId="6" xfId="3" applyNumberFormat="1" applyFont="1" applyFill="1" applyBorder="1" applyAlignment="1"/>
    <xf numFmtId="0" fontId="7" fillId="0" borderId="8" xfId="0" applyFont="1" applyBorder="1"/>
    <xf numFmtId="164" fontId="7" fillId="0" borderId="8" xfId="0" applyNumberFormat="1" applyFont="1" applyBorder="1" applyAlignment="1">
      <alignment horizontal="center"/>
    </xf>
  </cellXfs>
  <cellStyles count="4">
    <cellStyle name="Millares" xfId="1" builtinId="3"/>
    <cellStyle name="Moneda" xfId="2" builtinId="4"/>
    <cellStyle name="Moneda 2" xfId="3" xr:uid="{BE9CF4EE-4018-4282-B08C-969F19B9D22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512233</xdr:colOff>
      <xdr:row>0</xdr:row>
      <xdr:rowOff>135466</xdr:rowOff>
    </xdr:from>
    <xdr:to>
      <xdr:col>4</xdr:col>
      <xdr:colOff>1044214</xdr:colOff>
      <xdr:row>2</xdr:row>
      <xdr:rowOff>105598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77D6FEA-35C6-4875-AB7B-8BA9B8ED0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3708" y="135466"/>
          <a:ext cx="531981" cy="541632"/>
        </a:xfrm>
        <a:prstGeom prst="rect">
          <a:avLst/>
        </a:prstGeom>
      </xdr:spPr>
    </xdr:pic>
    <xdr:clientData/>
  </xdr:twoCellAnchor>
  <xdr:twoCellAnchor editAs="oneCell">
    <xdr:from>
      <xdr:col>3</xdr:col>
      <xdr:colOff>423334</xdr:colOff>
      <xdr:row>0</xdr:row>
      <xdr:rowOff>272627</xdr:rowOff>
    </xdr:from>
    <xdr:to>
      <xdr:col>4</xdr:col>
      <xdr:colOff>175684</xdr:colOff>
      <xdr:row>1</xdr:row>
      <xdr:rowOff>222199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5D224D3-80B7-49DC-9EC1-124C92E40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71309" y="272627"/>
          <a:ext cx="1085850" cy="2353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ogr\Downloads\2.%20Respuestas%20Excel%20Intermedio%20Nuvant.xlsx" TargetMode="External"/><Relationship Id="rId1" Type="http://schemas.openxmlformats.org/officeDocument/2006/relationships/externalLinkPath" Target="/Users/progr/Downloads/2.%20Respuestas%20Excel%20Intermedio%20Nuvant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My%20Dropbox/Excel%20II/Ejerciciosv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cel%202\tablasdinamic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Simon/My%20Dropbox/Excel%202/tablasdinamica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~1/Mario/CONFIG~1/Temp/Users/UTILID~1/AppData/Local/Temp/TEMARIO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imon/My%20Dropbox/Excel/Memoria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Simon/My%20Dropbox/Excel%202/Ejercicios%20II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Simon/My%20Dropbox/Excel/Memorias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cel\Excel%202\Ejercicios%20I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opbox\Excel%20II\Ejercicios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tacora"/>
      <sheetName val="Reto 1"/>
      <sheetName val="Reto 2"/>
      <sheetName val="Reto 3"/>
      <sheetName val="Reto 4"/>
      <sheetName val="Reto 5"/>
      <sheetName val="Reto 6"/>
      <sheetName val="Reto 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Est"/>
      <sheetName val="18"/>
      <sheetName val="19"/>
      <sheetName val="20"/>
      <sheetName val="21"/>
      <sheetName val="24"/>
      <sheetName val="25"/>
      <sheetName val="26"/>
      <sheetName val="27"/>
      <sheetName val="28"/>
      <sheetName val="2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B2" t="str">
            <v>Italiano</v>
          </cell>
        </row>
      </sheetData>
      <sheetData sheetId="10" refreshError="1"/>
      <sheetData sheetId="11">
        <row r="11">
          <cell r="A11">
            <v>37</v>
          </cell>
          <cell r="B11" t="str">
            <v>12</v>
          </cell>
        </row>
        <row r="12">
          <cell r="A12">
            <v>295</v>
          </cell>
          <cell r="B12" t="str">
            <v>11</v>
          </cell>
        </row>
        <row r="13">
          <cell r="A13">
            <v>53</v>
          </cell>
          <cell r="B13" t="str">
            <v>12</v>
          </cell>
        </row>
        <row r="14">
          <cell r="A14">
            <v>0</v>
          </cell>
          <cell r="B14" t="str">
            <v>11</v>
          </cell>
        </row>
        <row r="15">
          <cell r="A15">
            <v>40</v>
          </cell>
          <cell r="B15" t="str">
            <v>12</v>
          </cell>
        </row>
        <row r="16">
          <cell r="A16">
            <v>31</v>
          </cell>
          <cell r="B16" t="str">
            <v>11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origen"/>
      <sheetName val="Tabla dinamica"/>
    </sheet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origen"/>
      <sheetName val="Tabla dinamica"/>
    </sheetNames>
    <sheetDataSet>
      <sheetData sheetId="0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ias."/>
      <sheetName val="Funciones LogicasSi"/>
      <sheetName val="Sumar. Si"/>
      <sheetName val="Fechas"/>
      <sheetName val="busqueds"/>
      <sheetName val="tablas de datos"/>
      <sheetName val="macro 1"/>
      <sheetName val="Subtotale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8">
          <cell r="A38">
            <v>10247</v>
          </cell>
        </row>
        <row r="39">
          <cell r="A39">
            <v>10249</v>
          </cell>
        </row>
        <row r="40">
          <cell r="A40">
            <v>10250</v>
          </cell>
        </row>
        <row r="41">
          <cell r="A41">
            <v>10251</v>
          </cell>
        </row>
        <row r="42">
          <cell r="A42">
            <v>10252</v>
          </cell>
        </row>
        <row r="43">
          <cell r="A43">
            <v>10253</v>
          </cell>
        </row>
        <row r="44">
          <cell r="A44">
            <v>10254</v>
          </cell>
        </row>
        <row r="45">
          <cell r="A45">
            <v>10255</v>
          </cell>
        </row>
        <row r="46">
          <cell r="A46">
            <v>10256</v>
          </cell>
        </row>
        <row r="47">
          <cell r="A47">
            <v>10257</v>
          </cell>
        </row>
        <row r="48">
          <cell r="A48">
            <v>10258</v>
          </cell>
        </row>
        <row r="49">
          <cell r="A49">
            <v>10259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9"/>
      <sheetName val="10"/>
      <sheetName val="11"/>
      <sheetName val="12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1">
          <cell r="A11">
            <v>1235</v>
          </cell>
          <cell r="B11">
            <v>37</v>
          </cell>
        </row>
        <row r="12">
          <cell r="A12">
            <v>1125</v>
          </cell>
          <cell r="B12">
            <v>295</v>
          </cell>
        </row>
        <row r="13">
          <cell r="A13">
            <v>1234</v>
          </cell>
          <cell r="B13">
            <v>53</v>
          </cell>
        </row>
        <row r="14">
          <cell r="A14">
            <v>1126</v>
          </cell>
          <cell r="B14">
            <v>0</v>
          </cell>
        </row>
        <row r="15">
          <cell r="A15">
            <v>1236</v>
          </cell>
          <cell r="B15">
            <v>40</v>
          </cell>
        </row>
        <row r="16">
          <cell r="A16">
            <v>1124</v>
          </cell>
          <cell r="B16">
            <v>31</v>
          </cell>
        </row>
      </sheetData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9"/>
      <sheetName val="20"/>
      <sheetName val="21"/>
      <sheetName val="22"/>
      <sheetName val="23"/>
      <sheetName val="24"/>
      <sheetName val="25"/>
      <sheetName val="Gráfico1"/>
      <sheetName val="26"/>
      <sheetName val="27"/>
      <sheetName val="28"/>
      <sheetName val="29"/>
      <sheetName val="TD 29"/>
      <sheetName val="3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1">
          <cell r="A11">
            <v>37</v>
          </cell>
          <cell r="B11" t="str">
            <v>12</v>
          </cell>
        </row>
        <row r="12">
          <cell r="A12">
            <v>295</v>
          </cell>
          <cell r="B12" t="str">
            <v>11</v>
          </cell>
        </row>
        <row r="13">
          <cell r="A13">
            <v>53</v>
          </cell>
          <cell r="B13" t="str">
            <v>12</v>
          </cell>
        </row>
        <row r="14">
          <cell r="A14">
            <v>0</v>
          </cell>
          <cell r="B14" t="str">
            <v>11</v>
          </cell>
        </row>
        <row r="15">
          <cell r="A15">
            <v>40</v>
          </cell>
          <cell r="B15" t="str">
            <v>12</v>
          </cell>
        </row>
        <row r="16">
          <cell r="A16">
            <v>31</v>
          </cell>
          <cell r="B16" t="str">
            <v>11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1">
          <cell r="C11" t="str">
            <v>12</v>
          </cell>
        </row>
        <row r="12">
          <cell r="C12" t="str">
            <v>11</v>
          </cell>
        </row>
        <row r="13">
          <cell r="C13" t="str">
            <v>12</v>
          </cell>
        </row>
        <row r="14">
          <cell r="C14" t="str">
            <v>11</v>
          </cell>
        </row>
        <row r="15">
          <cell r="C15" t="str">
            <v>12</v>
          </cell>
        </row>
        <row r="16">
          <cell r="C16" t="str">
            <v>11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"/>
      <sheetName val="5"/>
      <sheetName val="6"/>
      <sheetName val="2"/>
      <sheetName val="3"/>
      <sheetName val="4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Gráfico1"/>
      <sheetName val="Recuperado_Hoja1"/>
      <sheetName val="Gráfico 4"/>
      <sheetName val="19"/>
      <sheetName val="Gráfico3"/>
      <sheetName val="Gráfico 2"/>
      <sheetName val="20"/>
      <sheetName val="Gráfico4"/>
      <sheetName val="21"/>
      <sheetName val="22"/>
      <sheetName val="Gráfico6"/>
      <sheetName val="23"/>
      <sheetName val="24"/>
      <sheetName val="25"/>
      <sheetName val="Recuperado_Hoja2"/>
      <sheetName val="Hoja1"/>
      <sheetName val="29"/>
      <sheetName val="TD 29"/>
      <sheetName val="30"/>
      <sheetName val="Hoja2"/>
      <sheetName val="Gráfico5"/>
      <sheetName val="26"/>
      <sheetName val="27"/>
      <sheetName val="28"/>
      <sheetName val="Gráfico"/>
      <sheetName val="Gráfico2"/>
      <sheetName val="Gráfico 2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1">
          <cell r="B11">
            <v>37</v>
          </cell>
          <cell r="C11" t="str">
            <v>12</v>
          </cell>
        </row>
        <row r="12">
          <cell r="C12" t="str">
            <v>11</v>
          </cell>
        </row>
        <row r="13">
          <cell r="C13" t="str">
            <v>12</v>
          </cell>
        </row>
        <row r="14">
          <cell r="C14" t="str">
            <v>11</v>
          </cell>
        </row>
        <row r="15">
          <cell r="C15" t="str">
            <v>12</v>
          </cell>
        </row>
        <row r="16">
          <cell r="C16" t="str">
            <v>11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Est"/>
      <sheetName val="18"/>
      <sheetName val="19"/>
      <sheetName val="20"/>
      <sheetName val="21"/>
      <sheetName val="24"/>
      <sheetName val="25"/>
      <sheetName val="26"/>
      <sheetName val="27"/>
      <sheetName val="28"/>
      <sheetName val="2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B2" t="str">
            <v>Italiano</v>
          </cell>
        </row>
      </sheetData>
      <sheetData sheetId="10" refreshError="1"/>
      <sheetData sheetId="11">
        <row r="11">
          <cell r="A11">
            <v>37</v>
          </cell>
          <cell r="B11" t="str">
            <v>12</v>
          </cell>
        </row>
        <row r="12">
          <cell r="A12">
            <v>295</v>
          </cell>
          <cell r="B12" t="str">
            <v>11</v>
          </cell>
        </row>
        <row r="13">
          <cell r="A13">
            <v>53</v>
          </cell>
          <cell r="B13" t="str">
            <v>12</v>
          </cell>
        </row>
        <row r="14">
          <cell r="A14">
            <v>0</v>
          </cell>
          <cell r="B14" t="str">
            <v>11</v>
          </cell>
        </row>
        <row r="15">
          <cell r="A15">
            <v>40</v>
          </cell>
          <cell r="B15" t="str">
            <v>12</v>
          </cell>
        </row>
        <row r="16">
          <cell r="A16">
            <v>31</v>
          </cell>
          <cell r="B16" t="str">
            <v>11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349EA-5A8A-470F-986F-7AB2921F5E64}">
  <sheetPr>
    <tabColor theme="5"/>
  </sheetPr>
  <dimension ref="A1:O35"/>
  <sheetViews>
    <sheetView showGridLines="0" tabSelected="1" topLeftCell="G1" zoomScale="90" zoomScaleNormal="90" workbookViewId="0">
      <selection activeCell="K17" sqref="K17"/>
    </sheetView>
  </sheetViews>
  <sheetFormatPr baseColWidth="10" defaultRowHeight="15" x14ac:dyDescent="0.25"/>
  <cols>
    <col min="1" max="1" width="18.7109375" bestFit="1" customWidth="1"/>
    <col min="3" max="3" width="12.5703125" bestFit="1" customWidth="1"/>
    <col min="4" max="4" width="20" bestFit="1" customWidth="1"/>
    <col min="5" max="5" width="26.5703125" bestFit="1" customWidth="1"/>
    <col min="6" max="6" width="20.7109375" bestFit="1" customWidth="1"/>
    <col min="7" max="8" width="19.42578125" bestFit="1" customWidth="1"/>
    <col min="9" max="9" width="15" bestFit="1" customWidth="1"/>
    <col min="10" max="10" width="25.42578125" bestFit="1" customWidth="1"/>
    <col min="11" max="11" width="19.85546875" customWidth="1"/>
    <col min="12" max="12" width="16.7109375" bestFit="1" customWidth="1"/>
    <col min="13" max="13" width="15.85546875" bestFit="1" customWidth="1"/>
    <col min="14" max="14" width="16.7109375" bestFit="1" customWidth="1"/>
    <col min="15" max="15" width="20.5703125" bestFit="1" customWidth="1"/>
  </cols>
  <sheetData>
    <row r="1" spans="1:15" ht="22.5" thickTop="1" thickBot="1" x14ac:dyDescent="0.4">
      <c r="A1" s="1" t="s">
        <v>0</v>
      </c>
      <c r="B1" s="1"/>
      <c r="C1" s="1"/>
      <c r="F1" s="2" t="s">
        <v>1</v>
      </c>
      <c r="G1" s="3"/>
      <c r="H1" s="4"/>
      <c r="J1" s="5" t="s">
        <v>2</v>
      </c>
    </row>
    <row r="2" spans="1:15" ht="22.5" thickTop="1" thickBot="1" x14ac:dyDescent="0.4">
      <c r="A2" s="1"/>
      <c r="B2" s="1"/>
      <c r="C2" s="1"/>
      <c r="F2" s="6" t="s">
        <v>3</v>
      </c>
      <c r="G2" s="7" t="s">
        <v>4</v>
      </c>
      <c r="H2" s="8" t="s">
        <v>5</v>
      </c>
      <c r="J2" s="9"/>
    </row>
    <row r="3" spans="1:15" ht="20.25" thickTop="1" thickBot="1" x14ac:dyDescent="0.35">
      <c r="A3" s="1"/>
      <c r="B3" s="1"/>
      <c r="C3" s="1"/>
      <c r="F3" s="10">
        <v>100000</v>
      </c>
      <c r="G3" s="11">
        <v>0.03</v>
      </c>
      <c r="H3" s="12">
        <v>0.1</v>
      </c>
      <c r="J3" s="13" t="s">
        <v>6</v>
      </c>
      <c r="K3" s="14" t="s">
        <v>7</v>
      </c>
      <c r="L3" s="14" t="s">
        <v>8</v>
      </c>
      <c r="M3" s="14" t="s">
        <v>9</v>
      </c>
      <c r="N3" s="14" t="s">
        <v>10</v>
      </c>
      <c r="O3" s="15" t="s">
        <v>11</v>
      </c>
    </row>
    <row r="4" spans="1:15" ht="20.25" thickTop="1" thickBot="1" x14ac:dyDescent="0.35">
      <c r="A4" s="1"/>
      <c r="B4" s="1"/>
      <c r="C4" s="1"/>
      <c r="F4" s="10">
        <v>150000</v>
      </c>
      <c r="G4" s="11">
        <v>0.04</v>
      </c>
      <c r="H4" s="12">
        <v>0.11</v>
      </c>
      <c r="J4" s="16" t="s">
        <v>12</v>
      </c>
      <c r="K4" s="17">
        <f>SUMIF($B$11:$B$34,J4,$D$11:$D$34)</f>
        <v>134744</v>
      </c>
      <c r="L4" s="17">
        <f>SUMIF($B$11:$B$34,J4,$E$11:$E$34)</f>
        <v>286980</v>
      </c>
      <c r="M4" s="17">
        <f>SUMIF($B$11:$B$34,J4,$F$11:$F$34)</f>
        <v>421724.00000000006</v>
      </c>
      <c r="N4" s="17">
        <f>SUMIF($B$11:$B$34,J4,$G$11:$G$34)</f>
        <v>1847876</v>
      </c>
      <c r="O4" s="18">
        <f>COUNTIF($B$11:$B$34,J4)</f>
        <v>9</v>
      </c>
    </row>
    <row r="5" spans="1:15" ht="20.25" thickTop="1" thickBot="1" x14ac:dyDescent="0.35">
      <c r="A5" s="1"/>
      <c r="B5" s="1"/>
      <c r="C5" s="1"/>
      <c r="F5" s="10">
        <v>200000</v>
      </c>
      <c r="G5" s="11">
        <v>0.05</v>
      </c>
      <c r="H5" s="12">
        <v>0.12000000000000001</v>
      </c>
      <c r="J5" s="19" t="s">
        <v>13</v>
      </c>
      <c r="K5" s="17">
        <f>SUMIF($B$11:$B$34,J5,$D$11:$D$34)</f>
        <v>187839.85</v>
      </c>
      <c r="L5" s="17">
        <f>SUMIF($B$11:$B$34,J5,$E$11:$E$34)</f>
        <v>420323.64</v>
      </c>
      <c r="M5" s="17">
        <f>SUMIF($B$11:$B$34,J5,$F$11:$F$34)</f>
        <v>608163.49</v>
      </c>
      <c r="N5" s="17">
        <f>SUMIF($B$11:$B$34,J5,$G$11:$G$34)</f>
        <v>2807833.51</v>
      </c>
      <c r="O5" s="18">
        <f>COUNTIF($B$11:$B$34,J5)</f>
        <v>15</v>
      </c>
    </row>
    <row r="6" spans="1:15" ht="20.25" thickTop="1" thickBot="1" x14ac:dyDescent="0.35">
      <c r="A6" s="1"/>
      <c r="B6" s="1"/>
      <c r="C6" s="1"/>
      <c r="F6" s="10">
        <v>250000</v>
      </c>
      <c r="G6" s="11">
        <v>0.06</v>
      </c>
      <c r="H6" s="12">
        <v>0.13</v>
      </c>
    </row>
    <row r="7" spans="1:15" ht="20.25" thickTop="1" thickBot="1" x14ac:dyDescent="0.35">
      <c r="A7" s="1"/>
      <c r="B7" s="1"/>
      <c r="C7" s="1"/>
      <c r="F7" s="20">
        <v>300000</v>
      </c>
      <c r="G7" s="21">
        <v>7.0000000000000007E-2</v>
      </c>
      <c r="H7" s="22">
        <v>0.14000000000000001</v>
      </c>
    </row>
    <row r="8" spans="1:15" ht="15.75" thickTop="1" x14ac:dyDescent="0.25"/>
    <row r="9" spans="1:15" ht="15.75" thickBot="1" x14ac:dyDescent="0.3"/>
    <row r="10" spans="1:15" ht="16.5" thickTop="1" thickBot="1" x14ac:dyDescent="0.3">
      <c r="A10" s="13" t="s">
        <v>14</v>
      </c>
      <c r="B10" s="14" t="s">
        <v>15</v>
      </c>
      <c r="C10" s="14" t="s">
        <v>16</v>
      </c>
      <c r="D10" s="14" t="s">
        <v>17</v>
      </c>
      <c r="E10" s="14" t="s">
        <v>18</v>
      </c>
      <c r="F10" s="14" t="s">
        <v>9</v>
      </c>
      <c r="G10" s="15" t="s">
        <v>10</v>
      </c>
    </row>
    <row r="11" spans="1:15" ht="20.25" thickTop="1" thickBot="1" x14ac:dyDescent="0.35">
      <c r="A11" s="16" t="s">
        <v>19</v>
      </c>
      <c r="B11" s="23" t="s">
        <v>12</v>
      </c>
      <c r="C11" s="24">
        <v>300000</v>
      </c>
      <c r="D11" s="25">
        <f>IFERROR(VLOOKUP(C11,$F$3:$G$7,2,1)*C11,0)</f>
        <v>21000.000000000004</v>
      </c>
      <c r="E11" s="25">
        <f>IFERROR(INDEX($F$3:$H$7,MATCH(C11,$F$3:$F$7,1),3)*C11,0)</f>
        <v>42000.000000000007</v>
      </c>
      <c r="F11" s="25">
        <f>D11+E11</f>
        <v>63000.000000000015</v>
      </c>
      <c r="G11" s="26">
        <f>C11-F11</f>
        <v>237000</v>
      </c>
    </row>
    <row r="12" spans="1:15" ht="20.25" thickTop="1" thickBot="1" x14ac:dyDescent="0.35">
      <c r="A12" s="16" t="s">
        <v>20</v>
      </c>
      <c r="B12" s="23" t="s">
        <v>13</v>
      </c>
      <c r="C12" s="24">
        <v>150000</v>
      </c>
      <c r="D12" s="25">
        <f t="shared" ref="D12:D34" si="0">IFERROR(VLOOKUP(C12,$F$3:$G$7,2,1)*C12,0)</f>
        <v>6000</v>
      </c>
      <c r="E12" s="25">
        <f t="shared" ref="E12:E34" si="1">IFERROR(INDEX($F$3:$H$7,MATCH(C12,$F$3:$F$7,1),3)*C12,0)</f>
        <v>16500</v>
      </c>
      <c r="F12" s="25">
        <f t="shared" ref="F12:F34" si="2">D12+E12</f>
        <v>22500</v>
      </c>
      <c r="G12" s="26">
        <f t="shared" ref="G12:G34" si="3">C12-F12</f>
        <v>127500</v>
      </c>
    </row>
    <row r="13" spans="1:15" ht="20.25" thickTop="1" thickBot="1" x14ac:dyDescent="0.35">
      <c r="A13" s="16" t="s">
        <v>21</v>
      </c>
      <c r="B13" s="23" t="s">
        <v>12</v>
      </c>
      <c r="C13" s="24">
        <v>360000</v>
      </c>
      <c r="D13" s="25">
        <f t="shared" si="0"/>
        <v>25200.000000000004</v>
      </c>
      <c r="E13" s="25">
        <f t="shared" si="1"/>
        <v>50400.000000000007</v>
      </c>
      <c r="F13" s="25">
        <f t="shared" si="2"/>
        <v>75600.000000000015</v>
      </c>
      <c r="G13" s="26">
        <f t="shared" si="3"/>
        <v>284400</v>
      </c>
    </row>
    <row r="14" spans="1:15" ht="20.25" thickTop="1" thickBot="1" x14ac:dyDescent="0.35">
      <c r="A14" s="16" t="s">
        <v>22</v>
      </c>
      <c r="B14" s="23" t="s">
        <v>13</v>
      </c>
      <c r="C14" s="24">
        <v>200000</v>
      </c>
      <c r="D14" s="25">
        <f t="shared" si="0"/>
        <v>10000</v>
      </c>
      <c r="E14" s="25">
        <f t="shared" si="1"/>
        <v>24000.000000000004</v>
      </c>
      <c r="F14" s="25">
        <f t="shared" si="2"/>
        <v>34000</v>
      </c>
      <c r="G14" s="26">
        <f t="shared" si="3"/>
        <v>166000</v>
      </c>
    </row>
    <row r="15" spans="1:15" ht="20.25" thickTop="1" thickBot="1" x14ac:dyDescent="0.35">
      <c r="A15" s="16" t="s">
        <v>23</v>
      </c>
      <c r="B15" s="23" t="s">
        <v>12</v>
      </c>
      <c r="C15" s="24">
        <v>150000</v>
      </c>
      <c r="D15" s="25">
        <f t="shared" si="0"/>
        <v>6000</v>
      </c>
      <c r="E15" s="25">
        <f t="shared" si="1"/>
        <v>16500</v>
      </c>
      <c r="F15" s="25">
        <f t="shared" si="2"/>
        <v>22500</v>
      </c>
      <c r="G15" s="26">
        <f t="shared" si="3"/>
        <v>127500</v>
      </c>
    </row>
    <row r="16" spans="1:15" ht="20.25" thickTop="1" thickBot="1" x14ac:dyDescent="0.35">
      <c r="A16" s="16" t="s">
        <v>24</v>
      </c>
      <c r="B16" s="23" t="s">
        <v>13</v>
      </c>
      <c r="C16" s="24">
        <v>305200</v>
      </c>
      <c r="D16" s="25">
        <f t="shared" si="0"/>
        <v>21364.000000000004</v>
      </c>
      <c r="E16" s="25">
        <f t="shared" si="1"/>
        <v>42728.000000000007</v>
      </c>
      <c r="F16" s="25">
        <f t="shared" si="2"/>
        <v>64092.000000000015</v>
      </c>
      <c r="G16" s="26">
        <f t="shared" si="3"/>
        <v>241108</v>
      </c>
    </row>
    <row r="17" spans="1:7" ht="20.25" thickTop="1" thickBot="1" x14ac:dyDescent="0.35">
      <c r="A17" s="16" t="s">
        <v>25</v>
      </c>
      <c r="B17" s="23" t="s">
        <v>12</v>
      </c>
      <c r="C17" s="24">
        <v>285200</v>
      </c>
      <c r="D17" s="25">
        <f t="shared" si="0"/>
        <v>17112</v>
      </c>
      <c r="E17" s="25">
        <f t="shared" si="1"/>
        <v>37076</v>
      </c>
      <c r="F17" s="25">
        <f t="shared" si="2"/>
        <v>54188</v>
      </c>
      <c r="G17" s="26">
        <f t="shared" si="3"/>
        <v>231012</v>
      </c>
    </row>
    <row r="18" spans="1:7" ht="20.25" thickTop="1" thickBot="1" x14ac:dyDescent="0.35">
      <c r="A18" s="16" t="s">
        <v>26</v>
      </c>
      <c r="B18" s="23" t="s">
        <v>13</v>
      </c>
      <c r="C18" s="24">
        <v>255199</v>
      </c>
      <c r="D18" s="25">
        <f t="shared" si="0"/>
        <v>15311.939999999999</v>
      </c>
      <c r="E18" s="25">
        <f t="shared" si="1"/>
        <v>33175.870000000003</v>
      </c>
      <c r="F18" s="25">
        <f t="shared" si="2"/>
        <v>48487.81</v>
      </c>
      <c r="G18" s="26">
        <f t="shared" si="3"/>
        <v>206711.19</v>
      </c>
    </row>
    <row r="19" spans="1:7" ht="20.25" thickTop="1" thickBot="1" x14ac:dyDescent="0.35">
      <c r="A19" s="16" t="s">
        <v>19</v>
      </c>
      <c r="B19" s="23" t="s">
        <v>12</v>
      </c>
      <c r="C19" s="24">
        <v>355200</v>
      </c>
      <c r="D19" s="25">
        <f t="shared" si="0"/>
        <v>24864.000000000004</v>
      </c>
      <c r="E19" s="25">
        <f t="shared" si="1"/>
        <v>49728.000000000007</v>
      </c>
      <c r="F19" s="25">
        <f t="shared" si="2"/>
        <v>74592.000000000015</v>
      </c>
      <c r="G19" s="26">
        <f t="shared" si="3"/>
        <v>280608</v>
      </c>
    </row>
    <row r="20" spans="1:7" ht="20.25" thickTop="1" thickBot="1" x14ac:dyDescent="0.35">
      <c r="A20" s="16" t="s">
        <v>20</v>
      </c>
      <c r="B20" s="23" t="s">
        <v>13</v>
      </c>
      <c r="C20" s="24">
        <v>205200</v>
      </c>
      <c r="D20" s="25">
        <f t="shared" si="0"/>
        <v>10260</v>
      </c>
      <c r="E20" s="25">
        <f t="shared" si="1"/>
        <v>24624.000000000004</v>
      </c>
      <c r="F20" s="25">
        <f t="shared" si="2"/>
        <v>34884</v>
      </c>
      <c r="G20" s="26">
        <f t="shared" si="3"/>
        <v>170316</v>
      </c>
    </row>
    <row r="21" spans="1:7" ht="20.25" thickTop="1" thickBot="1" x14ac:dyDescent="0.35">
      <c r="A21" s="16" t="s">
        <v>21</v>
      </c>
      <c r="B21" s="23" t="s">
        <v>13</v>
      </c>
      <c r="C21" s="24">
        <v>415200</v>
      </c>
      <c r="D21" s="25">
        <f t="shared" si="0"/>
        <v>29064.000000000004</v>
      </c>
      <c r="E21" s="25">
        <f t="shared" si="1"/>
        <v>58128.000000000007</v>
      </c>
      <c r="F21" s="25">
        <f t="shared" si="2"/>
        <v>87192.000000000015</v>
      </c>
      <c r="G21" s="26">
        <f t="shared" si="3"/>
        <v>328008</v>
      </c>
    </row>
    <row r="22" spans="1:7" ht="20.25" thickTop="1" thickBot="1" x14ac:dyDescent="0.35">
      <c r="A22" s="16" t="s">
        <v>22</v>
      </c>
      <c r="B22" s="23" t="s">
        <v>13</v>
      </c>
      <c r="C22" s="24">
        <v>255200</v>
      </c>
      <c r="D22" s="25">
        <f t="shared" si="0"/>
        <v>15312</v>
      </c>
      <c r="E22" s="25">
        <f t="shared" si="1"/>
        <v>33176</v>
      </c>
      <c r="F22" s="25">
        <f t="shared" si="2"/>
        <v>48488</v>
      </c>
      <c r="G22" s="26">
        <f t="shared" si="3"/>
        <v>206712</v>
      </c>
    </row>
    <row r="23" spans="1:7" ht="20.25" thickTop="1" thickBot="1" x14ac:dyDescent="0.35">
      <c r="A23" s="16" t="s">
        <v>23</v>
      </c>
      <c r="B23" s="23" t="s">
        <v>13</v>
      </c>
      <c r="C23" s="24">
        <v>205200</v>
      </c>
      <c r="D23" s="25">
        <f t="shared" si="0"/>
        <v>10260</v>
      </c>
      <c r="E23" s="25">
        <f t="shared" si="1"/>
        <v>24624.000000000004</v>
      </c>
      <c r="F23" s="25">
        <f t="shared" si="2"/>
        <v>34884</v>
      </c>
      <c r="G23" s="26">
        <f t="shared" si="3"/>
        <v>170316</v>
      </c>
    </row>
    <row r="24" spans="1:7" ht="20.25" thickTop="1" thickBot="1" x14ac:dyDescent="0.35">
      <c r="A24" s="16" t="s">
        <v>24</v>
      </c>
      <c r="B24" s="23" t="s">
        <v>13</v>
      </c>
      <c r="C24" s="24">
        <v>305200</v>
      </c>
      <c r="D24" s="25">
        <f t="shared" si="0"/>
        <v>21364.000000000004</v>
      </c>
      <c r="E24" s="25">
        <f t="shared" si="1"/>
        <v>42728.000000000007</v>
      </c>
      <c r="F24" s="25">
        <f t="shared" si="2"/>
        <v>64092.000000000015</v>
      </c>
      <c r="G24" s="26">
        <f t="shared" si="3"/>
        <v>241108</v>
      </c>
    </row>
    <row r="25" spans="1:7" ht="20.25" thickTop="1" thickBot="1" x14ac:dyDescent="0.35">
      <c r="A25" s="16" t="s">
        <v>25</v>
      </c>
      <c r="B25" s="23" t="s">
        <v>13</v>
      </c>
      <c r="C25" s="24">
        <v>285200</v>
      </c>
      <c r="D25" s="25">
        <f t="shared" si="0"/>
        <v>17112</v>
      </c>
      <c r="E25" s="25">
        <f t="shared" si="1"/>
        <v>37076</v>
      </c>
      <c r="F25" s="25">
        <f t="shared" si="2"/>
        <v>54188</v>
      </c>
      <c r="G25" s="26">
        <f t="shared" si="3"/>
        <v>231012</v>
      </c>
    </row>
    <row r="26" spans="1:7" ht="20.25" thickTop="1" thickBot="1" x14ac:dyDescent="0.35">
      <c r="A26" s="16" t="s">
        <v>26</v>
      </c>
      <c r="B26" s="23" t="s">
        <v>13</v>
      </c>
      <c r="C26" s="24">
        <v>255199</v>
      </c>
      <c r="D26" s="25">
        <f t="shared" si="0"/>
        <v>15311.939999999999</v>
      </c>
      <c r="E26" s="25">
        <f t="shared" si="1"/>
        <v>33175.870000000003</v>
      </c>
      <c r="F26" s="25">
        <f t="shared" si="2"/>
        <v>48487.81</v>
      </c>
      <c r="G26" s="26">
        <f t="shared" si="3"/>
        <v>206711.19</v>
      </c>
    </row>
    <row r="27" spans="1:7" ht="20.25" thickTop="1" thickBot="1" x14ac:dyDescent="0.35">
      <c r="A27" s="16" t="s">
        <v>19</v>
      </c>
      <c r="B27" s="23" t="s">
        <v>12</v>
      </c>
      <c r="C27" s="24">
        <v>244800</v>
      </c>
      <c r="D27" s="25">
        <f t="shared" si="0"/>
        <v>12240</v>
      </c>
      <c r="E27" s="25">
        <f t="shared" si="1"/>
        <v>29376.000000000004</v>
      </c>
      <c r="F27" s="25">
        <f t="shared" si="2"/>
        <v>41616</v>
      </c>
      <c r="G27" s="26">
        <f t="shared" si="3"/>
        <v>203184</v>
      </c>
    </row>
    <row r="28" spans="1:7" ht="20.25" thickTop="1" thickBot="1" x14ac:dyDescent="0.35">
      <c r="A28" s="16" t="s">
        <v>20</v>
      </c>
      <c r="B28" s="23" t="s">
        <v>13</v>
      </c>
      <c r="C28" s="24">
        <v>94800</v>
      </c>
      <c r="D28" s="25">
        <f t="shared" si="0"/>
        <v>0</v>
      </c>
      <c r="E28" s="25">
        <f t="shared" si="1"/>
        <v>0</v>
      </c>
      <c r="F28" s="25">
        <f t="shared" si="2"/>
        <v>0</v>
      </c>
      <c r="G28" s="26">
        <f t="shared" si="3"/>
        <v>94800</v>
      </c>
    </row>
    <row r="29" spans="1:7" ht="20.25" thickTop="1" thickBot="1" x14ac:dyDescent="0.35">
      <c r="A29" s="16" t="s">
        <v>21</v>
      </c>
      <c r="B29" s="23" t="s">
        <v>12</v>
      </c>
      <c r="C29" s="24">
        <v>304800</v>
      </c>
      <c r="D29" s="25">
        <f t="shared" si="0"/>
        <v>21336.000000000004</v>
      </c>
      <c r="E29" s="25">
        <f t="shared" si="1"/>
        <v>42672.000000000007</v>
      </c>
      <c r="F29" s="25">
        <f t="shared" si="2"/>
        <v>64008.000000000015</v>
      </c>
      <c r="G29" s="26">
        <f t="shared" si="3"/>
        <v>240792</v>
      </c>
    </row>
    <row r="30" spans="1:7" ht="20.25" thickTop="1" thickBot="1" x14ac:dyDescent="0.35">
      <c r="A30" s="16" t="s">
        <v>22</v>
      </c>
      <c r="B30" s="23" t="s">
        <v>13</v>
      </c>
      <c r="C30" s="24">
        <v>144800</v>
      </c>
      <c r="D30" s="25">
        <f t="shared" si="0"/>
        <v>4344</v>
      </c>
      <c r="E30" s="25">
        <f t="shared" si="1"/>
        <v>14480</v>
      </c>
      <c r="F30" s="25">
        <f t="shared" si="2"/>
        <v>18824</v>
      </c>
      <c r="G30" s="26">
        <f t="shared" si="3"/>
        <v>125976</v>
      </c>
    </row>
    <row r="31" spans="1:7" ht="20.25" thickTop="1" thickBot="1" x14ac:dyDescent="0.35">
      <c r="A31" s="16" t="s">
        <v>23</v>
      </c>
      <c r="B31" s="23" t="s">
        <v>12</v>
      </c>
      <c r="C31" s="24">
        <v>94800</v>
      </c>
      <c r="D31" s="25">
        <f t="shared" si="0"/>
        <v>0</v>
      </c>
      <c r="E31" s="25">
        <f t="shared" si="1"/>
        <v>0</v>
      </c>
      <c r="F31" s="25">
        <f t="shared" si="2"/>
        <v>0</v>
      </c>
      <c r="G31" s="26">
        <f t="shared" si="3"/>
        <v>94800</v>
      </c>
    </row>
    <row r="32" spans="1:7" ht="20.25" thickTop="1" thickBot="1" x14ac:dyDescent="0.35">
      <c r="A32" s="16" t="s">
        <v>24</v>
      </c>
      <c r="B32" s="23" t="s">
        <v>13</v>
      </c>
      <c r="C32" s="24">
        <v>194800</v>
      </c>
      <c r="D32" s="25">
        <f t="shared" si="0"/>
        <v>7792</v>
      </c>
      <c r="E32" s="25">
        <f t="shared" si="1"/>
        <v>21428</v>
      </c>
      <c r="F32" s="25">
        <f t="shared" si="2"/>
        <v>29220</v>
      </c>
      <c r="G32" s="26">
        <f t="shared" si="3"/>
        <v>165580</v>
      </c>
    </row>
    <row r="33" spans="1:7" ht="20.25" thickTop="1" thickBot="1" x14ac:dyDescent="0.35">
      <c r="A33" s="16" t="s">
        <v>25</v>
      </c>
      <c r="B33" s="23" t="s">
        <v>12</v>
      </c>
      <c r="C33" s="24">
        <v>174800</v>
      </c>
      <c r="D33" s="25">
        <f t="shared" si="0"/>
        <v>6992</v>
      </c>
      <c r="E33" s="25">
        <f t="shared" si="1"/>
        <v>19228</v>
      </c>
      <c r="F33" s="25">
        <f t="shared" si="2"/>
        <v>26220</v>
      </c>
      <c r="G33" s="26">
        <f t="shared" si="3"/>
        <v>148580</v>
      </c>
    </row>
    <row r="34" spans="1:7" ht="20.25" thickTop="1" thickBot="1" x14ac:dyDescent="0.35">
      <c r="A34" s="19" t="s">
        <v>26</v>
      </c>
      <c r="B34" s="27" t="s">
        <v>13</v>
      </c>
      <c r="C34" s="28">
        <v>144799</v>
      </c>
      <c r="D34" s="25">
        <f t="shared" si="0"/>
        <v>4343.97</v>
      </c>
      <c r="E34" s="25">
        <f t="shared" si="1"/>
        <v>14479.900000000001</v>
      </c>
      <c r="F34" s="25">
        <f t="shared" si="2"/>
        <v>18823.870000000003</v>
      </c>
      <c r="G34" s="26">
        <f t="shared" si="3"/>
        <v>125975.13</v>
      </c>
    </row>
    <row r="35" spans="1:7" ht="15.75" thickTop="1" x14ac:dyDescent="0.25"/>
  </sheetData>
  <mergeCells count="2">
    <mergeCell ref="A1:C7"/>
    <mergeCell ref="F1:H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Reto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WS95</dc:creator>
  <cp:lastModifiedBy>WS95</cp:lastModifiedBy>
  <dcterms:created xsi:type="dcterms:W3CDTF">2023-09-26T22:48:53Z</dcterms:created>
  <dcterms:modified xsi:type="dcterms:W3CDTF">2023-09-26T22:49:20Z</dcterms:modified>
</cp:coreProperties>
</file>