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bbc4a14dc818fc23/Documentos/IMF/2 DAW/TFG/"/>
    </mc:Choice>
  </mc:AlternateContent>
  <xr:revisionPtr revIDLastSave="3804" documentId="11_AD4D2F04E46CFB4ACB3E20538D10CF98693EDF12" xr6:coauthVersionLast="47" xr6:coauthVersionMax="47" xr10:uidLastSave="{A3BF63E4-F95D-4A23-8377-5381359A16EC}"/>
  <bookViews>
    <workbookView xWindow="-108" yWindow="-108" windowWidth="23256" windowHeight="12576" tabRatio="731" activeTab="3" xr2:uid="{00000000-000D-0000-FFFF-FFFF00000000}"/>
  </bookViews>
  <sheets>
    <sheet name="propuesta-inicial" sheetId="1" r:id="rId1"/>
    <sheet name="horas-empleadas" sheetId="2" r:id="rId2"/>
    <sheet name="gantt-nogroup" sheetId="5" state="hidden" r:id="rId3"/>
    <sheet name="gantt-group" sheetId="3" r:id="rId4"/>
    <sheet name="Diagrama Gantt" sheetId="6" r:id="rId5"/>
    <sheet name="pruebas" sheetId="7" r:id="rId6"/>
    <sheet name="casos-uso" sheetId="8" r:id="rId7"/>
    <sheet name="formacion" sheetId="9" r:id="rId8"/>
  </sheets>
  <definedNames>
    <definedName name="_xlnm._FilterDatabase" localSheetId="3" hidden="1">'gantt-group'!$A$2:$I$49</definedName>
    <definedName name="_xlnm._FilterDatabase" localSheetId="2" hidden="1">'gantt-nogroup'!$A$2:$G$48</definedName>
    <definedName name="_xlnm._FilterDatabase" localSheetId="1" hidden="1">'horas-empleadas'!$A$1:$K$61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2" i="1"/>
  <c r="D22" i="2"/>
  <c r="D58" i="2"/>
  <c r="D57" i="2"/>
  <c r="D59" i="2"/>
  <c r="D60" i="2"/>
  <c r="D56" i="2"/>
  <c r="D22" i="9"/>
  <c r="G48" i="3"/>
  <c r="D48" i="3"/>
  <c r="D5" i="3"/>
  <c r="D30" i="3"/>
  <c r="G30" i="3"/>
  <c r="D4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3" i="3"/>
  <c r="G4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3" i="3"/>
  <c r="H25" i="3"/>
  <c r="H9" i="3"/>
  <c r="G47" i="5"/>
  <c r="F47" i="5"/>
  <c r="G46" i="5"/>
  <c r="F46" i="5"/>
  <c r="G45" i="5"/>
  <c r="F45" i="5"/>
  <c r="G44" i="5"/>
  <c r="F44" i="5"/>
  <c r="G43" i="5"/>
  <c r="G41" i="5"/>
  <c r="G39" i="5"/>
  <c r="F39" i="5"/>
  <c r="G38" i="5"/>
  <c r="F38" i="5"/>
  <c r="G37" i="5"/>
  <c r="F37" i="5"/>
  <c r="G36" i="5"/>
  <c r="F36" i="5"/>
  <c r="G35" i="5"/>
  <c r="F35" i="5"/>
  <c r="G34" i="5"/>
  <c r="F34" i="5"/>
  <c r="G33" i="5"/>
  <c r="F33" i="5"/>
  <c r="G32" i="5"/>
  <c r="F32" i="5"/>
  <c r="G31" i="5"/>
  <c r="F31" i="5"/>
  <c r="G30" i="5"/>
  <c r="F30" i="5"/>
  <c r="G29" i="5"/>
  <c r="F29" i="5"/>
  <c r="G28" i="5"/>
  <c r="F28" i="5"/>
  <c r="G27" i="5"/>
  <c r="F27" i="5"/>
  <c r="G26" i="5"/>
  <c r="F26" i="5"/>
  <c r="F25" i="5"/>
  <c r="G24" i="5"/>
  <c r="F24" i="5"/>
  <c r="G23" i="5"/>
  <c r="F23" i="5"/>
  <c r="F22" i="5"/>
  <c r="G21" i="5"/>
  <c r="F21" i="5"/>
  <c r="G20" i="5"/>
  <c r="F20" i="5"/>
  <c r="G19" i="5"/>
  <c r="F19" i="5"/>
  <c r="G18" i="5"/>
  <c r="F18" i="5"/>
  <c r="G17" i="5"/>
  <c r="F17" i="5"/>
  <c r="G16" i="5"/>
  <c r="F16" i="5"/>
  <c r="G15" i="5"/>
  <c r="F15" i="5"/>
  <c r="F14" i="5"/>
  <c r="G13" i="5"/>
  <c r="F13" i="5"/>
  <c r="G12" i="5"/>
  <c r="F12" i="5"/>
  <c r="G11" i="5"/>
  <c r="F11" i="5"/>
  <c r="G10" i="5"/>
  <c r="F10" i="5"/>
  <c r="F9" i="5"/>
  <c r="F8" i="5"/>
  <c r="F7" i="5"/>
  <c r="G6" i="5"/>
  <c r="F6" i="5"/>
  <c r="F5" i="5"/>
  <c r="F4" i="5"/>
  <c r="F3" i="5"/>
  <c r="D9" i="2"/>
  <c r="D12" i="2"/>
  <c r="D18" i="2"/>
  <c r="D63" i="2"/>
  <c r="D55" i="2"/>
  <c r="D54" i="2"/>
  <c r="D53" i="2"/>
  <c r="D52" i="2"/>
  <c r="D51" i="2"/>
  <c r="D50" i="2"/>
  <c r="D49" i="2"/>
  <c r="D47" i="2"/>
  <c r="D48" i="2"/>
  <c r="D46" i="2"/>
  <c r="D45" i="2"/>
  <c r="D44" i="2"/>
  <c r="D43" i="2"/>
  <c r="D42" i="2"/>
  <c r="D41" i="2"/>
  <c r="D40" i="2"/>
  <c r="D39" i="2"/>
  <c r="D38" i="2"/>
  <c r="D37" i="2"/>
  <c r="D36" i="2"/>
  <c r="D35" i="2"/>
  <c r="D33" i="2"/>
  <c r="D34" i="2"/>
  <c r="D32" i="2"/>
  <c r="D3" i="2"/>
  <c r="D4" i="2"/>
  <c r="D5" i="2"/>
  <c r="D6" i="2"/>
  <c r="D7" i="2"/>
  <c r="D8" i="2"/>
  <c r="D10" i="2"/>
  <c r="D11" i="2"/>
  <c r="D2" i="2"/>
  <c r="D31" i="2"/>
  <c r="D30" i="2"/>
  <c r="D29" i="2"/>
  <c r="D25" i="2"/>
  <c r="D13" i="2"/>
  <c r="D14" i="2"/>
  <c r="D15" i="2"/>
  <c r="D16" i="2"/>
  <c r="D17" i="2"/>
  <c r="D19" i="2"/>
  <c r="D20" i="2"/>
  <c r="D21" i="2"/>
  <c r="D23" i="2"/>
  <c r="D24" i="2"/>
  <c r="D26" i="2"/>
  <c r="D27" i="2"/>
  <c r="D28" i="2"/>
  <c r="D61" i="2" l="1"/>
  <c r="H49" i="3"/>
  <c r="F48" i="5"/>
</calcChain>
</file>

<file path=xl/sharedStrings.xml><?xml version="1.0" encoding="utf-8"?>
<sst xmlns="http://schemas.openxmlformats.org/spreadsheetml/2006/main" count="1050" uniqueCount="417">
  <si>
    <t>Análisis de los datos requeridos. Las necesidades como usuario. Diseño de la interfaz interactiva, elección de colores, elementos visuales.</t>
  </si>
  <si>
    <t>Diseño de la base de datos y relaciones. Elaboración de diagramas ER. Alimentación de tablas con datos iniciales en usuarios, medicamentos y tratamientos médicos.</t>
  </si>
  <si>
    <t>Creación del proyecto con modelo MVC en Eclipse Java.</t>
  </si>
  <si>
    <t>Desarrollo de la conexión con la Base de Datos</t>
  </si>
  <si>
    <t>Desarrollo del login, registro y sesiones.</t>
  </si>
  <si>
    <t>Desarrollo de nuevo tratamiento asociado a un perfil de usuario (insert)</t>
  </si>
  <si>
    <t>Desarrollo de modificación de tratamiento asociado a un perfil de usuario (update)</t>
  </si>
  <si>
    <t>Desarrollo de finalización (drop) de un tratamiento médico</t>
  </si>
  <si>
    <t>Desarrollo de listado de tratamientos, historiales finalizados (select)</t>
  </si>
  <si>
    <t>Desarrollo de nuevos usuarios y perfiles (insert)</t>
  </si>
  <si>
    <t>Desarrollo de métodos de validación de campos</t>
  </si>
  <si>
    <t>Elaboración de documentación memoria</t>
  </si>
  <si>
    <t>Pruebas y test sobre la calidad y la funcionalidad de la aplicación</t>
  </si>
  <si>
    <t xml:space="preserve">Conclusiones, Referencias, documento final FTG </t>
  </si>
  <si>
    <t>PLANIFICACION</t>
  </si>
  <si>
    <t>EJECUCION DEL PROYECTO</t>
  </si>
  <si>
    <t>CIERRE</t>
  </si>
  <si>
    <t>FECHAS DE ENTREGA</t>
  </si>
  <si>
    <t>PROCENTAJE</t>
  </si>
  <si>
    <t>cabecera footer</t>
  </si>
  <si>
    <t>ventana login</t>
  </si>
  <si>
    <t>diseño bd</t>
  </si>
  <si>
    <t>password de 6 caracteres</t>
  </si>
  <si>
    <t>navegacion ventanas de nuevo registro</t>
  </si>
  <si>
    <t>recepcion de datos</t>
  </si>
  <si>
    <t>conexión bd + insercion de nuevos usuarios</t>
  </si>
  <si>
    <t>formulario de login, reestructuracion de clases java</t>
  </si>
  <si>
    <t>reordenacion de servlets validar usuario</t>
  </si>
  <si>
    <t xml:space="preserve">diseño ventana principal </t>
  </si>
  <si>
    <t>min 17</t>
  </si>
  <si>
    <t>inicio de sesion</t>
  </si>
  <si>
    <t>cierre de sesion</t>
  </si>
  <si>
    <t>navegacion ventanas</t>
  </si>
  <si>
    <t>menu de mantenimiento</t>
  </si>
  <si>
    <t>reestra¡ucturacion de tablas</t>
  </si>
  <si>
    <t>video 3, min7</t>
  </si>
  <si>
    <t>min10</t>
  </si>
  <si>
    <t>listar tratamiento y metodo insertar</t>
  </si>
  <si>
    <t>metodo updtate</t>
  </si>
  <si>
    <t>min11</t>
  </si>
  <si>
    <t>metodo insert nuevo usuario</t>
  </si>
  <si>
    <t>forEach min 15</t>
  </si>
  <si>
    <t>insert, update, drop, video 3 min 9</t>
  </si>
  <si>
    <t>muestro los datos de la bd en el html</t>
  </si>
  <si>
    <t>metodo insertar tratamiento</t>
  </si>
  <si>
    <t>select del formulario insert con la lista de medicamentos</t>
  </si>
  <si>
    <t>insertar del tratamiento</t>
  </si>
  <si>
    <t>modificar tratamiento</t>
  </si>
  <si>
    <t>min23</t>
  </si>
  <si>
    <t>min24</t>
  </si>
  <si>
    <t>finalizar tratamiento</t>
  </si>
  <si>
    <t>Añadir campo "duracion" en la tabla y reestructurar el código</t>
  </si>
  <si>
    <t>Listar tratamientos activos asociados a un usuario, no todos los activos</t>
  </si>
  <si>
    <t>completado</t>
  </si>
  <si>
    <t>continuar revisando modificación Controlador línea 122 cuando se intenta modificar el tratamiento asociado a un usuario</t>
  </si>
  <si>
    <t>continuar revisando modificación Controlador línea 86 cuando se intenta modificar el tratamiento asociado a un usuario</t>
  </si>
  <si>
    <t>ventana principal</t>
  </si>
  <si>
    <t>codificar login mdi5()</t>
  </si>
  <si>
    <t>crear campo administrador y navegacion del administrador</t>
  </si>
  <si>
    <t>CRUD del administrador</t>
  </si>
  <si>
    <t>ventana login y registro</t>
  </si>
  <si>
    <t>validaciones de nuevo registro usuario</t>
  </si>
  <si>
    <t>validaciones de nuevos tratamientos</t>
  </si>
  <si>
    <t>validaciones de tratamientos modificados</t>
  </si>
  <si>
    <t>desarrollo de lista de tratamientos finalizados</t>
  </si>
  <si>
    <t>desarrollo tratamientos en curso por horas</t>
  </si>
  <si>
    <t>validacion del registro de nuevo usuario, que el email no este incluido previamente en la db</t>
  </si>
  <si>
    <t>validacion de usuario que no esta registrado</t>
  </si>
  <si>
    <t>desarrollo de tratamientos finalizados</t>
  </si>
  <si>
    <t>DELETE FROM tratamientos WHERE idtratamiento=7</t>
  </si>
  <si>
    <t xml:space="preserve">desarrollar validaciones de nuevos tratamientos </t>
  </si>
  <si>
    <t>convertir campos de tabla "inicio" en String y todas las clases y métodos de Java que estén utilizando el date</t>
  </si>
  <si>
    <t>Utilidades.calcularTratamiento línea 13</t>
  </si>
  <si>
    <t>vista de tratamiento por horas</t>
  </si>
  <si>
    <t>Controlador línea 224</t>
  </si>
  <si>
    <t>modificar el toString del metodo calcularTratamiento()</t>
  </si>
  <si>
    <t>CRUD admin para administrar medicamentos</t>
  </si>
  <si>
    <t>Manual de usuario</t>
  </si>
  <si>
    <t>responsive</t>
  </si>
  <si>
    <t>controlar url de cronomed</t>
  </si>
  <si>
    <t>desarrollar validaciones medicamentos</t>
  </si>
  <si>
    <t>Utilidades.validaTratamiento línea 101</t>
  </si>
  <si>
    <t>Utilidades.validaMedicamento línea 115</t>
  </si>
  <si>
    <t>filtro buscar</t>
  </si>
  <si>
    <t>elaboración memoria</t>
  </si>
  <si>
    <t>TOTAL HORAS</t>
  </si>
  <si>
    <t>modificar el login con la cuenta de correo, metodo para traer todo los datos del usuario con su id, asociar el usuario a la sesion</t>
  </si>
  <si>
    <t>metodo para traer los medicamentos, listar los medicamentos</t>
  </si>
  <si>
    <t>usuarios</t>
  </si>
  <si>
    <t>medicamentos</t>
  </si>
  <si>
    <t>NOMBRE DE LA TAREA</t>
  </si>
  <si>
    <t>DURACION</t>
  </si>
  <si>
    <t>FECHA INICIO</t>
  </si>
  <si>
    <t>FECHA FIN</t>
  </si>
  <si>
    <t>HORAS</t>
  </si>
  <si>
    <t>Interfaz de menú principal de navegación</t>
  </si>
  <si>
    <t>R01</t>
  </si>
  <si>
    <t>Inicio de sesión</t>
  </si>
  <si>
    <t>Requisito</t>
  </si>
  <si>
    <t>Funcionalidad</t>
  </si>
  <si>
    <t>R02</t>
  </si>
  <si>
    <t>Registro de usuario</t>
  </si>
  <si>
    <t>F01</t>
  </si>
  <si>
    <t>R03</t>
  </si>
  <si>
    <t>Cierre de sesión</t>
  </si>
  <si>
    <t>Botón cierre de sesión</t>
  </si>
  <si>
    <t>R04</t>
  </si>
  <si>
    <t>Ventana principal</t>
  </si>
  <si>
    <t>Navegación entre ventanas</t>
  </si>
  <si>
    <t>F02</t>
  </si>
  <si>
    <t>R05</t>
  </si>
  <si>
    <t>Principal</t>
  </si>
  <si>
    <t>Ventana de inicio de sesión</t>
  </si>
  <si>
    <t>Ventana de registro de usuario</t>
  </si>
  <si>
    <t>Ventana de listar medicamentos</t>
  </si>
  <si>
    <t>R06</t>
  </si>
  <si>
    <t>Listar tratamientos asociados al usuario</t>
  </si>
  <si>
    <t>Agregar nuevo tratamiento</t>
  </si>
  <si>
    <t>F03</t>
  </si>
  <si>
    <t>Modificar tratamiento existente</t>
  </si>
  <si>
    <t>F04</t>
  </si>
  <si>
    <t>Finalizar tratamiento</t>
  </si>
  <si>
    <t>F05</t>
  </si>
  <si>
    <t>Validaciones de tratamiento</t>
  </si>
  <si>
    <t>R07</t>
  </si>
  <si>
    <t>Opción Medicamentos</t>
  </si>
  <si>
    <t>Opción Registro tratamiento</t>
  </si>
  <si>
    <t>Opción tratamientos En curso</t>
  </si>
  <si>
    <t>Listar tratamientos por pauta horaria</t>
  </si>
  <si>
    <t>R08</t>
  </si>
  <si>
    <t>Opción Finalizados</t>
  </si>
  <si>
    <t>Eliminar tratamiento</t>
  </si>
  <si>
    <t>R09</t>
  </si>
  <si>
    <t>Principal administrador</t>
  </si>
  <si>
    <t>Ventana principal del administrador</t>
  </si>
  <si>
    <t>R10</t>
  </si>
  <si>
    <t>Mantenimiento de Medicamentos</t>
  </si>
  <si>
    <t>Listar medicamentos disponibles</t>
  </si>
  <si>
    <t>Agregar nuevo medicamento</t>
  </si>
  <si>
    <t>Modificar medicamento existente</t>
  </si>
  <si>
    <t>Eliminar medicamento</t>
  </si>
  <si>
    <t>Buscar medicamentos</t>
  </si>
  <si>
    <t>Filtrar medicamentos</t>
  </si>
  <si>
    <t>Validaciones de medicamento</t>
  </si>
  <si>
    <t>F06</t>
  </si>
  <si>
    <t>Diseñar ventana de inicio de sesión</t>
  </si>
  <si>
    <t>Programar verificación de usuario y contraseña</t>
  </si>
  <si>
    <t>Validaciones de usuario y contraseña</t>
  </si>
  <si>
    <t>Validaciones de registro de usuario</t>
  </si>
  <si>
    <t>Diseño de formulario de registro de usuario</t>
  </si>
  <si>
    <t>Validaciones de formulario inicio de seión</t>
  </si>
  <si>
    <t>Botón de login</t>
  </si>
  <si>
    <t>Botón de registro usuario</t>
  </si>
  <si>
    <t>Programar inseción nuevo usuario en la tabla usuarios</t>
  </si>
  <si>
    <t>Inicio de sesión de usuario</t>
  </si>
  <si>
    <t>Cierre de sesión de usuario</t>
  </si>
  <si>
    <t>Programar el login de usuario con la cuenta de correo y asociarlo a la sesión</t>
  </si>
  <si>
    <t>Programar método para listar los medicamentos</t>
  </si>
  <si>
    <t>Formulario de nuevo tratamiento</t>
  </si>
  <si>
    <t>Diseñar formulario de nuevo tratamiento</t>
  </si>
  <si>
    <t>Programar método listar tratamiento asociado al usuario que tiene sesión</t>
  </si>
  <si>
    <t>Programar inserción de nuevo tratamiento</t>
  </si>
  <si>
    <t>Programar modificación de tratamiento existente</t>
  </si>
  <si>
    <t>Programar finalización de tratamiento</t>
  </si>
  <si>
    <t>Programar validaciones de tratamiento</t>
  </si>
  <si>
    <t>Listar tratamientos finalizados</t>
  </si>
  <si>
    <t>Programar listado de tratamientos finalizados</t>
  </si>
  <si>
    <t>Programar eliminación de tratamiento</t>
  </si>
  <si>
    <t>Programar método de tratamientos con pauta horaria</t>
  </si>
  <si>
    <t>Diseñar vista de tratamiento por horas</t>
  </si>
  <si>
    <t>Diseñar ventana principal del administrador</t>
  </si>
  <si>
    <t>Programar opción modificar medicamento</t>
  </si>
  <si>
    <t>Programar opción listar medicamentos</t>
  </si>
  <si>
    <t>Programar opción agregar nuevo medicamento</t>
  </si>
  <si>
    <t>Programar opción eliminar medicamento</t>
  </si>
  <si>
    <t>Programar botón buscar medicamento</t>
  </si>
  <si>
    <t>Programar validaciones de medicamentos</t>
  </si>
  <si>
    <t>R11</t>
  </si>
  <si>
    <t>Base de Datos</t>
  </si>
  <si>
    <t>Diseño y relación de tablas</t>
  </si>
  <si>
    <t>Diseñar tablas, estructura y diagrama entidad relación</t>
  </si>
  <si>
    <t>Programar botones para navegación entre ventanas</t>
  </si>
  <si>
    <t>REQUISITO</t>
  </si>
  <si>
    <t>FUNCIONALIDAD</t>
  </si>
  <si>
    <t>Programar cierre de sesión de usuario</t>
  </si>
  <si>
    <t>Diseñar el home de la ventana principal del usuario</t>
  </si>
  <si>
    <t>Diseñar ventana principal y navegación del administrador</t>
  </si>
  <si>
    <t>Programar servlet de registro de nuevo usuario</t>
  </si>
  <si>
    <t>Programar servlet para listar los medicamentos</t>
  </si>
  <si>
    <t>Programar servlet para listar tratamientos por usuario</t>
  </si>
  <si>
    <t>Programar servlet para modificar y actualizar tratamiento existente</t>
  </si>
  <si>
    <t>Programar servlet para insertar nuevo tratamiento</t>
  </si>
  <si>
    <t>Programar servlet para finalización de tratamiento</t>
  </si>
  <si>
    <t>Programar servlet para listar tratamientos en curso con pauta horaria</t>
  </si>
  <si>
    <t>Programar servlet de eliminación de tratamiento</t>
  </si>
  <si>
    <t>Programar servlet para agregar nuevo medicamento</t>
  </si>
  <si>
    <t>Programar servlet para modificar y actualizar medicamento</t>
  </si>
  <si>
    <t>Programar servlet para eliminar medicamento</t>
  </si>
  <si>
    <t>Programar servlet para filtrar medicamentos</t>
  </si>
  <si>
    <t>DIAS</t>
  </si>
  <si>
    <t>Desarrollo MVC</t>
  </si>
  <si>
    <t>Desarrollo modelo vista controlar y servlets</t>
  </si>
  <si>
    <t>Desarrollo modelo vista controlador y organización de servlets</t>
  </si>
  <si>
    <t>Validaciones de formulario inicio de sesión</t>
  </si>
  <si>
    <t>Programar método calcular tratamiento con pauta horaria</t>
  </si>
  <si>
    <t>Diseñar ventana de registro de usuario</t>
  </si>
  <si>
    <t>Programar servlet de login</t>
  </si>
  <si>
    <t>T01 - Validaciones de formulario inicio de sesión</t>
  </si>
  <si>
    <t>P01 - Prueba con usuario y password correcto</t>
  </si>
  <si>
    <t>P02 - Prueba con usuario y password incorrecto</t>
  </si>
  <si>
    <t>T01 - Validaciones de registro de usuario</t>
  </si>
  <si>
    <t>P01 - Prueba con nombre de usuario con caracteres no admitidos</t>
  </si>
  <si>
    <t>P02 - Prueba con email incorrecto</t>
  </si>
  <si>
    <t>P03 - Prueba con email ya registrado</t>
  </si>
  <si>
    <t>P04 - Prueba con password menor de 6 caracteres</t>
  </si>
  <si>
    <t>P05 - Prueba con datos vacíos</t>
  </si>
  <si>
    <t>P06 - Prueba de registro con datos correctos</t>
  </si>
  <si>
    <t>Programar login de usuario y asociarlo a la sesión</t>
  </si>
  <si>
    <t>Diseñar ventana de nuevo tratamiento</t>
  </si>
  <si>
    <t>T02 - Programar servlet para listar los medicamentos</t>
  </si>
  <si>
    <t>P01 - Prueba para listar medicamentos</t>
  </si>
  <si>
    <t>Programar método listar tratamiento asociado al usuario con sesión</t>
  </si>
  <si>
    <t>T02 - Programar servlet para listar tratamientos por usuario</t>
  </si>
  <si>
    <t>P01 - Prueba para listar tratamientos del usuario</t>
  </si>
  <si>
    <t>T02 - Programar servlet para insertar nuevo tratamiento</t>
  </si>
  <si>
    <t>P02 - Prueba con número de dosis incorrecta</t>
  </si>
  <si>
    <t>P03 - Prueba con pauta horaria incorrecta</t>
  </si>
  <si>
    <t>P04 - Prueba con duración de tratamiento incorrecto</t>
  </si>
  <si>
    <t>T02 - Programar servlet para modificar y actualizar tratamiento existente</t>
  </si>
  <si>
    <t>P01 - Prueba actualizar sin seleccionar tratamiento previamente</t>
  </si>
  <si>
    <t>T02 - Programar servlet para finalización de tratamiento</t>
  </si>
  <si>
    <t>P01 - Prueba finalización de tratamiento</t>
  </si>
  <si>
    <t>P01 - Prueba agregar tratamiento sin completar formulario</t>
  </si>
  <si>
    <t>T01 - Programar validaciones de tratamiento</t>
  </si>
  <si>
    <t>T03 - Programar servlet para listar tratamientos en curso con pauta horaria</t>
  </si>
  <si>
    <t>P01 - Prueba listar tratamiento con pauta horaria</t>
  </si>
  <si>
    <t>Programar servlet para listar tratamientos finalizados</t>
  </si>
  <si>
    <t>T02 - Programar servlet para listar tratamientos finalizados</t>
  </si>
  <si>
    <t>P01 - Prueba listar tratamientos finalizados</t>
  </si>
  <si>
    <t>T02 - Programar servlet de eliminación de tratamiento</t>
  </si>
  <si>
    <t>P01 - Prueba eliminar tratamiento</t>
  </si>
  <si>
    <t>Programar servlet listar medicamentos</t>
  </si>
  <si>
    <t>T02 - Programar servlet para eliminar medicamento</t>
  </si>
  <si>
    <t>P01 - Prueba eliminar medicamento</t>
  </si>
  <si>
    <t>T02 - Programar servlet para filtrar medicamentos</t>
  </si>
  <si>
    <t>P01 - Prueba filtrar medicamento</t>
  </si>
  <si>
    <t>T01 - Programar validaciones de medicamentos</t>
  </si>
  <si>
    <t>P01 - Prueba con caracteres especiales no admitidos</t>
  </si>
  <si>
    <t>P02 - Prueba agregar medicamento con datos vacíos</t>
  </si>
  <si>
    <t>P03 - Prueba actualizar sin seleccionar medicamento previamente</t>
  </si>
  <si>
    <t>Actor principal</t>
  </si>
  <si>
    <t>Precondiciones</t>
  </si>
  <si>
    <t>Interesados y objetivos</t>
  </si>
  <si>
    <t>Condición final</t>
  </si>
  <si>
    <t>Tablas BD</t>
  </si>
  <si>
    <t>Clases Java</t>
  </si>
  <si>
    <t>Vistas JSP</t>
  </si>
  <si>
    <t>Usuario</t>
  </si>
  <si>
    <t>Descripción</t>
  </si>
  <si>
    <t>Usuario interesado en eliminar un tratamiento médico de su perfil</t>
  </si>
  <si>
    <t xml:space="preserve">El Usuario conectado en la aplicación, podrá eliminar los tratamientos médicos finalizados desde la opción "Finalizados" </t>
  </si>
  <si>
    <t>Usuario registrado y con sesión iniciada, ha pulsado el botón "Eliminar" sobre un tratamiento del listado de tratamientos "Finalizados"</t>
  </si>
  <si>
    <t>El Usuario conectado elimina un tratamiento del historial de tratamientos asociado a su perfil</t>
  </si>
  <si>
    <t>tratamientosfinalizados.jsp</t>
  </si>
  <si>
    <t>Administrador</t>
  </si>
  <si>
    <t>medicamentosadmin.jsp</t>
  </si>
  <si>
    <t>ControladorAdmin.java
MedicamentosDB.java
Medicamentos.java
GestorDB.java</t>
  </si>
  <si>
    <t>CU08</t>
  </si>
  <si>
    <t>Usuario Administrador interesado en filtrar medicamento por su nombre y/o composición</t>
  </si>
  <si>
    <t>El Administrador conectado en la aplicación, podrá buscar un medicamento existente tecleando parte de su nombre</t>
  </si>
  <si>
    <t>Administrador conectado escribe texto y pulsa el botón "Filtrar"</t>
  </si>
  <si>
    <t>Se renderiza el contenido del listado de medicamentos filtrando por el texto indicado</t>
  </si>
  <si>
    <t>Conexión a la BD</t>
  </si>
  <si>
    <t>Programar conexión a la BD</t>
  </si>
  <si>
    <t>Programar conexión a la bd</t>
  </si>
  <si>
    <t>R12</t>
  </si>
  <si>
    <t>Elaboración de la memoria</t>
  </si>
  <si>
    <t>Formación previa</t>
  </si>
  <si>
    <t>INICIO</t>
  </si>
  <si>
    <t>FIN</t>
  </si>
  <si>
    <t>REQ</t>
  </si>
  <si>
    <t>FUN</t>
  </si>
  <si>
    <t>P03 - Prueba con datos vacíos</t>
  </si>
  <si>
    <t>P01 - Prueba de cierre de sesión</t>
  </si>
  <si>
    <t>T01 - Programar cierre de sesión de usuario</t>
  </si>
  <si>
    <t>P01 - Prueba con nombre de paciente con caracteres especiales</t>
  </si>
  <si>
    <t>P05 - Prueba con datos correctos</t>
  </si>
  <si>
    <t>P04 - Prueba agregar medicamento correctamente</t>
  </si>
  <si>
    <t>P05 - Prueba modificar medicamento correctamente</t>
  </si>
  <si>
    <t>revisar desarrollo - elaborar gráficas</t>
  </si>
  <si>
    <t>TOTAL HORAS VIDEOS</t>
  </si>
  <si>
    <t>TOTAL PRACTICAS</t>
  </si>
  <si>
    <t>1h día</t>
  </si>
  <si>
    <t>TOTAL EN HORAS</t>
  </si>
  <si>
    <t>Programar inserción nuevo usuario en la tabla usuarios</t>
  </si>
  <si>
    <t>tiempo</t>
  </si>
  <si>
    <t>inicio</t>
  </si>
  <si>
    <t>fin</t>
  </si>
  <si>
    <t>fecha</t>
  </si>
  <si>
    <t>tarea</t>
  </si>
  <si>
    <r>
      <rPr>
        <strike/>
        <sz val="11"/>
        <color rgb="FF0070C0"/>
        <rFont val="Calibri"/>
        <family val="2"/>
        <scheme val="minor"/>
      </rPr>
      <t>modificacion tabla med,</t>
    </r>
    <r>
      <rPr>
        <sz val="11"/>
        <color theme="1"/>
        <rFont val="Calibri"/>
        <family val="2"/>
        <scheme val="minor"/>
      </rPr>
      <t xml:space="preserve"> diseño del home y opciones</t>
    </r>
  </si>
  <si>
    <t>CU01</t>
  </si>
  <si>
    <t>Login</t>
  </si>
  <si>
    <t>Usuario interesado en acceder a la aplicación para consultar o gestionar un tratamiento médico</t>
  </si>
  <si>
    <t>El usuario accederá a la aplicación en la que podría consultar el listado de medicamentos disponibles, gestionar un tratamiento, consultar los tratamientos que tiene en curso y/o eliminar un tratamiento</t>
  </si>
  <si>
    <t>El usuario debe estar registrado en la aplicación</t>
  </si>
  <si>
    <t xml:space="preserve">Acceso a la aplicación con los datos del usuario que ha iniciado sesión </t>
  </si>
  <si>
    <t>home.jsp</t>
  </si>
  <si>
    <t>index.jsp
home.jsp</t>
  </si>
  <si>
    <t>ValidarAcceso.java
UsuarioDB.java
Usuario.java
GestorDB.java
Controlador.java</t>
  </si>
  <si>
    <t>CU02</t>
  </si>
  <si>
    <t>Registro</t>
  </si>
  <si>
    <t>Usuario interesado en registrarse en la aplicación para iniciar un tratamiento médico</t>
  </si>
  <si>
    <t>Ninguna</t>
  </si>
  <si>
    <t>registro.jsp
index.jsp</t>
  </si>
  <si>
    <t>CU03</t>
  </si>
  <si>
    <t>Consultar Medicamentos</t>
  </si>
  <si>
    <t>Usuario interesado en consultar el listado de medicamentos disponibles en la aplicación</t>
  </si>
  <si>
    <t>El Usuario conectado en la aplicación, podrá acceder al listado de medicamentos registrados en la aplicación para su consulta</t>
  </si>
  <si>
    <t>Usuario registrado y con sesión iniciada</t>
  </si>
  <si>
    <t>El Usuario conectado visualiza un listado ordenado alfabéticamente con el nombre del medicamento y la composición</t>
  </si>
  <si>
    <t>medicamentos.jsp</t>
  </si>
  <si>
    <t>Controlador.java
MedicamentoDB.java
GestorDB.java
Medicamento.java</t>
  </si>
  <si>
    <t>CU04</t>
  </si>
  <si>
    <t>Agregar Tratamiento</t>
  </si>
  <si>
    <t>tratamientosencurso.jsp</t>
  </si>
  <si>
    <t>usuarios
medicamentos
tratamientos</t>
  </si>
  <si>
    <t>Controlador.java
MedicamentoDB.java
TratamientoDB.java
GestorDB.java
Utilidades.java
Medicamento.java
Tratamiento.java</t>
  </si>
  <si>
    <t>CU05</t>
  </si>
  <si>
    <t>Modificar Tratamiento</t>
  </si>
  <si>
    <t>Usuario interesado en modificar un tratamiento existente relacionado a su perfil</t>
  </si>
  <si>
    <t>El Usuario conectado en la aplicación, podrá modificar los datos asociados a un tratamiento médico, desde la opción "Registro".
La secuencia de acciones es:
- Posicionarse sobre un tratamiento médico del listado
- Pulsar el botón "Modificar"
- Modificar los datos en el formulario
- Pulsar el botón "Actualizar"
Tras ello se actualiza la información en el listado de tratamientos</t>
  </si>
  <si>
    <t>Usuario registrado y con sesión iniciada, ha pulsado el botón "Modificar" de un tratamiento médico</t>
  </si>
  <si>
    <t>El Usuario conectado modifica los datos de un tratamiento agregado previamente</t>
  </si>
  <si>
    <t>CU06</t>
  </si>
  <si>
    <t>Finalizar Tratamiento</t>
  </si>
  <si>
    <t>Usuario interesado en finalizar un tratamiento existente relacionado a su perfil</t>
  </si>
  <si>
    <t>Usuario registrado y con sesión iniciada, ha pulsado el botón "Finalizar" un tratamiento médico</t>
  </si>
  <si>
    <t>El Usuario conectado finaliza un tratamiento médico</t>
  </si>
  <si>
    <t>Controlador.java
TratamientoDB.java
GestorDB.java
Tratamiento.java</t>
  </si>
  <si>
    <t>CU07</t>
  </si>
  <si>
    <t>Consultar Tratamientos en Curso</t>
  </si>
  <si>
    <t>Usuario interesado en consultar la frecuencia de administración de un tratamiento médico</t>
  </si>
  <si>
    <t>Usuario registrado y con sesión iniciada, ha pulsado la opción "En Curso" del menú de navegación o card de la ventana principal</t>
  </si>
  <si>
    <t>El Usuario conectado visualiza un listado con los tramos horarios en los que deberá administrar una medicación a un paciente y en qué dosis</t>
  </si>
  <si>
    <t>recetas.jsp</t>
  </si>
  <si>
    <t>Controlador.java
TratamientoDB.java
GestorDB.java
Tratamiento.java
Utilidades.java</t>
  </si>
  <si>
    <t>CU09</t>
  </si>
  <si>
    <t>Cerrar sesión</t>
  </si>
  <si>
    <t>Usuario interesado en cerrar sesión</t>
  </si>
  <si>
    <t xml:space="preserve">El Usuario conectado en la aplicación quiere terminar su sesión y salir de la aplicación </t>
  </si>
  <si>
    <t>Usuario registrado y con sesión iniciada, ha pulsado el botón "Salir" de su perfil</t>
  </si>
  <si>
    <t>Cierre de sesión y vuelta a la ventana de login inicial</t>
  </si>
  <si>
    <t>Controlador.java
GestorDB.java</t>
  </si>
  <si>
    <t>CU10</t>
  </si>
  <si>
    <t>Usuario Administrador interesado en acceder a la aplicación para mantener la tabla medicamentos</t>
  </si>
  <si>
    <t>El Administrador accederá a la aplicación en la que podrá realizar el mantenimiento de la tabla medicamentos</t>
  </si>
  <si>
    <t>Ser usuario Administrador</t>
  </si>
  <si>
    <t xml:space="preserve">Acceso a la aplicación con los datos del Administrador que ha iniciado sesión </t>
  </si>
  <si>
    <t>index.jsp
homeadmin.jsp</t>
  </si>
  <si>
    <t>ValidarAcceso.java
UsuarioDB.java
Usuario.java
GestorDB.java
ControladorAdmin.java</t>
  </si>
  <si>
    <t>Datos de entrada</t>
  </si>
  <si>
    <t>Datos de salida</t>
  </si>
  <si>
    <t>Ninguno</t>
  </si>
  <si>
    <t>Formulario de Login</t>
  </si>
  <si>
    <t>Ventana Home CronoMed</t>
  </si>
  <si>
    <t>El Usuario registrado accederá a la aplicación haciendo Login para confirmar su identificación</t>
  </si>
  <si>
    <t>Usuario registrado en la aplicación</t>
  </si>
  <si>
    <t>El usuario se registrará en la aplicación introduciendo una serie de parámetros para tener acceso a las funcionalidades de la aplicación</t>
  </si>
  <si>
    <t>Formulario de Registro con nombre usuario, email y una password</t>
  </si>
  <si>
    <t>Sesión activa</t>
  </si>
  <si>
    <t>Usuario con sesión iniciada ha clickado en la opción Medicamentos</t>
  </si>
  <si>
    <t>Medicamentos listados</t>
  </si>
  <si>
    <t>Sesión activa. Formulario de nuevo tratamiento</t>
  </si>
  <si>
    <t>Tratamiento registrado en la aplicación</t>
  </si>
  <si>
    <t>Usuario interesado en añadir un nuevo tratamiento para calcular la frecuencia de administración</t>
  </si>
  <si>
    <t>El Usuario conectado en la aplicación, podrá acceder a la opción "Registro" para indicar nombre del paciente, medicamento, dosis, pauta horaria, duración y observaciones del tratamiento médico y crear un nuevo tratamiento tras pulsar el botón "Agregar"</t>
  </si>
  <si>
    <t>El Usuario conectado visualiza el nuevo tratamiento en el listado los tratamientos asociados a su perfil</t>
  </si>
  <si>
    <t>Sesión activa. Formulario actualizar tratamiento</t>
  </si>
  <si>
    <t>Tratamiento modificado en la aplicación</t>
  </si>
  <si>
    <t>Tratamientos en curso listado</t>
  </si>
  <si>
    <t>El Usuario conectado en la aplicación, podrá consultar la frecuencia horaria de los tratamientos médicos que tiene en curso</t>
  </si>
  <si>
    <t>El Usuario conectado en la aplicación, podrá finalizar un tratamiento médico asociado a su perfil, desde la opción "Registro" y pulsando la opción "Finalizar", actualizando la información en los listados de tratamientos, en curso y finalizados</t>
  </si>
  <si>
    <t>Tratamiento eliminado</t>
  </si>
  <si>
    <t>Formulario Login</t>
  </si>
  <si>
    <t>Home Administrador</t>
  </si>
  <si>
    <t>CU11</t>
  </si>
  <si>
    <t>Listar medicamentos</t>
  </si>
  <si>
    <t>Usuario Administrador interesado en consultar contenido de la tabla medicamentos</t>
  </si>
  <si>
    <t xml:space="preserve">El Administrador conectado en la aplicación, podrá consultar el listado completo de medicamentos registrados en la aplicación </t>
  </si>
  <si>
    <t>Administrador con sesión iniciada</t>
  </si>
  <si>
    <t>El Administrador conectado visualiza un listado ordenado alfabéticamente con el nombre del medicamento y la composición</t>
  </si>
  <si>
    <t>Administrador con sesión activa</t>
  </si>
  <si>
    <t>Listado de medicamentos</t>
  </si>
  <si>
    <t>CU12</t>
  </si>
  <si>
    <t>Crear medicamento</t>
  </si>
  <si>
    <t>Administrador conectado pulsa el botón "Agregar"</t>
  </si>
  <si>
    <t>El Administrador conectado y los Usuarios visualizan el nuevo medicamento en el listado de medicamentos</t>
  </si>
  <si>
    <t>ControladorAdmin.java
MedicamentosDB.java
Medicamentos.java
GestorDB.java
Utilidades.java</t>
  </si>
  <si>
    <t>Medicamento creado</t>
  </si>
  <si>
    <t>CU13</t>
  </si>
  <si>
    <t>Modificar medicamento</t>
  </si>
  <si>
    <t>Usuario Administrador interesado en modificar el nombre y/o composición de un medicamento</t>
  </si>
  <si>
    <t>Administrador conectado pulsa el botón "Modificar" en medicamento</t>
  </si>
  <si>
    <t>El Administrador conectado y los Usuarios visualizan la modificación del medicamento en el listado de medicamentos</t>
  </si>
  <si>
    <t>Administrador con sesión activa. Formulario de registro/modificación medicamento</t>
  </si>
  <si>
    <t>Tratamiento modificado</t>
  </si>
  <si>
    <t xml:space="preserve">Usuario Administrador interesado en agregar un nuevo medicamento al listado de medicamentos disponibles </t>
  </si>
  <si>
    <t>El Administrador conectado en la aplicación, podrá agregar un nuevo medicamento indicando nombre y composición para añadirlo al listado de medicamentos disponibles en la aplicación</t>
  </si>
  <si>
    <t>El Administrador conectado en la aplicación, podrá modificar los datos de un medicamento existente con el botón "Actualizar" para renderizar la información de la tabla medicamentos</t>
  </si>
  <si>
    <t>CU14</t>
  </si>
  <si>
    <t>Usuario Administrador interesado en eliminar un medicamento del listado de d¡sponible</t>
  </si>
  <si>
    <t>El Administrador conectado en la aplicación, podrá eliminar un medicamento existente</t>
  </si>
  <si>
    <t>Administrador conectado pulsa el botón "Eliminar" sobre un elemento de la lista de medicamentos</t>
  </si>
  <si>
    <t>El Administrador elimina un medicamento de la tabla principal</t>
  </si>
  <si>
    <t>Medicamento eliminado</t>
  </si>
  <si>
    <t>CU15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</si>
</sst>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d\-mm\-yy;@"/>
    <numFmt numFmtId="165" formatCode="h:mm;@"/>
    <numFmt numFmtId="166" formatCode="[h]:mm:ss;@"/>
    <numFmt numFmtId="167" formatCode="00"/>
    <numFmt numFmtId="168" formatCode="0.0"/>
    <numFmt numFmtId="169" formatCode="[$-F400]h:mm:ss\ AM/PM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rgb="FF0070C0"/>
      <name val="Calibri"/>
      <family val="2"/>
      <scheme val="minor"/>
    </font>
    <font>
      <b/>
      <sz val="10"/>
      <color rgb="FF0070C0"/>
      <name val="Satoshi"/>
      <family val="3"/>
    </font>
    <font>
      <sz val="10"/>
      <color rgb="FF0070C0"/>
      <name val="Satoshi"/>
      <family val="3"/>
    </font>
    <font>
      <sz val="10"/>
      <color theme="1"/>
      <name val="Satoshi"/>
      <family val="3"/>
    </font>
    <font>
      <sz val="10"/>
      <color theme="0" tint="-0.34998626667073579"/>
      <name val="Satoshi"/>
      <family val="3"/>
    </font>
    <font>
      <b/>
      <sz val="8"/>
      <color rgb="FF0070C0"/>
      <name val="Satoshi"/>
      <family val="3"/>
    </font>
    <font>
      <sz val="11"/>
      <color rgb="FF353535"/>
      <name val="Satoshi"/>
      <family val="3"/>
    </font>
    <font>
      <b/>
      <sz val="10"/>
      <color theme="1"/>
      <name val="Satoshi"/>
      <family val="3"/>
    </font>
    <font>
      <sz val="11"/>
      <color rgb="FF000000"/>
      <name val="Satoshi"/>
      <family val="3"/>
    </font>
    <font>
      <b/>
      <sz val="11"/>
      <color rgb="FFFFFFFF"/>
      <name val="Satoshi"/>
      <family val="3"/>
    </font>
    <font>
      <b/>
      <sz val="10"/>
      <color theme="0" tint="-0.34998626667073579"/>
      <name val="Satoshi"/>
      <family val="3"/>
    </font>
    <font>
      <b/>
      <sz val="10"/>
      <color theme="1"/>
      <name val="Calibri"/>
      <family val="2"/>
      <scheme val="minor"/>
    </font>
    <font>
      <b/>
      <sz val="8"/>
      <color rgb="FFC00000"/>
      <name val="Satoshi"/>
      <family val="3"/>
    </font>
    <font>
      <b/>
      <sz val="10"/>
      <color rgb="FFC00000"/>
      <name val="Satoshi"/>
      <family val="3"/>
    </font>
    <font>
      <sz val="10"/>
      <color rgb="FFC00000"/>
      <name val="Satoshi"/>
      <family val="3"/>
    </font>
    <font>
      <sz val="10"/>
      <name val="Satoshi"/>
      <family val="3"/>
    </font>
    <font>
      <b/>
      <sz val="11"/>
      <name val="Calibri"/>
      <family val="2"/>
      <scheme val="minor"/>
    </font>
    <font>
      <b/>
      <sz val="10"/>
      <color rgb="FFFFFFFF"/>
      <name val="Satoshi"/>
      <family val="3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theme="0" tint="-0.34998626667073579"/>
      </right>
      <top style="medium">
        <color indexed="64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indexed="64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indexed="64"/>
      </right>
      <top style="medium">
        <color indexed="64"/>
      </top>
      <bottom style="medium">
        <color theme="0" tint="-0.34998626667073579"/>
      </bottom>
      <diagonal/>
    </border>
    <border>
      <left style="medium">
        <color indexed="64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indexed="64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indexed="64"/>
      </left>
      <right style="medium">
        <color theme="0" tint="-0.34998626667073579"/>
      </right>
      <top style="medium">
        <color theme="0" tint="-0.34998626667073579"/>
      </top>
      <bottom style="medium">
        <color indexed="64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medium">
        <color theme="0" tint="-0.34998626667073579"/>
      </top>
      <bottom style="medium">
        <color indexed="64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indexed="64"/>
      </right>
      <top style="medium">
        <color theme="0" tint="-0.34998626667073579"/>
      </top>
      <bottom style="medium">
        <color theme="0" tint="-0.34998626667073579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justify" vertical="center" wrapText="1"/>
    </xf>
    <xf numFmtId="164" fontId="1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center" vertical="center" textRotation="90" wrapText="1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vertical="center" textRotation="90" wrapText="1"/>
    </xf>
    <xf numFmtId="10" fontId="2" fillId="0" borderId="0" xfId="0" applyNumberFormat="1" applyFont="1" applyAlignment="1">
      <alignment horizontal="center" vertical="center" wrapText="1"/>
    </xf>
    <xf numFmtId="10" fontId="1" fillId="0" borderId="0" xfId="0" applyNumberFormat="1" applyFont="1" applyAlignment="1">
      <alignment horizontal="center" vertical="top" wrapText="1"/>
    </xf>
    <xf numFmtId="0" fontId="4" fillId="0" borderId="0" xfId="0" applyFont="1"/>
    <xf numFmtId="14" fontId="0" fillId="0" borderId="0" xfId="0" applyNumberFormat="1"/>
    <xf numFmtId="0" fontId="5" fillId="0" borderId="0" xfId="1"/>
    <xf numFmtId="165" fontId="0" fillId="0" borderId="0" xfId="0" applyNumberFormat="1" applyAlignment="1">
      <alignment horizontal="right"/>
    </xf>
    <xf numFmtId="165" fontId="6" fillId="0" borderId="0" xfId="0" applyNumberFormat="1" applyFont="1" applyAlignment="1">
      <alignment horizontal="right"/>
    </xf>
    <xf numFmtId="0" fontId="3" fillId="0" borderId="0" xfId="0" applyFont="1" applyAlignment="1">
      <alignment horizontal="center" vertical="center" textRotation="90" wrapText="1"/>
    </xf>
    <xf numFmtId="46" fontId="0" fillId="0" borderId="0" xfId="0" applyNumberFormat="1"/>
    <xf numFmtId="166" fontId="6" fillId="0" borderId="0" xfId="0" applyNumberFormat="1" applyFont="1" applyAlignment="1">
      <alignment horizontal="right"/>
    </xf>
    <xf numFmtId="165" fontId="7" fillId="0" borderId="0" xfId="0" applyNumberFormat="1" applyFont="1" applyAlignment="1">
      <alignment horizontal="right"/>
    </xf>
    <xf numFmtId="14" fontId="8" fillId="0" borderId="0" xfId="0" applyNumberFormat="1" applyFont="1"/>
    <xf numFmtId="165" fontId="8" fillId="0" borderId="0" xfId="0" applyNumberFormat="1" applyFont="1" applyAlignment="1">
      <alignment horizontal="right"/>
    </xf>
    <xf numFmtId="0" fontId="8" fillId="0" borderId="0" xfId="0" applyFont="1"/>
    <xf numFmtId="0" fontId="9" fillId="0" borderId="0" xfId="0" applyFont="1" applyAlignment="1">
      <alignment horizontal="left"/>
    </xf>
    <xf numFmtId="0" fontId="10" fillId="2" borderId="0" xfId="0" applyFont="1" applyFill="1" applyAlignment="1">
      <alignment horizontal="left"/>
    </xf>
    <xf numFmtId="0" fontId="10" fillId="2" borderId="1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168" fontId="13" fillId="0" borderId="0" xfId="0" applyNumberFormat="1" applyFont="1" applyAlignment="1">
      <alignment horizontal="left"/>
    </xf>
    <xf numFmtId="167" fontId="13" fillId="0" borderId="0" xfId="0" applyNumberFormat="1" applyFont="1" applyAlignment="1">
      <alignment horizontal="left"/>
    </xf>
    <xf numFmtId="168" fontId="9" fillId="0" borderId="0" xfId="0" applyNumberFormat="1" applyFont="1" applyAlignment="1">
      <alignment horizontal="left"/>
    </xf>
    <xf numFmtId="165" fontId="9" fillId="0" borderId="0" xfId="0" applyNumberFormat="1" applyFont="1" applyAlignment="1">
      <alignment horizontal="left"/>
    </xf>
    <xf numFmtId="0" fontId="11" fillId="0" borderId="0" xfId="0" applyFont="1" applyAlignment="1">
      <alignment horizontal="left"/>
    </xf>
    <xf numFmtId="165" fontId="12" fillId="0" borderId="0" xfId="0" applyNumberFormat="1" applyFont="1" applyAlignment="1">
      <alignment horizontal="left"/>
    </xf>
    <xf numFmtId="168" fontId="12" fillId="0" borderId="0" xfId="0" applyNumberFormat="1" applyFont="1" applyAlignment="1">
      <alignment horizontal="left"/>
    </xf>
    <xf numFmtId="46" fontId="11" fillId="0" borderId="0" xfId="0" applyNumberFormat="1" applyFont="1" applyAlignment="1">
      <alignment horizontal="left"/>
    </xf>
    <xf numFmtId="166" fontId="12" fillId="0" borderId="0" xfId="0" applyNumberFormat="1" applyFont="1" applyAlignment="1">
      <alignment horizontal="left"/>
    </xf>
    <xf numFmtId="165" fontId="10" fillId="2" borderId="0" xfId="0" applyNumberFormat="1" applyFont="1" applyFill="1" applyAlignment="1">
      <alignment horizontal="left"/>
    </xf>
    <xf numFmtId="168" fontId="10" fillId="2" borderId="0" xfId="0" applyNumberFormat="1" applyFont="1" applyFill="1" applyAlignment="1">
      <alignment horizontal="left"/>
    </xf>
    <xf numFmtId="165" fontId="12" fillId="2" borderId="0" xfId="0" applyNumberFormat="1" applyFont="1" applyFill="1" applyAlignment="1">
      <alignment horizontal="left"/>
    </xf>
    <xf numFmtId="168" fontId="12" fillId="2" borderId="0" xfId="0" applyNumberFormat="1" applyFont="1" applyFill="1" applyAlignment="1">
      <alignment horizontal="left"/>
    </xf>
    <xf numFmtId="0" fontId="11" fillId="2" borderId="0" xfId="0" applyFont="1" applyFill="1" applyAlignment="1">
      <alignment horizontal="left"/>
    </xf>
    <xf numFmtId="165" fontId="12" fillId="2" borderId="1" xfId="0" applyNumberFormat="1" applyFont="1" applyFill="1" applyBorder="1" applyAlignment="1">
      <alignment horizontal="left"/>
    </xf>
    <xf numFmtId="168" fontId="12" fillId="2" borderId="1" xfId="0" applyNumberFormat="1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14" fontId="9" fillId="0" borderId="0" xfId="0" applyNumberFormat="1" applyFont="1" applyAlignment="1">
      <alignment horizontal="left"/>
    </xf>
    <xf numFmtId="14" fontId="13" fillId="0" borderId="0" xfId="0" applyNumberFormat="1" applyFont="1" applyAlignment="1">
      <alignment horizontal="left"/>
    </xf>
    <xf numFmtId="14" fontId="11" fillId="0" borderId="0" xfId="0" applyNumberFormat="1" applyFont="1" applyAlignment="1">
      <alignment horizontal="left"/>
    </xf>
    <xf numFmtId="14" fontId="10" fillId="2" borderId="0" xfId="0" applyNumberFormat="1" applyFont="1" applyFill="1" applyAlignment="1">
      <alignment horizontal="left"/>
    </xf>
    <xf numFmtId="14" fontId="11" fillId="2" borderId="0" xfId="0" applyNumberFormat="1" applyFont="1" applyFill="1" applyAlignment="1">
      <alignment horizontal="left"/>
    </xf>
    <xf numFmtId="14" fontId="10" fillId="2" borderId="1" xfId="0" applyNumberFormat="1" applyFont="1" applyFill="1" applyBorder="1" applyAlignment="1">
      <alignment horizontal="left"/>
    </xf>
    <xf numFmtId="14" fontId="11" fillId="2" borderId="1" xfId="0" applyNumberFormat="1" applyFont="1" applyFill="1" applyBorder="1" applyAlignment="1">
      <alignment horizontal="left"/>
    </xf>
    <xf numFmtId="14" fontId="10" fillId="0" borderId="0" xfId="0" applyNumberFormat="1" applyFont="1" applyAlignment="1">
      <alignment horizontal="left"/>
    </xf>
    <xf numFmtId="2" fontId="11" fillId="0" borderId="0" xfId="0" applyNumberFormat="1" applyFont="1" applyAlignment="1">
      <alignment horizontal="left"/>
    </xf>
    <xf numFmtId="1" fontId="9" fillId="0" borderId="0" xfId="0" applyNumberFormat="1" applyFont="1" applyAlignment="1">
      <alignment horizontal="left"/>
    </xf>
    <xf numFmtId="1" fontId="11" fillId="0" borderId="0" xfId="0" applyNumberFormat="1" applyFont="1" applyAlignment="1">
      <alignment horizontal="left"/>
    </xf>
    <xf numFmtId="0" fontId="14" fillId="0" borderId="0" xfId="0" applyFont="1" applyAlignment="1">
      <alignment horizontal="justify" vertical="center"/>
    </xf>
    <xf numFmtId="0" fontId="14" fillId="0" borderId="0" xfId="0" applyFont="1"/>
    <xf numFmtId="0" fontId="11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1" fillId="0" borderId="0" xfId="0" applyFont="1" applyAlignment="1">
      <alignment vertical="top" wrapText="1"/>
    </xf>
    <xf numFmtId="49" fontId="11" fillId="0" borderId="0" xfId="0" applyNumberFormat="1" applyFont="1" applyAlignment="1">
      <alignment wrapText="1"/>
    </xf>
    <xf numFmtId="168" fontId="18" fillId="0" borderId="0" xfId="0" applyNumberFormat="1" applyFont="1" applyAlignment="1">
      <alignment horizontal="left"/>
    </xf>
    <xf numFmtId="169" fontId="0" fillId="0" borderId="0" xfId="0" applyNumberFormat="1"/>
    <xf numFmtId="169" fontId="11" fillId="0" borderId="0" xfId="0" applyNumberFormat="1" applyFont="1" applyAlignment="1">
      <alignment horizontal="left"/>
    </xf>
    <xf numFmtId="169" fontId="15" fillId="0" borderId="0" xfId="0" applyNumberFormat="1" applyFont="1" applyAlignment="1">
      <alignment horizontal="left"/>
    </xf>
    <xf numFmtId="0" fontId="19" fillId="0" borderId="0" xfId="0" applyFont="1"/>
    <xf numFmtId="0" fontId="20" fillId="0" borderId="0" xfId="0" applyFont="1" applyAlignment="1">
      <alignment horizontal="left"/>
    </xf>
    <xf numFmtId="14" fontId="20" fillId="0" borderId="0" xfId="0" applyNumberFormat="1" applyFont="1" applyAlignment="1">
      <alignment horizontal="left"/>
    </xf>
    <xf numFmtId="1" fontId="20" fillId="0" borderId="0" xfId="0" applyNumberFormat="1" applyFont="1" applyAlignment="1">
      <alignment horizontal="left"/>
    </xf>
    <xf numFmtId="168" fontId="20" fillId="0" borderId="0" xfId="0" applyNumberFormat="1" applyFont="1" applyAlignment="1">
      <alignment horizontal="left"/>
    </xf>
    <xf numFmtId="167" fontId="20" fillId="0" borderId="0" xfId="0" applyNumberFormat="1" applyFont="1" applyAlignment="1">
      <alignment horizontal="left"/>
    </xf>
    <xf numFmtId="0" fontId="21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14" fontId="21" fillId="0" borderId="0" xfId="0" applyNumberFormat="1" applyFont="1" applyAlignment="1">
      <alignment horizontal="left"/>
    </xf>
    <xf numFmtId="0" fontId="10" fillId="0" borderId="0" xfId="0" applyFont="1" applyAlignment="1">
      <alignment horizontal="left" wrapText="1"/>
    </xf>
    <xf numFmtId="0" fontId="23" fillId="0" borderId="0" xfId="0" applyFont="1" applyAlignment="1">
      <alignment horizontal="left"/>
    </xf>
    <xf numFmtId="165" fontId="24" fillId="4" borderId="0" xfId="0" applyNumberFormat="1" applyFont="1" applyFill="1" applyAlignment="1">
      <alignment horizontal="left"/>
    </xf>
    <xf numFmtId="14" fontId="23" fillId="0" borderId="0" xfId="0" applyNumberFormat="1" applyFont="1" applyAlignment="1">
      <alignment horizontal="left"/>
    </xf>
    <xf numFmtId="1" fontId="23" fillId="0" borderId="0" xfId="0" applyNumberFormat="1" applyFont="1" applyAlignment="1">
      <alignment horizontal="left"/>
    </xf>
    <xf numFmtId="168" fontId="23" fillId="0" borderId="0" xfId="0" applyNumberFormat="1" applyFont="1" applyAlignment="1">
      <alignment horizontal="left"/>
    </xf>
    <xf numFmtId="0" fontId="23" fillId="0" borderId="1" xfId="0" applyFont="1" applyBorder="1" applyAlignment="1">
      <alignment horizontal="left"/>
    </xf>
    <xf numFmtId="14" fontId="23" fillId="0" borderId="1" xfId="0" applyNumberFormat="1" applyFont="1" applyBorder="1" applyAlignment="1">
      <alignment horizontal="left"/>
    </xf>
    <xf numFmtId="1" fontId="23" fillId="0" borderId="1" xfId="0" applyNumberFormat="1" applyFont="1" applyBorder="1" applyAlignment="1">
      <alignment horizontal="left"/>
    </xf>
    <xf numFmtId="168" fontId="23" fillId="0" borderId="1" xfId="0" applyNumberFormat="1" applyFont="1" applyBorder="1" applyAlignment="1">
      <alignment horizontal="left"/>
    </xf>
    <xf numFmtId="0" fontId="17" fillId="3" borderId="2" xfId="0" applyFont="1" applyFill="1" applyBorder="1" applyAlignment="1">
      <alignment horizontal="left" vertical="top" wrapText="1"/>
    </xf>
    <xf numFmtId="0" fontId="17" fillId="3" borderId="3" xfId="0" applyFont="1" applyFill="1" applyBorder="1" applyAlignment="1">
      <alignment horizontal="left" vertical="top" wrapText="1"/>
    </xf>
    <xf numFmtId="0" fontId="16" fillId="0" borderId="5" xfId="0" applyFont="1" applyBorder="1" applyAlignment="1">
      <alignment horizontal="left" vertical="top" wrapText="1"/>
    </xf>
    <xf numFmtId="0" fontId="16" fillId="0" borderId="6" xfId="0" applyFont="1" applyBorder="1" applyAlignment="1">
      <alignment horizontal="left" vertical="top" wrapText="1"/>
    </xf>
    <xf numFmtId="0" fontId="16" fillId="0" borderId="5" xfId="0" applyFont="1" applyBorder="1" applyAlignment="1">
      <alignment vertical="top" wrapText="1"/>
    </xf>
    <xf numFmtId="0" fontId="16" fillId="0" borderId="8" xfId="0" applyFont="1" applyBorder="1" applyAlignment="1">
      <alignment vertical="top" wrapText="1"/>
    </xf>
    <xf numFmtId="0" fontId="25" fillId="3" borderId="3" xfId="0" applyFont="1" applyFill="1" applyBorder="1" applyAlignment="1">
      <alignment horizontal="left" vertical="top" wrapText="1"/>
    </xf>
    <xf numFmtId="0" fontId="3" fillId="0" borderId="0" xfId="0" applyFont="1" applyAlignment="1">
      <alignment horizontal="center" vertical="center" textRotation="90" wrapText="1"/>
    </xf>
    <xf numFmtId="0" fontId="16" fillId="0" borderId="11" xfId="0" applyFont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left" vertical="center" wrapText="1"/>
    </xf>
    <xf numFmtId="49" fontId="15" fillId="0" borderId="4" xfId="0" quotePrefix="1" applyNumberFormat="1" applyFont="1" applyBorder="1" applyAlignment="1">
      <alignment horizontal="center" wrapText="1"/>
    </xf>
    <xf numFmtId="49" fontId="15" fillId="0" borderId="7" xfId="0" quotePrefix="1" applyNumberFormat="1" applyFont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'gantt-group'!$H$2</c:f>
              <c:strCache>
                <c:ptCount val="1"/>
                <c:pt idx="0">
                  <c:v>HORAS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'gantt-group'!$D$3:$D$47</c:f>
              <c:strCache>
                <c:ptCount val="45"/>
                <c:pt idx="0">
                  <c:v>R01 F01 Diseñar tablas, estructura y diagrama entidad relación</c:v>
                </c:pt>
                <c:pt idx="1">
                  <c:v>R01 F02 Desarrollo modelo vista controlador y organización de servlets</c:v>
                </c:pt>
                <c:pt idx="2">
                  <c:v>R01 F03 Programar conexión a la bd</c:v>
                </c:pt>
                <c:pt idx="3">
                  <c:v>R05 F01 Diseñar el home de la ventana principal del usuario</c:v>
                </c:pt>
                <c:pt idx="4">
                  <c:v>R02 F01 Diseñar ventana de inicio de sesión</c:v>
                </c:pt>
                <c:pt idx="5">
                  <c:v>R03 F01 Diseñar ventana de registro de usuario</c:v>
                </c:pt>
                <c:pt idx="6">
                  <c:v>R03 F02 Programar servlet de registro de nuevo usuario</c:v>
                </c:pt>
                <c:pt idx="7">
                  <c:v>R03 F02 Programar inserción nuevo usuario en la tabla usuarios</c:v>
                </c:pt>
                <c:pt idx="8">
                  <c:v>R02 F02 Programar verificación de usuario y contraseña</c:v>
                </c:pt>
                <c:pt idx="9">
                  <c:v>R02 F02 Programar servlet de login</c:v>
                </c:pt>
                <c:pt idx="10">
                  <c:v>R04 F01 Programar cierre de sesión de usuario</c:v>
                </c:pt>
                <c:pt idx="11">
                  <c:v>R05 F02 Programar botones para navegación entre ventanas</c:v>
                </c:pt>
                <c:pt idx="12">
                  <c:v>R07 F02 Programar método listar tratamiento asociado al usuario con sesión</c:v>
                </c:pt>
                <c:pt idx="13">
                  <c:v>R07 F02 Programar servlet para listar tratamientos por usuario</c:v>
                </c:pt>
                <c:pt idx="14">
                  <c:v>R07 F04 Programar modificación de tratamiento existente</c:v>
                </c:pt>
                <c:pt idx="15">
                  <c:v>R07 F04 Programar servlet para modificar y actualizar tratamiento existente</c:v>
                </c:pt>
                <c:pt idx="16">
                  <c:v>R07 F03 Programar inserción de nuevo tratamiento</c:v>
                </c:pt>
                <c:pt idx="17">
                  <c:v>R07 F03 Programar servlet para insertar nuevo tratamiento</c:v>
                </c:pt>
                <c:pt idx="18">
                  <c:v>R05 F01 Programar login de usuario y asociarlo a la sesión</c:v>
                </c:pt>
                <c:pt idx="19">
                  <c:v>R06 F01 Programar método para listar los medicamentos</c:v>
                </c:pt>
                <c:pt idx="20">
                  <c:v>R06 F01 Programar servlet para listar los medicamentos</c:v>
                </c:pt>
                <c:pt idx="21">
                  <c:v>R07 F01 Diseñar ventana de nuevo tratamiento</c:v>
                </c:pt>
                <c:pt idx="22">
                  <c:v>R07 F05 Programar finalización de tratamiento</c:v>
                </c:pt>
                <c:pt idx="23">
                  <c:v>R07 F05 Programar servlet para finalización de tratamiento</c:v>
                </c:pt>
                <c:pt idx="24">
                  <c:v>R03 F03 Validaciones de registro de usuario</c:v>
                </c:pt>
                <c:pt idx="25">
                  <c:v>R07 F06 Programar validaciones de tratamiento</c:v>
                </c:pt>
                <c:pt idx="26">
                  <c:v>R09 F01 Programar listado de tratamientos finalizados</c:v>
                </c:pt>
                <c:pt idx="27">
                  <c:v>R09 F01 Programar servlet para listar tratamientos finalizados</c:v>
                </c:pt>
                <c:pt idx="28">
                  <c:v>R02 F03 Validaciones de formulario inicio de sesión</c:v>
                </c:pt>
                <c:pt idx="29">
                  <c:v>R09 F02 Programar eliminación de tratamiento</c:v>
                </c:pt>
                <c:pt idx="30">
                  <c:v>R09 F02 Programar servlet de eliminación de tratamiento</c:v>
                </c:pt>
                <c:pt idx="31">
                  <c:v>R08 F01 Programar método calcular tratamiento con pauta horaria</c:v>
                </c:pt>
                <c:pt idx="32">
                  <c:v>R08 F01 Programar servlet para listar tratamientos en curso con pauta horaria</c:v>
                </c:pt>
                <c:pt idx="33">
                  <c:v>R08 F01 Diseñar vista de tratamiento por horas</c:v>
                </c:pt>
                <c:pt idx="34">
                  <c:v>R10 F01 Diseñar ventana principal y navegación del administrador</c:v>
                </c:pt>
                <c:pt idx="35">
                  <c:v>R11 F01 Programar servlet listar medicamentos</c:v>
                </c:pt>
                <c:pt idx="36">
                  <c:v>R11 F02 Programar opción agregar nuevo medicamento</c:v>
                </c:pt>
                <c:pt idx="37">
                  <c:v>R11 F02 Programar servlet para agregar nuevo medicamento</c:v>
                </c:pt>
                <c:pt idx="38">
                  <c:v>R11 F03 Programar opción modificar medicamento</c:v>
                </c:pt>
                <c:pt idx="39">
                  <c:v>R11 F03 Programar servlet para modificar y actualizar medicamento</c:v>
                </c:pt>
                <c:pt idx="40">
                  <c:v>R11 F04 Programar opción eliminar medicamento</c:v>
                </c:pt>
                <c:pt idx="41">
                  <c:v>R11 F04 Programar servlet para eliminar medicamento</c:v>
                </c:pt>
                <c:pt idx="42">
                  <c:v>R11 F05 Programar botón buscar medicamento</c:v>
                </c:pt>
                <c:pt idx="43">
                  <c:v>R11 F05 Programar servlet para filtrar medicamentos</c:v>
                </c:pt>
                <c:pt idx="44">
                  <c:v>R11 F06 Programar validaciones de medicamentos</c:v>
                </c:pt>
              </c:strCache>
            </c:strRef>
          </c:cat>
          <c:val>
            <c:numRef>
              <c:f>'gantt-group'!$H$3:$H$47</c:f>
              <c:numCache>
                <c:formatCode>0.0</c:formatCode>
                <c:ptCount val="45"/>
                <c:pt idx="0">
                  <c:v>0.8</c:v>
                </c:pt>
                <c:pt idx="1">
                  <c:v>2.2999999999999998</c:v>
                </c:pt>
                <c:pt idx="2">
                  <c:v>1.8</c:v>
                </c:pt>
                <c:pt idx="3">
                  <c:v>2.2999999999999998</c:v>
                </c:pt>
                <c:pt idx="4">
                  <c:v>1.5</c:v>
                </c:pt>
                <c:pt idx="5">
                  <c:v>1.2</c:v>
                </c:pt>
                <c:pt idx="6">
                  <c:v>1.7</c:v>
                </c:pt>
                <c:pt idx="7">
                  <c:v>1.6</c:v>
                </c:pt>
                <c:pt idx="8">
                  <c:v>1.5</c:v>
                </c:pt>
                <c:pt idx="9">
                  <c:v>1.2</c:v>
                </c:pt>
                <c:pt idx="10">
                  <c:v>0.5</c:v>
                </c:pt>
                <c:pt idx="11">
                  <c:v>1</c:v>
                </c:pt>
                <c:pt idx="12">
                  <c:v>1.7</c:v>
                </c:pt>
                <c:pt idx="13">
                  <c:v>1.6</c:v>
                </c:pt>
                <c:pt idx="14">
                  <c:v>1.7</c:v>
                </c:pt>
                <c:pt idx="15">
                  <c:v>1.8</c:v>
                </c:pt>
                <c:pt idx="16">
                  <c:v>1.6</c:v>
                </c:pt>
                <c:pt idx="17">
                  <c:v>1.6</c:v>
                </c:pt>
                <c:pt idx="18">
                  <c:v>1.7</c:v>
                </c:pt>
                <c:pt idx="19">
                  <c:v>0.8</c:v>
                </c:pt>
                <c:pt idx="20">
                  <c:v>0.7</c:v>
                </c:pt>
                <c:pt idx="21">
                  <c:v>1.2</c:v>
                </c:pt>
                <c:pt idx="22">
                  <c:v>0.8</c:v>
                </c:pt>
                <c:pt idx="23">
                  <c:v>0.7</c:v>
                </c:pt>
                <c:pt idx="24">
                  <c:v>1.4</c:v>
                </c:pt>
                <c:pt idx="25">
                  <c:v>2.1</c:v>
                </c:pt>
                <c:pt idx="26">
                  <c:v>0.8</c:v>
                </c:pt>
                <c:pt idx="27">
                  <c:v>0.6</c:v>
                </c:pt>
                <c:pt idx="28">
                  <c:v>0.7</c:v>
                </c:pt>
                <c:pt idx="29">
                  <c:v>0.8</c:v>
                </c:pt>
                <c:pt idx="30">
                  <c:v>0.7</c:v>
                </c:pt>
                <c:pt idx="31">
                  <c:v>3.8</c:v>
                </c:pt>
                <c:pt idx="32">
                  <c:v>3.2</c:v>
                </c:pt>
                <c:pt idx="33">
                  <c:v>1.2</c:v>
                </c:pt>
                <c:pt idx="34">
                  <c:v>2.5</c:v>
                </c:pt>
                <c:pt idx="35">
                  <c:v>0.7</c:v>
                </c:pt>
                <c:pt idx="36">
                  <c:v>1</c:v>
                </c:pt>
                <c:pt idx="37">
                  <c:v>0.7</c:v>
                </c:pt>
                <c:pt idx="38">
                  <c:v>0.9</c:v>
                </c:pt>
                <c:pt idx="39">
                  <c:v>0.6</c:v>
                </c:pt>
                <c:pt idx="40">
                  <c:v>0.8</c:v>
                </c:pt>
                <c:pt idx="41">
                  <c:v>0.7</c:v>
                </c:pt>
                <c:pt idx="42">
                  <c:v>0.7</c:v>
                </c:pt>
                <c:pt idx="43">
                  <c:v>1.3</c:v>
                </c:pt>
                <c:pt idx="44">
                  <c:v>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87-4229-BAF3-C90A36829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12902207"/>
        <c:axId val="1012902687"/>
      </c:barChart>
      <c:catAx>
        <c:axId val="1012902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12902687"/>
        <c:crosses val="autoZero"/>
        <c:auto val="1"/>
        <c:lblAlgn val="ctr"/>
        <c:lblOffset val="100"/>
        <c:noMultiLvlLbl val="0"/>
      </c:catAx>
      <c:valAx>
        <c:axId val="1012902687"/>
        <c:scaling>
          <c:orientation val="minMax"/>
          <c:max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12902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'gantt-group'!$D$3:$D$48</c:f>
              <c:strCache>
                <c:ptCount val="46"/>
                <c:pt idx="0">
                  <c:v>R01 F01 Diseñar tablas, estructura y diagrama entidad relación</c:v>
                </c:pt>
                <c:pt idx="1">
                  <c:v>R01 F02 Desarrollo modelo vista controlador y organización de servlets</c:v>
                </c:pt>
                <c:pt idx="2">
                  <c:v>R01 F03 Programar conexión a la bd</c:v>
                </c:pt>
                <c:pt idx="3">
                  <c:v>R05 F01 Diseñar el home de la ventana principal del usuario</c:v>
                </c:pt>
                <c:pt idx="4">
                  <c:v>R02 F01 Diseñar ventana de inicio de sesión</c:v>
                </c:pt>
                <c:pt idx="5">
                  <c:v>R03 F01 Diseñar ventana de registro de usuario</c:v>
                </c:pt>
                <c:pt idx="6">
                  <c:v>R03 F02 Programar servlet de registro de nuevo usuario</c:v>
                </c:pt>
                <c:pt idx="7">
                  <c:v>R03 F02 Programar inserción nuevo usuario en la tabla usuarios</c:v>
                </c:pt>
                <c:pt idx="8">
                  <c:v>R02 F02 Programar verificación de usuario y contraseña</c:v>
                </c:pt>
                <c:pt idx="9">
                  <c:v>R02 F02 Programar servlet de login</c:v>
                </c:pt>
                <c:pt idx="10">
                  <c:v>R04 F01 Programar cierre de sesión de usuario</c:v>
                </c:pt>
                <c:pt idx="11">
                  <c:v>R05 F02 Programar botones para navegación entre ventanas</c:v>
                </c:pt>
                <c:pt idx="12">
                  <c:v>R07 F02 Programar método listar tratamiento asociado al usuario con sesión</c:v>
                </c:pt>
                <c:pt idx="13">
                  <c:v>R07 F02 Programar servlet para listar tratamientos por usuario</c:v>
                </c:pt>
                <c:pt idx="14">
                  <c:v>R07 F04 Programar modificación de tratamiento existente</c:v>
                </c:pt>
                <c:pt idx="15">
                  <c:v>R07 F04 Programar servlet para modificar y actualizar tratamiento existente</c:v>
                </c:pt>
                <c:pt idx="16">
                  <c:v>R07 F03 Programar inserción de nuevo tratamiento</c:v>
                </c:pt>
                <c:pt idx="17">
                  <c:v>R07 F03 Programar servlet para insertar nuevo tratamiento</c:v>
                </c:pt>
                <c:pt idx="18">
                  <c:v>R05 F01 Programar login de usuario y asociarlo a la sesión</c:v>
                </c:pt>
                <c:pt idx="19">
                  <c:v>R06 F01 Programar método para listar los medicamentos</c:v>
                </c:pt>
                <c:pt idx="20">
                  <c:v>R06 F01 Programar servlet para listar los medicamentos</c:v>
                </c:pt>
                <c:pt idx="21">
                  <c:v>R07 F01 Diseñar ventana de nuevo tratamiento</c:v>
                </c:pt>
                <c:pt idx="22">
                  <c:v>R07 F05 Programar finalización de tratamiento</c:v>
                </c:pt>
                <c:pt idx="23">
                  <c:v>R07 F05 Programar servlet para finalización de tratamiento</c:v>
                </c:pt>
                <c:pt idx="24">
                  <c:v>R03 F03 Validaciones de registro de usuario</c:v>
                </c:pt>
                <c:pt idx="25">
                  <c:v>R07 F06 Programar validaciones de tratamiento</c:v>
                </c:pt>
                <c:pt idx="26">
                  <c:v>R09 F01 Programar listado de tratamientos finalizados</c:v>
                </c:pt>
                <c:pt idx="27">
                  <c:v>R09 F01 Programar servlet para listar tratamientos finalizados</c:v>
                </c:pt>
                <c:pt idx="28">
                  <c:v>R02 F03 Validaciones de formulario inicio de sesión</c:v>
                </c:pt>
                <c:pt idx="29">
                  <c:v>R09 F02 Programar eliminación de tratamiento</c:v>
                </c:pt>
                <c:pt idx="30">
                  <c:v>R09 F02 Programar servlet de eliminación de tratamiento</c:v>
                </c:pt>
                <c:pt idx="31">
                  <c:v>R08 F01 Programar método calcular tratamiento con pauta horaria</c:v>
                </c:pt>
                <c:pt idx="32">
                  <c:v>R08 F01 Programar servlet para listar tratamientos en curso con pauta horaria</c:v>
                </c:pt>
                <c:pt idx="33">
                  <c:v>R08 F01 Diseñar vista de tratamiento por horas</c:v>
                </c:pt>
                <c:pt idx="34">
                  <c:v>R10 F01 Diseñar ventana principal y navegación del administrador</c:v>
                </c:pt>
                <c:pt idx="35">
                  <c:v>R11 F01 Programar servlet listar medicamentos</c:v>
                </c:pt>
                <c:pt idx="36">
                  <c:v>R11 F02 Programar opción agregar nuevo medicamento</c:v>
                </c:pt>
                <c:pt idx="37">
                  <c:v>R11 F02 Programar servlet para agregar nuevo medicamento</c:v>
                </c:pt>
                <c:pt idx="38">
                  <c:v>R11 F03 Programar opción modificar medicamento</c:v>
                </c:pt>
                <c:pt idx="39">
                  <c:v>R11 F03 Programar servlet para modificar y actualizar medicamento</c:v>
                </c:pt>
                <c:pt idx="40">
                  <c:v>R11 F04 Programar opción eliminar medicamento</c:v>
                </c:pt>
                <c:pt idx="41">
                  <c:v>R11 F04 Programar servlet para eliminar medicamento</c:v>
                </c:pt>
                <c:pt idx="42">
                  <c:v>R11 F05 Programar botón buscar medicamento</c:v>
                </c:pt>
                <c:pt idx="43">
                  <c:v>R11 F05 Programar servlet para filtrar medicamentos</c:v>
                </c:pt>
                <c:pt idx="44">
                  <c:v>R11 F06 Programar validaciones de medicamentos</c:v>
                </c:pt>
                <c:pt idx="45">
                  <c:v>R12 F01 Elaboración de la memoria</c:v>
                </c:pt>
              </c:strCache>
            </c:strRef>
          </c:cat>
          <c:val>
            <c:numRef>
              <c:f>'gantt-group'!$E$3:$E$48</c:f>
              <c:numCache>
                <c:formatCode>m/d/yyyy</c:formatCode>
                <c:ptCount val="46"/>
                <c:pt idx="0">
                  <c:v>45016</c:v>
                </c:pt>
                <c:pt idx="1">
                  <c:v>45016</c:v>
                </c:pt>
                <c:pt idx="2">
                  <c:v>45019</c:v>
                </c:pt>
                <c:pt idx="3">
                  <c:v>45016</c:v>
                </c:pt>
                <c:pt idx="4">
                  <c:v>45016</c:v>
                </c:pt>
                <c:pt idx="5">
                  <c:v>45019</c:v>
                </c:pt>
                <c:pt idx="6">
                  <c:v>45019</c:v>
                </c:pt>
                <c:pt idx="7">
                  <c:v>45020</c:v>
                </c:pt>
                <c:pt idx="8">
                  <c:v>45019</c:v>
                </c:pt>
                <c:pt idx="9">
                  <c:v>45019</c:v>
                </c:pt>
                <c:pt idx="10">
                  <c:v>45020</c:v>
                </c:pt>
                <c:pt idx="11">
                  <c:v>45021</c:v>
                </c:pt>
                <c:pt idx="12">
                  <c:v>45021</c:v>
                </c:pt>
                <c:pt idx="13">
                  <c:v>45023</c:v>
                </c:pt>
                <c:pt idx="14">
                  <c:v>45021</c:v>
                </c:pt>
                <c:pt idx="15">
                  <c:v>45024</c:v>
                </c:pt>
                <c:pt idx="16">
                  <c:v>45024</c:v>
                </c:pt>
                <c:pt idx="17">
                  <c:v>45025</c:v>
                </c:pt>
                <c:pt idx="18">
                  <c:v>45025</c:v>
                </c:pt>
                <c:pt idx="19">
                  <c:v>45025</c:v>
                </c:pt>
                <c:pt idx="20">
                  <c:v>45025</c:v>
                </c:pt>
                <c:pt idx="21">
                  <c:v>45025</c:v>
                </c:pt>
                <c:pt idx="22">
                  <c:v>45027</c:v>
                </c:pt>
                <c:pt idx="23">
                  <c:v>45027</c:v>
                </c:pt>
                <c:pt idx="24">
                  <c:v>45033</c:v>
                </c:pt>
                <c:pt idx="25">
                  <c:v>45036</c:v>
                </c:pt>
                <c:pt idx="26">
                  <c:v>45037</c:v>
                </c:pt>
                <c:pt idx="27">
                  <c:v>45037</c:v>
                </c:pt>
                <c:pt idx="28">
                  <c:v>45038</c:v>
                </c:pt>
                <c:pt idx="29">
                  <c:v>45038</c:v>
                </c:pt>
                <c:pt idx="30">
                  <c:v>45038</c:v>
                </c:pt>
                <c:pt idx="31">
                  <c:v>45038</c:v>
                </c:pt>
                <c:pt idx="32">
                  <c:v>45039</c:v>
                </c:pt>
                <c:pt idx="33">
                  <c:v>45039</c:v>
                </c:pt>
                <c:pt idx="34">
                  <c:v>45045</c:v>
                </c:pt>
                <c:pt idx="35">
                  <c:v>45046</c:v>
                </c:pt>
                <c:pt idx="36">
                  <c:v>45046</c:v>
                </c:pt>
                <c:pt idx="37">
                  <c:v>45046</c:v>
                </c:pt>
                <c:pt idx="38">
                  <c:v>45047</c:v>
                </c:pt>
                <c:pt idx="39">
                  <c:v>45047</c:v>
                </c:pt>
                <c:pt idx="40">
                  <c:v>45047</c:v>
                </c:pt>
                <c:pt idx="41">
                  <c:v>45047</c:v>
                </c:pt>
                <c:pt idx="42">
                  <c:v>45047</c:v>
                </c:pt>
                <c:pt idx="43">
                  <c:v>45047</c:v>
                </c:pt>
                <c:pt idx="44">
                  <c:v>45051</c:v>
                </c:pt>
                <c:pt idx="45">
                  <c:v>45052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DF-447F-9EB2-1B0E9C2FE581}"/>
            </c:ext>
          </c:extLst>
        </c:ser>
        <c:ser>
          <c:idx val="1"/>
          <c:order val="1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'gantt-group'!$D$3:$D$48</c:f>
              <c:strCache>
                <c:ptCount val="46"/>
                <c:pt idx="0">
                  <c:v>R01 F01 Diseñar tablas, estructura y diagrama entidad relación</c:v>
                </c:pt>
                <c:pt idx="1">
                  <c:v>R01 F02 Desarrollo modelo vista controlador y organización de servlets</c:v>
                </c:pt>
                <c:pt idx="2">
                  <c:v>R01 F03 Programar conexión a la bd</c:v>
                </c:pt>
                <c:pt idx="3">
                  <c:v>R05 F01 Diseñar el home de la ventana principal del usuario</c:v>
                </c:pt>
                <c:pt idx="4">
                  <c:v>R02 F01 Diseñar ventana de inicio de sesión</c:v>
                </c:pt>
                <c:pt idx="5">
                  <c:v>R03 F01 Diseñar ventana de registro de usuario</c:v>
                </c:pt>
                <c:pt idx="6">
                  <c:v>R03 F02 Programar servlet de registro de nuevo usuario</c:v>
                </c:pt>
                <c:pt idx="7">
                  <c:v>R03 F02 Programar inserción nuevo usuario en la tabla usuarios</c:v>
                </c:pt>
                <c:pt idx="8">
                  <c:v>R02 F02 Programar verificación de usuario y contraseña</c:v>
                </c:pt>
                <c:pt idx="9">
                  <c:v>R02 F02 Programar servlet de login</c:v>
                </c:pt>
                <c:pt idx="10">
                  <c:v>R04 F01 Programar cierre de sesión de usuario</c:v>
                </c:pt>
                <c:pt idx="11">
                  <c:v>R05 F02 Programar botones para navegación entre ventanas</c:v>
                </c:pt>
                <c:pt idx="12">
                  <c:v>R07 F02 Programar método listar tratamiento asociado al usuario con sesión</c:v>
                </c:pt>
                <c:pt idx="13">
                  <c:v>R07 F02 Programar servlet para listar tratamientos por usuario</c:v>
                </c:pt>
                <c:pt idx="14">
                  <c:v>R07 F04 Programar modificación de tratamiento existente</c:v>
                </c:pt>
                <c:pt idx="15">
                  <c:v>R07 F04 Programar servlet para modificar y actualizar tratamiento existente</c:v>
                </c:pt>
                <c:pt idx="16">
                  <c:v>R07 F03 Programar inserción de nuevo tratamiento</c:v>
                </c:pt>
                <c:pt idx="17">
                  <c:v>R07 F03 Programar servlet para insertar nuevo tratamiento</c:v>
                </c:pt>
                <c:pt idx="18">
                  <c:v>R05 F01 Programar login de usuario y asociarlo a la sesión</c:v>
                </c:pt>
                <c:pt idx="19">
                  <c:v>R06 F01 Programar método para listar los medicamentos</c:v>
                </c:pt>
                <c:pt idx="20">
                  <c:v>R06 F01 Programar servlet para listar los medicamentos</c:v>
                </c:pt>
                <c:pt idx="21">
                  <c:v>R07 F01 Diseñar ventana de nuevo tratamiento</c:v>
                </c:pt>
                <c:pt idx="22">
                  <c:v>R07 F05 Programar finalización de tratamiento</c:v>
                </c:pt>
                <c:pt idx="23">
                  <c:v>R07 F05 Programar servlet para finalización de tratamiento</c:v>
                </c:pt>
                <c:pt idx="24">
                  <c:v>R03 F03 Validaciones de registro de usuario</c:v>
                </c:pt>
                <c:pt idx="25">
                  <c:v>R07 F06 Programar validaciones de tratamiento</c:v>
                </c:pt>
                <c:pt idx="26">
                  <c:v>R09 F01 Programar listado de tratamientos finalizados</c:v>
                </c:pt>
                <c:pt idx="27">
                  <c:v>R09 F01 Programar servlet para listar tratamientos finalizados</c:v>
                </c:pt>
                <c:pt idx="28">
                  <c:v>R02 F03 Validaciones de formulario inicio de sesión</c:v>
                </c:pt>
                <c:pt idx="29">
                  <c:v>R09 F02 Programar eliminación de tratamiento</c:v>
                </c:pt>
                <c:pt idx="30">
                  <c:v>R09 F02 Programar servlet de eliminación de tratamiento</c:v>
                </c:pt>
                <c:pt idx="31">
                  <c:v>R08 F01 Programar método calcular tratamiento con pauta horaria</c:v>
                </c:pt>
                <c:pt idx="32">
                  <c:v>R08 F01 Programar servlet para listar tratamientos en curso con pauta horaria</c:v>
                </c:pt>
                <c:pt idx="33">
                  <c:v>R08 F01 Diseñar vista de tratamiento por horas</c:v>
                </c:pt>
                <c:pt idx="34">
                  <c:v>R10 F01 Diseñar ventana principal y navegación del administrador</c:v>
                </c:pt>
                <c:pt idx="35">
                  <c:v>R11 F01 Programar servlet listar medicamentos</c:v>
                </c:pt>
                <c:pt idx="36">
                  <c:v>R11 F02 Programar opción agregar nuevo medicamento</c:v>
                </c:pt>
                <c:pt idx="37">
                  <c:v>R11 F02 Programar servlet para agregar nuevo medicamento</c:v>
                </c:pt>
                <c:pt idx="38">
                  <c:v>R11 F03 Programar opción modificar medicamento</c:v>
                </c:pt>
                <c:pt idx="39">
                  <c:v>R11 F03 Programar servlet para modificar y actualizar medicamento</c:v>
                </c:pt>
                <c:pt idx="40">
                  <c:v>R11 F04 Programar opción eliminar medicamento</c:v>
                </c:pt>
                <c:pt idx="41">
                  <c:v>R11 F04 Programar servlet para eliminar medicamento</c:v>
                </c:pt>
                <c:pt idx="42">
                  <c:v>R11 F05 Programar botón buscar medicamento</c:v>
                </c:pt>
                <c:pt idx="43">
                  <c:v>R11 F05 Programar servlet para filtrar medicamentos</c:v>
                </c:pt>
                <c:pt idx="44">
                  <c:v>R11 F06 Programar validaciones de medicamentos</c:v>
                </c:pt>
                <c:pt idx="45">
                  <c:v>R12 F01 Elaboración de la memoria</c:v>
                </c:pt>
              </c:strCache>
            </c:strRef>
          </c:cat>
          <c:val>
            <c:numRef>
              <c:f>'gantt-group'!$G$3:$G$48</c:f>
              <c:numCache>
                <c:formatCode>0</c:formatCode>
                <c:ptCount val="46"/>
                <c:pt idx="0">
                  <c:v>1</c:v>
                </c:pt>
                <c:pt idx="1">
                  <c:v>4</c:v>
                </c:pt>
                <c:pt idx="2">
                  <c:v>1</c:v>
                </c:pt>
                <c:pt idx="3">
                  <c:v>6</c:v>
                </c:pt>
                <c:pt idx="4">
                  <c:v>5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3</c:v>
                </c:pt>
                <c:pt idx="13">
                  <c:v>6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5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3</c:v>
                </c:pt>
                <c:pt idx="33">
                  <c:v>3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3</c:v>
                </c:pt>
                <c:pt idx="43">
                  <c:v>3</c:v>
                </c:pt>
                <c:pt idx="44">
                  <c:v>2</c:v>
                </c:pt>
                <c:pt idx="45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DF-447F-9EB2-1B0E9C2FE5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41429056"/>
        <c:axId val="741431936"/>
      </c:barChart>
      <c:catAx>
        <c:axId val="741429056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t" anchorCtr="0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atoshi" pitchFamily="50" charset="0"/>
                <a:ea typeface="+mn-ea"/>
                <a:cs typeface="+mn-cs"/>
              </a:defRPr>
            </a:pPr>
            <a:endParaRPr lang="es-ES"/>
          </a:p>
        </c:txPr>
        <c:crossAx val="741431936"/>
        <c:crosses val="autoZero"/>
        <c:auto val="1"/>
        <c:lblAlgn val="ctr"/>
        <c:lblOffset val="100"/>
        <c:noMultiLvlLbl val="0"/>
      </c:catAx>
      <c:valAx>
        <c:axId val="741431936"/>
        <c:scaling>
          <c:orientation val="minMax"/>
          <c:max val="45065"/>
          <c:min val="45016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none"/>
        <c:minorTickMark val="none"/>
        <c:tickLblPos val="nextTo"/>
        <c:spPr>
          <a:noFill/>
          <a:ln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1429056"/>
        <c:crosses val="autoZero"/>
        <c:crossBetween val="between"/>
        <c:majorUnit val="5"/>
        <c:min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75000"/>
          <a:alpha val="9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99E6092-E253-44C6-AC6E-3127444FE4B0}">
  <sheetPr/>
  <sheetViews>
    <sheetView zoomScale="8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758190</xdr:colOff>
      <xdr:row>3</xdr:row>
      <xdr:rowOff>160026</xdr:rowOff>
    </xdr:from>
    <xdr:to>
      <xdr:col>21</xdr:col>
      <xdr:colOff>335280</xdr:colOff>
      <xdr:row>42</xdr:row>
      <xdr:rowOff>45720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AF211642-AB23-696E-A64F-9852016FB5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579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C6A8810-9B3A-7589-BD03-29C29A072A2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495300</xdr:colOff>
      <xdr:row>0</xdr:row>
      <xdr:rowOff>144780</xdr:rowOff>
    </xdr:from>
    <xdr:to>
      <xdr:col>7</xdr:col>
      <xdr:colOff>692785</xdr:colOff>
      <xdr:row>14</xdr:row>
      <xdr:rowOff>372208</xdr:rowOff>
    </xdr:to>
    <xdr:pic>
      <xdr:nvPicPr>
        <xdr:cNvPr id="2" name="Imagen 1" descr="Diagrama&#10;&#10;Descripción generada automáticamente">
          <a:extLst>
            <a:ext uri="{FF2B5EF4-FFF2-40B4-BE49-F238E27FC236}">
              <a16:creationId xmlns:a16="http://schemas.microsoft.com/office/drawing/2014/main" id="{2155899C-F135-A145-1FFA-D2E7F33456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80860" y="144780"/>
          <a:ext cx="3367405" cy="3360420"/>
        </a:xfrm>
        <a:prstGeom prst="rect">
          <a:avLst/>
        </a:prstGeom>
      </xdr:spPr>
    </xdr:pic>
    <xdr:clientData/>
  </xdr:twoCellAnchor>
  <xdr:twoCellAnchor editAs="oneCell">
    <xdr:from>
      <xdr:col>8</xdr:col>
      <xdr:colOff>175260</xdr:colOff>
      <xdr:row>0</xdr:row>
      <xdr:rowOff>91440</xdr:rowOff>
    </xdr:from>
    <xdr:to>
      <xdr:col>12</xdr:col>
      <xdr:colOff>104775</xdr:colOff>
      <xdr:row>11</xdr:row>
      <xdr:rowOff>135304</xdr:rowOff>
    </xdr:to>
    <xdr:pic>
      <xdr:nvPicPr>
        <xdr:cNvPr id="3" name="Imagen 2" descr="Diagrama&#10;&#10;Descripción generada automáticamente">
          <a:extLst>
            <a:ext uri="{FF2B5EF4-FFF2-40B4-BE49-F238E27FC236}">
              <a16:creationId xmlns:a16="http://schemas.microsoft.com/office/drawing/2014/main" id="{B3FC2586-8136-E6C0-C849-540CE02841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23220" y="281940"/>
          <a:ext cx="3099435" cy="2604770"/>
        </a:xfrm>
        <a:prstGeom prst="rect">
          <a:avLst/>
        </a:prstGeom>
      </xdr:spPr>
    </xdr:pic>
    <xdr:clientData/>
  </xdr:twoCellAnchor>
  <xdr:twoCellAnchor editAs="oneCell">
    <xdr:from>
      <xdr:col>2</xdr:col>
      <xdr:colOff>533400</xdr:colOff>
      <xdr:row>0</xdr:row>
      <xdr:rowOff>0</xdr:rowOff>
    </xdr:from>
    <xdr:to>
      <xdr:col>2</xdr:col>
      <xdr:colOff>1625355</xdr:colOff>
      <xdr:row>2</xdr:row>
      <xdr:rowOff>434838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30E3D52-91D5-A929-723C-D55283FDFD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91000" y="0"/>
          <a:ext cx="1091955" cy="831078"/>
        </a:xfrm>
        <a:prstGeom prst="rect">
          <a:avLst/>
        </a:prstGeom>
      </xdr:spPr>
    </xdr:pic>
    <xdr:clientData/>
  </xdr:twoCellAnchor>
  <xdr:twoCellAnchor editAs="oneCell">
    <xdr:from>
      <xdr:col>2</xdr:col>
      <xdr:colOff>259080</xdr:colOff>
      <xdr:row>12</xdr:row>
      <xdr:rowOff>152400</xdr:rowOff>
    </xdr:from>
    <xdr:to>
      <xdr:col>2</xdr:col>
      <xdr:colOff>1964437</xdr:colOff>
      <xdr:row>14</xdr:row>
      <xdr:rowOff>457318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B3676EA1-0D77-9DA6-4E78-D33DC0F2E2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16680" y="2491740"/>
          <a:ext cx="1705357" cy="701157"/>
        </a:xfrm>
        <a:prstGeom prst="rect">
          <a:avLst/>
        </a:prstGeom>
      </xdr:spPr>
    </xdr:pic>
    <xdr:clientData/>
  </xdr:twoCellAnchor>
  <xdr:twoCellAnchor editAs="oneCell">
    <xdr:from>
      <xdr:col>2</xdr:col>
      <xdr:colOff>525780</xdr:colOff>
      <xdr:row>24</xdr:row>
      <xdr:rowOff>53340</xdr:rowOff>
    </xdr:from>
    <xdr:to>
      <xdr:col>2</xdr:col>
      <xdr:colOff>1572020</xdr:colOff>
      <xdr:row>26</xdr:row>
      <xdr:rowOff>495500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6052551C-35DB-AFB0-61DB-DBCD2B9833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183380" y="4732020"/>
          <a:ext cx="1046240" cy="838401"/>
        </a:xfrm>
        <a:prstGeom prst="rect">
          <a:avLst/>
        </a:prstGeom>
      </xdr:spPr>
    </xdr:pic>
    <xdr:clientData/>
  </xdr:twoCellAnchor>
  <xdr:twoCellAnchor editAs="oneCell">
    <xdr:from>
      <xdr:col>2</xdr:col>
      <xdr:colOff>445476</xdr:colOff>
      <xdr:row>36</xdr:row>
      <xdr:rowOff>7620</xdr:rowOff>
    </xdr:from>
    <xdr:to>
      <xdr:col>2</xdr:col>
      <xdr:colOff>1687061</xdr:colOff>
      <xdr:row>38</xdr:row>
      <xdr:rowOff>525802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B7BD2606-AFD2-3991-E911-009AA2CB72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103076" y="8278251"/>
          <a:ext cx="1241585" cy="916766"/>
        </a:xfrm>
        <a:prstGeom prst="rect">
          <a:avLst/>
        </a:prstGeom>
      </xdr:spPr>
    </xdr:pic>
    <xdr:clientData/>
  </xdr:twoCellAnchor>
  <xdr:twoCellAnchor editAs="oneCell">
    <xdr:from>
      <xdr:col>2</xdr:col>
      <xdr:colOff>312420</xdr:colOff>
      <xdr:row>48</xdr:row>
      <xdr:rowOff>22860</xdr:rowOff>
    </xdr:from>
    <xdr:to>
      <xdr:col>2</xdr:col>
      <xdr:colOff>1911240</xdr:colOff>
      <xdr:row>50</xdr:row>
      <xdr:rowOff>565674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9787C2DB-5D07-67D9-93BB-90B8679025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970020" y="9570720"/>
          <a:ext cx="1598820" cy="939054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304800</xdr:colOff>
      <xdr:row>60</xdr:row>
      <xdr:rowOff>7621</xdr:rowOff>
    </xdr:from>
    <xdr:to>
      <xdr:col>2</xdr:col>
      <xdr:colOff>1836936</xdr:colOff>
      <xdr:row>62</xdr:row>
      <xdr:rowOff>563043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D03E5DD8-F858-A4EA-F883-1A3032248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962400" y="11894821"/>
          <a:ext cx="1532136" cy="951662"/>
        </a:xfrm>
        <a:prstGeom prst="rect">
          <a:avLst/>
        </a:prstGeom>
      </xdr:spPr>
    </xdr:pic>
    <xdr:clientData/>
  </xdr:twoCellAnchor>
  <xdr:twoCellAnchor editAs="oneCell">
    <xdr:from>
      <xdr:col>2</xdr:col>
      <xdr:colOff>316522</xdr:colOff>
      <xdr:row>72</xdr:row>
      <xdr:rowOff>15241</xdr:rowOff>
    </xdr:from>
    <xdr:to>
      <xdr:col>2</xdr:col>
      <xdr:colOff>1775959</xdr:colOff>
      <xdr:row>74</xdr:row>
      <xdr:rowOff>520572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6AA1CC47-7CC1-A2DC-FD7D-D8365AAD6D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974122" y="16533056"/>
          <a:ext cx="1459437" cy="903916"/>
        </a:xfrm>
        <a:prstGeom prst="rect">
          <a:avLst/>
        </a:prstGeom>
      </xdr:spPr>
    </xdr:pic>
    <xdr:clientData/>
  </xdr:twoCellAnchor>
  <xdr:twoCellAnchor editAs="oneCell">
    <xdr:from>
      <xdr:col>2</xdr:col>
      <xdr:colOff>508074</xdr:colOff>
      <xdr:row>84</xdr:row>
      <xdr:rowOff>45720</xdr:rowOff>
    </xdr:from>
    <xdr:to>
      <xdr:col>2</xdr:col>
      <xdr:colOff>1600716</xdr:colOff>
      <xdr:row>86</xdr:row>
      <xdr:rowOff>297180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61720685-B435-C791-6B5A-C4CD59DD46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165674" y="16802100"/>
          <a:ext cx="1092642" cy="647700"/>
        </a:xfrm>
        <a:prstGeom prst="rect">
          <a:avLst/>
        </a:prstGeom>
      </xdr:spPr>
    </xdr:pic>
    <xdr:clientData/>
  </xdr:twoCellAnchor>
  <xdr:twoCellAnchor editAs="oneCell">
    <xdr:from>
      <xdr:col>2</xdr:col>
      <xdr:colOff>582332</xdr:colOff>
      <xdr:row>96</xdr:row>
      <xdr:rowOff>79717</xdr:rowOff>
    </xdr:from>
    <xdr:to>
      <xdr:col>2</xdr:col>
      <xdr:colOff>1492446</xdr:colOff>
      <xdr:row>98</xdr:row>
      <xdr:rowOff>376898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CA36E504-468C-669D-629B-B567143CE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239932" y="19065240"/>
          <a:ext cx="910114" cy="695765"/>
        </a:xfrm>
        <a:prstGeom prst="rect">
          <a:avLst/>
        </a:prstGeom>
      </xdr:spPr>
    </xdr:pic>
    <xdr:clientData/>
  </xdr:twoCellAnchor>
  <xdr:twoCellAnchor editAs="oneCell">
    <xdr:from>
      <xdr:col>2</xdr:col>
      <xdr:colOff>452962</xdr:colOff>
      <xdr:row>108</xdr:row>
      <xdr:rowOff>79437</xdr:rowOff>
    </xdr:from>
    <xdr:to>
      <xdr:col>2</xdr:col>
      <xdr:colOff>1620250</xdr:colOff>
      <xdr:row>110</xdr:row>
      <xdr:rowOff>509954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ED9362BB-8F63-C8AA-05BF-5586C3758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110562" y="24457575"/>
          <a:ext cx="1167288" cy="829102"/>
        </a:xfrm>
        <a:prstGeom prst="rect">
          <a:avLst/>
        </a:prstGeom>
      </xdr:spPr>
    </xdr:pic>
    <xdr:clientData/>
  </xdr:twoCellAnchor>
  <xdr:twoCellAnchor editAs="oneCell">
    <xdr:from>
      <xdr:col>2</xdr:col>
      <xdr:colOff>319015</xdr:colOff>
      <xdr:row>120</xdr:row>
      <xdr:rowOff>11724</xdr:rowOff>
    </xdr:from>
    <xdr:to>
      <xdr:col>2</xdr:col>
      <xdr:colOff>1584203</xdr:colOff>
      <xdr:row>122</xdr:row>
      <xdr:rowOff>554957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DD9D2E6F-C84F-0599-F2C8-A59EE15BF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976615" y="27138924"/>
          <a:ext cx="1265188" cy="941818"/>
        </a:xfrm>
        <a:prstGeom prst="rect">
          <a:avLst/>
        </a:prstGeom>
      </xdr:spPr>
    </xdr:pic>
    <xdr:clientData/>
  </xdr:twoCellAnchor>
  <xdr:twoCellAnchor editAs="oneCell">
    <xdr:from>
      <xdr:col>2</xdr:col>
      <xdr:colOff>316307</xdr:colOff>
      <xdr:row>132</xdr:row>
      <xdr:rowOff>53803</xdr:rowOff>
    </xdr:from>
    <xdr:to>
      <xdr:col>2</xdr:col>
      <xdr:colOff>1747381</xdr:colOff>
      <xdr:row>134</xdr:row>
      <xdr:rowOff>715109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A50C2546-D2B1-3CA7-C18A-89EFD4B212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973907" y="29930065"/>
          <a:ext cx="1431074" cy="1059890"/>
        </a:xfrm>
        <a:prstGeom prst="rect">
          <a:avLst/>
        </a:prstGeom>
      </xdr:spPr>
    </xdr:pic>
    <xdr:clientData/>
  </xdr:twoCellAnchor>
  <xdr:twoCellAnchor editAs="oneCell">
    <xdr:from>
      <xdr:col>2</xdr:col>
      <xdr:colOff>240274</xdr:colOff>
      <xdr:row>144</xdr:row>
      <xdr:rowOff>6180</xdr:rowOff>
    </xdr:from>
    <xdr:to>
      <xdr:col>2</xdr:col>
      <xdr:colOff>1838180</xdr:colOff>
      <xdr:row>146</xdr:row>
      <xdr:rowOff>556847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AA89058C-5A1A-2F76-C49C-AE4193CF2D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897874" y="33012503"/>
          <a:ext cx="1597906" cy="949252"/>
        </a:xfrm>
        <a:prstGeom prst="rect">
          <a:avLst/>
        </a:prstGeom>
      </xdr:spPr>
    </xdr:pic>
    <xdr:clientData/>
  </xdr:twoCellAnchor>
  <xdr:twoCellAnchor editAs="oneCell">
    <xdr:from>
      <xdr:col>2</xdr:col>
      <xdr:colOff>339969</xdr:colOff>
      <xdr:row>156</xdr:row>
      <xdr:rowOff>32040</xdr:rowOff>
    </xdr:from>
    <xdr:to>
      <xdr:col>2</xdr:col>
      <xdr:colOff>1772913</xdr:colOff>
      <xdr:row>158</xdr:row>
      <xdr:rowOff>473830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A4E6812D-0570-7CF5-15DE-E7501FA7A1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997569" y="35593994"/>
          <a:ext cx="1432944" cy="840374"/>
        </a:xfrm>
        <a:prstGeom prst="rect">
          <a:avLst/>
        </a:prstGeom>
      </xdr:spPr>
    </xdr:pic>
    <xdr:clientData/>
  </xdr:twoCellAnchor>
  <xdr:twoCellAnchor editAs="oneCell">
    <xdr:from>
      <xdr:col>2</xdr:col>
      <xdr:colOff>442191</xdr:colOff>
      <xdr:row>168</xdr:row>
      <xdr:rowOff>52335</xdr:rowOff>
    </xdr:from>
    <xdr:to>
      <xdr:col>2</xdr:col>
      <xdr:colOff>1588527</xdr:colOff>
      <xdr:row>170</xdr:row>
      <xdr:rowOff>498230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540062D1-FF3A-3E78-782B-B44BC8C753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099791" y="38363350"/>
          <a:ext cx="1146336" cy="84448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activeCell="D19" sqref="D19"/>
    </sheetView>
  </sheetViews>
  <sheetFormatPr baseColWidth="10" defaultColWidth="8.88671875" defaultRowHeight="14.4" x14ac:dyDescent="0.3"/>
  <cols>
    <col min="1" max="1" width="4.5546875" style="8" customWidth="1"/>
    <col min="2" max="2" width="3.6640625" style="2" customWidth="1"/>
    <col min="3" max="3" width="90" style="2" customWidth="1"/>
    <col min="4" max="4" width="11.6640625" style="4" customWidth="1"/>
    <col min="5" max="5" width="11.6640625" style="10" customWidth="1"/>
    <col min="6" max="6" width="10" style="1" customWidth="1"/>
    <col min="7" max="16384" width="8.88671875" style="1"/>
  </cols>
  <sheetData>
    <row r="1" spans="1:6" s="6" customFormat="1" ht="20.399999999999999" x14ac:dyDescent="0.3">
      <c r="A1" s="5"/>
      <c r="D1" s="7" t="s">
        <v>17</v>
      </c>
      <c r="E1" s="9" t="s">
        <v>18</v>
      </c>
    </row>
    <row r="2" spans="1:6" ht="27.6" x14ac:dyDescent="0.3">
      <c r="A2" s="92" t="s">
        <v>14</v>
      </c>
      <c r="B2" s="2">
        <v>1</v>
      </c>
      <c r="C2" s="3" t="s">
        <v>0</v>
      </c>
      <c r="D2" s="4">
        <v>45030</v>
      </c>
      <c r="E2" s="10">
        <f>B2/$B$17</f>
        <v>6.25E-2</v>
      </c>
      <c r="F2" s="9" t="s">
        <v>53</v>
      </c>
    </row>
    <row r="3" spans="1:6" ht="27.6" x14ac:dyDescent="0.3">
      <c r="A3" s="92"/>
      <c r="B3" s="2">
        <v>2</v>
      </c>
      <c r="C3" s="3" t="s">
        <v>1</v>
      </c>
      <c r="D3" s="4">
        <v>45030</v>
      </c>
      <c r="E3" s="10">
        <f t="shared" ref="E3:E17" si="0">B3/$B$17</f>
        <v>0.125</v>
      </c>
      <c r="F3" s="9" t="s">
        <v>53</v>
      </c>
    </row>
    <row r="4" spans="1:6" x14ac:dyDescent="0.3">
      <c r="A4" s="92" t="s">
        <v>15</v>
      </c>
      <c r="B4" s="2">
        <v>3</v>
      </c>
      <c r="C4" s="3" t="s">
        <v>2</v>
      </c>
      <c r="D4" s="4">
        <v>45030</v>
      </c>
      <c r="E4" s="10">
        <f t="shared" si="0"/>
        <v>0.1875</v>
      </c>
      <c r="F4" s="9" t="s">
        <v>53</v>
      </c>
    </row>
    <row r="5" spans="1:6" x14ac:dyDescent="0.3">
      <c r="A5" s="92"/>
      <c r="B5" s="2">
        <v>4</v>
      </c>
      <c r="C5" s="3" t="s">
        <v>3</v>
      </c>
      <c r="D5" s="4">
        <v>45030</v>
      </c>
      <c r="E5" s="10">
        <f t="shared" si="0"/>
        <v>0.25</v>
      </c>
      <c r="F5" s="9" t="s">
        <v>53</v>
      </c>
    </row>
    <row r="6" spans="1:6" x14ac:dyDescent="0.3">
      <c r="A6" s="92"/>
      <c r="B6" s="2">
        <v>5</v>
      </c>
      <c r="C6" s="3" t="s">
        <v>4</v>
      </c>
      <c r="D6" s="4">
        <v>45030</v>
      </c>
      <c r="E6" s="10">
        <f t="shared" si="0"/>
        <v>0.3125</v>
      </c>
      <c r="F6" s="9" t="s">
        <v>53</v>
      </c>
    </row>
    <row r="7" spans="1:6" x14ac:dyDescent="0.3">
      <c r="A7" s="92"/>
      <c r="B7" s="2">
        <v>6</v>
      </c>
      <c r="C7" s="3" t="s">
        <v>9</v>
      </c>
      <c r="D7" s="4">
        <v>45034</v>
      </c>
      <c r="E7" s="10">
        <f t="shared" si="0"/>
        <v>0.375</v>
      </c>
      <c r="F7" s="9" t="s">
        <v>53</v>
      </c>
    </row>
    <row r="8" spans="1:6" x14ac:dyDescent="0.3">
      <c r="A8" s="92"/>
      <c r="B8" s="2">
        <v>7</v>
      </c>
      <c r="C8" s="3" t="s">
        <v>5</v>
      </c>
      <c r="D8" s="4">
        <v>45034</v>
      </c>
      <c r="E8" s="10">
        <f t="shared" si="0"/>
        <v>0.4375</v>
      </c>
      <c r="F8" s="9" t="s">
        <v>53</v>
      </c>
    </row>
    <row r="9" spans="1:6" x14ac:dyDescent="0.3">
      <c r="A9" s="92"/>
      <c r="B9" s="2">
        <v>8</v>
      </c>
      <c r="C9" s="2" t="s">
        <v>6</v>
      </c>
      <c r="D9" s="4">
        <v>45048</v>
      </c>
      <c r="E9" s="10">
        <f t="shared" si="0"/>
        <v>0.5</v>
      </c>
      <c r="F9" s="9" t="s">
        <v>53</v>
      </c>
    </row>
    <row r="10" spans="1:6" x14ac:dyDescent="0.3">
      <c r="A10" s="92"/>
      <c r="B10" s="2">
        <v>9</v>
      </c>
      <c r="C10" s="2" t="s">
        <v>7</v>
      </c>
      <c r="D10" s="4">
        <v>45048</v>
      </c>
      <c r="E10" s="10">
        <f t="shared" si="0"/>
        <v>0.5625</v>
      </c>
      <c r="F10" s="9" t="s">
        <v>53</v>
      </c>
    </row>
    <row r="11" spans="1:6" x14ac:dyDescent="0.3">
      <c r="A11" s="92"/>
      <c r="B11" s="2">
        <v>10</v>
      </c>
      <c r="C11" s="2" t="s">
        <v>8</v>
      </c>
      <c r="D11" s="4">
        <v>45048</v>
      </c>
      <c r="E11" s="10">
        <f t="shared" si="0"/>
        <v>0.625</v>
      </c>
      <c r="F11" s="9" t="s">
        <v>53</v>
      </c>
    </row>
    <row r="12" spans="1:6" x14ac:dyDescent="0.3">
      <c r="A12" s="92"/>
      <c r="B12" s="2">
        <v>11</v>
      </c>
      <c r="C12" s="2" t="s">
        <v>10</v>
      </c>
      <c r="D12" s="4">
        <v>45062</v>
      </c>
      <c r="E12" s="10">
        <f t="shared" si="0"/>
        <v>0.6875</v>
      </c>
      <c r="F12" s="9" t="s">
        <v>53</v>
      </c>
    </row>
    <row r="13" spans="1:6" x14ac:dyDescent="0.3">
      <c r="A13" s="16"/>
      <c r="B13" s="2">
        <v>12</v>
      </c>
      <c r="C13" s="2" t="s">
        <v>76</v>
      </c>
      <c r="D13" s="4">
        <v>45062</v>
      </c>
      <c r="E13" s="10">
        <f t="shared" si="0"/>
        <v>0.75</v>
      </c>
      <c r="F13" s="9" t="s">
        <v>53</v>
      </c>
    </row>
    <row r="14" spans="1:6" x14ac:dyDescent="0.3">
      <c r="A14" s="92" t="s">
        <v>16</v>
      </c>
      <c r="B14" s="2">
        <v>13</v>
      </c>
      <c r="C14" s="2" t="s">
        <v>12</v>
      </c>
      <c r="D14" s="4">
        <v>45062</v>
      </c>
      <c r="E14" s="10">
        <f t="shared" si="0"/>
        <v>0.8125</v>
      </c>
      <c r="F14" s="9" t="s">
        <v>53</v>
      </c>
    </row>
    <row r="15" spans="1:6" x14ac:dyDescent="0.3">
      <c r="A15" s="92"/>
      <c r="B15" s="2">
        <v>14</v>
      </c>
      <c r="C15" s="2" t="s">
        <v>77</v>
      </c>
      <c r="D15" s="4">
        <v>45065</v>
      </c>
      <c r="E15" s="10">
        <f t="shared" si="0"/>
        <v>0.875</v>
      </c>
      <c r="F15" s="9" t="s">
        <v>53</v>
      </c>
    </row>
    <row r="16" spans="1:6" x14ac:dyDescent="0.3">
      <c r="A16" s="92"/>
      <c r="B16" s="2">
        <v>15</v>
      </c>
      <c r="C16" s="2" t="s">
        <v>11</v>
      </c>
      <c r="D16" s="4">
        <v>45062</v>
      </c>
      <c r="E16" s="10">
        <f t="shared" si="0"/>
        <v>0.9375</v>
      </c>
      <c r="F16" s="9" t="s">
        <v>53</v>
      </c>
    </row>
    <row r="17" spans="1:6" x14ac:dyDescent="0.3">
      <c r="A17" s="92"/>
      <c r="B17" s="1">
        <v>16</v>
      </c>
      <c r="C17" s="2" t="s">
        <v>13</v>
      </c>
      <c r="D17" s="4">
        <v>45079</v>
      </c>
      <c r="E17" s="10">
        <f t="shared" si="0"/>
        <v>1</v>
      </c>
      <c r="F17" s="9" t="s">
        <v>53</v>
      </c>
    </row>
  </sheetData>
  <mergeCells count="3">
    <mergeCell ref="A2:A3"/>
    <mergeCell ref="A4:A12"/>
    <mergeCell ref="A14:A17"/>
  </mergeCells>
  <conditionalFormatting sqref="F1:F1048576">
    <cfRule type="iconSet" priority="1">
      <iconSet iconSet="3Symbols2">
        <cfvo type="percent" val="0"/>
        <cfvo type="percent" val="33"/>
        <cfvo type="percent" val="67"/>
      </iconSet>
    </cfRule>
  </conditionalFormatting>
  <conditionalFormatting sqref="G1:G1048576">
    <cfRule type="iconSet" priority="2">
      <iconSet iconSet="3Symbols2">
        <cfvo type="percent" val="0"/>
        <cfvo type="percent" val="&quot;en curso&quot;"/>
        <cfvo type="percent" val="&quot;completado&quot;"/>
      </iconSet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AF843-403F-417F-931F-F3224AF5537E}">
  <dimension ref="A1:K83"/>
  <sheetViews>
    <sheetView topLeftCell="A4" workbookViewId="0">
      <selection activeCell="E10" sqref="E10"/>
    </sheetView>
  </sheetViews>
  <sheetFormatPr baseColWidth="10" defaultRowHeight="14.4" x14ac:dyDescent="0.3"/>
  <cols>
    <col min="2" max="3" width="11.5546875" style="14"/>
    <col min="4" max="4" width="8.44140625" style="15" bestFit="1" customWidth="1"/>
    <col min="5" max="5" width="44.109375" bestFit="1" customWidth="1"/>
    <col min="6" max="6" width="28.6640625" bestFit="1" customWidth="1"/>
  </cols>
  <sheetData>
    <row r="1" spans="1:6" x14ac:dyDescent="0.3">
      <c r="A1" s="77" t="s">
        <v>298</v>
      </c>
      <c r="B1" s="77" t="s">
        <v>296</v>
      </c>
      <c r="C1" s="77" t="s">
        <v>297</v>
      </c>
      <c r="D1" s="77" t="s">
        <v>295</v>
      </c>
      <c r="E1" s="77" t="s">
        <v>299</v>
      </c>
    </row>
    <row r="2" spans="1:6" x14ac:dyDescent="0.3">
      <c r="A2" s="12">
        <v>45016</v>
      </c>
      <c r="B2" s="14">
        <v>0.41736111111111113</v>
      </c>
      <c r="C2" s="14">
        <v>0.4381944444444445</v>
      </c>
      <c r="D2" s="15">
        <f>C2-B2</f>
        <v>2.083333333333337E-2</v>
      </c>
      <c r="E2" t="s">
        <v>19</v>
      </c>
    </row>
    <row r="3" spans="1:6" x14ac:dyDescent="0.3">
      <c r="A3" s="12">
        <v>45016</v>
      </c>
      <c r="B3" s="14">
        <v>0.4909722222222222</v>
      </c>
      <c r="C3" s="14">
        <v>0.51736111111111105</v>
      </c>
      <c r="D3" s="15">
        <f t="shared" ref="D3:D11" si="0">C3-B3</f>
        <v>2.6388888888888851E-2</v>
      </c>
      <c r="E3" t="s">
        <v>20</v>
      </c>
    </row>
    <row r="4" spans="1:6" x14ac:dyDescent="0.3">
      <c r="A4" s="12">
        <v>45016</v>
      </c>
      <c r="B4" s="14">
        <v>0.53819444444444442</v>
      </c>
      <c r="C4" s="14">
        <v>0.54513888888888895</v>
      </c>
      <c r="D4" s="15">
        <f t="shared" si="0"/>
        <v>6.9444444444445308E-3</v>
      </c>
      <c r="E4" t="s">
        <v>20</v>
      </c>
    </row>
    <row r="5" spans="1:6" x14ac:dyDescent="0.3">
      <c r="A5" s="12">
        <v>45016</v>
      </c>
      <c r="B5" s="14">
        <v>0.70624999999999993</v>
      </c>
      <c r="C5" s="14">
        <v>0.73472222222222217</v>
      </c>
      <c r="D5" s="15">
        <f t="shared" si="0"/>
        <v>2.8472222222222232E-2</v>
      </c>
      <c r="E5" t="s">
        <v>21</v>
      </c>
    </row>
    <row r="6" spans="1:6" x14ac:dyDescent="0.3">
      <c r="A6" s="12">
        <v>45018</v>
      </c>
      <c r="B6" s="14">
        <v>0.40833333333333338</v>
      </c>
      <c r="C6" s="14">
        <v>0.41875000000000001</v>
      </c>
      <c r="D6" s="15">
        <f t="shared" si="0"/>
        <v>1.041666666666663E-2</v>
      </c>
      <c r="E6" t="s">
        <v>21</v>
      </c>
      <c r="F6" t="s">
        <v>22</v>
      </c>
    </row>
    <row r="7" spans="1:6" x14ac:dyDescent="0.3">
      <c r="A7" s="12">
        <v>45019</v>
      </c>
      <c r="B7" s="14">
        <v>0.35486111111111113</v>
      </c>
      <c r="C7" s="14">
        <v>0.36180555555555555</v>
      </c>
      <c r="D7" s="15">
        <f t="shared" si="0"/>
        <v>6.9444444444444198E-3</v>
      </c>
      <c r="E7" t="s">
        <v>21</v>
      </c>
    </row>
    <row r="8" spans="1:6" x14ac:dyDescent="0.3">
      <c r="A8" s="12">
        <v>45019</v>
      </c>
      <c r="B8" s="14">
        <v>0.3666666666666667</v>
      </c>
      <c r="C8" s="14">
        <v>0.4055555555555555</v>
      </c>
      <c r="D8" s="15">
        <f t="shared" si="0"/>
        <v>3.8888888888888806E-2</v>
      </c>
      <c r="E8" t="s">
        <v>23</v>
      </c>
    </row>
    <row r="9" spans="1:6" s="22" customFormat="1" x14ac:dyDescent="0.3">
      <c r="A9" s="20">
        <v>45019</v>
      </c>
      <c r="B9" s="21">
        <v>0.4069444444444445</v>
      </c>
      <c r="C9" s="21">
        <v>0.44166666666666665</v>
      </c>
      <c r="D9" s="21">
        <f t="shared" si="0"/>
        <v>3.4722222222222154E-2</v>
      </c>
      <c r="E9" s="22" t="s">
        <v>24</v>
      </c>
    </row>
    <row r="10" spans="1:6" x14ac:dyDescent="0.3">
      <c r="A10" s="12">
        <v>45019</v>
      </c>
      <c r="B10" s="14">
        <v>0.57430555555555551</v>
      </c>
      <c r="C10" s="14">
        <v>0.61111111111111105</v>
      </c>
      <c r="D10" s="15">
        <f t="shared" si="0"/>
        <v>3.6805555555555536E-2</v>
      </c>
      <c r="E10" t="s">
        <v>25</v>
      </c>
    </row>
    <row r="11" spans="1:6" x14ac:dyDescent="0.3">
      <c r="A11" s="12">
        <v>45019</v>
      </c>
      <c r="B11" s="14">
        <v>0.69861111111111107</v>
      </c>
      <c r="C11" s="14">
        <v>0.72777777777777775</v>
      </c>
      <c r="D11" s="15">
        <f t="shared" si="0"/>
        <v>2.9166666666666674E-2</v>
      </c>
      <c r="E11" t="s">
        <v>26</v>
      </c>
    </row>
    <row r="12" spans="1:6" s="22" customFormat="1" x14ac:dyDescent="0.3">
      <c r="A12" s="20">
        <v>45020</v>
      </c>
      <c r="B12" s="21">
        <v>0.25972222222222224</v>
      </c>
      <c r="C12" s="21">
        <v>0.38750000000000001</v>
      </c>
      <c r="D12" s="21">
        <f>C12-B12</f>
        <v>0.12777777777777777</v>
      </c>
      <c r="E12" s="22" t="s">
        <v>27</v>
      </c>
    </row>
    <row r="13" spans="1:6" x14ac:dyDescent="0.3">
      <c r="A13" s="12">
        <v>45020</v>
      </c>
      <c r="B13" s="14">
        <v>0.48819444444444443</v>
      </c>
      <c r="C13" s="14">
        <v>0.54166666666666663</v>
      </c>
      <c r="D13" s="15">
        <f t="shared" ref="D13:D55" si="1">C13-B13</f>
        <v>5.3472222222222199E-2</v>
      </c>
      <c r="E13" t="s">
        <v>28</v>
      </c>
    </row>
    <row r="14" spans="1:6" x14ac:dyDescent="0.3">
      <c r="A14" s="12">
        <v>45020</v>
      </c>
      <c r="B14" s="14">
        <v>0.56736111111111109</v>
      </c>
      <c r="C14" s="14">
        <v>0.58333333333333337</v>
      </c>
      <c r="D14" s="15">
        <f t="shared" si="1"/>
        <v>1.5972222222222276E-2</v>
      </c>
      <c r="E14" t="s">
        <v>30</v>
      </c>
    </row>
    <row r="15" spans="1:6" x14ac:dyDescent="0.3">
      <c r="A15" s="12">
        <v>45020</v>
      </c>
      <c r="B15" s="14">
        <v>0.69444444444444453</v>
      </c>
      <c r="C15" s="14">
        <v>0.70347222222222217</v>
      </c>
      <c r="D15" s="15">
        <f t="shared" si="1"/>
        <v>9.0277777777776347E-3</v>
      </c>
      <c r="E15" t="s">
        <v>31</v>
      </c>
    </row>
    <row r="16" spans="1:6" x14ac:dyDescent="0.3">
      <c r="A16" s="12">
        <v>45021</v>
      </c>
      <c r="B16" s="14">
        <v>0.28472222222222221</v>
      </c>
      <c r="C16" s="14">
        <v>0.30416666666666664</v>
      </c>
      <c r="D16" s="15">
        <f t="shared" si="1"/>
        <v>1.9444444444444431E-2</v>
      </c>
      <c r="E16" t="s">
        <v>32</v>
      </c>
    </row>
    <row r="17" spans="1:8" x14ac:dyDescent="0.3">
      <c r="A17" s="12">
        <v>45021</v>
      </c>
      <c r="B17" s="14">
        <v>0.30555555555555552</v>
      </c>
      <c r="C17" s="14">
        <v>0.38750000000000001</v>
      </c>
      <c r="D17" s="15">
        <f t="shared" si="1"/>
        <v>8.1944444444444486E-2</v>
      </c>
      <c r="E17" t="s">
        <v>33</v>
      </c>
    </row>
    <row r="18" spans="1:8" s="22" customFormat="1" x14ac:dyDescent="0.3">
      <c r="A18" s="20">
        <v>45021</v>
      </c>
      <c r="B18" s="21">
        <v>0.47083333333333338</v>
      </c>
      <c r="C18" s="21">
        <v>0.49791666666666662</v>
      </c>
      <c r="D18" s="21">
        <f t="shared" si="1"/>
        <v>2.7083333333333237E-2</v>
      </c>
      <c r="E18" s="22" t="s">
        <v>34</v>
      </c>
    </row>
    <row r="19" spans="1:8" x14ac:dyDescent="0.3">
      <c r="A19" s="12">
        <v>45021</v>
      </c>
      <c r="B19" s="14">
        <v>0.49791666666666662</v>
      </c>
      <c r="C19" s="14">
        <v>0.57361111111111118</v>
      </c>
      <c r="D19" s="15">
        <f t="shared" si="1"/>
        <v>7.5694444444444564E-2</v>
      </c>
      <c r="E19" t="s">
        <v>37</v>
      </c>
      <c r="F19" t="s">
        <v>35</v>
      </c>
    </row>
    <row r="20" spans="1:8" x14ac:dyDescent="0.3">
      <c r="A20" s="12">
        <v>45021</v>
      </c>
      <c r="B20" s="14">
        <v>0.65138888888888891</v>
      </c>
      <c r="C20" s="14">
        <v>0.74791666666666667</v>
      </c>
      <c r="D20" s="15">
        <f t="shared" si="1"/>
        <v>9.6527777777777768E-2</v>
      </c>
      <c r="E20" t="s">
        <v>40</v>
      </c>
      <c r="F20" t="s">
        <v>36</v>
      </c>
    </row>
    <row r="21" spans="1:8" x14ac:dyDescent="0.3">
      <c r="A21" s="12">
        <v>45021</v>
      </c>
      <c r="B21" s="14">
        <v>0.6875</v>
      </c>
      <c r="C21" s="14">
        <v>0.77777777777777779</v>
      </c>
      <c r="D21" s="15">
        <f t="shared" si="1"/>
        <v>9.027777777777779E-2</v>
      </c>
      <c r="E21" t="s">
        <v>38</v>
      </c>
      <c r="F21" t="s">
        <v>39</v>
      </c>
      <c r="H21" s="11"/>
    </row>
    <row r="22" spans="1:8" x14ac:dyDescent="0.3">
      <c r="A22" s="12">
        <v>45023</v>
      </c>
      <c r="B22" s="14">
        <v>0.49444444444444446</v>
      </c>
      <c r="C22" s="14">
        <v>0.68333333333333324</v>
      </c>
      <c r="D22" s="15">
        <f>C22-B22</f>
        <v>0.18888888888888877</v>
      </c>
      <c r="E22" t="s">
        <v>300</v>
      </c>
    </row>
    <row r="23" spans="1:8" x14ac:dyDescent="0.3">
      <c r="A23" s="12">
        <v>45024</v>
      </c>
      <c r="B23" s="14">
        <v>0.31180555555555556</v>
      </c>
      <c r="C23" s="14">
        <v>0.41666666666666669</v>
      </c>
      <c r="D23" s="15">
        <f t="shared" si="1"/>
        <v>0.10486111111111113</v>
      </c>
      <c r="E23" t="s">
        <v>43</v>
      </c>
      <c r="F23" t="s">
        <v>42</v>
      </c>
      <c r="G23" t="s">
        <v>41</v>
      </c>
    </row>
    <row r="24" spans="1:8" x14ac:dyDescent="0.3">
      <c r="A24" s="12">
        <v>45024</v>
      </c>
      <c r="B24" s="14">
        <v>0.6875</v>
      </c>
      <c r="C24" s="14">
        <v>0.70694444444444438</v>
      </c>
      <c r="D24" s="15">
        <f t="shared" si="1"/>
        <v>1.9444444444444375E-2</v>
      </c>
      <c r="E24" t="s">
        <v>44</v>
      </c>
      <c r="F24" t="s">
        <v>29</v>
      </c>
    </row>
    <row r="25" spans="1:8" x14ac:dyDescent="0.3">
      <c r="A25" s="12">
        <v>45025</v>
      </c>
      <c r="B25" s="14">
        <v>0.30694444444444441</v>
      </c>
      <c r="C25" s="14">
        <v>0.33611111111111108</v>
      </c>
      <c r="D25" s="15">
        <f>C25-B25</f>
        <v>2.9166666666666674E-2</v>
      </c>
      <c r="E25" t="s">
        <v>86</v>
      </c>
      <c r="G25" s="11"/>
    </row>
    <row r="26" spans="1:8" x14ac:dyDescent="0.3">
      <c r="A26" s="12">
        <v>45025</v>
      </c>
      <c r="B26" s="14">
        <v>0.33611111111111108</v>
      </c>
      <c r="C26" s="14">
        <v>0.37361111111111112</v>
      </c>
      <c r="D26" s="15">
        <f t="shared" si="1"/>
        <v>3.7500000000000033E-2</v>
      </c>
      <c r="E26" t="s">
        <v>87</v>
      </c>
    </row>
    <row r="27" spans="1:8" x14ac:dyDescent="0.3">
      <c r="A27" s="12">
        <v>45025</v>
      </c>
      <c r="B27" s="14">
        <v>0.37361111111111112</v>
      </c>
      <c r="C27" s="14">
        <v>0.41666666666666669</v>
      </c>
      <c r="D27" s="15">
        <f t="shared" si="1"/>
        <v>4.3055555555555569E-2</v>
      </c>
      <c r="E27" t="s">
        <v>45</v>
      </c>
    </row>
    <row r="28" spans="1:8" x14ac:dyDescent="0.3">
      <c r="A28" s="12">
        <v>45026</v>
      </c>
      <c r="B28" s="14">
        <v>0.28680555555555554</v>
      </c>
      <c r="C28" s="14">
        <v>0.35555555555555557</v>
      </c>
      <c r="D28" s="15">
        <f t="shared" si="1"/>
        <v>6.8750000000000033E-2</v>
      </c>
      <c r="E28" t="s">
        <v>46</v>
      </c>
    </row>
    <row r="29" spans="1:8" x14ac:dyDescent="0.3">
      <c r="A29" s="12">
        <v>45026</v>
      </c>
      <c r="B29" s="14">
        <v>0.36805555555555558</v>
      </c>
      <c r="C29" s="14">
        <v>0.42291666666666666</v>
      </c>
      <c r="D29" s="15">
        <f t="shared" si="1"/>
        <v>5.4861111111111083E-2</v>
      </c>
      <c r="E29" t="s">
        <v>47</v>
      </c>
      <c r="F29" t="s">
        <v>48</v>
      </c>
    </row>
    <row r="30" spans="1:8" x14ac:dyDescent="0.3">
      <c r="A30" s="12">
        <v>45027</v>
      </c>
      <c r="B30" s="14">
        <v>0.25347222222222221</v>
      </c>
      <c r="C30" s="14">
        <v>0.27430555555555552</v>
      </c>
      <c r="D30" s="15">
        <f t="shared" si="1"/>
        <v>2.0833333333333315E-2</v>
      </c>
      <c r="E30" t="s">
        <v>50</v>
      </c>
      <c r="F30" t="s">
        <v>49</v>
      </c>
    </row>
    <row r="31" spans="1:8" s="22" customFormat="1" x14ac:dyDescent="0.3">
      <c r="A31" s="20">
        <v>45027</v>
      </c>
      <c r="B31" s="21">
        <v>0.27430555555555552</v>
      </c>
      <c r="C31" s="21">
        <v>0.28958333333333336</v>
      </c>
      <c r="D31" s="21">
        <f t="shared" si="1"/>
        <v>1.5277777777777835E-2</v>
      </c>
      <c r="E31" s="22" t="s">
        <v>51</v>
      </c>
    </row>
    <row r="32" spans="1:8" x14ac:dyDescent="0.3">
      <c r="A32" s="12">
        <v>45028</v>
      </c>
      <c r="B32" s="14">
        <v>0.25972222222222224</v>
      </c>
      <c r="C32" s="14">
        <v>0.2986111111111111</v>
      </c>
      <c r="D32" s="15">
        <f t="shared" si="1"/>
        <v>3.8888888888888862E-2</v>
      </c>
      <c r="E32" t="s">
        <v>52</v>
      </c>
    </row>
    <row r="33" spans="1:6" x14ac:dyDescent="0.3">
      <c r="A33" s="12">
        <v>45029</v>
      </c>
      <c r="B33" s="14">
        <v>0.29166666666666669</v>
      </c>
      <c r="C33" s="14">
        <v>0.31597222222222221</v>
      </c>
      <c r="D33" s="15">
        <f t="shared" si="1"/>
        <v>2.4305555555555525E-2</v>
      </c>
      <c r="E33" t="s">
        <v>54</v>
      </c>
    </row>
    <row r="34" spans="1:6" x14ac:dyDescent="0.3">
      <c r="A34" s="12">
        <v>45031</v>
      </c>
      <c r="B34" s="14">
        <v>0.30486111111111108</v>
      </c>
      <c r="C34" s="14">
        <v>0.38055555555555554</v>
      </c>
      <c r="D34" s="15">
        <f t="shared" si="1"/>
        <v>7.5694444444444453E-2</v>
      </c>
      <c r="E34" t="s">
        <v>55</v>
      </c>
    </row>
    <row r="35" spans="1:6" x14ac:dyDescent="0.3">
      <c r="A35" s="12">
        <v>45032</v>
      </c>
      <c r="B35" s="14">
        <v>0.32013888888888892</v>
      </c>
      <c r="C35" s="14">
        <v>0.375</v>
      </c>
      <c r="D35" s="15">
        <f t="shared" si="1"/>
        <v>5.4861111111111083E-2</v>
      </c>
      <c r="E35" t="s">
        <v>60</v>
      </c>
    </row>
    <row r="36" spans="1:6" x14ac:dyDescent="0.3">
      <c r="A36" s="12">
        <v>45033</v>
      </c>
      <c r="B36" s="14">
        <v>0.24722222222222223</v>
      </c>
      <c r="C36" s="14">
        <v>0.28819444444444448</v>
      </c>
      <c r="D36" s="15">
        <f t="shared" si="1"/>
        <v>4.0972222222222243E-2</v>
      </c>
      <c r="E36" t="s">
        <v>61</v>
      </c>
    </row>
    <row r="37" spans="1:6" x14ac:dyDescent="0.3">
      <c r="A37" s="12">
        <v>45034</v>
      </c>
      <c r="B37" s="14">
        <v>0.25</v>
      </c>
      <c r="C37" s="14">
        <v>0.29722222222222222</v>
      </c>
      <c r="D37" s="15">
        <f t="shared" si="1"/>
        <v>4.7222222222222221E-2</v>
      </c>
      <c r="E37" t="s">
        <v>56</v>
      </c>
    </row>
    <row r="38" spans="1:6" x14ac:dyDescent="0.3">
      <c r="A38" s="12">
        <v>45036</v>
      </c>
      <c r="B38" s="14">
        <v>0.25</v>
      </c>
      <c r="C38" s="14">
        <v>0.32291666666666669</v>
      </c>
      <c r="D38" s="15">
        <f t="shared" si="1"/>
        <v>7.2916666666666685E-2</v>
      </c>
      <c r="E38" t="s">
        <v>62</v>
      </c>
    </row>
    <row r="39" spans="1:6" x14ac:dyDescent="0.3">
      <c r="A39" s="12">
        <v>45037</v>
      </c>
      <c r="B39" s="14">
        <v>0.26041666666666669</v>
      </c>
      <c r="C39" s="14">
        <v>0.27638888888888885</v>
      </c>
      <c r="D39" s="15">
        <f t="shared" si="1"/>
        <v>1.5972222222222165E-2</v>
      </c>
      <c r="E39" t="s">
        <v>66</v>
      </c>
    </row>
    <row r="40" spans="1:6" x14ac:dyDescent="0.3">
      <c r="A40" s="12">
        <v>45037</v>
      </c>
      <c r="B40" s="14">
        <v>0.27638888888888885</v>
      </c>
      <c r="C40" s="14">
        <v>0.30624999999999997</v>
      </c>
      <c r="D40" s="15">
        <f t="shared" si="1"/>
        <v>2.9861111111111116E-2</v>
      </c>
      <c r="E40" t="s">
        <v>63</v>
      </c>
    </row>
    <row r="41" spans="1:6" x14ac:dyDescent="0.3">
      <c r="A41" s="12">
        <v>45037</v>
      </c>
      <c r="B41" s="14">
        <v>0.30624999999999997</v>
      </c>
      <c r="C41" s="14">
        <v>0.31666666666666665</v>
      </c>
      <c r="D41" s="15">
        <f t="shared" si="1"/>
        <v>1.0416666666666685E-2</v>
      </c>
      <c r="E41" t="s">
        <v>64</v>
      </c>
    </row>
    <row r="42" spans="1:6" x14ac:dyDescent="0.3">
      <c r="A42" s="12">
        <v>45038</v>
      </c>
      <c r="B42" s="14">
        <v>0.31527777777777777</v>
      </c>
      <c r="C42" s="14">
        <v>0.32013888888888892</v>
      </c>
      <c r="D42" s="15">
        <f t="shared" si="1"/>
        <v>4.8611111111111494E-3</v>
      </c>
      <c r="E42" t="s">
        <v>67</v>
      </c>
    </row>
    <row r="43" spans="1:6" x14ac:dyDescent="0.3">
      <c r="A43" s="12">
        <v>45038</v>
      </c>
      <c r="B43" s="14">
        <v>0.32083333333333336</v>
      </c>
      <c r="C43" s="14">
        <v>0.3756944444444445</v>
      </c>
      <c r="D43" s="15">
        <f t="shared" si="1"/>
        <v>5.4861111111111138E-2</v>
      </c>
      <c r="E43" t="s">
        <v>68</v>
      </c>
      <c r="F43" t="s">
        <v>69</v>
      </c>
    </row>
    <row r="44" spans="1:6" x14ac:dyDescent="0.3">
      <c r="A44" s="12">
        <v>45038</v>
      </c>
      <c r="B44" s="14">
        <v>0.39583333333333331</v>
      </c>
      <c r="C44" s="14">
        <v>0.53402777777777777</v>
      </c>
      <c r="D44" s="15">
        <f t="shared" si="1"/>
        <v>0.13819444444444445</v>
      </c>
      <c r="E44" t="s">
        <v>65</v>
      </c>
    </row>
    <row r="45" spans="1:6" s="22" customFormat="1" x14ac:dyDescent="0.3">
      <c r="A45" s="20">
        <v>45038</v>
      </c>
      <c r="B45" s="21">
        <v>0.65069444444444446</v>
      </c>
      <c r="C45" s="21">
        <v>0.70138888888888884</v>
      </c>
      <c r="D45" s="21">
        <f t="shared" si="1"/>
        <v>5.0694444444444375E-2</v>
      </c>
      <c r="E45" s="22" t="s">
        <v>71</v>
      </c>
    </row>
    <row r="46" spans="1:6" x14ac:dyDescent="0.3">
      <c r="A46" s="12">
        <v>45039</v>
      </c>
      <c r="B46" s="14">
        <v>0.30416666666666664</v>
      </c>
      <c r="C46" s="14">
        <v>0.39513888888888887</v>
      </c>
      <c r="D46" s="15">
        <f t="shared" si="1"/>
        <v>9.0972222222222232E-2</v>
      </c>
      <c r="E46" t="s">
        <v>65</v>
      </c>
      <c r="F46" t="s">
        <v>72</v>
      </c>
    </row>
    <row r="47" spans="1:6" x14ac:dyDescent="0.3">
      <c r="A47" s="12">
        <v>45039</v>
      </c>
      <c r="B47" s="14">
        <v>0.39513888888888887</v>
      </c>
      <c r="C47" s="14">
        <v>0.43611111111111112</v>
      </c>
      <c r="D47" s="15">
        <f t="shared" si="1"/>
        <v>4.0972222222222243E-2</v>
      </c>
      <c r="E47" t="s">
        <v>73</v>
      </c>
      <c r="F47" t="s">
        <v>74</v>
      </c>
    </row>
    <row r="48" spans="1:6" x14ac:dyDescent="0.3">
      <c r="A48" s="12">
        <v>45041</v>
      </c>
      <c r="B48" s="14">
        <v>0.2638888888888889</v>
      </c>
      <c r="C48" s="14">
        <v>0.30416666666666664</v>
      </c>
      <c r="D48" s="15">
        <f t="shared" si="1"/>
        <v>4.0277777777777746E-2</v>
      </c>
      <c r="E48" t="s">
        <v>73</v>
      </c>
      <c r="F48" t="s">
        <v>74</v>
      </c>
    </row>
    <row r="49" spans="1:6" x14ac:dyDescent="0.3">
      <c r="A49" s="12">
        <v>45041</v>
      </c>
      <c r="B49" s="14">
        <v>0.30416666666666664</v>
      </c>
      <c r="C49" s="14">
        <v>0.32361111111111113</v>
      </c>
      <c r="D49" s="15">
        <f t="shared" si="1"/>
        <v>1.9444444444444486E-2</v>
      </c>
      <c r="E49" t="s">
        <v>75</v>
      </c>
    </row>
    <row r="50" spans="1:6" x14ac:dyDescent="0.3">
      <c r="A50" s="12">
        <v>45045</v>
      </c>
      <c r="B50" s="14">
        <v>0.32361111111111113</v>
      </c>
      <c r="C50" s="14">
        <v>0.40486111111111112</v>
      </c>
      <c r="D50" s="15">
        <f t="shared" si="1"/>
        <v>8.1249999999999989E-2</v>
      </c>
      <c r="E50" t="s">
        <v>58</v>
      </c>
    </row>
    <row r="51" spans="1:6" x14ac:dyDescent="0.3">
      <c r="A51" s="12">
        <v>45046</v>
      </c>
      <c r="B51" s="14">
        <v>0.32013888888888892</v>
      </c>
      <c r="C51" s="14">
        <v>0.4145833333333333</v>
      </c>
      <c r="D51" s="15">
        <f t="shared" si="1"/>
        <v>9.4444444444444386E-2</v>
      </c>
      <c r="E51" t="s">
        <v>59</v>
      </c>
    </row>
    <row r="52" spans="1:6" x14ac:dyDescent="0.3">
      <c r="A52" s="12">
        <v>45047</v>
      </c>
      <c r="B52" s="14">
        <v>0.32500000000000001</v>
      </c>
      <c r="C52" s="14">
        <v>0.41597222222222219</v>
      </c>
      <c r="D52" s="15">
        <f t="shared" si="1"/>
        <v>9.0972222222222177E-2</v>
      </c>
      <c r="E52" t="s">
        <v>59</v>
      </c>
    </row>
    <row r="53" spans="1:6" x14ac:dyDescent="0.3">
      <c r="A53" s="12">
        <v>45047</v>
      </c>
      <c r="B53" s="14">
        <v>0.41597222222222219</v>
      </c>
      <c r="C53" s="14">
        <v>0.42430555555555555</v>
      </c>
      <c r="D53" s="15">
        <f t="shared" si="1"/>
        <v>8.3333333333333592E-3</v>
      </c>
      <c r="E53" t="s">
        <v>83</v>
      </c>
    </row>
    <row r="54" spans="1:6" x14ac:dyDescent="0.3">
      <c r="A54" s="12">
        <v>45049</v>
      </c>
      <c r="B54" s="14">
        <v>0.28055555555555556</v>
      </c>
      <c r="C54" s="14">
        <v>0.30763888888888891</v>
      </c>
      <c r="D54" s="15">
        <f t="shared" si="1"/>
        <v>2.7083333333333348E-2</v>
      </c>
      <c r="E54" t="s">
        <v>83</v>
      </c>
    </row>
    <row r="55" spans="1:6" x14ac:dyDescent="0.3">
      <c r="A55" s="12">
        <v>45052</v>
      </c>
      <c r="B55" s="14">
        <v>0.28958333333333336</v>
      </c>
      <c r="C55" s="14">
        <v>0.36319444444444443</v>
      </c>
      <c r="D55" s="15">
        <f t="shared" si="1"/>
        <v>7.3611111111111072E-2</v>
      </c>
      <c r="E55" t="s">
        <v>70</v>
      </c>
      <c r="F55" t="s">
        <v>81</v>
      </c>
    </row>
    <row r="56" spans="1:6" x14ac:dyDescent="0.3">
      <c r="A56" s="12">
        <v>45052</v>
      </c>
      <c r="B56" s="14">
        <v>0.36319444444444443</v>
      </c>
      <c r="C56" s="14">
        <v>0.42986111111111108</v>
      </c>
      <c r="D56" s="15">
        <f>C56-B56</f>
        <v>6.6666666666666652E-2</v>
      </c>
      <c r="E56" t="s">
        <v>80</v>
      </c>
      <c r="F56" t="s">
        <v>82</v>
      </c>
    </row>
    <row r="57" spans="1:6" x14ac:dyDescent="0.3">
      <c r="A57" s="12">
        <v>45060</v>
      </c>
      <c r="B57" s="14">
        <v>0.75</v>
      </c>
      <c r="C57" s="14">
        <v>0.79166666666666663</v>
      </c>
      <c r="D57" s="15">
        <f t="shared" ref="D57:D60" si="2">C57-B57</f>
        <v>4.166666666666663E-2</v>
      </c>
      <c r="E57" t="s">
        <v>78</v>
      </c>
    </row>
    <row r="58" spans="1:6" x14ac:dyDescent="0.3">
      <c r="A58" s="12"/>
      <c r="D58" s="15">
        <f t="shared" si="2"/>
        <v>0</v>
      </c>
      <c r="E58" t="s">
        <v>289</v>
      </c>
    </row>
    <row r="59" spans="1:6" x14ac:dyDescent="0.3">
      <c r="D59" s="15">
        <f t="shared" si="2"/>
        <v>0</v>
      </c>
      <c r="E59" t="s">
        <v>57</v>
      </c>
    </row>
    <row r="60" spans="1:6" x14ac:dyDescent="0.3">
      <c r="D60" s="15">
        <f t="shared" si="2"/>
        <v>0</v>
      </c>
      <c r="E60" t="s">
        <v>79</v>
      </c>
    </row>
    <row r="61" spans="1:6" x14ac:dyDescent="0.3">
      <c r="C61" s="19" t="s">
        <v>85</v>
      </c>
      <c r="D61" s="18">
        <f>SUM(D2:D60)</f>
        <v>2.7548611111111101</v>
      </c>
      <c r="E61" s="17"/>
    </row>
    <row r="63" spans="1:6" x14ac:dyDescent="0.3">
      <c r="A63" s="12">
        <v>45052</v>
      </c>
      <c r="B63" s="14">
        <v>0.5444444444444444</v>
      </c>
      <c r="C63" s="14">
        <v>0.58472222222222225</v>
      </c>
      <c r="D63" s="15">
        <f>C63-B63</f>
        <v>4.0277777777777857E-2</v>
      </c>
      <c r="E63" t="s">
        <v>84</v>
      </c>
    </row>
    <row r="83" spans="11:11" x14ac:dyDescent="0.3">
      <c r="K83" s="13"/>
    </row>
  </sheetData>
  <autoFilter ref="A1:K61" xr:uid="{FC2AF843-403F-417F-931F-F3224AF5537E}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FDA23-A2DF-4BCC-85E4-F30F319F5CDD}">
  <dimension ref="A1:G90"/>
  <sheetViews>
    <sheetView workbookViewId="0">
      <pane ySplit="2" topLeftCell="A3" activePane="bottomLeft" state="frozen"/>
      <selection pane="bottomLeft" activeCell="G48" sqref="G48"/>
    </sheetView>
  </sheetViews>
  <sheetFormatPr baseColWidth="10" defaultRowHeight="13.2" x14ac:dyDescent="0.25"/>
  <cols>
    <col min="1" max="2" width="5.88671875" style="26" customWidth="1"/>
    <col min="3" max="3" width="66.6640625" style="32" bestFit="1" customWidth="1"/>
    <col min="4" max="5" width="12.77734375" style="47" customWidth="1"/>
    <col min="6" max="6" width="9.5546875" style="33" hidden="1" customWidth="1"/>
    <col min="7" max="7" width="8.44140625" style="34" customWidth="1"/>
    <col min="8" max="16384" width="11.5546875" style="32"/>
  </cols>
  <sheetData>
    <row r="1" spans="1:7" s="23" customFormat="1" x14ac:dyDescent="0.25">
      <c r="D1" s="45"/>
      <c r="E1" s="45"/>
      <c r="F1" s="31"/>
      <c r="G1" s="30"/>
    </row>
    <row r="2" spans="1:7" s="29" customFormat="1" ht="15" customHeight="1" x14ac:dyDescent="0.2">
      <c r="A2" s="27" t="s">
        <v>182</v>
      </c>
      <c r="B2" s="27" t="s">
        <v>183</v>
      </c>
      <c r="C2" s="27" t="s">
        <v>90</v>
      </c>
      <c r="D2" s="46" t="s">
        <v>92</v>
      </c>
      <c r="E2" s="46" t="s">
        <v>93</v>
      </c>
      <c r="F2" s="27" t="s">
        <v>91</v>
      </c>
      <c r="G2" s="28" t="s">
        <v>94</v>
      </c>
    </row>
    <row r="3" spans="1:7" x14ac:dyDescent="0.25">
      <c r="A3" s="26" t="s">
        <v>96</v>
      </c>
      <c r="B3" s="26" t="s">
        <v>102</v>
      </c>
      <c r="C3" s="32" t="s">
        <v>180</v>
      </c>
      <c r="D3" s="47">
        <v>45016.706250000003</v>
      </c>
      <c r="E3" s="47">
        <v>45016.734722222223</v>
      </c>
      <c r="F3" s="33">
        <f t="shared" ref="F3:F39" si="0">E3-D3</f>
        <v>2.8472222220443655E-2</v>
      </c>
      <c r="G3" s="34">
        <v>0.7</v>
      </c>
    </row>
    <row r="4" spans="1:7" x14ac:dyDescent="0.25">
      <c r="A4" s="26" t="s">
        <v>110</v>
      </c>
      <c r="B4" s="26" t="s">
        <v>109</v>
      </c>
      <c r="C4" s="32" t="s">
        <v>95</v>
      </c>
      <c r="D4" s="47">
        <v>45016.417361111111</v>
      </c>
      <c r="E4" s="47">
        <v>45016.438194444447</v>
      </c>
      <c r="F4" s="33">
        <f t="shared" si="0"/>
        <v>2.0833333335758653E-2</v>
      </c>
      <c r="G4" s="34">
        <v>0.5</v>
      </c>
    </row>
    <row r="5" spans="1:7" x14ac:dyDescent="0.25">
      <c r="A5" s="26" t="s">
        <v>100</v>
      </c>
      <c r="B5" s="26" t="s">
        <v>102</v>
      </c>
      <c r="C5" s="32" t="s">
        <v>145</v>
      </c>
      <c r="D5" s="47">
        <v>45016.490972222222</v>
      </c>
      <c r="E5" s="47">
        <v>45016.517361111109</v>
      </c>
      <c r="F5" s="33">
        <f t="shared" si="0"/>
        <v>2.6388888887595385E-2</v>
      </c>
      <c r="G5" s="34">
        <v>0.7</v>
      </c>
    </row>
    <row r="6" spans="1:7" x14ac:dyDescent="0.25">
      <c r="A6" s="26" t="s">
        <v>100</v>
      </c>
      <c r="B6" s="26" t="s">
        <v>102</v>
      </c>
      <c r="C6" s="32" t="s">
        <v>145</v>
      </c>
      <c r="D6" s="47">
        <v>45016.538194444445</v>
      </c>
      <c r="E6" s="47">
        <v>45016.545138888891</v>
      </c>
      <c r="F6" s="33">
        <f t="shared" si="0"/>
        <v>6.9444444452528842E-3</v>
      </c>
      <c r="G6" s="34">
        <f>10/60</f>
        <v>0.16666666666666666</v>
      </c>
    </row>
    <row r="7" spans="1:7" x14ac:dyDescent="0.25">
      <c r="A7" s="26" t="s">
        <v>103</v>
      </c>
      <c r="B7" s="26" t="s">
        <v>102</v>
      </c>
      <c r="C7" s="32" t="s">
        <v>149</v>
      </c>
      <c r="D7" s="47">
        <v>45019.366666666669</v>
      </c>
      <c r="E7" s="47">
        <v>45019.405555555553</v>
      </c>
      <c r="F7" s="33">
        <f t="shared" si="0"/>
        <v>3.8888888884685002E-2</v>
      </c>
      <c r="G7" s="34">
        <v>1</v>
      </c>
    </row>
    <row r="8" spans="1:7" x14ac:dyDescent="0.25">
      <c r="A8" s="26" t="s">
        <v>103</v>
      </c>
      <c r="B8" s="26" t="s">
        <v>109</v>
      </c>
      <c r="C8" s="32" t="s">
        <v>153</v>
      </c>
      <c r="D8" s="47">
        <v>45019.574305555558</v>
      </c>
      <c r="E8" s="47">
        <v>45019.611111111109</v>
      </c>
      <c r="F8" s="33">
        <f t="shared" si="0"/>
        <v>3.6805555551836733E-2</v>
      </c>
      <c r="G8" s="34">
        <v>1</v>
      </c>
    </row>
    <row r="9" spans="1:7" x14ac:dyDescent="0.25">
      <c r="A9" s="26" t="s">
        <v>100</v>
      </c>
      <c r="B9" s="26" t="s">
        <v>118</v>
      </c>
      <c r="C9" s="32" t="s">
        <v>146</v>
      </c>
      <c r="D9" s="47">
        <v>45019.698611111111</v>
      </c>
      <c r="E9" s="47">
        <v>45019.727777777778</v>
      </c>
      <c r="F9" s="33">
        <f t="shared" si="0"/>
        <v>2.9166666667151731E-2</v>
      </c>
      <c r="G9" s="34">
        <v>0.7</v>
      </c>
    </row>
    <row r="10" spans="1:7" x14ac:dyDescent="0.25">
      <c r="A10" s="26" t="s">
        <v>110</v>
      </c>
      <c r="B10" s="26" t="s">
        <v>102</v>
      </c>
      <c r="C10" s="32" t="s">
        <v>181</v>
      </c>
      <c r="D10" s="47">
        <v>45020.488194444442</v>
      </c>
      <c r="E10" s="47">
        <v>45020.541666666664</v>
      </c>
      <c r="F10" s="33">
        <f t="shared" si="0"/>
        <v>5.3472222221898846E-2</v>
      </c>
      <c r="G10" s="34">
        <f>1+17/60</f>
        <v>1.2833333333333332</v>
      </c>
    </row>
    <row r="11" spans="1:7" x14ac:dyDescent="0.25">
      <c r="A11" s="26" t="s">
        <v>100</v>
      </c>
      <c r="B11" s="26" t="s">
        <v>102</v>
      </c>
      <c r="C11" s="32" t="s">
        <v>154</v>
      </c>
      <c r="D11" s="47">
        <v>45020.567361111112</v>
      </c>
      <c r="E11" s="47">
        <v>45020.583333333336</v>
      </c>
      <c r="F11" s="33">
        <f t="shared" si="0"/>
        <v>1.5972222223354038E-2</v>
      </c>
      <c r="G11" s="34">
        <f>23/60</f>
        <v>0.38333333333333336</v>
      </c>
    </row>
    <row r="12" spans="1:7" x14ac:dyDescent="0.25">
      <c r="A12" s="26" t="s">
        <v>106</v>
      </c>
      <c r="B12" s="26" t="s">
        <v>102</v>
      </c>
      <c r="C12" s="32" t="s">
        <v>155</v>
      </c>
      <c r="D12" s="47">
        <v>45020.694444444445</v>
      </c>
      <c r="E12" s="47">
        <v>45020.703472222223</v>
      </c>
      <c r="F12" s="33">
        <f t="shared" si="0"/>
        <v>9.0277777781011537E-3</v>
      </c>
      <c r="G12" s="34">
        <f>13/60</f>
        <v>0.21666666666666667</v>
      </c>
    </row>
    <row r="13" spans="1:7" x14ac:dyDescent="0.25">
      <c r="A13" s="26" t="s">
        <v>110</v>
      </c>
      <c r="B13" s="26" t="s">
        <v>109</v>
      </c>
      <c r="C13" s="32" t="s">
        <v>95</v>
      </c>
      <c r="D13" s="47">
        <v>45021.284722222219</v>
      </c>
      <c r="E13" s="47">
        <v>45021.304166666669</v>
      </c>
      <c r="F13" s="33">
        <f t="shared" si="0"/>
        <v>1.9444444449618459E-2</v>
      </c>
      <c r="G13" s="34">
        <f>28/60</f>
        <v>0.46666666666666667</v>
      </c>
    </row>
    <row r="14" spans="1:7" x14ac:dyDescent="0.25">
      <c r="A14" s="26" t="s">
        <v>110</v>
      </c>
      <c r="B14" s="26" t="s">
        <v>102</v>
      </c>
      <c r="C14" s="32" t="s">
        <v>181</v>
      </c>
      <c r="D14" s="47">
        <v>45021.305555555555</v>
      </c>
      <c r="E14" s="47">
        <v>45021.387499999997</v>
      </c>
      <c r="F14" s="33">
        <f t="shared" si="0"/>
        <v>8.1944444442342501E-2</v>
      </c>
      <c r="G14" s="34">
        <v>2</v>
      </c>
    </row>
    <row r="15" spans="1:7" x14ac:dyDescent="0.25">
      <c r="A15" s="26" t="s">
        <v>124</v>
      </c>
      <c r="B15" s="26" t="s">
        <v>109</v>
      </c>
      <c r="C15" s="32" t="s">
        <v>160</v>
      </c>
      <c r="D15" s="47">
        <v>45021.497916666667</v>
      </c>
      <c r="E15" s="47">
        <v>45021.573611111111</v>
      </c>
      <c r="F15" s="33">
        <f t="shared" si="0"/>
        <v>7.5694444443797693E-2</v>
      </c>
      <c r="G15" s="34">
        <f>1+49/60</f>
        <v>1.8166666666666667</v>
      </c>
    </row>
    <row r="16" spans="1:7" x14ac:dyDescent="0.25">
      <c r="A16" s="26" t="s">
        <v>103</v>
      </c>
      <c r="B16" s="26" t="s">
        <v>109</v>
      </c>
      <c r="C16" s="32" t="s">
        <v>153</v>
      </c>
      <c r="D16" s="47">
        <v>45021.651388888888</v>
      </c>
      <c r="E16" s="47">
        <v>45021.747916666667</v>
      </c>
      <c r="F16" s="33">
        <f t="shared" si="0"/>
        <v>9.6527777779556345E-2</v>
      </c>
      <c r="G16" s="34">
        <f>2+19/60</f>
        <v>2.3166666666666664</v>
      </c>
    </row>
    <row r="17" spans="1:7" x14ac:dyDescent="0.25">
      <c r="A17" s="26" t="s">
        <v>124</v>
      </c>
      <c r="B17" s="26" t="s">
        <v>120</v>
      </c>
      <c r="C17" s="32" t="s">
        <v>38</v>
      </c>
      <c r="D17" s="47">
        <v>45021.6875</v>
      </c>
      <c r="E17" s="47">
        <v>45021.777777777781</v>
      </c>
      <c r="F17" s="33">
        <f t="shared" si="0"/>
        <v>9.0277777781011537E-2</v>
      </c>
      <c r="G17" s="34">
        <f>2+10/60</f>
        <v>2.1666666666666665</v>
      </c>
    </row>
    <row r="18" spans="1:7" x14ac:dyDescent="0.25">
      <c r="A18" s="26" t="s">
        <v>124</v>
      </c>
      <c r="B18" s="26" t="s">
        <v>109</v>
      </c>
      <c r="C18" s="32" t="s">
        <v>43</v>
      </c>
      <c r="D18" s="47">
        <v>45024.311805555553</v>
      </c>
      <c r="E18" s="47">
        <v>45024.416666666664</v>
      </c>
      <c r="F18" s="33">
        <f t="shared" si="0"/>
        <v>0.10486111111094942</v>
      </c>
      <c r="G18" s="34">
        <f>2+31/60</f>
        <v>2.5166666666666666</v>
      </c>
    </row>
    <row r="19" spans="1:7" x14ac:dyDescent="0.25">
      <c r="A19" s="26" t="s">
        <v>124</v>
      </c>
      <c r="B19" s="26" t="s">
        <v>118</v>
      </c>
      <c r="C19" s="32" t="s">
        <v>161</v>
      </c>
      <c r="D19" s="47">
        <v>45024.6875</v>
      </c>
      <c r="E19" s="47">
        <v>45024.706944444442</v>
      </c>
      <c r="F19" s="33">
        <f t="shared" si="0"/>
        <v>1.9444444442342501E-2</v>
      </c>
      <c r="G19" s="34">
        <f>28/60</f>
        <v>0.46666666666666667</v>
      </c>
    </row>
    <row r="20" spans="1:7" x14ac:dyDescent="0.25">
      <c r="A20" s="26" t="s">
        <v>110</v>
      </c>
      <c r="B20" s="26" t="s">
        <v>102</v>
      </c>
      <c r="C20" s="32" t="s">
        <v>156</v>
      </c>
      <c r="D20" s="47">
        <v>45025.306944444441</v>
      </c>
      <c r="E20" s="47">
        <v>45025.336111111108</v>
      </c>
      <c r="F20" s="33">
        <f t="shared" si="0"/>
        <v>2.9166666667151731E-2</v>
      </c>
      <c r="G20" s="34">
        <f>42/60</f>
        <v>0.7</v>
      </c>
    </row>
    <row r="21" spans="1:7" x14ac:dyDescent="0.25">
      <c r="A21" s="26" t="s">
        <v>115</v>
      </c>
      <c r="B21" s="26" t="s">
        <v>102</v>
      </c>
      <c r="C21" s="32" t="s">
        <v>157</v>
      </c>
      <c r="D21" s="47">
        <v>45025.336111111108</v>
      </c>
      <c r="E21" s="47">
        <v>45025.373611111114</v>
      </c>
      <c r="F21" s="33">
        <f t="shared" si="0"/>
        <v>3.7500000005820766E-2</v>
      </c>
      <c r="G21" s="34">
        <f>54/60</f>
        <v>0.9</v>
      </c>
    </row>
    <row r="22" spans="1:7" x14ac:dyDescent="0.25">
      <c r="A22" s="26" t="s">
        <v>124</v>
      </c>
      <c r="B22" s="26" t="s">
        <v>102</v>
      </c>
      <c r="C22" s="32" t="s">
        <v>159</v>
      </c>
      <c r="D22" s="47">
        <v>45025.373611111114</v>
      </c>
      <c r="E22" s="47">
        <v>45025.416666666664</v>
      </c>
      <c r="F22" s="33">
        <f t="shared" si="0"/>
        <v>4.3055555550381541E-2</v>
      </c>
      <c r="G22" s="34">
        <v>1</v>
      </c>
    </row>
    <row r="23" spans="1:7" x14ac:dyDescent="0.25">
      <c r="A23" s="26" t="s">
        <v>124</v>
      </c>
      <c r="B23" s="26" t="s">
        <v>118</v>
      </c>
      <c r="C23" s="32" t="s">
        <v>161</v>
      </c>
      <c r="D23" s="47">
        <v>45026.286805555559</v>
      </c>
      <c r="E23" s="47">
        <v>45026.355555555558</v>
      </c>
      <c r="F23" s="33">
        <f t="shared" si="0"/>
        <v>6.8749999998544808E-2</v>
      </c>
      <c r="G23" s="34">
        <f>1+39/60</f>
        <v>1.65</v>
      </c>
    </row>
    <row r="24" spans="1:7" x14ac:dyDescent="0.25">
      <c r="A24" s="26" t="s">
        <v>124</v>
      </c>
      <c r="B24" s="26" t="s">
        <v>120</v>
      </c>
      <c r="C24" s="32" t="s">
        <v>162</v>
      </c>
      <c r="D24" s="47">
        <v>45026.368055555555</v>
      </c>
      <c r="E24" s="47">
        <v>45026.42291666667</v>
      </c>
      <c r="F24" s="33">
        <f t="shared" si="0"/>
        <v>5.4861111115314998E-2</v>
      </c>
      <c r="G24" s="34">
        <f>1+19/60</f>
        <v>1.3166666666666667</v>
      </c>
    </row>
    <row r="25" spans="1:7" x14ac:dyDescent="0.25">
      <c r="A25" s="26" t="s">
        <v>124</v>
      </c>
      <c r="B25" s="26" t="s">
        <v>122</v>
      </c>
      <c r="C25" s="32" t="s">
        <v>163</v>
      </c>
      <c r="D25" s="47">
        <v>45027.253472222219</v>
      </c>
      <c r="E25" s="47">
        <v>45027.274305555555</v>
      </c>
      <c r="F25" s="33">
        <f t="shared" si="0"/>
        <v>2.0833333335758653E-2</v>
      </c>
      <c r="G25" s="34">
        <v>0.5</v>
      </c>
    </row>
    <row r="26" spans="1:7" x14ac:dyDescent="0.25">
      <c r="A26" s="26" t="s">
        <v>124</v>
      </c>
      <c r="B26" s="26" t="s">
        <v>109</v>
      </c>
      <c r="C26" s="32" t="s">
        <v>160</v>
      </c>
      <c r="D26" s="47">
        <v>45028.259722222225</v>
      </c>
      <c r="E26" s="47">
        <v>45028.298611111109</v>
      </c>
      <c r="F26" s="33">
        <f t="shared" si="0"/>
        <v>3.8888888884685002E-2</v>
      </c>
      <c r="G26" s="34">
        <f>56/60</f>
        <v>0.93333333333333335</v>
      </c>
    </row>
    <row r="27" spans="1:7" x14ac:dyDescent="0.25">
      <c r="A27" s="26" t="s">
        <v>103</v>
      </c>
      <c r="B27" s="26" t="s">
        <v>118</v>
      </c>
      <c r="C27" s="32" t="s">
        <v>148</v>
      </c>
      <c r="D27" s="47">
        <v>45033.24722222222</v>
      </c>
      <c r="E27" s="47">
        <v>45033.288194444445</v>
      </c>
      <c r="F27" s="33">
        <f t="shared" si="0"/>
        <v>4.0972222224809229E-2</v>
      </c>
      <c r="G27" s="34">
        <f>59/60</f>
        <v>0.98333333333333328</v>
      </c>
    </row>
    <row r="28" spans="1:7" x14ac:dyDescent="0.25">
      <c r="A28" s="26" t="s">
        <v>124</v>
      </c>
      <c r="B28" s="26" t="s">
        <v>144</v>
      </c>
      <c r="C28" s="32" t="s">
        <v>164</v>
      </c>
      <c r="D28" s="47">
        <v>45036.25</v>
      </c>
      <c r="E28" s="47">
        <v>45036.322916666664</v>
      </c>
      <c r="F28" s="33">
        <f t="shared" si="0"/>
        <v>7.2916666664241347E-2</v>
      </c>
      <c r="G28" s="34">
        <f>1+45/60</f>
        <v>1.75</v>
      </c>
    </row>
    <row r="29" spans="1:7" x14ac:dyDescent="0.25">
      <c r="A29" s="26" t="s">
        <v>103</v>
      </c>
      <c r="B29" s="26" t="s">
        <v>118</v>
      </c>
      <c r="C29" s="32" t="s">
        <v>148</v>
      </c>
      <c r="D29" s="47">
        <v>45037.260416666664</v>
      </c>
      <c r="E29" s="47">
        <v>45037.276388888888</v>
      </c>
      <c r="F29" s="33">
        <f t="shared" si="0"/>
        <v>1.5972222223354038E-2</v>
      </c>
      <c r="G29" s="34">
        <f>23/60</f>
        <v>0.38333333333333336</v>
      </c>
    </row>
    <row r="30" spans="1:7" x14ac:dyDescent="0.25">
      <c r="A30" s="26" t="s">
        <v>124</v>
      </c>
      <c r="B30" s="26" t="s">
        <v>144</v>
      </c>
      <c r="C30" s="32" t="s">
        <v>164</v>
      </c>
      <c r="D30" s="47">
        <v>45037.276388888888</v>
      </c>
      <c r="E30" s="47">
        <v>45037.306250000001</v>
      </c>
      <c r="F30" s="33">
        <f t="shared" si="0"/>
        <v>2.9861111113859806E-2</v>
      </c>
      <c r="G30" s="34">
        <f>43/60</f>
        <v>0.71666666666666667</v>
      </c>
    </row>
    <row r="31" spans="1:7" x14ac:dyDescent="0.25">
      <c r="A31" s="26" t="s">
        <v>132</v>
      </c>
      <c r="B31" s="26" t="s">
        <v>102</v>
      </c>
      <c r="C31" s="32" t="s">
        <v>166</v>
      </c>
      <c r="D31" s="47">
        <v>45037.306250000001</v>
      </c>
      <c r="E31" s="47">
        <v>45037.316666666666</v>
      </c>
      <c r="F31" s="33">
        <f t="shared" si="0"/>
        <v>1.0416666664241347E-2</v>
      </c>
      <c r="G31" s="34">
        <f>15/60</f>
        <v>0.25</v>
      </c>
    </row>
    <row r="32" spans="1:7" x14ac:dyDescent="0.25">
      <c r="A32" s="26" t="s">
        <v>100</v>
      </c>
      <c r="B32" s="26" t="s">
        <v>109</v>
      </c>
      <c r="C32" s="32" t="s">
        <v>150</v>
      </c>
      <c r="D32" s="47">
        <v>45038.31527777778</v>
      </c>
      <c r="E32" s="47">
        <v>45038.320138888892</v>
      </c>
      <c r="F32" s="33">
        <f t="shared" si="0"/>
        <v>4.8611111124046147E-3</v>
      </c>
      <c r="G32" s="34">
        <f>7/60</f>
        <v>0.11666666666666667</v>
      </c>
    </row>
    <row r="33" spans="1:7" x14ac:dyDescent="0.25">
      <c r="A33" s="26" t="s">
        <v>132</v>
      </c>
      <c r="B33" s="26" t="s">
        <v>109</v>
      </c>
      <c r="C33" s="32" t="s">
        <v>167</v>
      </c>
      <c r="D33" s="47">
        <v>45038.320833333331</v>
      </c>
      <c r="E33" s="47">
        <v>45038.375694444447</v>
      </c>
      <c r="F33" s="33">
        <f t="shared" si="0"/>
        <v>5.4861111115314998E-2</v>
      </c>
      <c r="G33" s="34">
        <f>1+19/60</f>
        <v>1.3166666666666667</v>
      </c>
    </row>
    <row r="34" spans="1:7" x14ac:dyDescent="0.25">
      <c r="A34" s="26" t="s">
        <v>129</v>
      </c>
      <c r="B34" s="26" t="s">
        <v>102</v>
      </c>
      <c r="C34" s="32" t="s">
        <v>168</v>
      </c>
      <c r="D34" s="47">
        <v>45038.395833333336</v>
      </c>
      <c r="E34" s="47">
        <v>45038.53402777778</v>
      </c>
      <c r="F34" s="33">
        <f t="shared" si="0"/>
        <v>0.13819444444379769</v>
      </c>
      <c r="G34" s="34">
        <f>3+19/60</f>
        <v>3.3166666666666664</v>
      </c>
    </row>
    <row r="35" spans="1:7" x14ac:dyDescent="0.25">
      <c r="A35" s="26" t="s">
        <v>129</v>
      </c>
      <c r="B35" s="26" t="s">
        <v>102</v>
      </c>
      <c r="C35" s="32" t="s">
        <v>168</v>
      </c>
      <c r="D35" s="47">
        <v>45039.304166666669</v>
      </c>
      <c r="E35" s="47">
        <v>45039.395138888889</v>
      </c>
      <c r="F35" s="33">
        <f t="shared" si="0"/>
        <v>9.0972222220443655E-2</v>
      </c>
      <c r="G35" s="34">
        <f>2+11/60</f>
        <v>2.1833333333333331</v>
      </c>
    </row>
    <row r="36" spans="1:7" x14ac:dyDescent="0.25">
      <c r="A36" s="26" t="s">
        <v>129</v>
      </c>
      <c r="B36" s="26" t="s">
        <v>102</v>
      </c>
      <c r="C36" s="32" t="s">
        <v>169</v>
      </c>
      <c r="D36" s="47">
        <v>45039.395138888889</v>
      </c>
      <c r="E36" s="47">
        <v>45039.436111111114</v>
      </c>
      <c r="F36" s="33">
        <f t="shared" si="0"/>
        <v>4.0972222224809229E-2</v>
      </c>
      <c r="G36" s="34">
        <f>59/60</f>
        <v>0.98333333333333328</v>
      </c>
    </row>
    <row r="37" spans="1:7" x14ac:dyDescent="0.25">
      <c r="A37" s="26" t="s">
        <v>129</v>
      </c>
      <c r="B37" s="26" t="s">
        <v>102</v>
      </c>
      <c r="C37" s="32" t="s">
        <v>169</v>
      </c>
      <c r="D37" s="47">
        <v>45041.263888888891</v>
      </c>
      <c r="E37" s="47">
        <v>45041.304166666669</v>
      </c>
      <c r="F37" s="33">
        <f t="shared" si="0"/>
        <v>4.0277777778101154E-2</v>
      </c>
      <c r="G37" s="34">
        <f>58/60</f>
        <v>0.96666666666666667</v>
      </c>
    </row>
    <row r="38" spans="1:7" x14ac:dyDescent="0.25">
      <c r="A38" s="26" t="s">
        <v>129</v>
      </c>
      <c r="B38" s="26" t="s">
        <v>102</v>
      </c>
      <c r="C38" s="32" t="s">
        <v>168</v>
      </c>
      <c r="D38" s="47">
        <v>45041.304166666669</v>
      </c>
      <c r="E38" s="47">
        <v>45041.323611111111</v>
      </c>
      <c r="F38" s="33">
        <f t="shared" si="0"/>
        <v>1.9444444442342501E-2</v>
      </c>
      <c r="G38" s="34">
        <f>28/60</f>
        <v>0.46666666666666667</v>
      </c>
    </row>
    <row r="39" spans="1:7" x14ac:dyDescent="0.25">
      <c r="A39" s="26" t="s">
        <v>135</v>
      </c>
      <c r="B39" s="26" t="s">
        <v>102</v>
      </c>
      <c r="C39" s="32" t="s">
        <v>170</v>
      </c>
      <c r="D39" s="47">
        <v>45045.323611111111</v>
      </c>
      <c r="E39" s="47">
        <v>45045.404861111114</v>
      </c>
      <c r="F39" s="33">
        <f t="shared" si="0"/>
        <v>8.1250000002910383E-2</v>
      </c>
      <c r="G39" s="34">
        <f>1+57/60</f>
        <v>1.95</v>
      </c>
    </row>
    <row r="40" spans="1:7" x14ac:dyDescent="0.25">
      <c r="A40" s="26" t="s">
        <v>177</v>
      </c>
      <c r="B40" s="26" t="s">
        <v>102</v>
      </c>
      <c r="C40" s="32" t="s">
        <v>172</v>
      </c>
      <c r="D40" s="47">
        <v>45046.320138888892</v>
      </c>
      <c r="E40" s="47">
        <v>45046.414583333331</v>
      </c>
      <c r="F40" s="33">
        <v>4.1666666666666664E-2</v>
      </c>
      <c r="G40" s="34">
        <v>1</v>
      </c>
    </row>
    <row r="41" spans="1:7" x14ac:dyDescent="0.25">
      <c r="A41" s="26" t="s">
        <v>177</v>
      </c>
      <c r="B41" s="26" t="s">
        <v>109</v>
      </c>
      <c r="C41" s="32" t="s">
        <v>173</v>
      </c>
      <c r="D41" s="47">
        <v>45046.320138888892</v>
      </c>
      <c r="E41" s="47">
        <v>45046.414583333331</v>
      </c>
      <c r="F41" s="33">
        <v>5.2777777777777778E-2</v>
      </c>
      <c r="G41" s="34">
        <f>1+16/60</f>
        <v>1.2666666666666666</v>
      </c>
    </row>
    <row r="42" spans="1:7" x14ac:dyDescent="0.25">
      <c r="A42" s="26" t="s">
        <v>177</v>
      </c>
      <c r="B42" s="26" t="s">
        <v>118</v>
      </c>
      <c r="C42" s="32" t="s">
        <v>171</v>
      </c>
      <c r="D42" s="47">
        <v>45047.324999999997</v>
      </c>
      <c r="E42" s="47">
        <v>45047.415972222225</v>
      </c>
      <c r="F42" s="33">
        <v>4.1666666666666664E-2</v>
      </c>
      <c r="G42" s="34">
        <v>1</v>
      </c>
    </row>
    <row r="43" spans="1:7" x14ac:dyDescent="0.25">
      <c r="A43" s="26" t="s">
        <v>177</v>
      </c>
      <c r="B43" s="26" t="s">
        <v>120</v>
      </c>
      <c r="C43" s="32" t="s">
        <v>174</v>
      </c>
      <c r="D43" s="47">
        <v>45047.324999999997</v>
      </c>
      <c r="E43" s="47">
        <v>45047.415972222225</v>
      </c>
      <c r="F43" s="33">
        <v>4.9305555555555554E-2</v>
      </c>
      <c r="G43" s="34">
        <f>1+11/60</f>
        <v>1.1833333333333333</v>
      </c>
    </row>
    <row r="44" spans="1:7" x14ac:dyDescent="0.25">
      <c r="A44" s="26" t="s">
        <v>177</v>
      </c>
      <c r="B44" s="26" t="s">
        <v>122</v>
      </c>
      <c r="C44" s="32" t="s">
        <v>175</v>
      </c>
      <c r="D44" s="47">
        <v>45047.415972222225</v>
      </c>
      <c r="E44" s="47">
        <v>45047.424305555556</v>
      </c>
      <c r="F44" s="33">
        <f>E44-D44</f>
        <v>8.333333331393078E-3</v>
      </c>
      <c r="G44" s="34">
        <f>12/60</f>
        <v>0.2</v>
      </c>
    </row>
    <row r="45" spans="1:7" x14ac:dyDescent="0.25">
      <c r="A45" s="26" t="s">
        <v>177</v>
      </c>
      <c r="B45" s="26" t="s">
        <v>122</v>
      </c>
      <c r="C45" s="32" t="s">
        <v>175</v>
      </c>
      <c r="D45" s="47">
        <v>45049.280555555553</v>
      </c>
      <c r="E45" s="47">
        <v>45049.307638888888</v>
      </c>
      <c r="F45" s="33">
        <f>E45-D45</f>
        <v>2.7083333334303461E-2</v>
      </c>
      <c r="G45" s="34">
        <f>39/60</f>
        <v>0.65</v>
      </c>
    </row>
    <row r="46" spans="1:7" x14ac:dyDescent="0.25">
      <c r="A46" s="26" t="s">
        <v>124</v>
      </c>
      <c r="B46" s="26" t="s">
        <v>144</v>
      </c>
      <c r="C46" s="32" t="s">
        <v>176</v>
      </c>
      <c r="D46" s="47">
        <v>45052.289583333331</v>
      </c>
      <c r="E46" s="47">
        <v>45052.363194444442</v>
      </c>
      <c r="F46" s="33">
        <f>E46-D46</f>
        <v>7.3611111110949423E-2</v>
      </c>
      <c r="G46" s="34">
        <f>1+46/60</f>
        <v>1.7666666666666666</v>
      </c>
    </row>
    <row r="47" spans="1:7" x14ac:dyDescent="0.25">
      <c r="A47" s="26" t="s">
        <v>177</v>
      </c>
      <c r="B47" s="26" t="s">
        <v>144</v>
      </c>
      <c r="C47" s="32" t="s">
        <v>176</v>
      </c>
      <c r="D47" s="47">
        <v>45052.363194444442</v>
      </c>
      <c r="E47" s="47">
        <v>45052.429861111108</v>
      </c>
      <c r="F47" s="33">
        <f>E47-D47</f>
        <v>6.6666666665696539E-2</v>
      </c>
      <c r="G47" s="34">
        <f>1+36/60</f>
        <v>1.6</v>
      </c>
    </row>
    <row r="48" spans="1:7" x14ac:dyDescent="0.25">
      <c r="C48" s="35"/>
      <c r="F48" s="36">
        <f>SUM(F4:F47)</f>
        <v>2.0208333333425497</v>
      </c>
    </row>
    <row r="52" spans="1:7" s="23" customFormat="1" x14ac:dyDescent="0.25">
      <c r="A52" s="23" t="s">
        <v>98</v>
      </c>
      <c r="C52" s="23" t="s">
        <v>99</v>
      </c>
      <c r="D52" s="45"/>
      <c r="E52" s="45"/>
      <c r="F52" s="31"/>
      <c r="G52" s="30"/>
    </row>
    <row r="53" spans="1:7" s="24" customFormat="1" hidden="1" x14ac:dyDescent="0.25">
      <c r="A53" s="24" t="s">
        <v>96</v>
      </c>
      <c r="B53" s="24" t="s">
        <v>178</v>
      </c>
      <c r="C53" s="24" t="s">
        <v>102</v>
      </c>
      <c r="D53" s="48" t="s">
        <v>179</v>
      </c>
      <c r="E53" s="48"/>
      <c r="F53" s="37"/>
      <c r="G53" s="38"/>
    </row>
    <row r="54" spans="1:7" s="24" customFormat="1" hidden="1" x14ac:dyDescent="0.25">
      <c r="A54" s="24" t="s">
        <v>100</v>
      </c>
      <c r="B54" s="24" t="s">
        <v>97</v>
      </c>
      <c r="C54" s="24" t="s">
        <v>102</v>
      </c>
      <c r="D54" s="48" t="s">
        <v>112</v>
      </c>
      <c r="E54" s="48"/>
      <c r="F54" s="37"/>
      <c r="G54" s="38"/>
    </row>
    <row r="55" spans="1:7" s="24" customFormat="1" hidden="1" x14ac:dyDescent="0.25">
      <c r="A55" s="24" t="s">
        <v>100</v>
      </c>
      <c r="B55" s="24" t="s">
        <v>97</v>
      </c>
      <c r="C55" s="24" t="s">
        <v>109</v>
      </c>
      <c r="D55" s="48" t="s">
        <v>147</v>
      </c>
      <c r="E55" s="48"/>
      <c r="F55" s="37"/>
      <c r="G55" s="38"/>
    </row>
    <row r="56" spans="1:7" s="24" customFormat="1" hidden="1" x14ac:dyDescent="0.25">
      <c r="A56" s="24" t="s">
        <v>100</v>
      </c>
      <c r="B56" s="24" t="s">
        <v>97</v>
      </c>
      <c r="C56" s="24" t="s">
        <v>118</v>
      </c>
      <c r="D56" s="48" t="s">
        <v>151</v>
      </c>
      <c r="E56" s="48"/>
      <c r="F56" s="37"/>
      <c r="G56" s="38"/>
    </row>
    <row r="57" spans="1:7" s="24" customFormat="1" hidden="1" x14ac:dyDescent="0.25">
      <c r="A57" s="24" t="s">
        <v>103</v>
      </c>
      <c r="B57" s="24" t="s">
        <v>101</v>
      </c>
      <c r="C57" s="24" t="s">
        <v>102</v>
      </c>
      <c r="D57" s="48" t="s">
        <v>113</v>
      </c>
      <c r="E57" s="48"/>
      <c r="F57" s="37"/>
      <c r="G57" s="38"/>
    </row>
    <row r="58" spans="1:7" s="24" customFormat="1" hidden="1" x14ac:dyDescent="0.25">
      <c r="A58" s="24" t="s">
        <v>103</v>
      </c>
      <c r="B58" s="24" t="s">
        <v>101</v>
      </c>
      <c r="C58" s="24" t="s">
        <v>109</v>
      </c>
      <c r="D58" s="48" t="s">
        <v>152</v>
      </c>
      <c r="E58" s="48"/>
      <c r="F58" s="37"/>
      <c r="G58" s="38"/>
    </row>
    <row r="59" spans="1:7" s="24" customFormat="1" hidden="1" x14ac:dyDescent="0.25">
      <c r="A59" s="24" t="s">
        <v>103</v>
      </c>
      <c r="B59" s="24" t="s">
        <v>101</v>
      </c>
      <c r="C59" s="24" t="s">
        <v>118</v>
      </c>
      <c r="D59" s="48" t="s">
        <v>148</v>
      </c>
      <c r="E59" s="48"/>
      <c r="F59" s="37"/>
      <c r="G59" s="38"/>
    </row>
    <row r="60" spans="1:7" s="41" customFormat="1" hidden="1" x14ac:dyDescent="0.25">
      <c r="A60" s="24" t="s">
        <v>106</v>
      </c>
      <c r="B60" s="24" t="s">
        <v>104</v>
      </c>
      <c r="C60" s="24" t="s">
        <v>102</v>
      </c>
      <c r="D60" s="48" t="s">
        <v>105</v>
      </c>
      <c r="E60" s="49"/>
      <c r="F60" s="39"/>
      <c r="G60" s="40"/>
    </row>
    <row r="61" spans="1:7" s="41" customFormat="1" x14ac:dyDescent="0.25">
      <c r="A61" s="24" t="s">
        <v>110</v>
      </c>
      <c r="B61" s="24" t="s">
        <v>111</v>
      </c>
      <c r="C61" s="24" t="s">
        <v>102</v>
      </c>
      <c r="D61" s="48" t="s">
        <v>107</v>
      </c>
      <c r="E61" s="49"/>
      <c r="F61" s="39"/>
      <c r="G61" s="40"/>
    </row>
    <row r="62" spans="1:7" s="41" customFormat="1" x14ac:dyDescent="0.25">
      <c r="A62" s="24" t="s">
        <v>110</v>
      </c>
      <c r="B62" s="24" t="s">
        <v>111</v>
      </c>
      <c r="C62" s="24" t="s">
        <v>109</v>
      </c>
      <c r="D62" s="48" t="s">
        <v>108</v>
      </c>
      <c r="E62" s="49"/>
      <c r="F62" s="39"/>
      <c r="G62" s="40"/>
    </row>
    <row r="63" spans="1:7" s="41" customFormat="1" x14ac:dyDescent="0.25">
      <c r="A63" s="24" t="s">
        <v>115</v>
      </c>
      <c r="B63" s="24" t="s">
        <v>125</v>
      </c>
      <c r="C63" s="24" t="s">
        <v>102</v>
      </c>
      <c r="D63" s="48" t="s">
        <v>114</v>
      </c>
      <c r="E63" s="49"/>
      <c r="F63" s="39"/>
      <c r="G63" s="40"/>
    </row>
    <row r="64" spans="1:7" s="41" customFormat="1" x14ac:dyDescent="0.25">
      <c r="A64" s="24" t="s">
        <v>124</v>
      </c>
      <c r="B64" s="24" t="s">
        <v>126</v>
      </c>
      <c r="C64" s="24" t="s">
        <v>102</v>
      </c>
      <c r="D64" s="48" t="s">
        <v>158</v>
      </c>
      <c r="E64" s="49"/>
      <c r="F64" s="39"/>
      <c r="G64" s="40"/>
    </row>
    <row r="65" spans="1:7" s="41" customFormat="1" x14ac:dyDescent="0.25">
      <c r="A65" s="24" t="s">
        <v>124</v>
      </c>
      <c r="B65" s="24" t="s">
        <v>126</v>
      </c>
      <c r="C65" s="24" t="s">
        <v>109</v>
      </c>
      <c r="D65" s="48" t="s">
        <v>116</v>
      </c>
      <c r="E65" s="49"/>
      <c r="F65" s="39"/>
      <c r="G65" s="40"/>
    </row>
    <row r="66" spans="1:7" s="41" customFormat="1" x14ac:dyDescent="0.25">
      <c r="A66" s="24" t="s">
        <v>124</v>
      </c>
      <c r="B66" s="24" t="s">
        <v>126</v>
      </c>
      <c r="C66" s="24" t="s">
        <v>118</v>
      </c>
      <c r="D66" s="48" t="s">
        <v>117</v>
      </c>
      <c r="E66" s="49"/>
      <c r="F66" s="39"/>
      <c r="G66" s="40"/>
    </row>
    <row r="67" spans="1:7" s="41" customFormat="1" x14ac:dyDescent="0.25">
      <c r="A67" s="24" t="s">
        <v>124</v>
      </c>
      <c r="B67" s="24" t="s">
        <v>126</v>
      </c>
      <c r="C67" s="24" t="s">
        <v>120</v>
      </c>
      <c r="D67" s="48" t="s">
        <v>119</v>
      </c>
      <c r="E67" s="49"/>
      <c r="F67" s="39"/>
      <c r="G67" s="40"/>
    </row>
    <row r="68" spans="1:7" s="41" customFormat="1" x14ac:dyDescent="0.25">
      <c r="A68" s="24" t="s">
        <v>124</v>
      </c>
      <c r="B68" s="24" t="s">
        <v>126</v>
      </c>
      <c r="C68" s="24" t="s">
        <v>122</v>
      </c>
      <c r="D68" s="48" t="s">
        <v>121</v>
      </c>
      <c r="E68" s="49"/>
      <c r="F68" s="39"/>
      <c r="G68" s="40"/>
    </row>
    <row r="69" spans="1:7" s="41" customFormat="1" x14ac:dyDescent="0.25">
      <c r="A69" s="24" t="s">
        <v>124</v>
      </c>
      <c r="B69" s="24" t="s">
        <v>126</v>
      </c>
      <c r="C69" s="24" t="s">
        <v>144</v>
      </c>
      <c r="D69" s="48" t="s">
        <v>123</v>
      </c>
      <c r="E69" s="49"/>
      <c r="F69" s="39"/>
      <c r="G69" s="40"/>
    </row>
    <row r="70" spans="1:7" s="41" customFormat="1" x14ac:dyDescent="0.25">
      <c r="A70" s="24" t="s">
        <v>129</v>
      </c>
      <c r="B70" s="24" t="s">
        <v>127</v>
      </c>
      <c r="C70" s="24" t="s">
        <v>102</v>
      </c>
      <c r="D70" s="48" t="s">
        <v>128</v>
      </c>
      <c r="E70" s="49"/>
      <c r="F70" s="39"/>
      <c r="G70" s="40"/>
    </row>
    <row r="71" spans="1:7" s="41" customFormat="1" x14ac:dyDescent="0.25">
      <c r="A71" s="24" t="s">
        <v>132</v>
      </c>
      <c r="B71" s="24" t="s">
        <v>130</v>
      </c>
      <c r="C71" s="24" t="s">
        <v>102</v>
      </c>
      <c r="D71" s="48" t="s">
        <v>165</v>
      </c>
      <c r="E71" s="49"/>
      <c r="F71" s="39"/>
      <c r="G71" s="40"/>
    </row>
    <row r="72" spans="1:7" s="41" customFormat="1" x14ac:dyDescent="0.25">
      <c r="A72" s="24" t="s">
        <v>132</v>
      </c>
      <c r="B72" s="24" t="s">
        <v>130</v>
      </c>
      <c r="C72" s="24" t="s">
        <v>109</v>
      </c>
      <c r="D72" s="48" t="s">
        <v>131</v>
      </c>
      <c r="E72" s="49"/>
      <c r="F72" s="39"/>
      <c r="G72" s="40"/>
    </row>
    <row r="73" spans="1:7" s="41" customFormat="1" x14ac:dyDescent="0.25">
      <c r="A73" s="24" t="s">
        <v>135</v>
      </c>
      <c r="B73" s="24" t="s">
        <v>133</v>
      </c>
      <c r="C73" s="24" t="s">
        <v>102</v>
      </c>
      <c r="D73" s="48" t="s">
        <v>134</v>
      </c>
      <c r="E73" s="49"/>
      <c r="F73" s="39"/>
      <c r="G73" s="40"/>
    </row>
    <row r="74" spans="1:7" s="41" customFormat="1" x14ac:dyDescent="0.25">
      <c r="A74" s="24" t="s">
        <v>177</v>
      </c>
      <c r="B74" s="24" t="s">
        <v>136</v>
      </c>
      <c r="C74" s="24" t="s">
        <v>102</v>
      </c>
      <c r="D74" s="48" t="s">
        <v>137</v>
      </c>
      <c r="E74" s="49"/>
      <c r="F74" s="39"/>
      <c r="G74" s="40"/>
    </row>
    <row r="75" spans="1:7" s="41" customFormat="1" x14ac:dyDescent="0.25">
      <c r="A75" s="24" t="s">
        <v>177</v>
      </c>
      <c r="B75" s="24" t="s">
        <v>136</v>
      </c>
      <c r="C75" s="24" t="s">
        <v>109</v>
      </c>
      <c r="D75" s="48" t="s">
        <v>138</v>
      </c>
      <c r="E75" s="49"/>
      <c r="F75" s="39"/>
      <c r="G75" s="40"/>
    </row>
    <row r="76" spans="1:7" s="41" customFormat="1" x14ac:dyDescent="0.25">
      <c r="A76" s="24" t="s">
        <v>177</v>
      </c>
      <c r="B76" s="24" t="s">
        <v>136</v>
      </c>
      <c r="C76" s="24" t="s">
        <v>118</v>
      </c>
      <c r="D76" s="48" t="s">
        <v>139</v>
      </c>
      <c r="E76" s="49"/>
      <c r="F76" s="39"/>
      <c r="G76" s="40"/>
    </row>
    <row r="77" spans="1:7" s="41" customFormat="1" x14ac:dyDescent="0.25">
      <c r="A77" s="24" t="s">
        <v>177</v>
      </c>
      <c r="B77" s="24" t="s">
        <v>136</v>
      </c>
      <c r="C77" s="24" t="s">
        <v>120</v>
      </c>
      <c r="D77" s="48" t="s">
        <v>140</v>
      </c>
      <c r="E77" s="49"/>
      <c r="F77" s="39"/>
      <c r="G77" s="40"/>
    </row>
    <row r="78" spans="1:7" s="41" customFormat="1" x14ac:dyDescent="0.25">
      <c r="A78" s="24" t="s">
        <v>177</v>
      </c>
      <c r="B78" s="24" t="s">
        <v>136</v>
      </c>
      <c r="C78" s="24" t="s">
        <v>122</v>
      </c>
      <c r="D78" s="48" t="s">
        <v>142</v>
      </c>
      <c r="E78" s="49"/>
      <c r="F78" s="39"/>
      <c r="G78" s="40"/>
    </row>
    <row r="79" spans="1:7" s="44" customFormat="1" x14ac:dyDescent="0.25">
      <c r="A79" s="25" t="s">
        <v>177</v>
      </c>
      <c r="B79" s="25" t="s">
        <v>136</v>
      </c>
      <c r="C79" s="25" t="s">
        <v>144</v>
      </c>
      <c r="D79" s="50" t="s">
        <v>143</v>
      </c>
      <c r="E79" s="51"/>
      <c r="F79" s="42"/>
      <c r="G79" s="43"/>
    </row>
    <row r="80" spans="1:7" x14ac:dyDescent="0.25">
      <c r="C80" s="26"/>
      <c r="D80" s="52"/>
    </row>
    <row r="81" spans="3:4" x14ac:dyDescent="0.25">
      <c r="C81" s="26"/>
      <c r="D81" s="52"/>
    </row>
    <row r="82" spans="3:4" x14ac:dyDescent="0.25">
      <c r="C82" s="26"/>
      <c r="D82" s="52"/>
    </row>
    <row r="83" spans="3:4" x14ac:dyDescent="0.25">
      <c r="C83" s="26"/>
      <c r="D83" s="52"/>
    </row>
    <row r="84" spans="3:4" x14ac:dyDescent="0.25">
      <c r="C84" s="26"/>
      <c r="D84" s="52"/>
    </row>
    <row r="85" spans="3:4" x14ac:dyDescent="0.25">
      <c r="C85" s="26"/>
      <c r="D85" s="52"/>
    </row>
    <row r="86" spans="3:4" x14ac:dyDescent="0.25">
      <c r="C86" s="26"/>
      <c r="D86" s="52"/>
    </row>
    <row r="87" spans="3:4" x14ac:dyDescent="0.25">
      <c r="C87" s="26"/>
      <c r="D87" s="52"/>
    </row>
    <row r="88" spans="3:4" x14ac:dyDescent="0.25">
      <c r="C88" s="26"/>
      <c r="D88" s="52"/>
    </row>
    <row r="89" spans="3:4" x14ac:dyDescent="0.25">
      <c r="C89" s="26"/>
      <c r="D89" s="52"/>
    </row>
    <row r="90" spans="3:4" x14ac:dyDescent="0.25">
      <c r="C90" s="26"/>
      <c r="D90" s="52"/>
    </row>
  </sheetData>
  <autoFilter ref="A2:G48" xr:uid="{3CF8FA7E-F810-4C54-84E7-7CD4DEE78F14}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8FA7E-F810-4C54-84E7-7CD4DEE78F14}">
  <dimension ref="A1:R93"/>
  <sheetViews>
    <sheetView tabSelected="1" zoomScaleNormal="100" workbookViewId="0">
      <pane ySplit="2" topLeftCell="A36" activePane="bottomLeft" state="frozen"/>
      <selection pane="bottomLeft" activeCell="H49" sqref="H49"/>
    </sheetView>
  </sheetViews>
  <sheetFormatPr baseColWidth="10" defaultRowHeight="13.2" x14ac:dyDescent="0.25"/>
  <cols>
    <col min="1" max="2" width="5.88671875" style="73" customWidth="1"/>
    <col min="3" max="3" width="63.33203125" style="32" bestFit="1" customWidth="1"/>
    <col min="4" max="4" width="0.5546875" style="32" customWidth="1"/>
    <col min="5" max="6" width="12.77734375" style="47" customWidth="1"/>
    <col min="7" max="7" width="6.6640625" style="55" bestFit="1" customWidth="1"/>
    <col min="8" max="8" width="8.44140625" style="34" customWidth="1"/>
    <col min="9" max="10" width="11.5546875" style="32"/>
    <col min="11" max="11" width="11.88671875" style="32" bestFit="1" customWidth="1"/>
    <col min="12" max="16384" width="11.5546875" style="32"/>
  </cols>
  <sheetData>
    <row r="1" spans="1:18" s="23" customFormat="1" x14ac:dyDescent="0.25">
      <c r="A1" s="72"/>
      <c r="B1" s="72"/>
      <c r="E1" s="45"/>
      <c r="F1" s="45"/>
      <c r="G1" s="54"/>
      <c r="H1" s="30"/>
      <c r="R1" s="29"/>
    </row>
    <row r="2" spans="1:18" s="71" customFormat="1" ht="15" customHeight="1" x14ac:dyDescent="0.2">
      <c r="A2" s="67" t="s">
        <v>280</v>
      </c>
      <c r="B2" s="67" t="s">
        <v>281</v>
      </c>
      <c r="C2" s="67" t="s">
        <v>90</v>
      </c>
      <c r="D2" s="67" t="s">
        <v>90</v>
      </c>
      <c r="E2" s="68" t="s">
        <v>92</v>
      </c>
      <c r="F2" s="68" t="s">
        <v>93</v>
      </c>
      <c r="G2" s="69" t="s">
        <v>199</v>
      </c>
      <c r="H2" s="70" t="s">
        <v>94</v>
      </c>
    </row>
    <row r="3" spans="1:18" x14ac:dyDescent="0.25">
      <c r="A3" s="73" t="s">
        <v>96</v>
      </c>
      <c r="B3" s="73" t="s">
        <v>102</v>
      </c>
      <c r="C3" s="32" t="s">
        <v>180</v>
      </c>
      <c r="D3" s="32" t="str">
        <f t="shared" ref="D3:D48" si="0">_xlfn.CONCAT(A3," ",B3," ",C3)</f>
        <v>R01 F01 Diseñar tablas, estructura y diagrama entidad relación</v>
      </c>
      <c r="E3" s="47">
        <v>45016</v>
      </c>
      <c r="F3" s="47">
        <v>45016</v>
      </c>
      <c r="G3" s="55">
        <f>(F3-E3)+1</f>
        <v>1</v>
      </c>
      <c r="H3" s="34">
        <v>0.8</v>
      </c>
    </row>
    <row r="4" spans="1:18" x14ac:dyDescent="0.25">
      <c r="A4" s="73" t="s">
        <v>96</v>
      </c>
      <c r="B4" s="73" t="s">
        <v>109</v>
      </c>
      <c r="C4" s="32" t="s">
        <v>202</v>
      </c>
      <c r="D4" s="32" t="str">
        <f t="shared" si="0"/>
        <v>R01 F02 Desarrollo modelo vista controlador y organización de servlets</v>
      </c>
      <c r="E4" s="47">
        <v>45016</v>
      </c>
      <c r="F4" s="47">
        <v>45019</v>
      </c>
      <c r="G4" s="55">
        <f>(F4-E4)+1</f>
        <v>4</v>
      </c>
      <c r="H4" s="34">
        <v>2.2999999999999998</v>
      </c>
    </row>
    <row r="5" spans="1:18" x14ac:dyDescent="0.25">
      <c r="A5" s="73" t="s">
        <v>96</v>
      </c>
      <c r="B5" s="73" t="s">
        <v>118</v>
      </c>
      <c r="C5" s="32" t="s">
        <v>274</v>
      </c>
      <c r="D5" s="32" t="str">
        <f t="shared" si="0"/>
        <v>R01 F03 Programar conexión a la bd</v>
      </c>
      <c r="E5" s="47">
        <v>45019</v>
      </c>
      <c r="F5" s="47">
        <v>45019</v>
      </c>
      <c r="G5" s="55">
        <v>1</v>
      </c>
      <c r="H5" s="34">
        <v>1.8</v>
      </c>
    </row>
    <row r="6" spans="1:18" x14ac:dyDescent="0.25">
      <c r="A6" s="73" t="s">
        <v>110</v>
      </c>
      <c r="B6" s="73" t="s">
        <v>102</v>
      </c>
      <c r="C6" s="32" t="s">
        <v>185</v>
      </c>
      <c r="D6" s="32" t="str">
        <f t="shared" si="0"/>
        <v>R05 F01 Diseñar el home de la ventana principal del usuario</v>
      </c>
      <c r="E6" s="47">
        <v>45016</v>
      </c>
      <c r="F6" s="47">
        <v>45021</v>
      </c>
      <c r="G6" s="55">
        <f t="shared" ref="G6:G48" si="1">(F6-E6)+1</f>
        <v>6</v>
      </c>
      <c r="H6" s="34">
        <v>2.2999999999999998</v>
      </c>
    </row>
    <row r="7" spans="1:18" x14ac:dyDescent="0.25">
      <c r="A7" s="73" t="s">
        <v>100</v>
      </c>
      <c r="B7" s="73" t="s">
        <v>102</v>
      </c>
      <c r="C7" s="32" t="s">
        <v>145</v>
      </c>
      <c r="D7" s="32" t="str">
        <f t="shared" si="0"/>
        <v>R02 F01 Diseñar ventana de inicio de sesión</v>
      </c>
      <c r="E7" s="47">
        <v>45016</v>
      </c>
      <c r="F7" s="47">
        <v>45020</v>
      </c>
      <c r="G7" s="55">
        <f t="shared" si="1"/>
        <v>5</v>
      </c>
      <c r="H7" s="34">
        <v>1.5</v>
      </c>
    </row>
    <row r="8" spans="1:18" x14ac:dyDescent="0.25">
      <c r="A8" s="73" t="s">
        <v>103</v>
      </c>
      <c r="B8" s="73" t="s">
        <v>102</v>
      </c>
      <c r="C8" s="32" t="s">
        <v>205</v>
      </c>
      <c r="D8" s="32" t="str">
        <f t="shared" si="0"/>
        <v>R03 F01 Diseñar ventana de registro de usuario</v>
      </c>
      <c r="E8" s="47">
        <v>45019</v>
      </c>
      <c r="F8" s="47">
        <v>45019</v>
      </c>
      <c r="G8" s="55">
        <f t="shared" si="1"/>
        <v>1</v>
      </c>
      <c r="H8" s="34">
        <v>1.2</v>
      </c>
    </row>
    <row r="9" spans="1:18" x14ac:dyDescent="0.25">
      <c r="A9" s="73" t="s">
        <v>103</v>
      </c>
      <c r="B9" s="73" t="s">
        <v>109</v>
      </c>
      <c r="C9" s="32" t="s">
        <v>187</v>
      </c>
      <c r="D9" s="32" t="str">
        <f t="shared" si="0"/>
        <v>R03 F02 Programar servlet de registro de nuevo usuario</v>
      </c>
      <c r="E9" s="47">
        <v>45019</v>
      </c>
      <c r="F9" s="47">
        <v>45020</v>
      </c>
      <c r="G9" s="55">
        <f t="shared" si="1"/>
        <v>2</v>
      </c>
      <c r="H9" s="34">
        <f>1.7</f>
        <v>1.7</v>
      </c>
    </row>
    <row r="10" spans="1:18" x14ac:dyDescent="0.25">
      <c r="A10" s="73" t="s">
        <v>103</v>
      </c>
      <c r="B10" s="73" t="s">
        <v>109</v>
      </c>
      <c r="C10" s="32" t="s">
        <v>294</v>
      </c>
      <c r="D10" s="32" t="str">
        <f t="shared" si="0"/>
        <v>R03 F02 Programar inserción nuevo usuario en la tabla usuarios</v>
      </c>
      <c r="E10" s="47">
        <v>45020</v>
      </c>
      <c r="F10" s="47">
        <v>45021</v>
      </c>
      <c r="G10" s="55">
        <f t="shared" si="1"/>
        <v>2</v>
      </c>
      <c r="H10" s="34">
        <v>1.6</v>
      </c>
    </row>
    <row r="11" spans="1:18" x14ac:dyDescent="0.25">
      <c r="A11" s="73" t="s">
        <v>100</v>
      </c>
      <c r="B11" s="73" t="s">
        <v>109</v>
      </c>
      <c r="C11" s="32" t="s">
        <v>146</v>
      </c>
      <c r="D11" s="32" t="str">
        <f t="shared" si="0"/>
        <v>R02 F02 Programar verificación de usuario y contraseña</v>
      </c>
      <c r="E11" s="47">
        <v>45019</v>
      </c>
      <c r="F11" s="47">
        <v>45019</v>
      </c>
      <c r="G11" s="55">
        <f t="shared" si="1"/>
        <v>1</v>
      </c>
      <c r="H11" s="34">
        <v>1.5</v>
      </c>
    </row>
    <row r="12" spans="1:18" x14ac:dyDescent="0.25">
      <c r="A12" s="73" t="s">
        <v>100</v>
      </c>
      <c r="B12" s="73" t="s">
        <v>109</v>
      </c>
      <c r="C12" s="32" t="s">
        <v>206</v>
      </c>
      <c r="D12" s="32" t="str">
        <f t="shared" si="0"/>
        <v>R02 F02 Programar servlet de login</v>
      </c>
      <c r="E12" s="47">
        <v>45019</v>
      </c>
      <c r="F12" s="47">
        <v>45019</v>
      </c>
      <c r="G12" s="55">
        <f t="shared" si="1"/>
        <v>1</v>
      </c>
      <c r="H12" s="34">
        <v>1.2</v>
      </c>
    </row>
    <row r="13" spans="1:18" x14ac:dyDescent="0.25">
      <c r="A13" s="73" t="s">
        <v>106</v>
      </c>
      <c r="B13" s="73" t="s">
        <v>102</v>
      </c>
      <c r="C13" s="32" t="s">
        <v>184</v>
      </c>
      <c r="D13" s="32" t="str">
        <f t="shared" si="0"/>
        <v>R04 F01 Programar cierre de sesión de usuario</v>
      </c>
      <c r="E13" s="47">
        <v>45020</v>
      </c>
      <c r="F13" s="47">
        <v>45020</v>
      </c>
      <c r="G13" s="55">
        <f t="shared" si="1"/>
        <v>1</v>
      </c>
      <c r="H13" s="34">
        <v>0.5</v>
      </c>
    </row>
    <row r="14" spans="1:18" x14ac:dyDescent="0.25">
      <c r="A14" s="73" t="s">
        <v>110</v>
      </c>
      <c r="B14" s="73" t="s">
        <v>109</v>
      </c>
      <c r="C14" s="32" t="s">
        <v>181</v>
      </c>
      <c r="D14" s="32" t="str">
        <f t="shared" si="0"/>
        <v>R05 F02 Programar botones para navegación entre ventanas</v>
      </c>
      <c r="E14" s="47">
        <v>45021</v>
      </c>
      <c r="F14" s="47">
        <v>45021</v>
      </c>
      <c r="G14" s="55">
        <f t="shared" si="1"/>
        <v>1</v>
      </c>
      <c r="H14" s="34">
        <v>1</v>
      </c>
    </row>
    <row r="15" spans="1:18" x14ac:dyDescent="0.25">
      <c r="A15" s="73" t="s">
        <v>124</v>
      </c>
      <c r="B15" s="73" t="s">
        <v>109</v>
      </c>
      <c r="C15" s="32" t="s">
        <v>221</v>
      </c>
      <c r="D15" s="32" t="str">
        <f t="shared" si="0"/>
        <v>R07 F02 Programar método listar tratamiento asociado al usuario con sesión</v>
      </c>
      <c r="E15" s="47">
        <v>45021</v>
      </c>
      <c r="F15" s="47">
        <v>45023</v>
      </c>
      <c r="G15" s="55">
        <f t="shared" si="1"/>
        <v>3</v>
      </c>
      <c r="H15" s="34">
        <v>1.7</v>
      </c>
    </row>
    <row r="16" spans="1:18" x14ac:dyDescent="0.25">
      <c r="A16" s="73" t="s">
        <v>124</v>
      </c>
      <c r="B16" s="73" t="s">
        <v>109</v>
      </c>
      <c r="C16" s="32" t="s">
        <v>189</v>
      </c>
      <c r="D16" s="32" t="str">
        <f t="shared" si="0"/>
        <v>R07 F02 Programar servlet para listar tratamientos por usuario</v>
      </c>
      <c r="E16" s="47">
        <v>45023</v>
      </c>
      <c r="F16" s="47">
        <v>45028</v>
      </c>
      <c r="G16" s="55">
        <f t="shared" si="1"/>
        <v>6</v>
      </c>
      <c r="H16" s="34">
        <v>1.6</v>
      </c>
    </row>
    <row r="17" spans="1:8" x14ac:dyDescent="0.25">
      <c r="A17" s="73" t="s">
        <v>124</v>
      </c>
      <c r="B17" s="73" t="s">
        <v>120</v>
      </c>
      <c r="C17" s="32" t="s">
        <v>162</v>
      </c>
      <c r="D17" s="32" t="str">
        <f t="shared" si="0"/>
        <v>R07 F04 Programar modificación de tratamiento existente</v>
      </c>
      <c r="E17" s="47">
        <v>45021</v>
      </c>
      <c r="F17" s="47">
        <v>45023</v>
      </c>
      <c r="G17" s="55">
        <f t="shared" si="1"/>
        <v>3</v>
      </c>
      <c r="H17" s="34">
        <v>1.7</v>
      </c>
    </row>
    <row r="18" spans="1:8" x14ac:dyDescent="0.25">
      <c r="A18" s="73" t="s">
        <v>124</v>
      </c>
      <c r="B18" s="73" t="s">
        <v>120</v>
      </c>
      <c r="C18" s="32" t="s">
        <v>190</v>
      </c>
      <c r="D18" s="32" t="str">
        <f t="shared" si="0"/>
        <v>R07 F04 Programar servlet para modificar y actualizar tratamiento existente</v>
      </c>
      <c r="E18" s="47">
        <v>45024</v>
      </c>
      <c r="F18" s="47">
        <v>45026</v>
      </c>
      <c r="G18" s="55">
        <f t="shared" si="1"/>
        <v>3</v>
      </c>
      <c r="H18" s="34">
        <v>1.8</v>
      </c>
    </row>
    <row r="19" spans="1:8" x14ac:dyDescent="0.25">
      <c r="A19" s="73" t="s">
        <v>124</v>
      </c>
      <c r="B19" s="73" t="s">
        <v>118</v>
      </c>
      <c r="C19" s="32" t="s">
        <v>161</v>
      </c>
      <c r="D19" s="32" t="str">
        <f t="shared" si="0"/>
        <v>R07 F03 Programar inserción de nuevo tratamiento</v>
      </c>
      <c r="E19" s="47">
        <v>45024</v>
      </c>
      <c r="F19" s="47">
        <v>45025</v>
      </c>
      <c r="G19" s="55">
        <f t="shared" si="1"/>
        <v>2</v>
      </c>
      <c r="H19" s="34">
        <v>1.6</v>
      </c>
    </row>
    <row r="20" spans="1:8" x14ac:dyDescent="0.25">
      <c r="A20" s="73" t="s">
        <v>124</v>
      </c>
      <c r="B20" s="73" t="s">
        <v>118</v>
      </c>
      <c r="C20" s="32" t="s">
        <v>191</v>
      </c>
      <c r="D20" s="32" t="str">
        <f t="shared" si="0"/>
        <v>R07 F03 Programar servlet para insertar nuevo tratamiento</v>
      </c>
      <c r="E20" s="47">
        <v>45025</v>
      </c>
      <c r="F20" s="47">
        <v>45026</v>
      </c>
      <c r="G20" s="55">
        <f t="shared" si="1"/>
        <v>2</v>
      </c>
      <c r="H20" s="34">
        <v>1.6</v>
      </c>
    </row>
    <row r="21" spans="1:8" x14ac:dyDescent="0.25">
      <c r="A21" s="73" t="s">
        <v>110</v>
      </c>
      <c r="B21" s="73" t="s">
        <v>102</v>
      </c>
      <c r="C21" s="32" t="s">
        <v>217</v>
      </c>
      <c r="D21" s="32" t="str">
        <f t="shared" si="0"/>
        <v>R05 F01 Programar login de usuario y asociarlo a la sesión</v>
      </c>
      <c r="E21" s="47">
        <v>45025</v>
      </c>
      <c r="F21" s="47">
        <v>45025</v>
      </c>
      <c r="G21" s="55">
        <f t="shared" si="1"/>
        <v>1</v>
      </c>
      <c r="H21" s="34">
        <v>1.7</v>
      </c>
    </row>
    <row r="22" spans="1:8" x14ac:dyDescent="0.25">
      <c r="A22" s="73" t="s">
        <v>115</v>
      </c>
      <c r="B22" s="73" t="s">
        <v>102</v>
      </c>
      <c r="C22" s="32" t="s">
        <v>157</v>
      </c>
      <c r="D22" s="32" t="str">
        <f t="shared" si="0"/>
        <v>R06 F01 Programar método para listar los medicamentos</v>
      </c>
      <c r="E22" s="47">
        <v>45025</v>
      </c>
      <c r="F22" s="47">
        <v>45025</v>
      </c>
      <c r="G22" s="55">
        <f t="shared" si="1"/>
        <v>1</v>
      </c>
      <c r="H22" s="34">
        <v>0.8</v>
      </c>
    </row>
    <row r="23" spans="1:8" x14ac:dyDescent="0.25">
      <c r="A23" s="73" t="s">
        <v>115</v>
      </c>
      <c r="B23" s="73" t="s">
        <v>102</v>
      </c>
      <c r="C23" s="32" t="s">
        <v>188</v>
      </c>
      <c r="D23" s="32" t="str">
        <f t="shared" si="0"/>
        <v>R06 F01 Programar servlet para listar los medicamentos</v>
      </c>
      <c r="E23" s="47">
        <v>45025</v>
      </c>
      <c r="F23" s="47">
        <v>45025</v>
      </c>
      <c r="G23" s="55">
        <f t="shared" si="1"/>
        <v>1</v>
      </c>
      <c r="H23" s="34">
        <v>0.7</v>
      </c>
    </row>
    <row r="24" spans="1:8" x14ac:dyDescent="0.25">
      <c r="A24" s="73" t="s">
        <v>124</v>
      </c>
      <c r="B24" s="73" t="s">
        <v>102</v>
      </c>
      <c r="C24" s="32" t="s">
        <v>218</v>
      </c>
      <c r="D24" s="32" t="str">
        <f t="shared" si="0"/>
        <v>R07 F01 Diseñar ventana de nuevo tratamiento</v>
      </c>
      <c r="E24" s="47">
        <v>45025</v>
      </c>
      <c r="F24" s="47">
        <v>45025</v>
      </c>
      <c r="G24" s="55">
        <f t="shared" si="1"/>
        <v>1</v>
      </c>
      <c r="H24" s="34">
        <v>1.2</v>
      </c>
    </row>
    <row r="25" spans="1:8" x14ac:dyDescent="0.25">
      <c r="A25" s="73" t="s">
        <v>124</v>
      </c>
      <c r="B25" s="73" t="s">
        <v>122</v>
      </c>
      <c r="C25" s="32" t="s">
        <v>163</v>
      </c>
      <c r="D25" s="32" t="str">
        <f t="shared" si="0"/>
        <v>R07 F05 Programar finalización de tratamiento</v>
      </c>
      <c r="E25" s="47">
        <v>45027</v>
      </c>
      <c r="F25" s="47">
        <v>45027</v>
      </c>
      <c r="G25" s="55">
        <f t="shared" si="1"/>
        <v>1</v>
      </c>
      <c r="H25" s="34">
        <f>0.8</f>
        <v>0.8</v>
      </c>
    </row>
    <row r="26" spans="1:8" x14ac:dyDescent="0.25">
      <c r="A26" s="73" t="s">
        <v>124</v>
      </c>
      <c r="B26" s="73" t="s">
        <v>122</v>
      </c>
      <c r="C26" s="32" t="s">
        <v>192</v>
      </c>
      <c r="D26" s="32" t="str">
        <f t="shared" si="0"/>
        <v>R07 F05 Programar servlet para finalización de tratamiento</v>
      </c>
      <c r="E26" s="47">
        <v>45027</v>
      </c>
      <c r="F26" s="47">
        <v>45027</v>
      </c>
      <c r="G26" s="55">
        <f t="shared" si="1"/>
        <v>1</v>
      </c>
      <c r="H26" s="34">
        <v>0.7</v>
      </c>
    </row>
    <row r="27" spans="1:8" x14ac:dyDescent="0.25">
      <c r="A27" s="73" t="s">
        <v>103</v>
      </c>
      <c r="B27" s="73" t="s">
        <v>118</v>
      </c>
      <c r="C27" s="32" t="s">
        <v>148</v>
      </c>
      <c r="D27" s="32" t="str">
        <f t="shared" si="0"/>
        <v>R03 F03 Validaciones de registro de usuario</v>
      </c>
      <c r="E27" s="47">
        <v>45033</v>
      </c>
      <c r="F27" s="47">
        <v>45037</v>
      </c>
      <c r="G27" s="55">
        <f t="shared" si="1"/>
        <v>5</v>
      </c>
      <c r="H27" s="34">
        <v>1.4</v>
      </c>
    </row>
    <row r="28" spans="1:8" x14ac:dyDescent="0.25">
      <c r="A28" s="73" t="s">
        <v>124</v>
      </c>
      <c r="B28" s="73" t="s">
        <v>144</v>
      </c>
      <c r="C28" s="32" t="s">
        <v>164</v>
      </c>
      <c r="D28" s="32" t="str">
        <f t="shared" si="0"/>
        <v>R07 F06 Programar validaciones de tratamiento</v>
      </c>
      <c r="E28" s="47">
        <v>45036</v>
      </c>
      <c r="F28" s="47">
        <v>45037</v>
      </c>
      <c r="G28" s="55">
        <f t="shared" si="1"/>
        <v>2</v>
      </c>
      <c r="H28" s="34">
        <v>2.1</v>
      </c>
    </row>
    <row r="29" spans="1:8" x14ac:dyDescent="0.25">
      <c r="A29" s="73" t="s">
        <v>132</v>
      </c>
      <c r="B29" s="73" t="s">
        <v>102</v>
      </c>
      <c r="C29" s="32" t="s">
        <v>166</v>
      </c>
      <c r="D29" s="32" t="str">
        <f t="shared" si="0"/>
        <v>R09 F01 Programar listado de tratamientos finalizados</v>
      </c>
      <c r="E29" s="47">
        <v>45037</v>
      </c>
      <c r="F29" s="47">
        <v>45037</v>
      </c>
      <c r="G29" s="55">
        <f t="shared" si="1"/>
        <v>1</v>
      </c>
      <c r="H29" s="34">
        <v>0.8</v>
      </c>
    </row>
    <row r="30" spans="1:8" x14ac:dyDescent="0.25">
      <c r="A30" s="73" t="s">
        <v>132</v>
      </c>
      <c r="B30" s="73" t="s">
        <v>102</v>
      </c>
      <c r="C30" s="32" t="s">
        <v>236</v>
      </c>
      <c r="D30" s="32" t="str">
        <f t="shared" si="0"/>
        <v>R09 F01 Programar servlet para listar tratamientos finalizados</v>
      </c>
      <c r="E30" s="47">
        <v>45037</v>
      </c>
      <c r="F30" s="47">
        <v>45037</v>
      </c>
      <c r="G30" s="55">
        <f t="shared" si="1"/>
        <v>1</v>
      </c>
      <c r="H30" s="34">
        <v>0.6</v>
      </c>
    </row>
    <row r="31" spans="1:8" x14ac:dyDescent="0.25">
      <c r="A31" s="73" t="s">
        <v>100</v>
      </c>
      <c r="B31" s="73" t="s">
        <v>118</v>
      </c>
      <c r="C31" s="32" t="s">
        <v>203</v>
      </c>
      <c r="D31" s="32" t="str">
        <f t="shared" si="0"/>
        <v>R02 F03 Validaciones de formulario inicio de sesión</v>
      </c>
      <c r="E31" s="47">
        <v>45038</v>
      </c>
      <c r="F31" s="47">
        <v>45038</v>
      </c>
      <c r="G31" s="55">
        <f t="shared" si="1"/>
        <v>1</v>
      </c>
      <c r="H31" s="34">
        <v>0.7</v>
      </c>
    </row>
    <row r="32" spans="1:8" x14ac:dyDescent="0.25">
      <c r="A32" s="73" t="s">
        <v>132</v>
      </c>
      <c r="B32" s="73" t="s">
        <v>109</v>
      </c>
      <c r="C32" s="32" t="s">
        <v>167</v>
      </c>
      <c r="D32" s="32" t="str">
        <f t="shared" si="0"/>
        <v>R09 F02 Programar eliminación de tratamiento</v>
      </c>
      <c r="E32" s="47">
        <v>45038</v>
      </c>
      <c r="F32" s="47">
        <v>45038</v>
      </c>
      <c r="G32" s="55">
        <f t="shared" si="1"/>
        <v>1</v>
      </c>
      <c r="H32" s="34">
        <v>0.8</v>
      </c>
    </row>
    <row r="33" spans="1:8" x14ac:dyDescent="0.25">
      <c r="A33" s="73" t="s">
        <v>132</v>
      </c>
      <c r="B33" s="73" t="s">
        <v>109</v>
      </c>
      <c r="C33" s="32" t="s">
        <v>194</v>
      </c>
      <c r="D33" s="32" t="str">
        <f t="shared" si="0"/>
        <v>R09 F02 Programar servlet de eliminación de tratamiento</v>
      </c>
      <c r="E33" s="47">
        <v>45038</v>
      </c>
      <c r="F33" s="47">
        <v>45038</v>
      </c>
      <c r="G33" s="55">
        <f t="shared" si="1"/>
        <v>1</v>
      </c>
      <c r="H33" s="34">
        <v>0.7</v>
      </c>
    </row>
    <row r="34" spans="1:8" x14ac:dyDescent="0.25">
      <c r="A34" s="73" t="s">
        <v>129</v>
      </c>
      <c r="B34" s="73" t="s">
        <v>102</v>
      </c>
      <c r="C34" s="32" t="s">
        <v>204</v>
      </c>
      <c r="D34" s="32" t="str">
        <f t="shared" si="0"/>
        <v>R08 F01 Programar método calcular tratamiento con pauta horaria</v>
      </c>
      <c r="E34" s="47">
        <v>45038</v>
      </c>
      <c r="F34" s="47">
        <v>45039</v>
      </c>
      <c r="G34" s="55">
        <f t="shared" si="1"/>
        <v>2</v>
      </c>
      <c r="H34" s="34">
        <v>3.8</v>
      </c>
    </row>
    <row r="35" spans="1:8" x14ac:dyDescent="0.25">
      <c r="A35" s="73" t="s">
        <v>129</v>
      </c>
      <c r="B35" s="73" t="s">
        <v>102</v>
      </c>
      <c r="C35" s="32" t="s">
        <v>193</v>
      </c>
      <c r="D35" s="32" t="str">
        <f t="shared" si="0"/>
        <v>R08 F01 Programar servlet para listar tratamientos en curso con pauta horaria</v>
      </c>
      <c r="E35" s="47">
        <v>45039</v>
      </c>
      <c r="F35" s="47">
        <v>45041</v>
      </c>
      <c r="G35" s="55">
        <f t="shared" si="1"/>
        <v>3</v>
      </c>
      <c r="H35" s="34">
        <v>3.2</v>
      </c>
    </row>
    <row r="36" spans="1:8" x14ac:dyDescent="0.25">
      <c r="A36" s="73" t="s">
        <v>129</v>
      </c>
      <c r="B36" s="73" t="s">
        <v>102</v>
      </c>
      <c r="C36" s="32" t="s">
        <v>169</v>
      </c>
      <c r="D36" s="32" t="str">
        <f t="shared" si="0"/>
        <v>R08 F01 Diseñar vista de tratamiento por horas</v>
      </c>
      <c r="E36" s="47">
        <v>45039</v>
      </c>
      <c r="F36" s="47">
        <v>45041</v>
      </c>
      <c r="G36" s="55">
        <f t="shared" si="1"/>
        <v>3</v>
      </c>
      <c r="H36" s="34">
        <v>1.2</v>
      </c>
    </row>
    <row r="37" spans="1:8" x14ac:dyDescent="0.25">
      <c r="A37" s="73" t="s">
        <v>135</v>
      </c>
      <c r="B37" s="73" t="s">
        <v>102</v>
      </c>
      <c r="C37" s="32" t="s">
        <v>186</v>
      </c>
      <c r="D37" s="32" t="str">
        <f t="shared" si="0"/>
        <v>R10 F01 Diseñar ventana principal y navegación del administrador</v>
      </c>
      <c r="E37" s="47">
        <v>45045</v>
      </c>
      <c r="F37" s="47">
        <v>45045</v>
      </c>
      <c r="G37" s="55">
        <f t="shared" si="1"/>
        <v>1</v>
      </c>
      <c r="H37" s="34">
        <v>2.5</v>
      </c>
    </row>
    <row r="38" spans="1:8" x14ac:dyDescent="0.25">
      <c r="A38" s="73" t="s">
        <v>177</v>
      </c>
      <c r="B38" s="73" t="s">
        <v>102</v>
      </c>
      <c r="C38" s="32" t="s">
        <v>241</v>
      </c>
      <c r="D38" s="32" t="str">
        <f t="shared" si="0"/>
        <v>R11 F01 Programar servlet listar medicamentos</v>
      </c>
      <c r="E38" s="47">
        <v>45046</v>
      </c>
      <c r="F38" s="47">
        <v>45046</v>
      </c>
      <c r="G38" s="55">
        <f t="shared" si="1"/>
        <v>1</v>
      </c>
      <c r="H38" s="34">
        <v>0.7</v>
      </c>
    </row>
    <row r="39" spans="1:8" x14ac:dyDescent="0.25">
      <c r="A39" s="73" t="s">
        <v>177</v>
      </c>
      <c r="B39" s="73" t="s">
        <v>109</v>
      </c>
      <c r="C39" s="32" t="s">
        <v>173</v>
      </c>
      <c r="D39" s="32" t="str">
        <f t="shared" si="0"/>
        <v>R11 F02 Programar opción agregar nuevo medicamento</v>
      </c>
      <c r="E39" s="47">
        <v>45046</v>
      </c>
      <c r="F39" s="47">
        <v>45046</v>
      </c>
      <c r="G39" s="55">
        <f t="shared" si="1"/>
        <v>1</v>
      </c>
      <c r="H39" s="34">
        <v>1</v>
      </c>
    </row>
    <row r="40" spans="1:8" x14ac:dyDescent="0.25">
      <c r="A40" s="73" t="s">
        <v>177</v>
      </c>
      <c r="B40" s="73" t="s">
        <v>109</v>
      </c>
      <c r="C40" s="32" t="s">
        <v>195</v>
      </c>
      <c r="D40" s="32" t="str">
        <f t="shared" si="0"/>
        <v>R11 F02 Programar servlet para agregar nuevo medicamento</v>
      </c>
      <c r="E40" s="47">
        <v>45046</v>
      </c>
      <c r="F40" s="47">
        <v>45046</v>
      </c>
      <c r="G40" s="55">
        <f t="shared" si="1"/>
        <v>1</v>
      </c>
      <c r="H40" s="34">
        <v>0.7</v>
      </c>
    </row>
    <row r="41" spans="1:8" x14ac:dyDescent="0.25">
      <c r="A41" s="73" t="s">
        <v>177</v>
      </c>
      <c r="B41" s="73" t="s">
        <v>118</v>
      </c>
      <c r="C41" s="32" t="s">
        <v>171</v>
      </c>
      <c r="D41" s="32" t="str">
        <f t="shared" si="0"/>
        <v>R11 F03 Programar opción modificar medicamento</v>
      </c>
      <c r="E41" s="47">
        <v>45047</v>
      </c>
      <c r="F41" s="47">
        <v>45047</v>
      </c>
      <c r="G41" s="55">
        <f t="shared" si="1"/>
        <v>1</v>
      </c>
      <c r="H41" s="34">
        <v>0.9</v>
      </c>
    </row>
    <row r="42" spans="1:8" x14ac:dyDescent="0.25">
      <c r="A42" s="73" t="s">
        <v>177</v>
      </c>
      <c r="B42" s="73" t="s">
        <v>118</v>
      </c>
      <c r="C42" s="32" t="s">
        <v>196</v>
      </c>
      <c r="D42" s="32" t="str">
        <f t="shared" si="0"/>
        <v>R11 F03 Programar servlet para modificar y actualizar medicamento</v>
      </c>
      <c r="E42" s="47">
        <v>45047</v>
      </c>
      <c r="F42" s="47">
        <v>45047</v>
      </c>
      <c r="G42" s="55">
        <f t="shared" si="1"/>
        <v>1</v>
      </c>
      <c r="H42" s="34">
        <v>0.6</v>
      </c>
    </row>
    <row r="43" spans="1:8" x14ac:dyDescent="0.25">
      <c r="A43" s="73" t="s">
        <v>177</v>
      </c>
      <c r="B43" s="73" t="s">
        <v>120</v>
      </c>
      <c r="C43" s="32" t="s">
        <v>174</v>
      </c>
      <c r="D43" s="32" t="str">
        <f t="shared" si="0"/>
        <v>R11 F04 Programar opción eliminar medicamento</v>
      </c>
      <c r="E43" s="47">
        <v>45047</v>
      </c>
      <c r="F43" s="47">
        <v>45047</v>
      </c>
      <c r="G43" s="55">
        <f t="shared" si="1"/>
        <v>1</v>
      </c>
      <c r="H43" s="34">
        <v>0.8</v>
      </c>
    </row>
    <row r="44" spans="1:8" x14ac:dyDescent="0.25">
      <c r="A44" s="73" t="s">
        <v>177</v>
      </c>
      <c r="B44" s="73" t="s">
        <v>120</v>
      </c>
      <c r="C44" s="32" t="s">
        <v>197</v>
      </c>
      <c r="D44" s="32" t="str">
        <f t="shared" si="0"/>
        <v>R11 F04 Programar servlet para eliminar medicamento</v>
      </c>
      <c r="E44" s="47">
        <v>45047</v>
      </c>
      <c r="F44" s="47">
        <v>45047</v>
      </c>
      <c r="G44" s="55">
        <f t="shared" si="1"/>
        <v>1</v>
      </c>
      <c r="H44" s="34">
        <v>0.7</v>
      </c>
    </row>
    <row r="45" spans="1:8" x14ac:dyDescent="0.25">
      <c r="A45" s="73" t="s">
        <v>177</v>
      </c>
      <c r="B45" s="73" t="s">
        <v>122</v>
      </c>
      <c r="C45" s="32" t="s">
        <v>175</v>
      </c>
      <c r="D45" s="32" t="str">
        <f t="shared" si="0"/>
        <v>R11 F05 Programar botón buscar medicamento</v>
      </c>
      <c r="E45" s="47">
        <v>45047</v>
      </c>
      <c r="F45" s="47">
        <v>45049</v>
      </c>
      <c r="G45" s="55">
        <f t="shared" si="1"/>
        <v>3</v>
      </c>
      <c r="H45" s="34">
        <v>0.7</v>
      </c>
    </row>
    <row r="46" spans="1:8" x14ac:dyDescent="0.25">
      <c r="A46" s="73" t="s">
        <v>177</v>
      </c>
      <c r="B46" s="73" t="s">
        <v>122</v>
      </c>
      <c r="C46" s="32" t="s">
        <v>198</v>
      </c>
      <c r="D46" s="32" t="str">
        <f t="shared" si="0"/>
        <v>R11 F05 Programar servlet para filtrar medicamentos</v>
      </c>
      <c r="E46" s="47">
        <v>45047</v>
      </c>
      <c r="F46" s="47">
        <v>45049</v>
      </c>
      <c r="G46" s="55">
        <f t="shared" si="1"/>
        <v>3</v>
      </c>
      <c r="H46" s="34">
        <v>1.3</v>
      </c>
    </row>
    <row r="47" spans="1:8" x14ac:dyDescent="0.25">
      <c r="A47" s="73" t="s">
        <v>177</v>
      </c>
      <c r="B47" s="73" t="s">
        <v>144</v>
      </c>
      <c r="C47" s="32" t="s">
        <v>176</v>
      </c>
      <c r="D47" s="32" t="str">
        <f t="shared" si="0"/>
        <v>R11 F06 Programar validaciones de medicamentos</v>
      </c>
      <c r="E47" s="47">
        <v>45051</v>
      </c>
      <c r="F47" s="47">
        <v>45052</v>
      </c>
      <c r="G47" s="55">
        <f t="shared" si="1"/>
        <v>2</v>
      </c>
      <c r="H47" s="34">
        <v>2.1</v>
      </c>
    </row>
    <row r="48" spans="1:8" x14ac:dyDescent="0.25">
      <c r="A48" s="73" t="s">
        <v>275</v>
      </c>
      <c r="B48" s="73" t="s">
        <v>102</v>
      </c>
      <c r="C48" s="32" t="s">
        <v>276</v>
      </c>
      <c r="D48" s="32" t="str">
        <f t="shared" si="0"/>
        <v>R12 F01 Elaboración de la memoria</v>
      </c>
      <c r="E48" s="47">
        <v>45052</v>
      </c>
      <c r="F48" s="47">
        <v>45065</v>
      </c>
      <c r="G48" s="55">
        <f t="shared" si="1"/>
        <v>14</v>
      </c>
      <c r="H48" s="34">
        <v>14</v>
      </c>
    </row>
    <row r="49" spans="1:11" x14ac:dyDescent="0.25">
      <c r="C49" s="35"/>
      <c r="D49" s="35"/>
      <c r="F49" s="62" t="s">
        <v>293</v>
      </c>
      <c r="G49" s="62"/>
      <c r="H49" s="62">
        <f>SUM(H3:H48)</f>
        <v>74.600000000000023</v>
      </c>
      <c r="I49" s="62" t="s">
        <v>85</v>
      </c>
      <c r="K49" s="53"/>
    </row>
    <row r="50" spans="1:11" x14ac:dyDescent="0.25">
      <c r="K50" s="53"/>
    </row>
    <row r="51" spans="1:11" x14ac:dyDescent="0.25">
      <c r="F51" s="47" t="s">
        <v>278</v>
      </c>
      <c r="G51" s="55">
        <v>45016</v>
      </c>
    </row>
    <row r="52" spans="1:11" x14ac:dyDescent="0.25">
      <c r="F52" s="47" t="s">
        <v>279</v>
      </c>
      <c r="G52" s="55">
        <v>45065</v>
      </c>
    </row>
    <row r="53" spans="1:11" s="23" customFormat="1" x14ac:dyDescent="0.25">
      <c r="A53" s="72" t="s">
        <v>98</v>
      </c>
      <c r="B53" s="72"/>
      <c r="C53" s="72" t="s">
        <v>99</v>
      </c>
      <c r="D53" s="72"/>
      <c r="E53" s="74"/>
      <c r="F53" s="45"/>
      <c r="G53" s="54"/>
      <c r="H53" s="30"/>
    </row>
    <row r="54" spans="1:11" s="76" customFormat="1" x14ac:dyDescent="0.25">
      <c r="A54" s="76" t="s">
        <v>96</v>
      </c>
      <c r="B54" s="76" t="s">
        <v>178</v>
      </c>
      <c r="C54" s="76" t="s">
        <v>102</v>
      </c>
      <c r="E54" s="78" t="s">
        <v>179</v>
      </c>
      <c r="F54" s="78"/>
      <c r="G54" s="79"/>
      <c r="H54" s="80"/>
    </row>
    <row r="55" spans="1:11" s="76" customFormat="1" x14ac:dyDescent="0.25">
      <c r="A55" s="76" t="s">
        <v>96</v>
      </c>
      <c r="B55" s="76" t="s">
        <v>200</v>
      </c>
      <c r="C55" s="76" t="s">
        <v>109</v>
      </c>
      <c r="E55" s="76" t="s">
        <v>201</v>
      </c>
      <c r="F55" s="78"/>
      <c r="G55" s="79"/>
      <c r="H55" s="80"/>
    </row>
    <row r="56" spans="1:11" s="76" customFormat="1" x14ac:dyDescent="0.25">
      <c r="A56" s="76" t="s">
        <v>96</v>
      </c>
      <c r="B56" s="76" t="s">
        <v>272</v>
      </c>
      <c r="C56" s="76" t="s">
        <v>118</v>
      </c>
      <c r="E56" s="76" t="s">
        <v>273</v>
      </c>
      <c r="F56" s="78"/>
      <c r="G56" s="79"/>
      <c r="H56" s="80"/>
    </row>
    <row r="57" spans="1:11" s="76" customFormat="1" x14ac:dyDescent="0.25">
      <c r="A57" s="76" t="s">
        <v>100</v>
      </c>
      <c r="B57" s="76" t="s">
        <v>97</v>
      </c>
      <c r="C57" s="76" t="s">
        <v>102</v>
      </c>
      <c r="E57" s="78" t="s">
        <v>112</v>
      </c>
      <c r="F57" s="78"/>
      <c r="G57" s="79"/>
      <c r="H57" s="80"/>
    </row>
    <row r="58" spans="1:11" s="76" customFormat="1" x14ac:dyDescent="0.25">
      <c r="A58" s="76" t="s">
        <v>100</v>
      </c>
      <c r="B58" s="76" t="s">
        <v>97</v>
      </c>
      <c r="C58" s="76" t="s">
        <v>109</v>
      </c>
      <c r="E58" s="78" t="s">
        <v>147</v>
      </c>
      <c r="F58" s="78"/>
      <c r="G58" s="79"/>
      <c r="H58" s="80"/>
    </row>
    <row r="59" spans="1:11" s="76" customFormat="1" x14ac:dyDescent="0.25">
      <c r="A59" s="76" t="s">
        <v>100</v>
      </c>
      <c r="B59" s="76" t="s">
        <v>97</v>
      </c>
      <c r="C59" s="76" t="s">
        <v>118</v>
      </c>
      <c r="E59" s="78" t="s">
        <v>151</v>
      </c>
      <c r="F59" s="78"/>
      <c r="G59" s="79"/>
      <c r="H59" s="80"/>
    </row>
    <row r="60" spans="1:11" s="76" customFormat="1" x14ac:dyDescent="0.25">
      <c r="A60" s="76" t="s">
        <v>103</v>
      </c>
      <c r="B60" s="76" t="s">
        <v>101</v>
      </c>
      <c r="C60" s="76" t="s">
        <v>102</v>
      </c>
      <c r="E60" s="78" t="s">
        <v>113</v>
      </c>
      <c r="F60" s="78"/>
      <c r="G60" s="79"/>
      <c r="H60" s="80"/>
    </row>
    <row r="61" spans="1:11" s="76" customFormat="1" x14ac:dyDescent="0.25">
      <c r="A61" s="76" t="s">
        <v>103</v>
      </c>
      <c r="B61" s="76" t="s">
        <v>101</v>
      </c>
      <c r="C61" s="76" t="s">
        <v>109</v>
      </c>
      <c r="E61" s="78" t="s">
        <v>152</v>
      </c>
      <c r="F61" s="78"/>
      <c r="G61" s="79"/>
      <c r="H61" s="80"/>
    </row>
    <row r="62" spans="1:11" s="76" customFormat="1" x14ac:dyDescent="0.25">
      <c r="A62" s="76" t="s">
        <v>103</v>
      </c>
      <c r="B62" s="76" t="s">
        <v>101</v>
      </c>
      <c r="C62" s="76" t="s">
        <v>118</v>
      </c>
      <c r="E62" s="78" t="s">
        <v>148</v>
      </c>
      <c r="F62" s="78"/>
      <c r="G62" s="79"/>
      <c r="H62" s="80"/>
    </row>
    <row r="63" spans="1:11" s="76" customFormat="1" x14ac:dyDescent="0.25">
      <c r="A63" s="76" t="s">
        <v>106</v>
      </c>
      <c r="B63" s="76" t="s">
        <v>104</v>
      </c>
      <c r="C63" s="76" t="s">
        <v>102</v>
      </c>
      <c r="E63" s="78" t="s">
        <v>105</v>
      </c>
      <c r="F63" s="78"/>
      <c r="G63" s="79"/>
      <c r="H63" s="80"/>
    </row>
    <row r="64" spans="1:11" s="76" customFormat="1" x14ac:dyDescent="0.25">
      <c r="A64" s="76" t="s">
        <v>110</v>
      </c>
      <c r="B64" s="76" t="s">
        <v>111</v>
      </c>
      <c r="C64" s="76" t="s">
        <v>102</v>
      </c>
      <c r="E64" s="78" t="s">
        <v>107</v>
      </c>
      <c r="F64" s="78"/>
      <c r="G64" s="79"/>
      <c r="H64" s="80"/>
    </row>
    <row r="65" spans="1:8" s="76" customFormat="1" x14ac:dyDescent="0.25">
      <c r="A65" s="76" t="s">
        <v>110</v>
      </c>
      <c r="B65" s="76" t="s">
        <v>111</v>
      </c>
      <c r="C65" s="76" t="s">
        <v>109</v>
      </c>
      <c r="E65" s="78" t="s">
        <v>108</v>
      </c>
      <c r="F65" s="78"/>
      <c r="G65" s="79"/>
      <c r="H65" s="80"/>
    </row>
    <row r="66" spans="1:8" s="76" customFormat="1" x14ac:dyDescent="0.25">
      <c r="A66" s="76" t="s">
        <v>115</v>
      </c>
      <c r="B66" s="76" t="s">
        <v>125</v>
      </c>
      <c r="C66" s="76" t="s">
        <v>102</v>
      </c>
      <c r="E66" s="78" t="s">
        <v>114</v>
      </c>
      <c r="F66" s="78"/>
      <c r="G66" s="79"/>
      <c r="H66" s="80"/>
    </row>
    <row r="67" spans="1:8" s="76" customFormat="1" x14ac:dyDescent="0.25">
      <c r="A67" s="76" t="s">
        <v>124</v>
      </c>
      <c r="B67" s="76" t="s">
        <v>126</v>
      </c>
      <c r="C67" s="76" t="s">
        <v>102</v>
      </c>
      <c r="E67" s="78" t="s">
        <v>158</v>
      </c>
      <c r="F67" s="78"/>
      <c r="G67" s="79"/>
      <c r="H67" s="80"/>
    </row>
    <row r="68" spans="1:8" s="76" customFormat="1" x14ac:dyDescent="0.25">
      <c r="A68" s="76" t="s">
        <v>124</v>
      </c>
      <c r="B68" s="76" t="s">
        <v>126</v>
      </c>
      <c r="C68" s="76" t="s">
        <v>109</v>
      </c>
      <c r="E68" s="78" t="s">
        <v>116</v>
      </c>
      <c r="F68" s="78"/>
      <c r="G68" s="79"/>
      <c r="H68" s="80"/>
    </row>
    <row r="69" spans="1:8" s="76" customFormat="1" x14ac:dyDescent="0.25">
      <c r="A69" s="76" t="s">
        <v>124</v>
      </c>
      <c r="B69" s="76" t="s">
        <v>126</v>
      </c>
      <c r="C69" s="76" t="s">
        <v>118</v>
      </c>
      <c r="E69" s="78" t="s">
        <v>117</v>
      </c>
      <c r="F69" s="78"/>
      <c r="G69" s="79"/>
      <c r="H69" s="80"/>
    </row>
    <row r="70" spans="1:8" s="76" customFormat="1" x14ac:dyDescent="0.25">
      <c r="A70" s="76" t="s">
        <v>124</v>
      </c>
      <c r="B70" s="76" t="s">
        <v>126</v>
      </c>
      <c r="C70" s="76" t="s">
        <v>120</v>
      </c>
      <c r="E70" s="78" t="s">
        <v>119</v>
      </c>
      <c r="F70" s="78"/>
      <c r="G70" s="79"/>
      <c r="H70" s="80"/>
    </row>
    <row r="71" spans="1:8" s="76" customFormat="1" x14ac:dyDescent="0.25">
      <c r="A71" s="76" t="s">
        <v>124</v>
      </c>
      <c r="B71" s="76" t="s">
        <v>126</v>
      </c>
      <c r="C71" s="76" t="s">
        <v>122</v>
      </c>
      <c r="E71" s="78" t="s">
        <v>121</v>
      </c>
      <c r="F71" s="78"/>
      <c r="G71" s="79"/>
      <c r="H71" s="80"/>
    </row>
    <row r="72" spans="1:8" s="76" customFormat="1" x14ac:dyDescent="0.25">
      <c r="A72" s="76" t="s">
        <v>124</v>
      </c>
      <c r="B72" s="76" t="s">
        <v>126</v>
      </c>
      <c r="C72" s="76" t="s">
        <v>144</v>
      </c>
      <c r="E72" s="78" t="s">
        <v>123</v>
      </c>
      <c r="F72" s="78"/>
      <c r="G72" s="79"/>
      <c r="H72" s="80"/>
    </row>
    <row r="73" spans="1:8" s="76" customFormat="1" x14ac:dyDescent="0.25">
      <c r="A73" s="76" t="s">
        <v>129</v>
      </c>
      <c r="B73" s="76" t="s">
        <v>127</v>
      </c>
      <c r="C73" s="76" t="s">
        <v>102</v>
      </c>
      <c r="E73" s="78" t="s">
        <v>128</v>
      </c>
      <c r="F73" s="78"/>
      <c r="G73" s="79"/>
      <c r="H73" s="80"/>
    </row>
    <row r="74" spans="1:8" s="76" customFormat="1" x14ac:dyDescent="0.25">
      <c r="A74" s="76" t="s">
        <v>132</v>
      </c>
      <c r="B74" s="76" t="s">
        <v>130</v>
      </c>
      <c r="C74" s="76" t="s">
        <v>102</v>
      </c>
      <c r="E74" s="78" t="s">
        <v>165</v>
      </c>
      <c r="F74" s="78"/>
      <c r="G74" s="79"/>
      <c r="H74" s="80"/>
    </row>
    <row r="75" spans="1:8" s="76" customFormat="1" x14ac:dyDescent="0.25">
      <c r="A75" s="76" t="s">
        <v>132</v>
      </c>
      <c r="B75" s="76" t="s">
        <v>130</v>
      </c>
      <c r="C75" s="76" t="s">
        <v>109</v>
      </c>
      <c r="E75" s="78" t="s">
        <v>131</v>
      </c>
      <c r="F75" s="78"/>
      <c r="G75" s="79"/>
      <c r="H75" s="80"/>
    </row>
    <row r="76" spans="1:8" s="76" customFormat="1" x14ac:dyDescent="0.25">
      <c r="A76" s="76" t="s">
        <v>135</v>
      </c>
      <c r="B76" s="76" t="s">
        <v>133</v>
      </c>
      <c r="C76" s="76" t="s">
        <v>102</v>
      </c>
      <c r="E76" s="78" t="s">
        <v>134</v>
      </c>
      <c r="F76" s="78"/>
      <c r="G76" s="79"/>
      <c r="H76" s="80"/>
    </row>
    <row r="77" spans="1:8" s="76" customFormat="1" x14ac:dyDescent="0.25">
      <c r="A77" s="76" t="s">
        <v>177</v>
      </c>
      <c r="B77" s="76" t="s">
        <v>136</v>
      </c>
      <c r="C77" s="76" t="s">
        <v>102</v>
      </c>
      <c r="E77" s="78" t="s">
        <v>137</v>
      </c>
      <c r="F77" s="78"/>
      <c r="G77" s="79"/>
      <c r="H77" s="80"/>
    </row>
    <row r="78" spans="1:8" s="76" customFormat="1" x14ac:dyDescent="0.25">
      <c r="A78" s="76" t="s">
        <v>177</v>
      </c>
      <c r="B78" s="76" t="s">
        <v>136</v>
      </c>
      <c r="C78" s="76" t="s">
        <v>109</v>
      </c>
      <c r="E78" s="78" t="s">
        <v>138</v>
      </c>
      <c r="F78" s="78"/>
      <c r="G78" s="79"/>
      <c r="H78" s="80"/>
    </row>
    <row r="79" spans="1:8" s="76" customFormat="1" x14ac:dyDescent="0.25">
      <c r="A79" s="76" t="s">
        <v>177</v>
      </c>
      <c r="B79" s="76" t="s">
        <v>136</v>
      </c>
      <c r="C79" s="76" t="s">
        <v>118</v>
      </c>
      <c r="E79" s="78" t="s">
        <v>139</v>
      </c>
      <c r="F79" s="78"/>
      <c r="G79" s="79"/>
      <c r="H79" s="80"/>
    </row>
    <row r="80" spans="1:8" s="76" customFormat="1" x14ac:dyDescent="0.25">
      <c r="A80" s="76" t="s">
        <v>177</v>
      </c>
      <c r="B80" s="76" t="s">
        <v>136</v>
      </c>
      <c r="C80" s="76" t="s">
        <v>120</v>
      </c>
      <c r="E80" s="78" t="s">
        <v>140</v>
      </c>
      <c r="F80" s="78"/>
      <c r="G80" s="79"/>
      <c r="H80" s="80"/>
    </row>
    <row r="81" spans="1:8" s="76" customFormat="1" x14ac:dyDescent="0.25">
      <c r="A81" s="76" t="s">
        <v>177</v>
      </c>
      <c r="B81" s="76" t="s">
        <v>136</v>
      </c>
      <c r="C81" s="76" t="s">
        <v>122</v>
      </c>
      <c r="E81" s="78" t="s">
        <v>142</v>
      </c>
      <c r="F81" s="78"/>
      <c r="G81" s="79"/>
      <c r="H81" s="80"/>
    </row>
    <row r="82" spans="1:8" s="81" customFormat="1" x14ac:dyDescent="0.25">
      <c r="A82" s="81" t="s">
        <v>177</v>
      </c>
      <c r="B82" s="81" t="s">
        <v>136</v>
      </c>
      <c r="C82" s="81" t="s">
        <v>144</v>
      </c>
      <c r="E82" s="82" t="s">
        <v>143</v>
      </c>
      <c r="F82" s="82"/>
      <c r="G82" s="83"/>
      <c r="H82" s="84"/>
    </row>
    <row r="83" spans="1:8" s="76" customFormat="1" x14ac:dyDescent="0.25">
      <c r="G83" s="79"/>
    </row>
    <row r="84" spans="1:8" x14ac:dyDescent="0.25">
      <c r="C84" s="26"/>
      <c r="D84" s="26"/>
      <c r="E84" s="32"/>
      <c r="F84" s="32"/>
      <c r="H84" s="32"/>
    </row>
    <row r="85" spans="1:8" x14ac:dyDescent="0.25">
      <c r="C85" s="26"/>
      <c r="D85" s="26"/>
      <c r="E85" s="32"/>
      <c r="F85" s="32"/>
      <c r="H85" s="32"/>
    </row>
    <row r="86" spans="1:8" x14ac:dyDescent="0.25">
      <c r="C86" s="26"/>
      <c r="D86" s="26"/>
      <c r="E86" s="32"/>
      <c r="F86" s="32"/>
      <c r="H86" s="32"/>
    </row>
    <row r="87" spans="1:8" x14ac:dyDescent="0.25">
      <c r="C87" s="26"/>
      <c r="D87" s="26"/>
      <c r="E87" s="32"/>
      <c r="F87" s="32"/>
      <c r="H87" s="32"/>
    </row>
    <row r="88" spans="1:8" x14ac:dyDescent="0.25">
      <c r="C88" s="26"/>
      <c r="D88" s="26"/>
      <c r="E88" s="32"/>
      <c r="F88" s="32"/>
      <c r="H88" s="32"/>
    </row>
    <row r="89" spans="1:8" x14ac:dyDescent="0.25">
      <c r="C89" s="26"/>
      <c r="D89" s="26"/>
      <c r="E89" s="32"/>
      <c r="F89" s="32"/>
      <c r="H89" s="32"/>
    </row>
    <row r="90" spans="1:8" x14ac:dyDescent="0.25">
      <c r="C90" s="26"/>
      <c r="D90" s="26"/>
      <c r="E90" s="32"/>
      <c r="F90" s="32"/>
      <c r="H90" s="32"/>
    </row>
    <row r="91" spans="1:8" x14ac:dyDescent="0.25">
      <c r="C91" s="26"/>
      <c r="D91" s="26"/>
      <c r="E91" s="32"/>
      <c r="F91" s="32"/>
      <c r="H91" s="32"/>
    </row>
    <row r="92" spans="1:8" x14ac:dyDescent="0.25">
      <c r="C92" s="26"/>
      <c r="D92" s="26"/>
      <c r="E92" s="32"/>
      <c r="F92" s="32"/>
      <c r="H92" s="32"/>
    </row>
    <row r="93" spans="1:8" x14ac:dyDescent="0.25">
      <c r="C93" s="26"/>
      <c r="D93" s="26"/>
      <c r="E93" s="32"/>
      <c r="F93" s="32"/>
      <c r="H93" s="32"/>
    </row>
  </sheetData>
  <autoFilter ref="A2:I49" xr:uid="{3CF8FA7E-F810-4C54-84E7-7CD4DEE78F14}"/>
  <pageMargins left="0.7" right="0.7" top="0.75" bottom="0.75" header="0.3" footer="0.3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B670B-6D43-478A-8D1A-86B3180F3622}">
  <dimension ref="A1:D45"/>
  <sheetViews>
    <sheetView workbookViewId="0">
      <selection activeCell="D10" sqref="D10"/>
    </sheetView>
  </sheetViews>
  <sheetFormatPr baseColWidth="10" defaultColWidth="64" defaultRowHeight="15" customHeight="1" x14ac:dyDescent="0.3"/>
  <cols>
    <col min="1" max="1" width="4.109375" bestFit="1" customWidth="1"/>
    <col min="2" max="2" width="3.88671875" bestFit="1" customWidth="1"/>
    <col min="3" max="3" width="16.21875" customWidth="1"/>
    <col min="4" max="4" width="63" bestFit="1" customWidth="1"/>
  </cols>
  <sheetData>
    <row r="1" spans="1:4" ht="15" customHeight="1" x14ac:dyDescent="0.3">
      <c r="A1" s="26" t="s">
        <v>100</v>
      </c>
      <c r="B1" s="26" t="s">
        <v>118</v>
      </c>
      <c r="C1" s="56" t="s">
        <v>207</v>
      </c>
    </row>
    <row r="2" spans="1:4" ht="15" customHeight="1" x14ac:dyDescent="0.3">
      <c r="A2" s="26"/>
      <c r="B2" s="26"/>
      <c r="D2" s="56" t="s">
        <v>208</v>
      </c>
    </row>
    <row r="3" spans="1:4" ht="15" customHeight="1" x14ac:dyDescent="0.3">
      <c r="A3" s="26"/>
      <c r="B3" s="26"/>
      <c r="D3" s="56" t="s">
        <v>209</v>
      </c>
    </row>
    <row r="4" spans="1:4" ht="15" customHeight="1" x14ac:dyDescent="0.3">
      <c r="A4" s="26"/>
      <c r="B4" s="26"/>
      <c r="D4" s="56" t="s">
        <v>282</v>
      </c>
    </row>
    <row r="5" spans="1:4" ht="15" customHeight="1" x14ac:dyDescent="0.3">
      <c r="A5" s="26" t="s">
        <v>103</v>
      </c>
      <c r="B5" s="26" t="s">
        <v>118</v>
      </c>
      <c r="C5" s="56" t="s">
        <v>210</v>
      </c>
    </row>
    <row r="6" spans="1:4" ht="15" customHeight="1" x14ac:dyDescent="0.3">
      <c r="A6" s="26"/>
      <c r="B6" s="26"/>
      <c r="D6" s="56" t="s">
        <v>211</v>
      </c>
    </row>
    <row r="7" spans="1:4" ht="15" customHeight="1" x14ac:dyDescent="0.3">
      <c r="A7" s="26"/>
      <c r="B7" s="26"/>
      <c r="D7" s="56" t="s">
        <v>212</v>
      </c>
    </row>
    <row r="8" spans="1:4" ht="15" customHeight="1" x14ac:dyDescent="0.3">
      <c r="A8" s="26"/>
      <c r="B8" s="26"/>
      <c r="D8" s="56" t="s">
        <v>213</v>
      </c>
    </row>
    <row r="9" spans="1:4" ht="15" customHeight="1" x14ac:dyDescent="0.3">
      <c r="A9" s="26"/>
      <c r="B9" s="26"/>
      <c r="D9" s="56" t="s">
        <v>214</v>
      </c>
    </row>
    <row r="10" spans="1:4" ht="15" customHeight="1" x14ac:dyDescent="0.3">
      <c r="A10" s="26"/>
      <c r="B10" s="26"/>
      <c r="D10" s="56" t="s">
        <v>215</v>
      </c>
    </row>
    <row r="11" spans="1:4" ht="15" customHeight="1" x14ac:dyDescent="0.3">
      <c r="A11" s="26"/>
      <c r="B11" s="26"/>
      <c r="D11" s="56" t="s">
        <v>216</v>
      </c>
    </row>
    <row r="12" spans="1:4" ht="15" customHeight="1" x14ac:dyDescent="0.3">
      <c r="A12" s="26" t="s">
        <v>106</v>
      </c>
      <c r="B12" s="26" t="s">
        <v>102</v>
      </c>
      <c r="C12" s="57" t="s">
        <v>284</v>
      </c>
      <c r="D12" s="56"/>
    </row>
    <row r="13" spans="1:4" ht="15" customHeight="1" x14ac:dyDescent="0.3">
      <c r="A13" s="26"/>
      <c r="B13" s="26"/>
      <c r="D13" s="57" t="s">
        <v>283</v>
      </c>
    </row>
    <row r="14" spans="1:4" ht="15" customHeight="1" x14ac:dyDescent="0.3">
      <c r="A14" s="26" t="s">
        <v>115</v>
      </c>
      <c r="B14" s="26" t="s">
        <v>102</v>
      </c>
      <c r="C14" s="56" t="s">
        <v>219</v>
      </c>
    </row>
    <row r="15" spans="1:4" ht="15" customHeight="1" x14ac:dyDescent="0.3">
      <c r="A15" s="26"/>
      <c r="B15" s="26"/>
      <c r="D15" s="56" t="s">
        <v>220</v>
      </c>
    </row>
    <row r="16" spans="1:4" ht="15" customHeight="1" x14ac:dyDescent="0.3">
      <c r="A16" s="26" t="s">
        <v>124</v>
      </c>
      <c r="B16" s="26" t="s">
        <v>109</v>
      </c>
      <c r="C16" s="56" t="s">
        <v>222</v>
      </c>
    </row>
    <row r="17" spans="1:4" ht="15" customHeight="1" x14ac:dyDescent="0.3">
      <c r="A17" s="26"/>
      <c r="B17" s="26"/>
      <c r="D17" s="56" t="s">
        <v>223</v>
      </c>
    </row>
    <row r="18" spans="1:4" ht="15" customHeight="1" x14ac:dyDescent="0.3">
      <c r="A18" s="26" t="s">
        <v>124</v>
      </c>
      <c r="B18" s="26" t="s">
        <v>118</v>
      </c>
      <c r="C18" s="56" t="s">
        <v>224</v>
      </c>
    </row>
    <row r="19" spans="1:4" ht="15" customHeight="1" x14ac:dyDescent="0.3">
      <c r="D19" s="56" t="s">
        <v>232</v>
      </c>
    </row>
    <row r="20" spans="1:4" ht="15" customHeight="1" x14ac:dyDescent="0.3">
      <c r="A20" s="26" t="s">
        <v>124</v>
      </c>
      <c r="B20" s="26" t="s">
        <v>120</v>
      </c>
      <c r="C20" s="56" t="s">
        <v>228</v>
      </c>
    </row>
    <row r="21" spans="1:4" ht="15" customHeight="1" x14ac:dyDescent="0.3">
      <c r="D21" s="56" t="s">
        <v>229</v>
      </c>
    </row>
    <row r="22" spans="1:4" ht="15" customHeight="1" x14ac:dyDescent="0.3">
      <c r="A22" s="26" t="s">
        <v>124</v>
      </c>
      <c r="B22" s="26" t="s">
        <v>122</v>
      </c>
      <c r="C22" s="56" t="s">
        <v>230</v>
      </c>
    </row>
    <row r="23" spans="1:4" ht="15" customHeight="1" x14ac:dyDescent="0.3">
      <c r="D23" s="56" t="s">
        <v>231</v>
      </c>
    </row>
    <row r="24" spans="1:4" ht="15" customHeight="1" x14ac:dyDescent="0.3">
      <c r="A24" s="26" t="s">
        <v>124</v>
      </c>
      <c r="B24" s="26" t="s">
        <v>144</v>
      </c>
      <c r="C24" s="56" t="s">
        <v>233</v>
      </c>
    </row>
    <row r="25" spans="1:4" ht="15" customHeight="1" x14ac:dyDescent="0.3">
      <c r="D25" s="56" t="s">
        <v>285</v>
      </c>
    </row>
    <row r="26" spans="1:4" ht="15" customHeight="1" x14ac:dyDescent="0.3">
      <c r="D26" s="56" t="s">
        <v>225</v>
      </c>
    </row>
    <row r="27" spans="1:4" ht="15" customHeight="1" x14ac:dyDescent="0.3">
      <c r="D27" s="56" t="s">
        <v>226</v>
      </c>
    </row>
    <row r="28" spans="1:4" ht="15" customHeight="1" x14ac:dyDescent="0.3">
      <c r="D28" s="56" t="s">
        <v>227</v>
      </c>
    </row>
    <row r="29" spans="1:4" ht="15" customHeight="1" x14ac:dyDescent="0.3">
      <c r="D29" s="56" t="s">
        <v>286</v>
      </c>
    </row>
    <row r="30" spans="1:4" ht="15" customHeight="1" x14ac:dyDescent="0.3">
      <c r="A30" s="26" t="s">
        <v>129</v>
      </c>
      <c r="B30" s="75" t="s">
        <v>102</v>
      </c>
      <c r="C30" s="56" t="s">
        <v>234</v>
      </c>
    </row>
    <row r="31" spans="1:4" ht="15" customHeight="1" x14ac:dyDescent="0.3">
      <c r="D31" s="57" t="s">
        <v>235</v>
      </c>
    </row>
    <row r="32" spans="1:4" ht="15" customHeight="1" x14ac:dyDescent="0.3">
      <c r="A32" s="26" t="s">
        <v>132</v>
      </c>
      <c r="B32" s="26" t="s">
        <v>102</v>
      </c>
      <c r="C32" s="56" t="s">
        <v>237</v>
      </c>
    </row>
    <row r="33" spans="1:4" ht="15" customHeight="1" x14ac:dyDescent="0.3">
      <c r="D33" s="56" t="s">
        <v>238</v>
      </c>
    </row>
    <row r="34" spans="1:4" ht="15" customHeight="1" x14ac:dyDescent="0.3">
      <c r="A34" s="26" t="s">
        <v>132</v>
      </c>
      <c r="B34" s="26" t="s">
        <v>109</v>
      </c>
      <c r="C34" s="56" t="s">
        <v>239</v>
      </c>
    </row>
    <row r="35" spans="1:4" ht="15" customHeight="1" x14ac:dyDescent="0.3">
      <c r="C35" s="56"/>
      <c r="D35" s="56" t="s">
        <v>240</v>
      </c>
    </row>
    <row r="36" spans="1:4" ht="15" customHeight="1" x14ac:dyDescent="0.3">
      <c r="A36" s="26" t="s">
        <v>177</v>
      </c>
      <c r="B36" s="26" t="s">
        <v>120</v>
      </c>
      <c r="C36" s="56" t="s">
        <v>242</v>
      </c>
    </row>
    <row r="37" spans="1:4" ht="15" customHeight="1" x14ac:dyDescent="0.3">
      <c r="D37" s="56" t="s">
        <v>243</v>
      </c>
    </row>
    <row r="38" spans="1:4" ht="15" customHeight="1" x14ac:dyDescent="0.3">
      <c r="A38" s="26" t="s">
        <v>177</v>
      </c>
      <c r="B38" s="26" t="s">
        <v>122</v>
      </c>
      <c r="C38" s="56" t="s">
        <v>244</v>
      </c>
    </row>
    <row r="39" spans="1:4" ht="15" customHeight="1" x14ac:dyDescent="0.3">
      <c r="D39" s="57" t="s">
        <v>245</v>
      </c>
    </row>
    <row r="40" spans="1:4" ht="15" customHeight="1" x14ac:dyDescent="0.3">
      <c r="A40" s="26" t="s">
        <v>177</v>
      </c>
      <c r="B40" s="26" t="s">
        <v>144</v>
      </c>
      <c r="C40" s="56" t="s">
        <v>246</v>
      </c>
    </row>
    <row r="41" spans="1:4" ht="15" customHeight="1" x14ac:dyDescent="0.3">
      <c r="D41" s="56" t="s">
        <v>247</v>
      </c>
    </row>
    <row r="42" spans="1:4" ht="15" customHeight="1" x14ac:dyDescent="0.3">
      <c r="D42" s="56" t="s">
        <v>248</v>
      </c>
    </row>
    <row r="43" spans="1:4" ht="15" customHeight="1" x14ac:dyDescent="0.3">
      <c r="D43" s="56" t="s">
        <v>249</v>
      </c>
    </row>
    <row r="44" spans="1:4" ht="15" customHeight="1" x14ac:dyDescent="0.3">
      <c r="D44" s="56" t="s">
        <v>287</v>
      </c>
    </row>
    <row r="45" spans="1:4" ht="15" customHeight="1" x14ac:dyDescent="0.3">
      <c r="D45" s="56" t="s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4F16-15B3-4F44-A24E-287CE434F84C}">
  <dimension ref="A1:K179"/>
  <sheetViews>
    <sheetView zoomScale="130" zoomScaleNormal="130" workbookViewId="0">
      <selection activeCell="B7" sqref="B7:C7"/>
    </sheetView>
  </sheetViews>
  <sheetFormatPr baseColWidth="10" defaultRowHeight="13.2" x14ac:dyDescent="0.25"/>
  <cols>
    <col min="1" max="1" width="22.5546875" style="60" customWidth="1"/>
    <col min="2" max="2" width="30.77734375" style="60" customWidth="1"/>
    <col min="3" max="3" width="30.77734375" style="61" customWidth="1"/>
    <col min="4" max="16384" width="11.5546875" style="58"/>
  </cols>
  <sheetData>
    <row r="1" spans="1:11" s="59" customFormat="1" ht="15.6" thickBot="1" x14ac:dyDescent="0.3">
      <c r="A1" s="85" t="s">
        <v>301</v>
      </c>
      <c r="B1" s="86" t="s">
        <v>302</v>
      </c>
      <c r="C1" s="97"/>
    </row>
    <row r="2" spans="1:11" ht="15.6" thickBot="1" x14ac:dyDescent="0.3">
      <c r="A2" s="87" t="s">
        <v>250</v>
      </c>
      <c r="B2" s="88" t="s">
        <v>257</v>
      </c>
      <c r="C2" s="98"/>
    </row>
    <row r="3" spans="1:11" ht="45.6" thickBot="1" x14ac:dyDescent="0.3">
      <c r="A3" s="87" t="s">
        <v>252</v>
      </c>
      <c r="B3" s="88" t="s">
        <v>303</v>
      </c>
      <c r="C3" s="98"/>
    </row>
    <row r="4" spans="1:11" ht="15.6" customHeight="1" thickBot="1" x14ac:dyDescent="0.3">
      <c r="A4" s="87" t="s">
        <v>258</v>
      </c>
      <c r="B4" s="93" t="s">
        <v>304</v>
      </c>
      <c r="C4" s="94"/>
    </row>
    <row r="5" spans="1:11" ht="15.6" customHeight="1" thickBot="1" x14ac:dyDescent="0.3">
      <c r="A5" s="87" t="s">
        <v>251</v>
      </c>
      <c r="B5" s="93" t="s">
        <v>305</v>
      </c>
      <c r="C5" s="94"/>
    </row>
    <row r="6" spans="1:11" ht="15.6" thickBot="1" x14ac:dyDescent="0.3">
      <c r="A6" s="87" t="s">
        <v>253</v>
      </c>
      <c r="B6" s="93" t="s">
        <v>306</v>
      </c>
      <c r="C6" s="94"/>
    </row>
    <row r="7" spans="1:11" ht="15.6" thickBot="1" x14ac:dyDescent="0.3">
      <c r="A7" s="87" t="s">
        <v>361</v>
      </c>
      <c r="B7" s="93" t="s">
        <v>364</v>
      </c>
      <c r="C7" s="94"/>
    </row>
    <row r="8" spans="1:11" ht="15.6" thickBot="1" x14ac:dyDescent="0.3">
      <c r="A8" s="87" t="s">
        <v>362</v>
      </c>
      <c r="B8" s="93" t="s">
        <v>365</v>
      </c>
      <c r="C8" s="94"/>
    </row>
    <row r="9" spans="1:11" ht="15.6" thickBot="1" x14ac:dyDescent="0.3">
      <c r="A9" s="89" t="s">
        <v>256</v>
      </c>
      <c r="B9" s="93" t="s">
        <v>308</v>
      </c>
      <c r="C9" s="94"/>
    </row>
    <row r="10" spans="1:11" ht="15.6" thickBot="1" x14ac:dyDescent="0.3">
      <c r="A10" s="87" t="s">
        <v>254</v>
      </c>
      <c r="B10" s="93" t="s">
        <v>88</v>
      </c>
      <c r="C10" s="94"/>
    </row>
    <row r="11" spans="1:11" ht="15.6" customHeight="1" thickBot="1" x14ac:dyDescent="0.3">
      <c r="A11" s="90" t="s">
        <v>255</v>
      </c>
      <c r="B11" s="95" t="s">
        <v>309</v>
      </c>
      <c r="C11" s="96"/>
    </row>
    <row r="12" spans="1:11" ht="13.8" thickBot="1" x14ac:dyDescent="0.3"/>
    <row r="13" spans="1:11" ht="15.6" customHeight="1" thickBot="1" x14ac:dyDescent="0.3">
      <c r="A13" s="85" t="s">
        <v>310</v>
      </c>
      <c r="B13" s="86" t="s">
        <v>311</v>
      </c>
      <c r="C13" s="97"/>
    </row>
    <row r="14" spans="1:11" ht="15.6" customHeight="1" thickBot="1" x14ac:dyDescent="0.3">
      <c r="A14" s="87" t="s">
        <v>250</v>
      </c>
      <c r="B14" s="88" t="s">
        <v>257</v>
      </c>
      <c r="C14" s="98"/>
      <c r="K14" s="58">
        <v>15</v>
      </c>
    </row>
    <row r="15" spans="1:11" ht="45.6" thickBot="1" x14ac:dyDescent="0.3">
      <c r="A15" s="87" t="s">
        <v>252</v>
      </c>
      <c r="B15" s="88" t="s">
        <v>312</v>
      </c>
      <c r="C15" s="98"/>
    </row>
    <row r="16" spans="1:11" ht="15.6" customHeight="1" thickBot="1" x14ac:dyDescent="0.3">
      <c r="A16" s="87" t="s">
        <v>258</v>
      </c>
      <c r="B16" s="93" t="s">
        <v>368</v>
      </c>
      <c r="C16" s="94"/>
      <c r="G16" s="58">
        <v>9</v>
      </c>
    </row>
    <row r="17" spans="1:3" ht="15.6" thickBot="1" x14ac:dyDescent="0.3">
      <c r="A17" s="87" t="s">
        <v>251</v>
      </c>
      <c r="B17" s="93" t="s">
        <v>313</v>
      </c>
      <c r="C17" s="94"/>
    </row>
    <row r="18" spans="1:3" ht="15.6" customHeight="1" thickBot="1" x14ac:dyDescent="0.3">
      <c r="A18" s="87" t="s">
        <v>253</v>
      </c>
      <c r="B18" s="93" t="s">
        <v>366</v>
      </c>
      <c r="C18" s="94"/>
    </row>
    <row r="19" spans="1:3" ht="15.6" customHeight="1" thickBot="1" x14ac:dyDescent="0.3">
      <c r="A19" s="87" t="s">
        <v>361</v>
      </c>
      <c r="B19" s="93" t="s">
        <v>369</v>
      </c>
      <c r="C19" s="94"/>
    </row>
    <row r="20" spans="1:3" ht="15.6" customHeight="1" thickBot="1" x14ac:dyDescent="0.3">
      <c r="A20" s="87" t="s">
        <v>362</v>
      </c>
      <c r="B20" s="93" t="s">
        <v>367</v>
      </c>
      <c r="C20" s="94"/>
    </row>
    <row r="21" spans="1:3" ht="15.6" thickBot="1" x14ac:dyDescent="0.3">
      <c r="A21" s="89" t="s">
        <v>256</v>
      </c>
      <c r="B21" s="93" t="s">
        <v>314</v>
      </c>
      <c r="C21" s="94"/>
    </row>
    <row r="22" spans="1:3" ht="15.6" thickBot="1" x14ac:dyDescent="0.3">
      <c r="A22" s="87" t="s">
        <v>254</v>
      </c>
      <c r="B22" s="93" t="s">
        <v>88</v>
      </c>
      <c r="C22" s="94"/>
    </row>
    <row r="23" spans="1:3" ht="15.6" customHeight="1" thickBot="1" x14ac:dyDescent="0.3">
      <c r="A23" s="90" t="s">
        <v>255</v>
      </c>
      <c r="B23" s="95" t="s">
        <v>309</v>
      </c>
      <c r="C23" s="96"/>
    </row>
    <row r="24" spans="1:3" ht="15.6" customHeight="1" thickBot="1" x14ac:dyDescent="0.3"/>
    <row r="25" spans="1:3" ht="15.6" customHeight="1" thickBot="1" x14ac:dyDescent="0.3">
      <c r="A25" s="85" t="s">
        <v>315</v>
      </c>
      <c r="B25" s="86" t="s">
        <v>316</v>
      </c>
      <c r="C25" s="97"/>
    </row>
    <row r="26" spans="1:3" ht="15.6" thickBot="1" x14ac:dyDescent="0.3">
      <c r="A26" s="87" t="s">
        <v>250</v>
      </c>
      <c r="B26" s="88" t="s">
        <v>257</v>
      </c>
      <c r="C26" s="98"/>
    </row>
    <row r="27" spans="1:3" ht="45.6" thickBot="1" x14ac:dyDescent="0.3">
      <c r="A27" s="87" t="s">
        <v>252</v>
      </c>
      <c r="B27" s="88" t="s">
        <v>317</v>
      </c>
      <c r="C27" s="98"/>
    </row>
    <row r="28" spans="1:3" ht="15.6" thickBot="1" x14ac:dyDescent="0.3">
      <c r="A28" s="87" t="s">
        <v>258</v>
      </c>
      <c r="B28" s="93" t="s">
        <v>318</v>
      </c>
      <c r="C28" s="94"/>
    </row>
    <row r="29" spans="1:3" ht="15.6" customHeight="1" thickBot="1" x14ac:dyDescent="0.3">
      <c r="A29" s="87" t="s">
        <v>251</v>
      </c>
      <c r="B29" s="93" t="s">
        <v>371</v>
      </c>
      <c r="C29" s="94"/>
    </row>
    <row r="30" spans="1:3" ht="15.6" thickBot="1" x14ac:dyDescent="0.3">
      <c r="A30" s="87" t="s">
        <v>253</v>
      </c>
      <c r="B30" s="93" t="s">
        <v>320</v>
      </c>
      <c r="C30" s="94"/>
    </row>
    <row r="31" spans="1:3" ht="15.6" thickBot="1" x14ac:dyDescent="0.3">
      <c r="A31" s="87" t="s">
        <v>361</v>
      </c>
      <c r="B31" s="93" t="s">
        <v>370</v>
      </c>
      <c r="C31" s="94"/>
    </row>
    <row r="32" spans="1:3" ht="15.6" thickBot="1" x14ac:dyDescent="0.3">
      <c r="A32" s="87" t="s">
        <v>362</v>
      </c>
      <c r="B32" s="93" t="s">
        <v>372</v>
      </c>
      <c r="C32" s="94"/>
    </row>
    <row r="33" spans="1:3" ht="15.6" customHeight="1" thickBot="1" x14ac:dyDescent="0.3">
      <c r="A33" s="89" t="s">
        <v>256</v>
      </c>
      <c r="B33" s="93" t="s">
        <v>321</v>
      </c>
      <c r="C33" s="94"/>
    </row>
    <row r="34" spans="1:3" ht="15.6" thickBot="1" x14ac:dyDescent="0.3">
      <c r="A34" s="87" t="s">
        <v>254</v>
      </c>
      <c r="B34" s="93" t="s">
        <v>89</v>
      </c>
      <c r="C34" s="94"/>
    </row>
    <row r="35" spans="1:3" ht="15.6" customHeight="1" thickBot="1" x14ac:dyDescent="0.3">
      <c r="A35" s="90" t="s">
        <v>255</v>
      </c>
      <c r="B35" s="95" t="s">
        <v>322</v>
      </c>
      <c r="C35" s="96"/>
    </row>
    <row r="36" spans="1:3" ht="13.8" thickBot="1" x14ac:dyDescent="0.3"/>
    <row r="37" spans="1:3" ht="15.6" thickBot="1" x14ac:dyDescent="0.3">
      <c r="A37" s="85" t="s">
        <v>323</v>
      </c>
      <c r="B37" s="86" t="s">
        <v>324</v>
      </c>
      <c r="C37" s="97"/>
    </row>
    <row r="38" spans="1:3" ht="15.6" thickBot="1" x14ac:dyDescent="0.3">
      <c r="A38" s="87" t="s">
        <v>250</v>
      </c>
      <c r="B38" s="88" t="s">
        <v>257</v>
      </c>
      <c r="C38" s="98"/>
    </row>
    <row r="39" spans="1:3" ht="45.6" thickBot="1" x14ac:dyDescent="0.3">
      <c r="A39" s="87" t="s">
        <v>252</v>
      </c>
      <c r="B39" s="88" t="s">
        <v>375</v>
      </c>
      <c r="C39" s="98"/>
    </row>
    <row r="40" spans="1:3" ht="15.6" customHeight="1" thickBot="1" x14ac:dyDescent="0.3">
      <c r="A40" s="87" t="s">
        <v>258</v>
      </c>
      <c r="B40" s="93" t="s">
        <v>376</v>
      </c>
      <c r="C40" s="94"/>
    </row>
    <row r="41" spans="1:3" ht="15.6" customHeight="1" thickBot="1" x14ac:dyDescent="0.3">
      <c r="A41" s="87" t="s">
        <v>251</v>
      </c>
      <c r="B41" s="93" t="s">
        <v>319</v>
      </c>
      <c r="C41" s="94"/>
    </row>
    <row r="42" spans="1:3" ht="15.6" customHeight="1" thickBot="1" x14ac:dyDescent="0.3">
      <c r="A42" s="87" t="s">
        <v>253</v>
      </c>
      <c r="B42" s="93" t="s">
        <v>377</v>
      </c>
      <c r="C42" s="94"/>
    </row>
    <row r="43" spans="1:3" ht="15.6" customHeight="1" thickBot="1" x14ac:dyDescent="0.3">
      <c r="A43" s="87" t="s">
        <v>361</v>
      </c>
      <c r="B43" s="93" t="s">
        <v>373</v>
      </c>
      <c r="C43" s="94"/>
    </row>
    <row r="44" spans="1:3" ht="15.6" customHeight="1" thickBot="1" x14ac:dyDescent="0.3">
      <c r="A44" s="87" t="s">
        <v>362</v>
      </c>
      <c r="B44" s="93" t="s">
        <v>374</v>
      </c>
      <c r="C44" s="94"/>
    </row>
    <row r="45" spans="1:3" ht="15.6" thickBot="1" x14ac:dyDescent="0.3">
      <c r="A45" s="89" t="s">
        <v>256</v>
      </c>
      <c r="B45" s="93" t="s">
        <v>325</v>
      </c>
      <c r="C45" s="94"/>
    </row>
    <row r="46" spans="1:3" ht="15.6" customHeight="1" thickBot="1" x14ac:dyDescent="0.3">
      <c r="A46" s="87" t="s">
        <v>254</v>
      </c>
      <c r="B46" s="93" t="s">
        <v>326</v>
      </c>
      <c r="C46" s="94"/>
    </row>
    <row r="47" spans="1:3" ht="15.6" customHeight="1" thickBot="1" x14ac:dyDescent="0.3">
      <c r="A47" s="90" t="s">
        <v>255</v>
      </c>
      <c r="B47" s="95" t="s">
        <v>327</v>
      </c>
      <c r="C47" s="96"/>
    </row>
    <row r="48" spans="1:3" ht="13.8" thickBot="1" x14ac:dyDescent="0.3"/>
    <row r="49" spans="1:3" ht="15.6" thickBot="1" x14ac:dyDescent="0.3">
      <c r="A49" s="85" t="s">
        <v>328</v>
      </c>
      <c r="B49" s="86" t="s">
        <v>329</v>
      </c>
      <c r="C49" s="97"/>
    </row>
    <row r="50" spans="1:3" ht="15.6" thickBot="1" x14ac:dyDescent="0.3">
      <c r="A50" s="87" t="s">
        <v>250</v>
      </c>
      <c r="B50" s="88" t="s">
        <v>257</v>
      </c>
      <c r="C50" s="98"/>
    </row>
    <row r="51" spans="1:3" ht="45.6" thickBot="1" x14ac:dyDescent="0.3">
      <c r="A51" s="87" t="s">
        <v>252</v>
      </c>
      <c r="B51" s="88" t="s">
        <v>330</v>
      </c>
      <c r="C51" s="98"/>
    </row>
    <row r="52" spans="1:3" ht="15.6" customHeight="1" thickBot="1" x14ac:dyDescent="0.3">
      <c r="A52" s="87" t="s">
        <v>258</v>
      </c>
      <c r="B52" s="93" t="s">
        <v>331</v>
      </c>
      <c r="C52" s="94"/>
    </row>
    <row r="53" spans="1:3" ht="15.6" customHeight="1" thickBot="1" x14ac:dyDescent="0.3">
      <c r="A53" s="87" t="s">
        <v>251</v>
      </c>
      <c r="B53" s="93" t="s">
        <v>332</v>
      </c>
      <c r="C53" s="94"/>
    </row>
    <row r="54" spans="1:3" ht="15.6" customHeight="1" thickBot="1" x14ac:dyDescent="0.3">
      <c r="A54" s="87" t="s">
        <v>253</v>
      </c>
      <c r="B54" s="93" t="s">
        <v>333</v>
      </c>
      <c r="C54" s="94"/>
    </row>
    <row r="55" spans="1:3" ht="15.6" customHeight="1" thickBot="1" x14ac:dyDescent="0.3">
      <c r="A55" s="87" t="s">
        <v>361</v>
      </c>
      <c r="B55" s="93" t="s">
        <v>378</v>
      </c>
      <c r="C55" s="94"/>
    </row>
    <row r="56" spans="1:3" ht="15.6" customHeight="1" thickBot="1" x14ac:dyDescent="0.3">
      <c r="A56" s="87" t="s">
        <v>362</v>
      </c>
      <c r="B56" s="93" t="s">
        <v>379</v>
      </c>
      <c r="C56" s="94"/>
    </row>
    <row r="57" spans="1:3" ht="15.6" thickBot="1" x14ac:dyDescent="0.3">
      <c r="A57" s="89" t="s">
        <v>256</v>
      </c>
      <c r="B57" s="93" t="s">
        <v>325</v>
      </c>
      <c r="C57" s="94"/>
    </row>
    <row r="58" spans="1:3" ht="15.6" customHeight="1" thickBot="1" x14ac:dyDescent="0.3">
      <c r="A58" s="87" t="s">
        <v>254</v>
      </c>
      <c r="B58" s="93" t="s">
        <v>326</v>
      </c>
      <c r="C58" s="94"/>
    </row>
    <row r="59" spans="1:3" ht="15.6" customHeight="1" thickBot="1" x14ac:dyDescent="0.3">
      <c r="A59" s="90" t="s">
        <v>255</v>
      </c>
      <c r="B59" s="95" t="s">
        <v>327</v>
      </c>
      <c r="C59" s="96"/>
    </row>
    <row r="60" spans="1:3" ht="13.8" thickBot="1" x14ac:dyDescent="0.3"/>
    <row r="61" spans="1:3" ht="15.6" thickBot="1" x14ac:dyDescent="0.3">
      <c r="A61" s="85" t="s">
        <v>334</v>
      </c>
      <c r="B61" s="86" t="s">
        <v>335</v>
      </c>
      <c r="C61" s="97"/>
    </row>
    <row r="62" spans="1:3" ht="15.6" thickBot="1" x14ac:dyDescent="0.3">
      <c r="A62" s="87" t="s">
        <v>250</v>
      </c>
      <c r="B62" s="88" t="s">
        <v>257</v>
      </c>
      <c r="C62" s="98"/>
    </row>
    <row r="63" spans="1:3" ht="45.6" thickBot="1" x14ac:dyDescent="0.3">
      <c r="A63" s="87" t="s">
        <v>252</v>
      </c>
      <c r="B63" s="88" t="s">
        <v>336</v>
      </c>
      <c r="C63" s="98"/>
    </row>
    <row r="64" spans="1:3" ht="15.6" customHeight="1" thickBot="1" x14ac:dyDescent="0.3">
      <c r="A64" s="87" t="s">
        <v>258</v>
      </c>
      <c r="B64" s="93" t="s">
        <v>382</v>
      </c>
      <c r="C64" s="94"/>
    </row>
    <row r="65" spans="1:3" ht="15.6" customHeight="1" thickBot="1" x14ac:dyDescent="0.3">
      <c r="A65" s="87" t="s">
        <v>251</v>
      </c>
      <c r="B65" s="93" t="s">
        <v>337</v>
      </c>
      <c r="C65" s="94"/>
    </row>
    <row r="66" spans="1:3" ht="15.6" customHeight="1" thickBot="1" x14ac:dyDescent="0.3">
      <c r="A66" s="87" t="s">
        <v>253</v>
      </c>
      <c r="B66" s="93" t="s">
        <v>338</v>
      </c>
      <c r="C66" s="94"/>
    </row>
    <row r="67" spans="1:3" ht="15.6" customHeight="1" thickBot="1" x14ac:dyDescent="0.3">
      <c r="A67" s="87" t="s">
        <v>361</v>
      </c>
      <c r="B67" s="93" t="s">
        <v>370</v>
      </c>
      <c r="C67" s="94"/>
    </row>
    <row r="68" spans="1:3" ht="15.6" customHeight="1" thickBot="1" x14ac:dyDescent="0.3">
      <c r="A68" s="87" t="s">
        <v>362</v>
      </c>
      <c r="B68" s="93" t="s">
        <v>363</v>
      </c>
      <c r="C68" s="94"/>
    </row>
    <row r="69" spans="1:3" ht="15.6" thickBot="1" x14ac:dyDescent="0.3">
      <c r="A69" s="89" t="s">
        <v>256</v>
      </c>
      <c r="B69" s="93" t="s">
        <v>325</v>
      </c>
      <c r="C69" s="94"/>
    </row>
    <row r="70" spans="1:3" ht="15.6" customHeight="1" thickBot="1" x14ac:dyDescent="0.3">
      <c r="A70" s="87" t="s">
        <v>254</v>
      </c>
      <c r="B70" s="93" t="s">
        <v>326</v>
      </c>
      <c r="C70" s="94"/>
    </row>
    <row r="71" spans="1:3" ht="15.6" customHeight="1" thickBot="1" x14ac:dyDescent="0.3">
      <c r="A71" s="90" t="s">
        <v>255</v>
      </c>
      <c r="B71" s="95" t="s">
        <v>339</v>
      </c>
      <c r="C71" s="96"/>
    </row>
    <row r="72" spans="1:3" ht="13.8" thickBot="1" x14ac:dyDescent="0.3"/>
    <row r="73" spans="1:3" ht="15.6" thickBot="1" x14ac:dyDescent="0.3">
      <c r="A73" s="85" t="s">
        <v>340</v>
      </c>
      <c r="B73" s="91" t="s">
        <v>341</v>
      </c>
      <c r="C73" s="97"/>
    </row>
    <row r="74" spans="1:3" ht="15.6" thickBot="1" x14ac:dyDescent="0.3">
      <c r="A74" s="87" t="s">
        <v>250</v>
      </c>
      <c r="B74" s="88" t="s">
        <v>257</v>
      </c>
      <c r="C74" s="98"/>
    </row>
    <row r="75" spans="1:3" ht="45.6" thickBot="1" x14ac:dyDescent="0.3">
      <c r="A75" s="87" t="s">
        <v>252</v>
      </c>
      <c r="B75" s="88" t="s">
        <v>342</v>
      </c>
      <c r="C75" s="98"/>
    </row>
    <row r="76" spans="1:3" ht="15.6" thickBot="1" x14ac:dyDescent="0.3">
      <c r="A76" s="87" t="s">
        <v>258</v>
      </c>
      <c r="B76" s="93" t="s">
        <v>381</v>
      </c>
      <c r="C76" s="94"/>
    </row>
    <row r="77" spans="1:3" ht="15.6" thickBot="1" x14ac:dyDescent="0.3">
      <c r="A77" s="87" t="s">
        <v>251</v>
      </c>
      <c r="B77" s="93" t="s">
        <v>343</v>
      </c>
      <c r="C77" s="94"/>
    </row>
    <row r="78" spans="1:3" ht="15.6" thickBot="1" x14ac:dyDescent="0.3">
      <c r="A78" s="87" t="s">
        <v>253</v>
      </c>
      <c r="B78" s="93" t="s">
        <v>344</v>
      </c>
      <c r="C78" s="94"/>
    </row>
    <row r="79" spans="1:3" ht="15.6" thickBot="1" x14ac:dyDescent="0.3">
      <c r="A79" s="87" t="s">
        <v>361</v>
      </c>
      <c r="B79" s="93" t="s">
        <v>370</v>
      </c>
      <c r="C79" s="94"/>
    </row>
    <row r="80" spans="1:3" ht="15.6" thickBot="1" x14ac:dyDescent="0.3">
      <c r="A80" s="87" t="s">
        <v>362</v>
      </c>
      <c r="B80" s="93" t="s">
        <v>380</v>
      </c>
      <c r="C80" s="94"/>
    </row>
    <row r="81" spans="1:3" ht="15.6" thickBot="1" x14ac:dyDescent="0.3">
      <c r="A81" s="89" t="s">
        <v>256</v>
      </c>
      <c r="B81" s="93" t="s">
        <v>345</v>
      </c>
      <c r="C81" s="94"/>
    </row>
    <row r="82" spans="1:3" ht="15.6" thickBot="1" x14ac:dyDescent="0.3">
      <c r="A82" s="87" t="s">
        <v>254</v>
      </c>
      <c r="B82" s="93" t="s">
        <v>326</v>
      </c>
      <c r="C82" s="94"/>
    </row>
    <row r="83" spans="1:3" ht="15.6" thickBot="1" x14ac:dyDescent="0.3">
      <c r="A83" s="90" t="s">
        <v>255</v>
      </c>
      <c r="B83" s="95" t="s">
        <v>346</v>
      </c>
      <c r="C83" s="96"/>
    </row>
    <row r="84" spans="1:3" ht="13.8" thickBot="1" x14ac:dyDescent="0.3"/>
    <row r="85" spans="1:3" ht="15.6" thickBot="1" x14ac:dyDescent="0.3">
      <c r="A85" s="85" t="s">
        <v>267</v>
      </c>
      <c r="B85" s="86" t="s">
        <v>131</v>
      </c>
      <c r="C85" s="97"/>
    </row>
    <row r="86" spans="1:3" ht="15.6" thickBot="1" x14ac:dyDescent="0.3">
      <c r="A86" s="87" t="s">
        <v>250</v>
      </c>
      <c r="B86" s="88" t="s">
        <v>257</v>
      </c>
      <c r="C86" s="98"/>
    </row>
    <row r="87" spans="1:3" ht="30.6" thickBot="1" x14ac:dyDescent="0.3">
      <c r="A87" s="87" t="s">
        <v>252</v>
      </c>
      <c r="B87" s="88" t="s">
        <v>259</v>
      </c>
      <c r="C87" s="98"/>
    </row>
    <row r="88" spans="1:3" ht="15.6" thickBot="1" x14ac:dyDescent="0.3">
      <c r="A88" s="87" t="s">
        <v>258</v>
      </c>
      <c r="B88" s="93" t="s">
        <v>260</v>
      </c>
      <c r="C88" s="94"/>
    </row>
    <row r="89" spans="1:3" ht="15.6" thickBot="1" x14ac:dyDescent="0.3">
      <c r="A89" s="87" t="s">
        <v>251</v>
      </c>
      <c r="B89" s="93" t="s">
        <v>261</v>
      </c>
      <c r="C89" s="94"/>
    </row>
    <row r="90" spans="1:3" ht="15.6" thickBot="1" x14ac:dyDescent="0.3">
      <c r="A90" s="87" t="s">
        <v>253</v>
      </c>
      <c r="B90" s="93" t="s">
        <v>262</v>
      </c>
      <c r="C90" s="94"/>
    </row>
    <row r="91" spans="1:3" ht="15.6" thickBot="1" x14ac:dyDescent="0.3">
      <c r="A91" s="87" t="s">
        <v>361</v>
      </c>
      <c r="B91" s="93" t="s">
        <v>370</v>
      </c>
      <c r="C91" s="94"/>
    </row>
    <row r="92" spans="1:3" ht="15.6" thickBot="1" x14ac:dyDescent="0.3">
      <c r="A92" s="87" t="s">
        <v>362</v>
      </c>
      <c r="B92" s="93" t="s">
        <v>383</v>
      </c>
      <c r="C92" s="94"/>
    </row>
    <row r="93" spans="1:3" ht="15.6" thickBot="1" x14ac:dyDescent="0.3">
      <c r="A93" s="89" t="s">
        <v>256</v>
      </c>
      <c r="B93" s="93" t="s">
        <v>263</v>
      </c>
      <c r="C93" s="94"/>
    </row>
    <row r="94" spans="1:3" ht="15.6" thickBot="1" x14ac:dyDescent="0.3">
      <c r="A94" s="87" t="s">
        <v>254</v>
      </c>
      <c r="B94" s="93" t="s">
        <v>326</v>
      </c>
      <c r="C94" s="94"/>
    </row>
    <row r="95" spans="1:3" ht="15.6" thickBot="1" x14ac:dyDescent="0.3">
      <c r="A95" s="90" t="s">
        <v>255</v>
      </c>
      <c r="B95" s="95" t="s">
        <v>339</v>
      </c>
      <c r="C95" s="96"/>
    </row>
    <row r="96" spans="1:3" ht="13.8" thickBot="1" x14ac:dyDescent="0.3"/>
    <row r="97" spans="1:3" ht="15.6" thickBot="1" x14ac:dyDescent="0.3">
      <c r="A97" s="85" t="s">
        <v>347</v>
      </c>
      <c r="B97" s="86" t="s">
        <v>348</v>
      </c>
      <c r="C97" s="97"/>
    </row>
    <row r="98" spans="1:3" ht="15.6" thickBot="1" x14ac:dyDescent="0.3">
      <c r="A98" s="87" t="s">
        <v>250</v>
      </c>
      <c r="B98" s="88" t="s">
        <v>257</v>
      </c>
      <c r="C98" s="98"/>
    </row>
    <row r="99" spans="1:3" ht="30.6" thickBot="1" x14ac:dyDescent="0.3">
      <c r="A99" s="87" t="s">
        <v>252</v>
      </c>
      <c r="B99" s="88" t="s">
        <v>349</v>
      </c>
      <c r="C99" s="98"/>
    </row>
    <row r="100" spans="1:3" ht="15.6" thickBot="1" x14ac:dyDescent="0.3">
      <c r="A100" s="87" t="s">
        <v>258</v>
      </c>
      <c r="B100" s="93" t="s">
        <v>350</v>
      </c>
      <c r="C100" s="94"/>
    </row>
    <row r="101" spans="1:3" ht="15.6" thickBot="1" x14ac:dyDescent="0.3">
      <c r="A101" s="87" t="s">
        <v>251</v>
      </c>
      <c r="B101" s="93" t="s">
        <v>351</v>
      </c>
      <c r="C101" s="94"/>
    </row>
    <row r="102" spans="1:3" ht="15.6" thickBot="1" x14ac:dyDescent="0.3">
      <c r="A102" s="87" t="s">
        <v>253</v>
      </c>
      <c r="B102" s="93" t="s">
        <v>352</v>
      </c>
      <c r="C102" s="94"/>
    </row>
    <row r="103" spans="1:3" ht="15.6" thickBot="1" x14ac:dyDescent="0.3">
      <c r="A103" s="87" t="s">
        <v>361</v>
      </c>
      <c r="B103" s="93" t="s">
        <v>370</v>
      </c>
      <c r="C103" s="94"/>
    </row>
    <row r="104" spans="1:3" ht="15.6" thickBot="1" x14ac:dyDescent="0.3">
      <c r="A104" s="87" t="s">
        <v>362</v>
      </c>
      <c r="B104" s="93" t="s">
        <v>313</v>
      </c>
      <c r="C104" s="94"/>
    </row>
    <row r="105" spans="1:3" ht="15.6" thickBot="1" x14ac:dyDescent="0.3">
      <c r="A105" s="89" t="s">
        <v>256</v>
      </c>
      <c r="B105" s="93" t="s">
        <v>307</v>
      </c>
      <c r="C105" s="94"/>
    </row>
    <row r="106" spans="1:3" ht="15.6" thickBot="1" x14ac:dyDescent="0.3">
      <c r="A106" s="87" t="s">
        <v>254</v>
      </c>
      <c r="B106" s="93" t="s">
        <v>88</v>
      </c>
      <c r="C106" s="94"/>
    </row>
    <row r="107" spans="1:3" ht="15.6" thickBot="1" x14ac:dyDescent="0.3">
      <c r="A107" s="90" t="s">
        <v>255</v>
      </c>
      <c r="B107" s="95" t="s">
        <v>353</v>
      </c>
      <c r="C107" s="96"/>
    </row>
    <row r="108" spans="1:3" ht="13.8" thickBot="1" x14ac:dyDescent="0.3"/>
    <row r="109" spans="1:3" ht="15.6" thickBot="1" x14ac:dyDescent="0.3">
      <c r="A109" s="85" t="s">
        <v>354</v>
      </c>
      <c r="B109" s="86" t="s">
        <v>302</v>
      </c>
      <c r="C109" s="97"/>
    </row>
    <row r="110" spans="1:3" ht="15.6" thickBot="1" x14ac:dyDescent="0.3">
      <c r="A110" s="87" t="s">
        <v>250</v>
      </c>
      <c r="B110" s="88" t="s">
        <v>264</v>
      </c>
      <c r="C110" s="98"/>
    </row>
    <row r="111" spans="1:3" ht="45.6" thickBot="1" x14ac:dyDescent="0.3">
      <c r="A111" s="87" t="s">
        <v>252</v>
      </c>
      <c r="B111" s="88" t="s">
        <v>355</v>
      </c>
      <c r="C111" s="98"/>
    </row>
    <row r="112" spans="1:3" ht="15.6" thickBot="1" x14ac:dyDescent="0.3">
      <c r="A112" s="87" t="s">
        <v>258</v>
      </c>
      <c r="B112" s="93" t="s">
        <v>356</v>
      </c>
      <c r="C112" s="94"/>
    </row>
    <row r="113" spans="1:3" ht="15.6" thickBot="1" x14ac:dyDescent="0.3">
      <c r="A113" s="87" t="s">
        <v>251</v>
      </c>
      <c r="B113" s="93" t="s">
        <v>357</v>
      </c>
      <c r="C113" s="94"/>
    </row>
    <row r="114" spans="1:3" ht="15.6" thickBot="1" x14ac:dyDescent="0.3">
      <c r="A114" s="87" t="s">
        <v>361</v>
      </c>
      <c r="B114" s="93" t="s">
        <v>384</v>
      </c>
      <c r="C114" s="94"/>
    </row>
    <row r="115" spans="1:3" ht="15.6" thickBot="1" x14ac:dyDescent="0.3">
      <c r="A115" s="87" t="s">
        <v>362</v>
      </c>
      <c r="B115" s="93" t="s">
        <v>385</v>
      </c>
      <c r="C115" s="94"/>
    </row>
    <row r="116" spans="1:3" ht="15.6" thickBot="1" x14ac:dyDescent="0.3">
      <c r="A116" s="87" t="s">
        <v>253</v>
      </c>
      <c r="B116" s="93" t="s">
        <v>358</v>
      </c>
      <c r="C116" s="94"/>
    </row>
    <row r="117" spans="1:3" ht="15.6" thickBot="1" x14ac:dyDescent="0.3">
      <c r="A117" s="89" t="s">
        <v>256</v>
      </c>
      <c r="B117" s="93" t="s">
        <v>359</v>
      </c>
      <c r="C117" s="94"/>
    </row>
    <row r="118" spans="1:3" ht="15.6" thickBot="1" x14ac:dyDescent="0.3">
      <c r="A118" s="87" t="s">
        <v>254</v>
      </c>
      <c r="B118" s="93" t="s">
        <v>88</v>
      </c>
      <c r="C118" s="94"/>
    </row>
    <row r="119" spans="1:3" ht="15.6" thickBot="1" x14ac:dyDescent="0.3">
      <c r="A119" s="90" t="s">
        <v>255</v>
      </c>
      <c r="B119" s="95" t="s">
        <v>360</v>
      </c>
      <c r="C119" s="96"/>
    </row>
    <row r="120" spans="1:3" ht="13.8" thickBot="1" x14ac:dyDescent="0.3"/>
    <row r="121" spans="1:3" ht="15.6" thickBot="1" x14ac:dyDescent="0.3">
      <c r="A121" s="85" t="s">
        <v>386</v>
      </c>
      <c r="B121" s="86" t="s">
        <v>387</v>
      </c>
      <c r="C121" s="97"/>
    </row>
    <row r="122" spans="1:3" ht="15.6" thickBot="1" x14ac:dyDescent="0.3">
      <c r="A122" s="87" t="s">
        <v>250</v>
      </c>
      <c r="B122" s="88" t="s">
        <v>264</v>
      </c>
      <c r="C122" s="98"/>
    </row>
    <row r="123" spans="1:3" ht="45.6" thickBot="1" x14ac:dyDescent="0.3">
      <c r="A123" s="87" t="s">
        <v>252</v>
      </c>
      <c r="B123" s="88" t="s">
        <v>388</v>
      </c>
      <c r="C123" s="98"/>
    </row>
    <row r="124" spans="1:3" ht="15.6" thickBot="1" x14ac:dyDescent="0.3">
      <c r="A124" s="87" t="s">
        <v>258</v>
      </c>
      <c r="B124" s="93" t="s">
        <v>389</v>
      </c>
      <c r="C124" s="94"/>
    </row>
    <row r="125" spans="1:3" ht="15.6" thickBot="1" x14ac:dyDescent="0.3">
      <c r="A125" s="87" t="s">
        <v>251</v>
      </c>
      <c r="B125" s="93" t="s">
        <v>390</v>
      </c>
      <c r="C125" s="94"/>
    </row>
    <row r="126" spans="1:3" ht="15.6" thickBot="1" x14ac:dyDescent="0.3">
      <c r="A126" s="87" t="s">
        <v>253</v>
      </c>
      <c r="B126" s="93" t="s">
        <v>391</v>
      </c>
      <c r="C126" s="94"/>
    </row>
    <row r="127" spans="1:3" ht="15.6" thickBot="1" x14ac:dyDescent="0.3">
      <c r="A127" s="87" t="s">
        <v>361</v>
      </c>
      <c r="B127" s="93" t="s">
        <v>392</v>
      </c>
      <c r="C127" s="94"/>
    </row>
    <row r="128" spans="1:3" ht="15.6" thickBot="1" x14ac:dyDescent="0.3">
      <c r="A128" s="87" t="s">
        <v>362</v>
      </c>
      <c r="B128" s="93" t="s">
        <v>393</v>
      </c>
      <c r="C128" s="94"/>
    </row>
    <row r="129" spans="1:3" ht="15.6" thickBot="1" x14ac:dyDescent="0.3">
      <c r="A129" s="89" t="s">
        <v>256</v>
      </c>
      <c r="B129" s="93" t="s">
        <v>265</v>
      </c>
      <c r="C129" s="94"/>
    </row>
    <row r="130" spans="1:3" ht="15.6" thickBot="1" x14ac:dyDescent="0.3">
      <c r="A130" s="87" t="s">
        <v>254</v>
      </c>
      <c r="B130" s="93" t="s">
        <v>89</v>
      </c>
      <c r="C130" s="94"/>
    </row>
    <row r="131" spans="1:3" ht="15.6" thickBot="1" x14ac:dyDescent="0.3">
      <c r="A131" s="90" t="s">
        <v>255</v>
      </c>
      <c r="B131" s="95" t="s">
        <v>266</v>
      </c>
      <c r="C131" s="96"/>
    </row>
    <row r="132" spans="1:3" ht="13.8" thickBot="1" x14ac:dyDescent="0.3"/>
    <row r="133" spans="1:3" ht="15.6" thickBot="1" x14ac:dyDescent="0.3">
      <c r="A133" s="85" t="s">
        <v>394</v>
      </c>
      <c r="B133" s="86" t="s">
        <v>395</v>
      </c>
      <c r="C133" s="97"/>
    </row>
    <row r="134" spans="1:3" ht="15.6" thickBot="1" x14ac:dyDescent="0.3">
      <c r="A134" s="87" t="s">
        <v>250</v>
      </c>
      <c r="B134" s="88" t="s">
        <v>264</v>
      </c>
      <c r="C134" s="98"/>
    </row>
    <row r="135" spans="1:3" ht="60.6" thickBot="1" x14ac:dyDescent="0.3">
      <c r="A135" s="87" t="s">
        <v>252</v>
      </c>
      <c r="B135" s="88" t="s">
        <v>407</v>
      </c>
      <c r="C135" s="98"/>
    </row>
    <row r="136" spans="1:3" ht="15.6" thickBot="1" x14ac:dyDescent="0.3">
      <c r="A136" s="87" t="s">
        <v>258</v>
      </c>
      <c r="B136" s="93" t="s">
        <v>408</v>
      </c>
      <c r="C136" s="94"/>
    </row>
    <row r="137" spans="1:3" ht="15.6" thickBot="1" x14ac:dyDescent="0.3">
      <c r="A137" s="87" t="s">
        <v>251</v>
      </c>
      <c r="B137" s="93" t="s">
        <v>396</v>
      </c>
      <c r="C137" s="94"/>
    </row>
    <row r="138" spans="1:3" ht="15.6" thickBot="1" x14ac:dyDescent="0.3">
      <c r="A138" s="87" t="s">
        <v>253</v>
      </c>
      <c r="B138" s="93" t="s">
        <v>397</v>
      </c>
      <c r="C138" s="94"/>
    </row>
    <row r="139" spans="1:3" ht="15.6" thickBot="1" x14ac:dyDescent="0.3">
      <c r="A139" s="87" t="s">
        <v>361</v>
      </c>
      <c r="B139" s="93" t="s">
        <v>405</v>
      </c>
      <c r="C139" s="94"/>
    </row>
    <row r="140" spans="1:3" ht="15.6" thickBot="1" x14ac:dyDescent="0.3">
      <c r="A140" s="87" t="s">
        <v>362</v>
      </c>
      <c r="B140" s="93" t="s">
        <v>399</v>
      </c>
      <c r="C140" s="94"/>
    </row>
    <row r="141" spans="1:3" ht="15.6" thickBot="1" x14ac:dyDescent="0.3">
      <c r="A141" s="89" t="s">
        <v>256</v>
      </c>
      <c r="B141" s="93" t="s">
        <v>265</v>
      </c>
      <c r="C141" s="94"/>
    </row>
    <row r="142" spans="1:3" ht="15.6" thickBot="1" x14ac:dyDescent="0.3">
      <c r="A142" s="87" t="s">
        <v>254</v>
      </c>
      <c r="B142" s="93" t="s">
        <v>89</v>
      </c>
      <c r="C142" s="94"/>
    </row>
    <row r="143" spans="1:3" ht="15.6" thickBot="1" x14ac:dyDescent="0.3">
      <c r="A143" s="90" t="s">
        <v>255</v>
      </c>
      <c r="B143" s="95" t="s">
        <v>398</v>
      </c>
      <c r="C143" s="96"/>
    </row>
    <row r="144" spans="1:3" ht="13.8" thickBot="1" x14ac:dyDescent="0.3"/>
    <row r="145" spans="1:3" ht="15.6" thickBot="1" x14ac:dyDescent="0.3">
      <c r="A145" s="85" t="s">
        <v>400</v>
      </c>
      <c r="B145" s="86" t="s">
        <v>401</v>
      </c>
      <c r="C145" s="97"/>
    </row>
    <row r="146" spans="1:3" ht="15.6" thickBot="1" x14ac:dyDescent="0.3">
      <c r="A146" s="87" t="s">
        <v>250</v>
      </c>
      <c r="B146" s="88" t="s">
        <v>264</v>
      </c>
      <c r="C146" s="98"/>
    </row>
    <row r="147" spans="1:3" ht="45.6" thickBot="1" x14ac:dyDescent="0.3">
      <c r="A147" s="87" t="s">
        <v>252</v>
      </c>
      <c r="B147" s="88" t="s">
        <v>402</v>
      </c>
      <c r="C147" s="98"/>
    </row>
    <row r="148" spans="1:3" ht="15.6" thickBot="1" x14ac:dyDescent="0.3">
      <c r="A148" s="87" t="s">
        <v>258</v>
      </c>
      <c r="B148" s="93" t="s">
        <v>409</v>
      </c>
      <c r="C148" s="94"/>
    </row>
    <row r="149" spans="1:3" ht="15.6" thickBot="1" x14ac:dyDescent="0.3">
      <c r="A149" s="87" t="s">
        <v>251</v>
      </c>
      <c r="B149" s="93" t="s">
        <v>403</v>
      </c>
      <c r="C149" s="94"/>
    </row>
    <row r="150" spans="1:3" ht="15.6" thickBot="1" x14ac:dyDescent="0.3">
      <c r="A150" s="87" t="s">
        <v>253</v>
      </c>
      <c r="B150" s="93" t="s">
        <v>404</v>
      </c>
      <c r="C150" s="94"/>
    </row>
    <row r="151" spans="1:3" ht="15.6" customHeight="1" thickBot="1" x14ac:dyDescent="0.3">
      <c r="A151" s="87" t="s">
        <v>361</v>
      </c>
      <c r="B151" s="93" t="s">
        <v>405</v>
      </c>
      <c r="C151" s="94"/>
    </row>
    <row r="152" spans="1:3" ht="15.6" thickBot="1" x14ac:dyDescent="0.3">
      <c r="A152" s="87" t="s">
        <v>362</v>
      </c>
      <c r="B152" s="93" t="s">
        <v>406</v>
      </c>
      <c r="C152" s="94"/>
    </row>
    <row r="153" spans="1:3" ht="15.6" thickBot="1" x14ac:dyDescent="0.3">
      <c r="A153" s="89" t="s">
        <v>256</v>
      </c>
      <c r="B153" s="93" t="s">
        <v>265</v>
      </c>
      <c r="C153" s="94"/>
    </row>
    <row r="154" spans="1:3" ht="15.6" thickBot="1" x14ac:dyDescent="0.3">
      <c r="A154" s="87" t="s">
        <v>254</v>
      </c>
      <c r="B154" s="93" t="s">
        <v>89</v>
      </c>
      <c r="C154" s="94"/>
    </row>
    <row r="155" spans="1:3" ht="15.6" thickBot="1" x14ac:dyDescent="0.3">
      <c r="A155" s="90" t="s">
        <v>255</v>
      </c>
      <c r="B155" s="95" t="s">
        <v>398</v>
      </c>
      <c r="C155" s="96"/>
    </row>
    <row r="156" spans="1:3" ht="13.8" thickBot="1" x14ac:dyDescent="0.3"/>
    <row r="157" spans="1:3" ht="15.6" thickBot="1" x14ac:dyDescent="0.3">
      <c r="A157" s="85" t="s">
        <v>410</v>
      </c>
      <c r="B157" s="86" t="s">
        <v>140</v>
      </c>
      <c r="C157" s="97"/>
    </row>
    <row r="158" spans="1:3" ht="15.6" thickBot="1" x14ac:dyDescent="0.3">
      <c r="A158" s="87" t="s">
        <v>250</v>
      </c>
      <c r="B158" s="88" t="s">
        <v>264</v>
      </c>
      <c r="C158" s="98"/>
    </row>
    <row r="159" spans="1:3" ht="45.6" thickBot="1" x14ac:dyDescent="0.3">
      <c r="A159" s="87" t="s">
        <v>252</v>
      </c>
      <c r="B159" s="88" t="s">
        <v>411</v>
      </c>
      <c r="C159" s="98"/>
    </row>
    <row r="160" spans="1:3" ht="15.6" thickBot="1" x14ac:dyDescent="0.3">
      <c r="A160" s="87" t="s">
        <v>258</v>
      </c>
      <c r="B160" s="93" t="s">
        <v>412</v>
      </c>
      <c r="C160" s="94"/>
    </row>
    <row r="161" spans="1:3" ht="15.6" thickBot="1" x14ac:dyDescent="0.3">
      <c r="A161" s="87" t="s">
        <v>251</v>
      </c>
      <c r="B161" s="93" t="s">
        <v>413</v>
      </c>
      <c r="C161" s="94"/>
    </row>
    <row r="162" spans="1:3" ht="15.6" customHeight="1" thickBot="1" x14ac:dyDescent="0.3">
      <c r="A162" s="87" t="s">
        <v>253</v>
      </c>
      <c r="B162" s="93" t="s">
        <v>414</v>
      </c>
      <c r="C162" s="94"/>
    </row>
    <row r="163" spans="1:3" ht="15.6" customHeight="1" thickBot="1" x14ac:dyDescent="0.3">
      <c r="A163" s="87" t="s">
        <v>361</v>
      </c>
      <c r="B163" s="93" t="s">
        <v>392</v>
      </c>
      <c r="C163" s="94"/>
    </row>
    <row r="164" spans="1:3" ht="15.6" thickBot="1" x14ac:dyDescent="0.3">
      <c r="A164" s="87" t="s">
        <v>362</v>
      </c>
      <c r="B164" s="93" t="s">
        <v>415</v>
      </c>
      <c r="C164" s="94"/>
    </row>
    <row r="165" spans="1:3" ht="15.6" thickBot="1" x14ac:dyDescent="0.3">
      <c r="A165" s="89" t="s">
        <v>256</v>
      </c>
      <c r="B165" s="93" t="s">
        <v>265</v>
      </c>
      <c r="C165" s="94"/>
    </row>
    <row r="166" spans="1:3" ht="15.6" thickBot="1" x14ac:dyDescent="0.3">
      <c r="A166" s="87" t="s">
        <v>254</v>
      </c>
      <c r="B166" s="93" t="s">
        <v>89</v>
      </c>
      <c r="C166" s="94"/>
    </row>
    <row r="167" spans="1:3" ht="15.6" thickBot="1" x14ac:dyDescent="0.3">
      <c r="A167" s="90" t="s">
        <v>255</v>
      </c>
      <c r="B167" s="95" t="s">
        <v>266</v>
      </c>
      <c r="C167" s="96"/>
    </row>
    <row r="168" spans="1:3" ht="13.8" thickBot="1" x14ac:dyDescent="0.3"/>
    <row r="169" spans="1:3" ht="15.6" thickBot="1" x14ac:dyDescent="0.3">
      <c r="A169" s="85" t="s">
        <v>416</v>
      </c>
      <c r="B169" s="86" t="s">
        <v>141</v>
      </c>
      <c r="C169" s="97"/>
    </row>
    <row r="170" spans="1:3" ht="15.6" thickBot="1" x14ac:dyDescent="0.3">
      <c r="A170" s="87" t="s">
        <v>250</v>
      </c>
      <c r="B170" s="88" t="s">
        <v>264</v>
      </c>
      <c r="C170" s="98"/>
    </row>
    <row r="171" spans="1:3" ht="45.6" thickBot="1" x14ac:dyDescent="0.3">
      <c r="A171" s="87" t="s">
        <v>252</v>
      </c>
      <c r="B171" s="88" t="s">
        <v>268</v>
      </c>
      <c r="C171" s="98"/>
    </row>
    <row r="172" spans="1:3" ht="15.6" thickBot="1" x14ac:dyDescent="0.3">
      <c r="A172" s="87" t="s">
        <v>258</v>
      </c>
      <c r="B172" s="93" t="s">
        <v>269</v>
      </c>
      <c r="C172" s="94"/>
    </row>
    <row r="173" spans="1:3" ht="15.6" thickBot="1" x14ac:dyDescent="0.3">
      <c r="A173" s="87" t="s">
        <v>251</v>
      </c>
      <c r="B173" s="93" t="s">
        <v>270</v>
      </c>
      <c r="C173" s="94"/>
    </row>
    <row r="174" spans="1:3" ht="15.6" thickBot="1" x14ac:dyDescent="0.3">
      <c r="A174" s="87" t="s">
        <v>253</v>
      </c>
      <c r="B174" s="93" t="s">
        <v>271</v>
      </c>
      <c r="C174" s="94"/>
    </row>
    <row r="175" spans="1:3" ht="15.6" thickBot="1" x14ac:dyDescent="0.3">
      <c r="A175" s="87" t="s">
        <v>361</v>
      </c>
      <c r="B175" s="93" t="s">
        <v>392</v>
      </c>
      <c r="C175" s="94"/>
    </row>
    <row r="176" spans="1:3" ht="15.6" thickBot="1" x14ac:dyDescent="0.3">
      <c r="A176" s="87" t="s">
        <v>362</v>
      </c>
      <c r="B176" s="93" t="s">
        <v>363</v>
      </c>
      <c r="C176" s="94"/>
    </row>
    <row r="177" spans="1:3" ht="15.6" thickBot="1" x14ac:dyDescent="0.3">
      <c r="A177" s="89" t="s">
        <v>256</v>
      </c>
      <c r="B177" s="93" t="s">
        <v>265</v>
      </c>
      <c r="C177" s="94"/>
    </row>
    <row r="178" spans="1:3" ht="15.6" thickBot="1" x14ac:dyDescent="0.3">
      <c r="A178" s="87" t="s">
        <v>254</v>
      </c>
      <c r="B178" s="93" t="s">
        <v>89</v>
      </c>
      <c r="C178" s="94"/>
    </row>
    <row r="179" spans="1:3" ht="15.6" thickBot="1" x14ac:dyDescent="0.3">
      <c r="A179" s="90" t="s">
        <v>255</v>
      </c>
      <c r="B179" s="95" t="s">
        <v>266</v>
      </c>
      <c r="C179" s="96"/>
    </row>
  </sheetData>
  <mergeCells count="135">
    <mergeCell ref="B22:C22"/>
    <mergeCell ref="B23:C23"/>
    <mergeCell ref="C25:C27"/>
    <mergeCell ref="B28:C28"/>
    <mergeCell ref="B29:C29"/>
    <mergeCell ref="C1:C3"/>
    <mergeCell ref="C13:C15"/>
    <mergeCell ref="B16:C16"/>
    <mergeCell ref="B17:C17"/>
    <mergeCell ref="B18:C18"/>
    <mergeCell ref="B7:C7"/>
    <mergeCell ref="B4:C4"/>
    <mergeCell ref="B5:C5"/>
    <mergeCell ref="B6:C6"/>
    <mergeCell ref="B9:C9"/>
    <mergeCell ref="B10:C10"/>
    <mergeCell ref="B8:C8"/>
    <mergeCell ref="B11:C11"/>
    <mergeCell ref="B21:C21"/>
    <mergeCell ref="B40:C40"/>
    <mergeCell ref="B41:C41"/>
    <mergeCell ref="B42:C42"/>
    <mergeCell ref="B45:C45"/>
    <mergeCell ref="B46:C46"/>
    <mergeCell ref="B43:C43"/>
    <mergeCell ref="B44:C44"/>
    <mergeCell ref="B30:C30"/>
    <mergeCell ref="B33:C33"/>
    <mergeCell ref="B34:C34"/>
    <mergeCell ref="B35:C35"/>
    <mergeCell ref="C37:C39"/>
    <mergeCell ref="B31:C31"/>
    <mergeCell ref="B32:C32"/>
    <mergeCell ref="B57:C57"/>
    <mergeCell ref="B58:C58"/>
    <mergeCell ref="B59:C59"/>
    <mergeCell ref="C61:C63"/>
    <mergeCell ref="B64:C64"/>
    <mergeCell ref="B47:C47"/>
    <mergeCell ref="C49:C51"/>
    <mergeCell ref="B52:C52"/>
    <mergeCell ref="B53:C53"/>
    <mergeCell ref="B54:C54"/>
    <mergeCell ref="B89:C89"/>
    <mergeCell ref="C73:C75"/>
    <mergeCell ref="B76:C76"/>
    <mergeCell ref="B77:C77"/>
    <mergeCell ref="B78:C78"/>
    <mergeCell ref="B81:C81"/>
    <mergeCell ref="B80:C80"/>
    <mergeCell ref="B65:C65"/>
    <mergeCell ref="B66:C66"/>
    <mergeCell ref="B69:C69"/>
    <mergeCell ref="B70:C70"/>
    <mergeCell ref="B71:C71"/>
    <mergeCell ref="B131:C131"/>
    <mergeCell ref="B117:C117"/>
    <mergeCell ref="B118:C118"/>
    <mergeCell ref="B119:C119"/>
    <mergeCell ref="C121:C123"/>
    <mergeCell ref="B124:C124"/>
    <mergeCell ref="B107:C107"/>
    <mergeCell ref="C109:C111"/>
    <mergeCell ref="B112:C112"/>
    <mergeCell ref="B113:C113"/>
    <mergeCell ref="B116:C116"/>
    <mergeCell ref="B153:C153"/>
    <mergeCell ref="B154:C154"/>
    <mergeCell ref="B155:C155"/>
    <mergeCell ref="C157:C159"/>
    <mergeCell ref="B162:C162"/>
    <mergeCell ref="B163:C163"/>
    <mergeCell ref="B161:C161"/>
    <mergeCell ref="B166:C166"/>
    <mergeCell ref="B167:C167"/>
    <mergeCell ref="B164:C164"/>
    <mergeCell ref="B165:C165"/>
    <mergeCell ref="B160:C160"/>
    <mergeCell ref="B19:C19"/>
    <mergeCell ref="B20:C20"/>
    <mergeCell ref="B106:C106"/>
    <mergeCell ref="B105:C105"/>
    <mergeCell ref="B128:C128"/>
    <mergeCell ref="B142:C142"/>
    <mergeCell ref="B143:C143"/>
    <mergeCell ref="C145:C147"/>
    <mergeCell ref="B152:C152"/>
    <mergeCell ref="B148:C148"/>
    <mergeCell ref="B149:C149"/>
    <mergeCell ref="B150:C150"/>
    <mergeCell ref="B151:C151"/>
    <mergeCell ref="B140:C140"/>
    <mergeCell ref="B141:C141"/>
    <mergeCell ref="C133:C135"/>
    <mergeCell ref="B136:C136"/>
    <mergeCell ref="B137:C137"/>
    <mergeCell ref="B138:C138"/>
    <mergeCell ref="B139:C139"/>
    <mergeCell ref="B125:C125"/>
    <mergeCell ref="B126:C126"/>
    <mergeCell ref="B129:C129"/>
    <mergeCell ref="B130:C130"/>
    <mergeCell ref="B103:C103"/>
    <mergeCell ref="B104:C104"/>
    <mergeCell ref="B114:C114"/>
    <mergeCell ref="B115:C115"/>
    <mergeCell ref="B127:C127"/>
    <mergeCell ref="B55:C55"/>
    <mergeCell ref="B56:C56"/>
    <mergeCell ref="B67:C67"/>
    <mergeCell ref="B68:C68"/>
    <mergeCell ref="B79:C79"/>
    <mergeCell ref="B100:C100"/>
    <mergeCell ref="B101:C101"/>
    <mergeCell ref="B102:C102"/>
    <mergeCell ref="B90:C90"/>
    <mergeCell ref="B93:C93"/>
    <mergeCell ref="B94:C94"/>
    <mergeCell ref="B95:C95"/>
    <mergeCell ref="C97:C99"/>
    <mergeCell ref="B91:C91"/>
    <mergeCell ref="B92:C92"/>
    <mergeCell ref="B82:C82"/>
    <mergeCell ref="B83:C83"/>
    <mergeCell ref="C85:C87"/>
    <mergeCell ref="B88:C88"/>
    <mergeCell ref="B176:C176"/>
    <mergeCell ref="B177:C177"/>
    <mergeCell ref="B178:C178"/>
    <mergeCell ref="B179:C179"/>
    <mergeCell ref="C169:C171"/>
    <mergeCell ref="B172:C172"/>
    <mergeCell ref="B173:C173"/>
    <mergeCell ref="B174:C174"/>
    <mergeCell ref="B175:C17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F9DC3-991A-48F7-96BE-15D9B894922D}">
  <dimension ref="A1:E23"/>
  <sheetViews>
    <sheetView workbookViewId="0">
      <selection activeCell="C23" sqref="C23"/>
    </sheetView>
  </sheetViews>
  <sheetFormatPr baseColWidth="10" defaultRowHeight="14.4" x14ac:dyDescent="0.3"/>
  <cols>
    <col min="1" max="1" width="15.6640625" bestFit="1" customWidth="1"/>
    <col min="2" max="2" width="11.88671875" bestFit="1" customWidth="1"/>
    <col min="4" max="4" width="11.5546875" style="63"/>
  </cols>
  <sheetData>
    <row r="1" spans="1:5" x14ac:dyDescent="0.3">
      <c r="A1" s="27" t="s">
        <v>90</v>
      </c>
      <c r="B1" s="46" t="s">
        <v>92</v>
      </c>
      <c r="C1" s="46" t="s">
        <v>93</v>
      </c>
    </row>
    <row r="2" spans="1:5" s="32" customFormat="1" ht="13.2" x14ac:dyDescent="0.25">
      <c r="A2" s="26" t="s">
        <v>277</v>
      </c>
      <c r="B2" s="47">
        <v>44991</v>
      </c>
      <c r="C2" s="47">
        <v>45012</v>
      </c>
      <c r="D2" s="64">
        <v>1.5486111111111112E-2</v>
      </c>
      <c r="E2" s="34"/>
    </row>
    <row r="3" spans="1:5" x14ac:dyDescent="0.3">
      <c r="D3" s="64">
        <v>1.2638888888888889E-2</v>
      </c>
    </row>
    <row r="4" spans="1:5" x14ac:dyDescent="0.3">
      <c r="D4" s="64">
        <v>1.4826388888888889E-2</v>
      </c>
    </row>
    <row r="5" spans="1:5" x14ac:dyDescent="0.3">
      <c r="D5" s="64">
        <v>1.1261574074074071E-2</v>
      </c>
    </row>
    <row r="6" spans="1:5" x14ac:dyDescent="0.3">
      <c r="D6" s="64">
        <v>9.386574074074075E-3</v>
      </c>
    </row>
    <row r="7" spans="1:5" x14ac:dyDescent="0.3">
      <c r="D7" s="64">
        <v>1.0497685185185186E-2</v>
      </c>
    </row>
    <row r="8" spans="1:5" x14ac:dyDescent="0.3">
      <c r="D8" s="64">
        <v>1.5601851851851851E-2</v>
      </c>
    </row>
    <row r="9" spans="1:5" x14ac:dyDescent="0.3">
      <c r="D9" s="64">
        <v>7.6388888888888886E-3</v>
      </c>
    </row>
    <row r="10" spans="1:5" x14ac:dyDescent="0.3">
      <c r="D10" s="64">
        <v>1.2175925925925929E-2</v>
      </c>
    </row>
    <row r="11" spans="1:5" x14ac:dyDescent="0.3">
      <c r="D11" s="64">
        <v>1.4409722222222221E-2</v>
      </c>
    </row>
    <row r="12" spans="1:5" x14ac:dyDescent="0.3">
      <c r="D12" s="64">
        <v>1.2916666666666667E-2</v>
      </c>
    </row>
    <row r="13" spans="1:5" x14ac:dyDescent="0.3">
      <c r="D13" s="64">
        <v>1.383101851851852E-2</v>
      </c>
    </row>
    <row r="14" spans="1:5" x14ac:dyDescent="0.3">
      <c r="D14" s="64">
        <v>1.7141203703703704E-2</v>
      </c>
    </row>
    <row r="15" spans="1:5" x14ac:dyDescent="0.3">
      <c r="D15" s="64">
        <v>7.2916666666666659E-3</v>
      </c>
    </row>
    <row r="16" spans="1:5" x14ac:dyDescent="0.3">
      <c r="D16" s="64">
        <v>1.1886574074074075E-2</v>
      </c>
    </row>
    <row r="17" spans="3:5" x14ac:dyDescent="0.3">
      <c r="D17" s="64">
        <v>1.4074074074074074E-2</v>
      </c>
    </row>
    <row r="18" spans="3:5" x14ac:dyDescent="0.3">
      <c r="D18" s="64">
        <v>8.3680555555555557E-3</v>
      </c>
    </row>
    <row r="19" spans="3:5" x14ac:dyDescent="0.3">
      <c r="D19" s="64">
        <v>1.5613425925925926E-2</v>
      </c>
    </row>
    <row r="20" spans="3:5" x14ac:dyDescent="0.3">
      <c r="D20" s="64">
        <v>1.5092592592592593E-2</v>
      </c>
    </row>
    <row r="21" spans="3:5" x14ac:dyDescent="0.3">
      <c r="D21" s="64">
        <v>1.4930555555555556E-2</v>
      </c>
    </row>
    <row r="22" spans="3:5" x14ac:dyDescent="0.3">
      <c r="D22" s="65">
        <f>SUM(D2:D21)</f>
        <v>0.2550694444444444</v>
      </c>
      <c r="E22" s="66" t="s">
        <v>290</v>
      </c>
    </row>
    <row r="23" spans="3:5" x14ac:dyDescent="0.3">
      <c r="C23" s="76" t="s">
        <v>292</v>
      </c>
      <c r="D23" s="65">
        <v>0.58333333333333337</v>
      </c>
      <c r="E23" s="66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Gráficos</vt:lpstr>
      </vt:variant>
      <vt:variant>
        <vt:i4>1</vt:i4>
      </vt:variant>
    </vt:vector>
  </HeadingPairs>
  <TitlesOfParts>
    <vt:vector size="8" baseType="lpstr">
      <vt:lpstr>propuesta-inicial</vt:lpstr>
      <vt:lpstr>horas-empleadas</vt:lpstr>
      <vt:lpstr>gantt-nogroup</vt:lpstr>
      <vt:lpstr>gantt-group</vt:lpstr>
      <vt:lpstr>pruebas</vt:lpstr>
      <vt:lpstr>casos-uso</vt:lpstr>
      <vt:lpstr>formacion</vt:lpstr>
      <vt:lpstr>Diagrama Gantt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RM</dc:creator>
  <cp:lastModifiedBy>claudia.rubiomenco@hotmail.com</cp:lastModifiedBy>
  <dcterms:created xsi:type="dcterms:W3CDTF">2015-06-05T18:19:34Z</dcterms:created>
  <dcterms:modified xsi:type="dcterms:W3CDTF">2023-05-19T17:29:43Z</dcterms:modified>
</cp:coreProperties>
</file>