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OneDrive\Área de Trabalho\"/>
    </mc:Choice>
  </mc:AlternateContent>
  <xr:revisionPtr revIDLastSave="0" documentId="13_ncr:1_{C7379020-DE63-4324-8453-3DBEFEB5EBAD}" xr6:coauthVersionLast="47" xr6:coauthVersionMax="47" xr10:uidLastSave="{00000000-0000-0000-0000-000000000000}"/>
  <bookViews>
    <workbookView xWindow="22635" yWindow="0" windowWidth="15870" windowHeight="15585" xr2:uid="{3A8BEE7A-E54C-4D94-8B28-79E236747437}"/>
  </bookViews>
  <sheets>
    <sheet name="APP" sheetId="1" r:id="rId1"/>
    <sheet name="Planilha2" sheetId="2" r:id="rId2"/>
  </sheets>
  <definedNames>
    <definedName name="aporte">APP!$D$19</definedName>
    <definedName name="qtd_anos">APP!$D$20</definedName>
    <definedName name="rendimento_carteira">APP!$D$14</definedName>
    <definedName name="salario">APP!$D$13</definedName>
    <definedName name="sugestao_investimentos">APP!$D$15</definedName>
    <definedName name="taxa_mensal">APP!$D$21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 s="1"/>
  <c r="C39" i="1"/>
  <c r="D39" i="1" s="1"/>
  <c r="C40" i="1"/>
  <c r="D40" i="1" s="1"/>
  <c r="C41" i="1"/>
  <c r="D41" i="1" s="1"/>
  <c r="C42" i="1"/>
  <c r="D42" i="1" s="1"/>
  <c r="C37" i="1"/>
  <c r="D37" i="1" s="1"/>
  <c r="G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C34" i="1"/>
  <c r="D22" i="1"/>
  <c r="D23" i="1" s="1"/>
  <c r="D15" i="1"/>
  <c r="C28" i="1"/>
  <c r="D28" i="1" s="1"/>
  <c r="C29" i="1"/>
  <c r="D29" i="1" s="1"/>
  <c r="C30" i="1"/>
  <c r="D30" i="1" s="1"/>
  <c r="C31" i="1"/>
  <c r="D31" i="1" s="1"/>
  <c r="C27" i="1"/>
  <c r="D27" i="1" s="1"/>
  <c r="D43" i="1" l="1"/>
</calcChain>
</file>

<file path=xl/sharedStrings.xml><?xml version="1.0" encoding="utf-8"?>
<sst xmlns="http://schemas.openxmlformats.org/spreadsheetml/2006/main" count="71" uniqueCount="36">
  <si>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</si>
  <si>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</si>
  <si>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</si>
  <si>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</si>
  <si>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</si>
  <si>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</si>
  <si>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</si>
  <si>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</si>
  <si>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</si>
  <si>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</si>
  <si>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</si>
  <si>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</si>
  <si>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</si>
  <si>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</si>
  <si>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Salário</t>
  </si>
  <si>
    <t>Rendimento Carteira</t>
  </si>
  <si>
    <t>Sugestão de Investimentos</t>
  </si>
  <si>
    <t>CONSERVADOR</t>
  </si>
  <si>
    <t>Valor a ser investido por Mês</t>
  </si>
  <si>
    <t>Percentual Sugerido</t>
  </si>
  <si>
    <t>TIPO DE Flll</t>
  </si>
  <si>
    <t>PAPEL</t>
  </si>
  <si>
    <t>TIJOLO</t>
  </si>
  <si>
    <t>HIBRIDOS</t>
  </si>
  <si>
    <t>FOFs</t>
  </si>
  <si>
    <t>DESENVOLVIMENTO</t>
  </si>
  <si>
    <t>HOTELARIAS</t>
  </si>
  <si>
    <t>Valores</t>
  </si>
  <si>
    <t>TIPO DE FLL</t>
  </si>
  <si>
    <t>PERFIL</t>
  </si>
  <si>
    <t>%</t>
  </si>
  <si>
    <t>CHAVE</t>
  </si>
  <si>
    <t>Moderado</t>
  </si>
  <si>
    <t>Agressivo</t>
  </si>
  <si>
    <t>Moderado-TIJOLO</t>
  </si>
  <si>
    <t>Conservador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</si>
</sst>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7" formatCode="_-&quot;R$&quot;\ * #,##0.00_-;\-&quot;R$&quot;\ * #,##0.00_-;_-&quot;R$&quot;\ * &quot;-&quot;??_-;_-@_-"/>
    <numFmt numFmtId="169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egoe UI Emoji"/>
      <family val="2"/>
    </font>
    <font>
      <b/>
      <sz val="12"/>
      <color theme="1"/>
      <name val="Segoe UI Variable Small Semibol"/>
    </font>
    <font>
      <b/>
      <sz val="22"/>
      <color theme="0"/>
      <name val="Berlin Sans FB Demi"/>
      <family val="2"/>
    </font>
    <font>
      <sz val="14"/>
      <color theme="1"/>
      <name val="Segoe UI Variable Small Semibol"/>
    </font>
    <font>
      <b/>
      <sz val="14"/>
      <color theme="1"/>
      <name val="Segoe UI Emoji"/>
      <family val="2"/>
    </font>
    <font>
      <sz val="11"/>
      <color theme="1"/>
      <name val="Segoe UI Variable Text Semibold"/>
    </font>
    <font>
      <b/>
      <sz val="18"/>
      <color theme="0"/>
      <name val="Berlin Sans FB Demi"/>
      <family val="2"/>
    </font>
    <font>
      <sz val="11"/>
      <color theme="5" tint="-0.249977111117893"/>
      <name val="Calibri"/>
      <family val="2"/>
      <scheme val="minor"/>
    </font>
    <font>
      <b/>
      <sz val="11"/>
      <color theme="1"/>
      <name val="Segoe UI Variable Text Semibold"/>
    </font>
    <font>
      <b/>
      <sz val="14"/>
      <color theme="1"/>
      <name val="Segoe UI Variable Text Semibold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theme="0" tint="-0.14996795556505021"/>
      </left>
      <right style="medium">
        <color auto="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auto="1"/>
      </right>
      <top/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auto="1"/>
      </right>
      <top style="thin">
        <color theme="0" tint="-0.14996795556505021"/>
      </top>
      <bottom style="medium">
        <color theme="0"/>
      </bottom>
      <diagonal/>
    </border>
    <border>
      <left style="medium">
        <color auto="1"/>
      </left>
      <right/>
      <top style="medium">
        <color theme="0"/>
      </top>
      <bottom style="medium">
        <color auto="1"/>
      </bottom>
      <diagonal/>
    </border>
    <border>
      <left/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auto="1"/>
      </left>
      <right/>
      <top style="thin">
        <color theme="0" tint="-0.14996795556505021"/>
      </top>
      <bottom style="medium">
        <color theme="0"/>
      </bottom>
      <diagonal/>
    </border>
    <border>
      <left/>
      <right style="medium">
        <color theme="0"/>
      </right>
      <top style="thin">
        <color theme="0" tint="-0.14996795556505021"/>
      </top>
      <bottom style="medium">
        <color theme="0"/>
      </bottom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167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/>
    <xf numFmtId="0" fontId="3" fillId="0" borderId="0" xfId="0" applyFont="1"/>
    <xf numFmtId="0" fontId="2" fillId="2" borderId="0" xfId="3"/>
    <xf numFmtId="0" fontId="0" fillId="0" borderId="4" xfId="0" applyBorder="1"/>
    <xf numFmtId="9" fontId="2" fillId="2" borderId="0" xfId="2" applyFont="1" applyFill="1"/>
    <xf numFmtId="0" fontId="6" fillId="4" borderId="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0" borderId="0" xfId="0" applyFont="1"/>
    <xf numFmtId="0" fontId="10" fillId="4" borderId="2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169" fontId="8" fillId="3" borderId="10" xfId="1" applyNumberFormat="1" applyFont="1" applyFill="1" applyBorder="1" applyAlignment="1">
      <alignment horizontal="center" vertical="center"/>
    </xf>
    <xf numFmtId="169" fontId="8" fillId="3" borderId="11" xfId="0" applyNumberFormat="1" applyFont="1" applyFill="1" applyBorder="1" applyAlignment="1">
      <alignment horizontal="center" vertical="center"/>
    </xf>
    <xf numFmtId="169" fontId="8" fillId="3" borderId="13" xfId="1" applyNumberFormat="1" applyFont="1" applyFill="1" applyBorder="1" applyAlignment="1">
      <alignment horizontal="center" vertical="center"/>
    </xf>
    <xf numFmtId="169" fontId="8" fillId="3" borderId="15" xfId="1" applyNumberFormat="1" applyFont="1" applyFill="1" applyBorder="1" applyAlignment="1">
      <alignment horizontal="center" vertical="center"/>
    </xf>
    <xf numFmtId="169" fontId="8" fillId="3" borderId="26" xfId="0" applyNumberFormat="1" applyFont="1" applyFill="1" applyBorder="1" applyAlignment="1">
      <alignment horizontal="center" vertical="center"/>
    </xf>
    <xf numFmtId="169" fontId="8" fillId="0" borderId="7" xfId="1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0" fontId="8" fillId="0" borderId="8" xfId="0" applyNumberFormat="1" applyFont="1" applyBorder="1" applyAlignment="1">
      <alignment horizontal="center"/>
    </xf>
    <xf numFmtId="8" fontId="8" fillId="3" borderId="27" xfId="0" applyNumberFormat="1" applyFont="1" applyFill="1" applyBorder="1" applyAlignment="1">
      <alignment horizontal="center"/>
    </xf>
    <xf numFmtId="8" fontId="8" fillId="3" borderId="16" xfId="0" applyNumberFormat="1" applyFont="1" applyFill="1" applyBorder="1" applyAlignment="1">
      <alignment horizontal="center"/>
    </xf>
    <xf numFmtId="169" fontId="5" fillId="0" borderId="22" xfId="1" applyNumberFormat="1" applyFont="1" applyBorder="1" applyAlignment="1">
      <alignment horizontal="center"/>
    </xf>
    <xf numFmtId="10" fontId="5" fillId="0" borderId="22" xfId="0" applyNumberFormat="1" applyFont="1" applyBorder="1" applyAlignment="1">
      <alignment horizontal="center"/>
    </xf>
    <xf numFmtId="169" fontId="5" fillId="0" borderId="25" xfId="0" applyNumberFormat="1" applyFont="1" applyBorder="1" applyAlignment="1">
      <alignment horizontal="center"/>
    </xf>
    <xf numFmtId="0" fontId="5" fillId="3" borderId="20" xfId="0" applyFont="1" applyFill="1" applyBorder="1" applyAlignment="1">
      <alignment horizontal="left" indent="3"/>
    </xf>
    <xf numFmtId="0" fontId="5" fillId="3" borderId="21" xfId="0" applyFont="1" applyFill="1" applyBorder="1" applyAlignment="1">
      <alignment horizontal="left" indent="3"/>
    </xf>
    <xf numFmtId="0" fontId="5" fillId="3" borderId="23" xfId="0" applyFont="1" applyFill="1" applyBorder="1" applyAlignment="1">
      <alignment horizontal="left" indent="3"/>
    </xf>
    <xf numFmtId="0" fontId="5" fillId="3" borderId="24" xfId="0" applyFont="1" applyFill="1" applyBorder="1" applyAlignment="1">
      <alignment horizontal="left" indent="3"/>
    </xf>
    <xf numFmtId="0" fontId="7" fillId="0" borderId="34" xfId="0" applyFont="1" applyBorder="1" applyAlignment="1">
      <alignment horizontal="left" vertical="center" indent="3"/>
    </xf>
    <xf numFmtId="0" fontId="7" fillId="0" borderId="35" xfId="0" applyFont="1" applyBorder="1" applyAlignment="1">
      <alignment horizontal="left" vertical="center" indent="3"/>
    </xf>
    <xf numFmtId="0" fontId="7" fillId="0" borderId="32" xfId="0" applyFont="1" applyBorder="1" applyAlignment="1">
      <alignment horizontal="left" vertical="center" indent="3"/>
    </xf>
    <xf numFmtId="0" fontId="7" fillId="0" borderId="33" xfId="0" applyFont="1" applyBorder="1" applyAlignment="1">
      <alignment horizontal="left" vertical="center" indent="3"/>
    </xf>
    <xf numFmtId="0" fontId="7" fillId="3" borderId="30" xfId="0" applyFont="1" applyFill="1" applyBorder="1" applyAlignment="1">
      <alignment horizontal="left" vertical="center" indent="3"/>
    </xf>
    <xf numFmtId="0" fontId="7" fillId="3" borderId="31" xfId="0" applyFont="1" applyFill="1" applyBorder="1" applyAlignment="1">
      <alignment horizontal="left" vertical="center" indent="3"/>
    </xf>
    <xf numFmtId="0" fontId="7" fillId="3" borderId="28" xfId="0" applyFont="1" applyFill="1" applyBorder="1" applyAlignment="1">
      <alignment horizontal="left" vertical="center" indent="3"/>
    </xf>
    <xf numFmtId="0" fontId="7" fillId="3" borderId="29" xfId="0" applyFont="1" applyFill="1" applyBorder="1" applyAlignment="1">
      <alignment horizontal="left" vertical="center" indent="3"/>
    </xf>
    <xf numFmtId="0" fontId="7" fillId="3" borderId="9" xfId="0" applyFont="1" applyFill="1" applyBorder="1" applyAlignment="1">
      <alignment horizontal="left" indent="3"/>
    </xf>
    <xf numFmtId="0" fontId="7" fillId="3" borderId="12" xfId="0" applyFont="1" applyFill="1" applyBorder="1" applyAlignment="1">
      <alignment horizontal="left" indent="3"/>
    </xf>
    <xf numFmtId="0" fontId="7" fillId="3" borderId="14" xfId="0" applyFont="1" applyFill="1" applyBorder="1" applyAlignment="1">
      <alignment horizontal="left" indent="3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 indent="3"/>
    </xf>
    <xf numFmtId="0" fontId="0" fillId="6" borderId="0" xfId="0" applyFill="1"/>
    <xf numFmtId="0" fontId="7" fillId="3" borderId="0" xfId="0" applyFont="1" applyFill="1" applyBorder="1" applyAlignment="1">
      <alignment horizontal="center" vertical="center"/>
    </xf>
    <xf numFmtId="169" fontId="7" fillId="3" borderId="0" xfId="0" applyNumberFormat="1" applyFont="1" applyFill="1" applyBorder="1" applyAlignment="1">
      <alignment horizontal="center" vertical="center"/>
    </xf>
    <xf numFmtId="0" fontId="12" fillId="3" borderId="0" xfId="0" applyFont="1" applyFill="1"/>
    <xf numFmtId="0" fontId="9" fillId="0" borderId="0" xfId="0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169" fontId="12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6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9" fontId="9" fillId="0" borderId="4" xfId="0" applyNumberFormat="1" applyFont="1" applyBorder="1" applyAlignment="1">
      <alignment horizontal="center" vertical="center"/>
    </xf>
    <xf numFmtId="169" fontId="9" fillId="3" borderId="0" xfId="0" applyNumberFormat="1" applyFont="1" applyFill="1" applyAlignment="1">
      <alignment horizontal="center" vertical="center"/>
    </xf>
  </cellXfs>
  <cellStyles count="5">
    <cellStyle name="Moeda" xfId="1" builtinId="4"/>
    <cellStyle name="Moeda 2" xfId="4" xr:uid="{FA05F100-25E3-4D83-A7E9-FA39D2490766}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APP!$C$36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APP!$C$37:$C$42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A-482E-A77B-FD05682E4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</xdr:colOff>
      <xdr:row>0</xdr:row>
      <xdr:rowOff>66675</xdr:rowOff>
    </xdr:from>
    <xdr:to>
      <xdr:col>3</xdr:col>
      <xdr:colOff>1495426</xdr:colOff>
      <xdr:row>9</xdr:row>
      <xdr:rowOff>9524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B28BC4-25C5-4AE1-8223-16492B9C72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990"/>
        <a:stretch/>
      </xdr:blipFill>
      <xdr:spPr>
        <a:xfrm>
          <a:off x="609601" y="66675"/>
          <a:ext cx="7277100" cy="1657349"/>
        </a:xfrm>
        <a:prstGeom prst="rect">
          <a:avLst/>
        </a:prstGeom>
      </xdr:spPr>
    </xdr:pic>
    <xdr:clientData/>
  </xdr:twoCellAnchor>
  <xdr:twoCellAnchor>
    <xdr:from>
      <xdr:col>1</xdr:col>
      <xdr:colOff>57149</xdr:colOff>
      <xdr:row>44</xdr:row>
      <xdr:rowOff>100011</xdr:rowOff>
    </xdr:from>
    <xdr:to>
      <xdr:col>3</xdr:col>
      <xdr:colOff>1581149</xdr:colOff>
      <xdr:row>63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55AE32-1207-0726-51A7-D6C8EA90C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0C4B-749E-4CEC-B7D3-BB75E476B326}">
  <dimension ref="A10:I55"/>
  <sheetViews>
    <sheetView showGridLines="0" tabSelected="1" zoomScaleNormal="100" workbookViewId="0">
      <selection activeCell="E59" sqref="E59"/>
    </sheetView>
  </sheetViews>
  <sheetFormatPr defaultColWidth="0" defaultRowHeight="15" x14ac:dyDescent="0.25"/>
  <cols>
    <col min="1" max="1" width="9.140625" customWidth="1"/>
    <col min="2" max="2" width="41.5703125" customWidth="1"/>
    <col min="3" max="3" width="45.140625" customWidth="1"/>
    <col min="4" max="4" width="24.5703125" customWidth="1"/>
    <col min="5" max="5" width="8" customWidth="1"/>
    <col min="6" max="6" width="16.85546875" hidden="1" customWidth="1"/>
    <col min="7" max="7" width="18.7109375" hidden="1" customWidth="1"/>
    <col min="8" max="8" width="9.140625" hidden="1"/>
    <col min="9" max="9" width="8.7109375" hidden="1"/>
    <col min="10" max="16384" width="9.140625" hidden="1"/>
  </cols>
  <sheetData>
    <row r="10" spans="2:4" s="1" customFormat="1" ht="15.75" thickBot="1" x14ac:dyDescent="0.3"/>
    <row r="11" spans="2:4" s="1" customFormat="1" ht="15" customHeight="1" x14ac:dyDescent="0.25">
      <c r="B11" s="42" t="s">
        <v>13</v>
      </c>
      <c r="C11" s="43"/>
      <c r="D11" s="44"/>
    </row>
    <row r="12" spans="2:4" s="1" customFormat="1" ht="15" customHeight="1" x14ac:dyDescent="0.25">
      <c r="B12" s="45"/>
      <c r="C12" s="46"/>
      <c r="D12" s="47"/>
    </row>
    <row r="13" spans="2:4" s="1" customFormat="1" ht="17.25" x14ac:dyDescent="0.3">
      <c r="B13" s="27" t="s">
        <v>14</v>
      </c>
      <c r="C13" s="28"/>
      <c r="D13" s="24">
        <v>5000</v>
      </c>
    </row>
    <row r="14" spans="2:4" s="1" customFormat="1" ht="17.25" x14ac:dyDescent="0.3">
      <c r="B14" s="27" t="s">
        <v>15</v>
      </c>
      <c r="C14" s="28"/>
      <c r="D14" s="25">
        <v>0.01</v>
      </c>
    </row>
    <row r="15" spans="2:4" ht="18" thickBot="1" x14ac:dyDescent="0.35">
      <c r="B15" s="29" t="s">
        <v>16</v>
      </c>
      <c r="C15" s="30"/>
      <c r="D15" s="26">
        <f>D13*30%</f>
        <v>1500</v>
      </c>
    </row>
    <row r="17" spans="1:4" ht="20.25" customHeight="1" x14ac:dyDescent="0.25">
      <c r="B17" s="7" t="s">
        <v>5</v>
      </c>
      <c r="C17" s="9"/>
      <c r="D17" s="8"/>
    </row>
    <row r="18" spans="1:4" ht="20.25" customHeight="1" x14ac:dyDescent="0.25">
      <c r="B18" s="7"/>
      <c r="C18" s="9"/>
      <c r="D18" s="8"/>
    </row>
    <row r="19" spans="1:4" ht="21.95" customHeight="1" x14ac:dyDescent="0.25">
      <c r="B19" s="31" t="s">
        <v>0</v>
      </c>
      <c r="C19" s="32"/>
      <c r="D19" s="19">
        <v>500</v>
      </c>
    </row>
    <row r="20" spans="1:4" ht="21.95" customHeight="1" x14ac:dyDescent="0.4">
      <c r="B20" s="33" t="s">
        <v>1</v>
      </c>
      <c r="C20" s="34"/>
      <c r="D20" s="20">
        <v>5</v>
      </c>
    </row>
    <row r="21" spans="1:4" ht="21.95" customHeight="1" x14ac:dyDescent="0.4">
      <c r="B21" s="33" t="s">
        <v>2</v>
      </c>
      <c r="C21" s="34"/>
      <c r="D21" s="21">
        <v>1.0789999999999999E-2</v>
      </c>
    </row>
    <row r="22" spans="1:4" ht="21.95" customHeight="1" thickBot="1" x14ac:dyDescent="0.45">
      <c r="B22" s="35" t="s">
        <v>3</v>
      </c>
      <c r="C22" s="36"/>
      <c r="D22" s="22">
        <f>FV(taxa_mensal,qtd_anos*12,aporte)*-1</f>
        <v>41888.456999243819</v>
      </c>
    </row>
    <row r="23" spans="1:4" ht="21.95" customHeight="1" thickBot="1" x14ac:dyDescent="0.45">
      <c r="B23" s="37" t="s">
        <v>4</v>
      </c>
      <c r="C23" s="38"/>
      <c r="D23" s="23">
        <f>D22*rendimento_carteira</f>
        <v>418.88456999243817</v>
      </c>
    </row>
    <row r="24" spans="1:4" ht="15.75" thickBot="1" x14ac:dyDescent="0.3"/>
    <row r="25" spans="1:4" ht="15" customHeight="1" x14ac:dyDescent="0.25">
      <c r="B25" s="6" t="s">
        <v>11</v>
      </c>
      <c r="C25" s="10"/>
      <c r="D25" s="12" t="s">
        <v>12</v>
      </c>
    </row>
    <row r="26" spans="1:4" ht="27" customHeight="1" x14ac:dyDescent="0.25">
      <c r="B26" s="7"/>
      <c r="C26" s="9"/>
      <c r="D26" s="13"/>
    </row>
    <row r="27" spans="1:4" ht="21.95" customHeight="1" thickBot="1" x14ac:dyDescent="0.45">
      <c r="A27" s="2">
        <v>2</v>
      </c>
      <c r="B27" s="39" t="s">
        <v>6</v>
      </c>
      <c r="C27" s="14">
        <f>FV($D$21,$A27*12,$D$19)*-1</f>
        <v>13613.813648822608</v>
      </c>
      <c r="D27" s="15">
        <f>C27*rendimento_carteira</f>
        <v>136.13813648822608</v>
      </c>
    </row>
    <row r="28" spans="1:4" ht="21.95" customHeight="1" thickBot="1" x14ac:dyDescent="0.45">
      <c r="A28" s="2">
        <v>5</v>
      </c>
      <c r="B28" s="40" t="s">
        <v>7</v>
      </c>
      <c r="C28" s="16">
        <f>FV($D$21,$A28*12,$D$19)*-1</f>
        <v>41888.456999243819</v>
      </c>
      <c r="D28" s="15">
        <f>C28*rendimento_carteira</f>
        <v>418.88456999243817</v>
      </c>
    </row>
    <row r="29" spans="1:4" ht="21.95" customHeight="1" thickBot="1" x14ac:dyDescent="0.45">
      <c r="A29" s="2">
        <v>10</v>
      </c>
      <c r="B29" s="40" t="s">
        <v>8</v>
      </c>
      <c r="C29" s="16">
        <f>FV($D$21,$A29*12,$D$19)*-1</f>
        <v>121642.1062650861</v>
      </c>
      <c r="D29" s="15">
        <f>C29*rendimento_carteira</f>
        <v>1216.4210626508609</v>
      </c>
    </row>
    <row r="30" spans="1:4" ht="21.95" customHeight="1" thickBot="1" x14ac:dyDescent="0.45">
      <c r="A30" s="2">
        <v>20</v>
      </c>
      <c r="B30" s="40" t="s">
        <v>9</v>
      </c>
      <c r="C30" s="16">
        <f>FV($D$21,$A30*12,$D$19)*-1</f>
        <v>562599.20004854025</v>
      </c>
      <c r="D30" s="15">
        <f>C30*rendimento_carteira</f>
        <v>5625.992000485403</v>
      </c>
    </row>
    <row r="31" spans="1:4" ht="21.95" customHeight="1" thickBot="1" x14ac:dyDescent="0.45">
      <c r="A31" s="2">
        <v>30</v>
      </c>
      <c r="B31" s="41" t="s">
        <v>10</v>
      </c>
      <c r="C31" s="17">
        <f>FV($D$21,$A31*12,$D$19)*-1</f>
        <v>2161084.8275023573</v>
      </c>
      <c r="D31" s="18">
        <f>C31*rendimento_carteira</f>
        <v>21610.848275023574</v>
      </c>
    </row>
    <row r="32" spans="1:4" ht="16.5" x14ac:dyDescent="0.3">
      <c r="C32" s="11"/>
      <c r="D32" s="11"/>
    </row>
    <row r="33" spans="2:4" ht="21.75" x14ac:dyDescent="0.25">
      <c r="B33" s="58" t="s">
        <v>29</v>
      </c>
      <c r="C33" s="57" t="s">
        <v>35</v>
      </c>
      <c r="D33" s="49"/>
    </row>
    <row r="34" spans="2:4" ht="21.75" x14ac:dyDescent="0.4">
      <c r="B34" s="50" t="s">
        <v>18</v>
      </c>
      <c r="C34" s="51">
        <f>aporte</f>
        <v>500</v>
      </c>
      <c r="D34" s="48"/>
    </row>
    <row r="36" spans="2:4" ht="21.75" x14ac:dyDescent="0.25">
      <c r="B36" s="56" t="s">
        <v>20</v>
      </c>
      <c r="C36" s="56" t="s">
        <v>19</v>
      </c>
      <c r="D36" s="56" t="s">
        <v>27</v>
      </c>
    </row>
    <row r="37" spans="2:4" ht="16.5" x14ac:dyDescent="0.25">
      <c r="B37" s="53" t="s">
        <v>21</v>
      </c>
      <c r="C37" s="54">
        <f>VLOOKUP($C$33&amp;"-"&amp;B37,Planilha2!$A:$D,4,FALSE)</f>
        <v>0.3</v>
      </c>
      <c r="D37" s="63">
        <f>$C$34*C37</f>
        <v>150</v>
      </c>
    </row>
    <row r="38" spans="2:4" ht="16.5" x14ac:dyDescent="0.25">
      <c r="B38" s="53" t="s">
        <v>22</v>
      </c>
      <c r="C38" s="54">
        <f>VLOOKUP($C$33&amp;"-"&amp;B38,Planilha2!$A:$D,4,FALSE)</f>
        <v>0.5</v>
      </c>
      <c r="D38" s="63">
        <f t="shared" ref="D38:D42" si="0">$C$34*C38</f>
        <v>250</v>
      </c>
    </row>
    <row r="39" spans="2:4" ht="16.5" x14ac:dyDescent="0.25">
      <c r="B39" s="53" t="s">
        <v>23</v>
      </c>
      <c r="C39" s="54">
        <f>VLOOKUP($C$33&amp;"-"&amp;B39,Planilha2!$A:$D,4,FALSE)</f>
        <v>0.1</v>
      </c>
      <c r="D39" s="63">
        <f t="shared" si="0"/>
        <v>50</v>
      </c>
    </row>
    <row r="40" spans="2:4" ht="16.5" x14ac:dyDescent="0.25">
      <c r="B40" s="53" t="s">
        <v>24</v>
      </c>
      <c r="C40" s="54">
        <f>VLOOKUP($C$33&amp;"-"&amp;B40,Planilha2!$A:$D,4,FALSE)</f>
        <v>0.1</v>
      </c>
      <c r="D40" s="63">
        <f t="shared" si="0"/>
        <v>50</v>
      </c>
    </row>
    <row r="41" spans="2:4" ht="16.5" x14ac:dyDescent="0.25">
      <c r="B41" s="53" t="s">
        <v>25</v>
      </c>
      <c r="C41" s="54">
        <f>VLOOKUP($C$33&amp;"-"&amp;B41,Planilha2!$A:$D,4,FALSE)</f>
        <v>0</v>
      </c>
      <c r="D41" s="63">
        <f t="shared" si="0"/>
        <v>0</v>
      </c>
    </row>
    <row r="42" spans="2:4" ht="16.5" x14ac:dyDescent="0.25">
      <c r="B42" s="53" t="s">
        <v>26</v>
      </c>
      <c r="C42" s="54">
        <f>VLOOKUP($C$33&amp;"-"&amp;B42,Planilha2!$A:$D,4,FALSE)</f>
        <v>0</v>
      </c>
      <c r="D42" s="63">
        <f t="shared" si="0"/>
        <v>0</v>
      </c>
    </row>
    <row r="43" spans="2:4" ht="16.5" x14ac:dyDescent="0.3">
      <c r="B43" s="52"/>
      <c r="C43" s="52"/>
      <c r="D43" s="55">
        <f>SUM(D37:D42)</f>
        <v>500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</sheetData>
  <mergeCells count="12">
    <mergeCell ref="B11:D12"/>
    <mergeCell ref="B13:C13"/>
    <mergeCell ref="B25:C26"/>
    <mergeCell ref="D25:D26"/>
    <mergeCell ref="B17:D18"/>
    <mergeCell ref="B19:C19"/>
    <mergeCell ref="B20:C20"/>
    <mergeCell ref="B21:C21"/>
    <mergeCell ref="B22:C22"/>
    <mergeCell ref="B23:C23"/>
    <mergeCell ref="B14:C14"/>
    <mergeCell ref="B15:C15"/>
  </mergeCells>
  <dataValidations count="1">
    <dataValidation type="list" allowBlank="1" showInputMessage="1" showErrorMessage="1" sqref="C33" xr:uid="{24C01087-28E0-4074-9765-08C090B5F54E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EDF6-B151-4780-ACEF-5B6489318199}">
  <dimension ref="A1:G20"/>
  <sheetViews>
    <sheetView workbookViewId="0">
      <selection activeCell="B29" sqref="B29"/>
    </sheetView>
  </sheetViews>
  <sheetFormatPr defaultRowHeight="15" x14ac:dyDescent="0.25"/>
  <cols>
    <col min="1" max="1" width="33.85546875" bestFit="1" customWidth="1"/>
    <col min="2" max="2" width="14.7109375" bestFit="1" customWidth="1"/>
    <col min="3" max="3" width="22" bestFit="1" customWidth="1"/>
    <col min="6" max="6" width="17" bestFit="1" customWidth="1"/>
  </cols>
  <sheetData>
    <row r="1" spans="1:7" x14ac:dyDescent="0.25">
      <c r="G1" t="s">
        <v>30</v>
      </c>
    </row>
    <row r="2" spans="1:7" x14ac:dyDescent="0.25">
      <c r="A2" t="s">
        <v>31</v>
      </c>
      <c r="B2" s="59" t="s">
        <v>29</v>
      </c>
      <c r="C2" s="59" t="s">
        <v>28</v>
      </c>
      <c r="D2" s="59" t="s">
        <v>30</v>
      </c>
      <c r="F2" s="3" t="s">
        <v>34</v>
      </c>
      <c r="G2" s="5">
        <f>VLOOKUP(F2,$A:$D,4,FALSE)</f>
        <v>0.4</v>
      </c>
    </row>
    <row r="3" spans="1:7" ht="16.5" x14ac:dyDescent="0.25">
      <c r="A3" t="str">
        <f>B3&amp;"-"&amp;C3</f>
        <v>CONSERVADOR-PAPEL</v>
      </c>
      <c r="B3" s="59" t="s">
        <v>17</v>
      </c>
      <c r="C3" s="53" t="s">
        <v>21</v>
      </c>
      <c r="D3" s="54">
        <v>0.3</v>
      </c>
    </row>
    <row r="4" spans="1:7" ht="16.5" x14ac:dyDescent="0.25">
      <c r="A4" s="1" t="str">
        <f t="shared" ref="A4:A20" si="0">B4&amp;"-"&amp;C4</f>
        <v>CONSERVADOR-TIJOLO</v>
      </c>
      <c r="B4" s="59" t="s">
        <v>17</v>
      </c>
      <c r="C4" s="53" t="s">
        <v>22</v>
      </c>
      <c r="D4" s="54">
        <v>0.5</v>
      </c>
    </row>
    <row r="5" spans="1:7" ht="16.5" x14ac:dyDescent="0.25">
      <c r="A5" s="1" t="str">
        <f t="shared" si="0"/>
        <v>CONSERVADOR-HIBRIDOS</v>
      </c>
      <c r="B5" s="59" t="s">
        <v>17</v>
      </c>
      <c r="C5" s="53" t="s">
        <v>23</v>
      </c>
      <c r="D5" s="54">
        <v>0.1</v>
      </c>
    </row>
    <row r="6" spans="1:7" ht="16.5" x14ac:dyDescent="0.25">
      <c r="A6" s="1" t="str">
        <f t="shared" si="0"/>
        <v>CONSERVADOR-FOFs</v>
      </c>
      <c r="B6" s="59" t="s">
        <v>17</v>
      </c>
      <c r="C6" s="53" t="s">
        <v>24</v>
      </c>
      <c r="D6" s="54">
        <v>0.1</v>
      </c>
    </row>
    <row r="7" spans="1:7" ht="16.5" x14ac:dyDescent="0.25">
      <c r="A7" s="1" t="str">
        <f t="shared" si="0"/>
        <v>CONSERVADOR-DESENVOLVIMENTO</v>
      </c>
      <c r="B7" s="59" t="s">
        <v>17</v>
      </c>
      <c r="C7" s="53" t="s">
        <v>25</v>
      </c>
      <c r="D7" s="54">
        <v>0</v>
      </c>
    </row>
    <row r="8" spans="1:7" ht="17.25" thickBot="1" x14ac:dyDescent="0.3">
      <c r="A8" s="4" t="str">
        <f t="shared" si="0"/>
        <v>CONSERVADOR-HOTELARIAS</v>
      </c>
      <c r="B8" s="60" t="s">
        <v>17</v>
      </c>
      <c r="C8" s="61" t="s">
        <v>26</v>
      </c>
      <c r="D8" s="62">
        <v>0</v>
      </c>
    </row>
    <row r="9" spans="1:7" ht="16.5" x14ac:dyDescent="0.25">
      <c r="A9" s="1" t="str">
        <f t="shared" si="0"/>
        <v>Moderado-PAPEL</v>
      </c>
      <c r="B9" t="s">
        <v>32</v>
      </c>
      <c r="C9" s="53" t="s">
        <v>21</v>
      </c>
      <c r="D9" s="54">
        <v>0.32</v>
      </c>
    </row>
    <row r="10" spans="1:7" ht="16.5" x14ac:dyDescent="0.25">
      <c r="A10" s="1" t="str">
        <f t="shared" si="0"/>
        <v>Moderado-TIJOLO</v>
      </c>
      <c r="B10" t="s">
        <v>32</v>
      </c>
      <c r="C10" s="53" t="s">
        <v>22</v>
      </c>
      <c r="D10" s="54">
        <v>0.4</v>
      </c>
    </row>
    <row r="11" spans="1:7" ht="16.5" x14ac:dyDescent="0.25">
      <c r="A11" s="1" t="str">
        <f t="shared" si="0"/>
        <v>Moderado-HIBRIDOS</v>
      </c>
      <c r="B11" t="s">
        <v>32</v>
      </c>
      <c r="C11" s="53" t="s">
        <v>23</v>
      </c>
      <c r="D11" s="54">
        <v>0.08</v>
      </c>
    </row>
    <row r="12" spans="1:7" ht="16.5" x14ac:dyDescent="0.25">
      <c r="A12" s="1" t="str">
        <f t="shared" si="0"/>
        <v>Moderado-FOFs</v>
      </c>
      <c r="B12" t="s">
        <v>32</v>
      </c>
      <c r="C12" s="53" t="s">
        <v>24</v>
      </c>
      <c r="D12" s="54">
        <v>0.1</v>
      </c>
    </row>
    <row r="13" spans="1:7" ht="16.5" x14ac:dyDescent="0.25">
      <c r="A13" s="1" t="str">
        <f t="shared" si="0"/>
        <v>Moderado-DESENVOLVIMENTO</v>
      </c>
      <c r="B13" t="s">
        <v>32</v>
      </c>
      <c r="C13" s="53" t="s">
        <v>25</v>
      </c>
      <c r="D13" s="54">
        <v>0.1</v>
      </c>
    </row>
    <row r="14" spans="1:7" ht="17.25" thickBot="1" x14ac:dyDescent="0.3">
      <c r="A14" s="4" t="str">
        <f t="shared" si="0"/>
        <v>Moderado-HOTELARIAS</v>
      </c>
      <c r="B14" s="4" t="s">
        <v>32</v>
      </c>
      <c r="C14" s="61" t="s">
        <v>26</v>
      </c>
      <c r="D14" s="62">
        <v>0.1</v>
      </c>
    </row>
    <row r="15" spans="1:7" ht="16.5" x14ac:dyDescent="0.25">
      <c r="A15" s="1" t="str">
        <f t="shared" si="0"/>
        <v>Agressivo-PAPEL</v>
      </c>
      <c r="B15" t="s">
        <v>33</v>
      </c>
      <c r="C15" s="53" t="s">
        <v>21</v>
      </c>
      <c r="D15" s="54">
        <v>0.5</v>
      </c>
    </row>
    <row r="16" spans="1:7" ht="16.5" x14ac:dyDescent="0.25">
      <c r="A16" s="1" t="str">
        <f t="shared" si="0"/>
        <v>Agressivo-TIJOLO</v>
      </c>
      <c r="B16" t="s">
        <v>33</v>
      </c>
      <c r="C16" s="53" t="s">
        <v>22</v>
      </c>
      <c r="D16" s="54">
        <v>0.1</v>
      </c>
    </row>
    <row r="17" spans="1:4" ht="16.5" x14ac:dyDescent="0.25">
      <c r="A17" s="1" t="str">
        <f t="shared" si="0"/>
        <v>Agressivo-HIBRIDOS</v>
      </c>
      <c r="B17" t="s">
        <v>33</v>
      </c>
      <c r="C17" s="53" t="s">
        <v>23</v>
      </c>
      <c r="D17" s="54">
        <v>0.05</v>
      </c>
    </row>
    <row r="18" spans="1:4" ht="16.5" x14ac:dyDescent="0.25">
      <c r="A18" s="1" t="str">
        <f t="shared" si="0"/>
        <v>Agressivo-FOFs</v>
      </c>
      <c r="B18" t="s">
        <v>33</v>
      </c>
      <c r="C18" s="53" t="s">
        <v>24</v>
      </c>
      <c r="D18" s="54">
        <v>0.05</v>
      </c>
    </row>
    <row r="19" spans="1:4" ht="16.5" x14ac:dyDescent="0.25">
      <c r="A19" s="1" t="str">
        <f t="shared" si="0"/>
        <v>Agressivo-DESENVOLVIMENTO</v>
      </c>
      <c r="B19" t="s">
        <v>33</v>
      </c>
      <c r="C19" s="53" t="s">
        <v>25</v>
      </c>
      <c r="D19" s="54">
        <v>0.2</v>
      </c>
    </row>
    <row r="20" spans="1:4" ht="16.5" x14ac:dyDescent="0.25">
      <c r="A20" s="1" t="str">
        <f t="shared" si="0"/>
        <v>Agressivo-HOTELARIAS</v>
      </c>
      <c r="B20" t="s">
        <v>33</v>
      </c>
      <c r="C20" s="53" t="s">
        <v>26</v>
      </c>
      <c r="D20" s="5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APP</vt:lpstr>
      <vt:lpstr>Planilha2</vt:lpstr>
      <vt:lpstr>aporte</vt:lpstr>
      <vt:lpstr>qtd_anos</vt:lpstr>
      <vt:lpstr>rendimento_carteira</vt:lpstr>
      <vt:lpstr>salario</vt:lpstr>
      <vt:lpstr>sugestao_investimentos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Claudemir Filho</dc:creator>
  <cp:lastModifiedBy>Claudemir Filho</cp:lastModifiedBy>
  <dcterms:created xsi:type="dcterms:W3CDTF">2025-06-10T00:12:01Z</dcterms:created>
  <dcterms:modified xsi:type="dcterms:W3CDTF">2025-06-14T19:00:34Z</dcterms:modified>
</cp:coreProperties>
</file>