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udia X. Cuadros\Desktop\TALENTO TECH\ANALISIS DATOS\CLASE11\Archivos de ayuda 11\"/>
    </mc:Choice>
  </mc:AlternateContent>
  <bookViews>
    <workbookView xWindow="-120" yWindow="-120" windowWidth="29040" windowHeight="15840"/>
  </bookViews>
  <sheets>
    <sheet name="Hoja2" sheetId="3" r:id="rId1"/>
    <sheet name="Bike Sales" sheetId="1" r:id="rId2"/>
  </sheets>
  <definedNames>
    <definedName name="_xlnm._FilterDatabase" localSheetId="0" hidden="1">Hoja2!$D$3:$E$27</definedName>
  </definedNames>
  <calcPr calcId="162913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2" i="1" l="1"/>
  <c r="R72" i="1"/>
  <c r="R71" i="1"/>
  <c r="S71" i="1"/>
  <c r="G16" i="3" l="1"/>
  <c r="G15" i="3"/>
  <c r="G14" i="3"/>
  <c r="G13" i="3"/>
  <c r="G12" i="3"/>
  <c r="G11" i="3"/>
  <c r="G4" i="3"/>
  <c r="G8" i="3"/>
  <c r="G6" i="3"/>
  <c r="G5" i="3"/>
  <c r="G7" i="3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<sst xmlns="http://schemas.openxmlformats.org/spreadsheetml/2006/main" count="842" uniqueCount="173">
  <si>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</si>
  <si>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</si>
  <si>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</si>
  <si>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</si>
  <si>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</si>
  <si>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</si>
  <si>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</si>
  <si>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</si>
  <si>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</si>
  <si>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</si>
  <si>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</si>
  <si>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</si>
  <si>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</si>
  <si>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</si>
  <si>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</si>
  <si>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</si>
  <si>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</si>
  <si>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</si>
  <si>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</si>
  <si>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</si>
  <si>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</si>
  <si>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</si>
  <si>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</si>
  <si>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</si>
  <si>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</si>
  <si>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</si>
  <si>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</si>
  <si>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</si>
  <si>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</si>
  <si>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</si>
  <si>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</si>
  <si>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</si>
  <si>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</si>
  <si>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</si>
  <si>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</si>
  <si>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</si>
  <si>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</si>
  <si>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</si>
  <si>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</si>
  <si>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</si>
  <si>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</si>
  <si>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</si>
  <si>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</si>
  <si>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</si>
  <si>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</si>
  <si>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</si>
  <si>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</si>
  <si>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</si>
  <si>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</si>
  <si>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</si>
  <si>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</si>
  <si>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</si>
  <si>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</si>
  <si>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</si>
  <si>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</si>
  <si>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</si>
  <si>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</si>
  <si>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</si>
  <si>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</si>
  <si>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</si>
  <si>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</si>
  <si>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</si>
  <si>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</si>
  <si>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</si>
  <si>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</si>
  <si>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</si>
  <si>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</si>
  <si>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</si>
  <si>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</si>
  <si>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</si>
  <si>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</si>
  <si>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</si>
  <si>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</si>
  <si>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</si>
  <si>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</si>
  <si>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</si>
  <si>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</si>
  <si>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</si>
  <si>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</si>
  <si>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</si>
  <si>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</si>
  <si>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</si>
  <si>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</si>
  <si>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</si>
  <si>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</si>
  <si>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</si>
  <si>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</si>
  <si>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</si>
  <si>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</si>
  <si>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</si>
  <si>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</si>
  <si>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</si>
  <si>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</si>
  <si>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</si>
  <si>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</si>
  <si>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</si>
  <si>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</si>
  <si>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</si>
  <si>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</si>
  <si>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</si>
  <si>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</si>
  <si>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</si>
  <si>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</si>
  <si>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</si>
  <si>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</si>
  <si>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</si>
  <si>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</si>
  <si>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</si>
  <si>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</si>
  <si>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</si>
  <si>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</si>
  <si>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</si>
  <si>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</si>
  <si>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</si>
  <si>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</si>
  <si>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</si>
  <si>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</si>
  <si>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</si>
  <si>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</si>
  <si>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</si>
  <si>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</si>
  <si>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</si>
  <si>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</si>
  <si>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</si>
  <si>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</si>
  <si>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</si>
  <si>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</si>
  <si>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</si>
  <si>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</si>
  <si>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</si>
  <si>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</si>
  <si>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</si>
  <si>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</si>
  <si>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</si>
  <si>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</si>
  <si>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</si>
  <si>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</si>
  <si>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</si>
  <si>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</si>
  <si>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</si>
  <si>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</si>
  <si>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</si>
  <si>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</si>
  <si>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</si>
  <si>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</si>
  <si>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</si>
  <si>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</si>
  <si>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</si>
  <si>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</si>
  <si>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</si>
  <si>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</si>
  <si>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</si>
  <si>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</si>
  <si>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</si>
  <si>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</si>
  <si>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</si>
  <si>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Etiquetas de fila</t>
  </si>
  <si>
    <t>Total general</t>
  </si>
  <si>
    <t>Suma de Order_Quantity</t>
  </si>
  <si>
    <t>Número Mayor</t>
  </si>
  <si>
    <t>Tipo de Funcion</t>
  </si>
  <si>
    <t>Función MAX</t>
  </si>
  <si>
    <t>Función K-esimo Mayor</t>
  </si>
  <si>
    <t>Posición K-esimo</t>
  </si>
  <si>
    <t>LARGE</t>
  </si>
  <si>
    <t>Número Menor</t>
  </si>
  <si>
    <t>Tipo Funcion</t>
  </si>
  <si>
    <t>Función MIN</t>
  </si>
  <si>
    <t>Función K-esimo Menor</t>
  </si>
  <si>
    <t>SMALL</t>
  </si>
  <si>
    <t>Datos antes de eliminar el registro 72</t>
  </si>
  <si>
    <t>Datos al eliminar el Registro 72</t>
  </si>
  <si>
    <t>Se modifcio el total de 43 por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</si>
</sst>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Hoja2!$E$3</c:f>
              <c:strCache>
                <c:ptCount val="1"/>
                <c:pt idx="0">
                  <c:v>Suma de Order_Quantity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Hoja2!$D$4:$D$27</c:f>
              <c:numCache>
                <c:formatCode>m/d/yyyy</c:formatCode>
                <c:ptCount val="24"/>
                <c:pt idx="0">
                  <c:v>44549</c:v>
                </c:pt>
                <c:pt idx="1">
                  <c:v>44548</c:v>
                </c:pt>
                <c:pt idx="2">
                  <c:v>44550</c:v>
                </c:pt>
                <c:pt idx="3">
                  <c:v>44542</c:v>
                </c:pt>
                <c:pt idx="4">
                  <c:v>44538</c:v>
                </c:pt>
                <c:pt idx="5">
                  <c:v>44535</c:v>
                </c:pt>
                <c:pt idx="6">
                  <c:v>44552</c:v>
                </c:pt>
                <c:pt idx="7">
                  <c:v>44540</c:v>
                </c:pt>
                <c:pt idx="8">
                  <c:v>44541</c:v>
                </c:pt>
                <c:pt idx="9">
                  <c:v>44536</c:v>
                </c:pt>
                <c:pt idx="10">
                  <c:v>44537</c:v>
                </c:pt>
                <c:pt idx="11">
                  <c:v>44543</c:v>
                </c:pt>
                <c:pt idx="12">
                  <c:v>44531</c:v>
                </c:pt>
                <c:pt idx="13">
                  <c:v>44546</c:v>
                </c:pt>
                <c:pt idx="14">
                  <c:v>44551</c:v>
                </c:pt>
                <c:pt idx="15">
                  <c:v>44533</c:v>
                </c:pt>
                <c:pt idx="16">
                  <c:v>44534</c:v>
                </c:pt>
                <c:pt idx="17">
                  <c:v>44544</c:v>
                </c:pt>
                <c:pt idx="18">
                  <c:v>44547</c:v>
                </c:pt>
                <c:pt idx="19">
                  <c:v>44554</c:v>
                </c:pt>
                <c:pt idx="20">
                  <c:v>44532</c:v>
                </c:pt>
                <c:pt idx="21">
                  <c:v>44539</c:v>
                </c:pt>
                <c:pt idx="22">
                  <c:v>44553</c:v>
                </c:pt>
                <c:pt idx="23">
                  <c:v>44545</c:v>
                </c:pt>
              </c:numCache>
            </c:numRef>
          </c:xVal>
          <c:yVal>
            <c:numRef>
              <c:f>Hoja2!$E$4:$E$27</c:f>
              <c:numCache>
                <c:formatCode>General</c:formatCode>
                <c:ptCount val="24"/>
                <c:pt idx="0">
                  <c:v>43</c:v>
                </c:pt>
                <c:pt idx="1">
                  <c:v>19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10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9-4D11-93FD-7B7964AE1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50047"/>
        <c:axId val="658352959"/>
      </c:scatterChart>
      <c:valAx>
        <c:axId val="65835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2959"/>
        <c:crosses val="autoZero"/>
        <c:crossBetween val="midCat"/>
      </c:valAx>
      <c:valAx>
        <c:axId val="65835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0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Hoja2!$M$3</c:f>
              <c:strCache>
                <c:ptCount val="1"/>
                <c:pt idx="0">
                  <c:v>Suma de Order_Quantity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Hoja2!$L$4:$L$27</c:f>
              <c:numCache>
                <c:formatCode>m/d/yyyy</c:formatCode>
                <c:ptCount val="24"/>
                <c:pt idx="0">
                  <c:v>44549</c:v>
                </c:pt>
                <c:pt idx="1">
                  <c:v>44548</c:v>
                </c:pt>
                <c:pt idx="2">
                  <c:v>44550</c:v>
                </c:pt>
                <c:pt idx="3">
                  <c:v>44542</c:v>
                </c:pt>
                <c:pt idx="4">
                  <c:v>44538</c:v>
                </c:pt>
                <c:pt idx="5">
                  <c:v>44535</c:v>
                </c:pt>
                <c:pt idx="6">
                  <c:v>44552</c:v>
                </c:pt>
                <c:pt idx="7">
                  <c:v>44541</c:v>
                </c:pt>
                <c:pt idx="8">
                  <c:v>44540</c:v>
                </c:pt>
                <c:pt idx="9">
                  <c:v>44537</c:v>
                </c:pt>
                <c:pt idx="10">
                  <c:v>44536</c:v>
                </c:pt>
                <c:pt idx="11">
                  <c:v>44543</c:v>
                </c:pt>
                <c:pt idx="12">
                  <c:v>44551</c:v>
                </c:pt>
                <c:pt idx="13">
                  <c:v>44531</c:v>
                </c:pt>
                <c:pt idx="14">
                  <c:v>44546</c:v>
                </c:pt>
                <c:pt idx="15">
                  <c:v>44534</c:v>
                </c:pt>
                <c:pt idx="16">
                  <c:v>44554</c:v>
                </c:pt>
                <c:pt idx="17">
                  <c:v>44547</c:v>
                </c:pt>
                <c:pt idx="18">
                  <c:v>44533</c:v>
                </c:pt>
                <c:pt idx="19">
                  <c:v>44544</c:v>
                </c:pt>
                <c:pt idx="20">
                  <c:v>44532</c:v>
                </c:pt>
                <c:pt idx="21">
                  <c:v>44553</c:v>
                </c:pt>
                <c:pt idx="22">
                  <c:v>44539</c:v>
                </c:pt>
                <c:pt idx="23">
                  <c:v>44545</c:v>
                </c:pt>
              </c:numCache>
            </c:numRef>
          </c:xVal>
          <c:yVal>
            <c:numRef>
              <c:f>Hoja2!$M$4:$M$27</c:f>
              <c:numCache>
                <c:formatCode>General</c:formatCode>
                <c:ptCount val="24"/>
                <c:pt idx="0">
                  <c:v>32</c:v>
                </c:pt>
                <c:pt idx="1">
                  <c:v>19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10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DF-4661-A154-48F2979CC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54207"/>
        <c:axId val="658355871"/>
      </c:scatterChart>
      <c:valAx>
        <c:axId val="65835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5871"/>
        <c:crosses val="autoZero"/>
        <c:crossBetween val="midCat"/>
      </c:valAx>
      <c:valAx>
        <c:axId val="65835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54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Hoja2!$U$3</c:f>
              <c:strCache>
                <c:ptCount val="1"/>
                <c:pt idx="0">
                  <c:v>Suma de Order_Quantity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Hoja2!$T$4:$T$27</c:f>
              <c:numCache>
                <c:formatCode>m/d/yyyy</c:formatCode>
                <c:ptCount val="24"/>
                <c:pt idx="0">
                  <c:v>44549</c:v>
                </c:pt>
                <c:pt idx="1">
                  <c:v>44548</c:v>
                </c:pt>
                <c:pt idx="2">
                  <c:v>44550</c:v>
                </c:pt>
                <c:pt idx="3">
                  <c:v>44542</c:v>
                </c:pt>
                <c:pt idx="4">
                  <c:v>44538</c:v>
                </c:pt>
                <c:pt idx="5">
                  <c:v>44535</c:v>
                </c:pt>
                <c:pt idx="6">
                  <c:v>44552</c:v>
                </c:pt>
                <c:pt idx="7">
                  <c:v>44540</c:v>
                </c:pt>
                <c:pt idx="8">
                  <c:v>44541</c:v>
                </c:pt>
                <c:pt idx="9">
                  <c:v>44536</c:v>
                </c:pt>
                <c:pt idx="10">
                  <c:v>44537</c:v>
                </c:pt>
                <c:pt idx="11">
                  <c:v>44543</c:v>
                </c:pt>
                <c:pt idx="12">
                  <c:v>44531</c:v>
                </c:pt>
                <c:pt idx="13">
                  <c:v>44546</c:v>
                </c:pt>
                <c:pt idx="14">
                  <c:v>44551</c:v>
                </c:pt>
                <c:pt idx="15">
                  <c:v>44533</c:v>
                </c:pt>
                <c:pt idx="16">
                  <c:v>44534</c:v>
                </c:pt>
                <c:pt idx="17">
                  <c:v>44544</c:v>
                </c:pt>
                <c:pt idx="18">
                  <c:v>44547</c:v>
                </c:pt>
                <c:pt idx="19">
                  <c:v>44554</c:v>
                </c:pt>
                <c:pt idx="20">
                  <c:v>44532</c:v>
                </c:pt>
                <c:pt idx="21">
                  <c:v>44539</c:v>
                </c:pt>
                <c:pt idx="22">
                  <c:v>44553</c:v>
                </c:pt>
                <c:pt idx="23">
                  <c:v>44545</c:v>
                </c:pt>
              </c:numCache>
            </c:numRef>
          </c:xVal>
          <c:yVal>
            <c:numRef>
              <c:f>Hoja2!$U$4:$U$27</c:f>
              <c:numCache>
                <c:formatCode>General</c:formatCode>
                <c:ptCount val="24"/>
                <c:pt idx="0">
                  <c:v>20</c:v>
                </c:pt>
                <c:pt idx="1">
                  <c:v>19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10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6B-41EF-BDDB-A75F75A4D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028303"/>
        <c:axId val="784022479"/>
      </c:scatterChart>
      <c:valAx>
        <c:axId val="78402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022479"/>
        <c:crosses val="autoZero"/>
        <c:crossBetween val="midCat"/>
      </c:valAx>
      <c:valAx>
        <c:axId val="78402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02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17</xdr:row>
      <xdr:rowOff>66675</xdr:rowOff>
    </xdr:from>
    <xdr:to>
      <xdr:col>10</xdr:col>
      <xdr:colOff>200025</xdr:colOff>
      <xdr:row>31</xdr:row>
      <xdr:rowOff>142875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209550</xdr:colOff>
      <xdr:row>5</xdr:row>
      <xdr:rowOff>114301</xdr:rowOff>
    </xdr:from>
    <xdr:to>
      <xdr:col>18</xdr:col>
      <xdr:colOff>666750</xdr:colOff>
      <xdr:row>19</xdr:row>
      <xdr:rowOff>85726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257175</xdr:colOff>
      <xdr:row>2</xdr:row>
      <xdr:rowOff>95250</xdr:rowOff>
    </xdr:from>
    <xdr:to>
      <xdr:col>27</xdr:col>
      <xdr:colOff>257175</xdr:colOff>
      <xdr:row>16</xdr:row>
      <xdr:rowOff>123825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laudia X. Cuadros" refreshedDate="45612.930781365743" createdVersion="6" refreshedVersion="6" minRefreshableVersion="3" recordCount="87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7592"/>
    </cacheField>
    <cacheField name="Revenue" numFmtId="164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">
  <r>
    <s v="000261696"/>
    <x v="0"/>
    <n v="1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s v="Bikes"/>
    <s v="Mountain Bikes"/>
    <s v="Mountain-200 Silver, 42"/>
    <n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s v="Bikes"/>
    <s v="Mountain Bikes"/>
    <s v="Mountain-400-W Silver, 46"/>
    <n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n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s v="Bikes"/>
    <s v="Mountain Bikes"/>
    <s v="Mountain-200 Black, 46"/>
    <n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s v="Bikes"/>
    <s v="Mountain Bikes"/>
    <s v="Mountain-200 Black, 46"/>
    <n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n v="4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s v="Bikes"/>
    <s v="Mountain Bikes"/>
    <s v="Mountain-200 Black, 38"/>
    <n v="4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s v="Bikes"/>
    <s v="Mountain Bikes"/>
    <s v="Mountain-200 Black, 46"/>
    <n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s v="Bikes"/>
    <s v="Mountain Bikes"/>
    <s v="Mountain-400-W Silver, 46"/>
    <n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s v="Bikes"/>
    <s v="Mountain Bikes"/>
    <s v="Mountain-200 Black, 42"/>
    <n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s v="Bikes"/>
    <s v="Mountain Bikes"/>
    <s v="Mountain-200 Silver, 38"/>
    <n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n v="4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s v="Bikes"/>
    <s v="Mountain Bikes"/>
    <s v="Mountain-200 Silver, 42"/>
    <n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s v="Bikes"/>
    <s v="Mountain Bikes"/>
    <s v="Mountain-200 Silver, 38"/>
    <n v="4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s v="Bikes"/>
    <s v="Mountain Bikes"/>
    <s v="Mountain-500 Black, 42"/>
    <n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s v="Bikes"/>
    <s v="Mountain Bikes"/>
    <s v="Mountain-100 Black, 38"/>
    <n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s v="Bikes"/>
    <s v="Mountain Bikes"/>
    <s v="Mountain-200 Silver, 42"/>
    <n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s v="Bikes"/>
    <s v="Mountain Bikes"/>
    <s v="Mountain-200 Black, 42"/>
    <n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s v="Bikes"/>
    <s v="Mountain Bikes"/>
    <s v="Mountain-200 Black, 42"/>
    <n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s v="Bikes"/>
    <s v="Mountain Bikes"/>
    <s v="Mountain-500 Black, 40"/>
    <n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n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s v="Bikes"/>
    <s v="Mountain Bikes"/>
    <s v="Mountain-200 Black, 38"/>
    <n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s v="Bikes"/>
    <s v="Mountain Bikes"/>
    <s v="Mountain-200 Black, 38"/>
    <n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s v="Bikes"/>
    <s v="Mountain Bikes"/>
    <s v="Mountain-400-W Silver, 38"/>
    <n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s v="Bikes"/>
    <s v="Mountain Bikes"/>
    <s v="Mountain-400-W Silver, 46"/>
    <n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s v="Bikes"/>
    <s v="Mountain Bikes"/>
    <s v="Mountain-200 Silver, 38"/>
    <n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s v="Bikes"/>
    <s v="Mountain Bikes"/>
    <s v="Mountain-200 Silver, 42"/>
    <n v="4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s v="Bikes"/>
    <s v="Mountain Bikes"/>
    <s v="Mountain-400-W Silver, 46"/>
    <n v="4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s v="Bikes"/>
    <s v="Mountain Bikes"/>
    <s v="Mountain-200 Silver, 42"/>
    <n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s v="Bikes"/>
    <s v="Mountain Bikes"/>
    <s v="Mountain-200 Silver, 42"/>
    <n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s v="Bikes"/>
    <s v="Mountain Bikes"/>
    <s v="Mountain-200 Silver, 42"/>
    <n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s v="Bikes"/>
    <s v="Mountain Bikes"/>
    <s v="Mountain-500 Silver, 40"/>
    <n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n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s v="Bikes"/>
    <s v="Mountain Bikes"/>
    <s v="Mountain-400-W Silver, 46"/>
    <n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n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n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s v="Bikes"/>
    <s v="Mountain Bikes"/>
    <s v="Mountain-200 Silver, 46"/>
    <n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n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s v="Bikes"/>
    <s v="Mountain Bikes"/>
    <s v="Mountain-200 Silver, 46"/>
    <n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s v="Bikes"/>
    <s v="Mountain Bikes"/>
    <s v="Mountain-200 Silver, 46"/>
    <n v="4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s v="Bikes"/>
    <s v="Mountain Bikes"/>
    <s v="Mountain-200 Silver, 38"/>
    <n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n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s v="Bikes"/>
    <s v="Mountain Bikes"/>
    <s v="Mountain-200 Black, 46"/>
    <n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s v="Bikes"/>
    <s v="Mountain Bikes"/>
    <s v="Mountain-200 Silver, 38"/>
    <n v="1"/>
    <n v="1266"/>
    <n v="2320"/>
    <n v="1054"/>
    <n v="1266"/>
    <n v="2320"/>
  </r>
  <r>
    <s v="000261756"/>
    <x v="18"/>
    <n v="19"/>
    <s v="December"/>
    <n v="2021"/>
    <n v="17"/>
    <s v="Youth (&lt;25)"/>
    <s v="M"/>
    <s v="France"/>
    <s v="Nord"/>
    <s v="Bikes"/>
    <s v="Mountain Bikes"/>
    <s v="Mountain-200 Silver, 46"/>
    <n v="4"/>
    <n v="1266"/>
    <n v="2320"/>
    <n v="4216"/>
    <n v="5064"/>
    <n v="9280"/>
  </r>
  <r>
    <s v="000261757"/>
    <x v="18"/>
    <n v="19"/>
    <s v="December"/>
    <n v="2021"/>
    <n v="19"/>
    <s v="Youth (&lt;25)"/>
    <s v="F"/>
    <s v="Australia"/>
    <s v="Victoria"/>
    <s v="Bikes"/>
    <s v="Mountain Bikes"/>
    <s v="Mountain-500 Black, 44"/>
    <n v="4"/>
    <n v="295"/>
    <n v="540"/>
    <n v="980"/>
    <n v="1180"/>
    <n v="2160"/>
  </r>
  <r>
    <s v="000261758"/>
    <x v="18"/>
    <n v="19"/>
    <s v="December"/>
    <n v="2021"/>
    <n v="25"/>
    <s v="Young Adults (25-34)"/>
    <s v="M"/>
    <s v="France"/>
    <s v="Seine (Paris)"/>
    <s v="Bikes"/>
    <s v="Mountain Bikes"/>
    <s v="Mountain-200 Black, 38"/>
    <n v="4"/>
    <n v="1252"/>
    <n v="2295"/>
    <n v="4172"/>
    <n v="5008"/>
    <n v="9180"/>
  </r>
  <r>
    <s v="000261759"/>
    <x v="18"/>
    <n v="19"/>
    <s v="December"/>
    <n v="2021"/>
    <n v="35"/>
    <s v="Adults (35-64)"/>
    <s v="F"/>
    <s v="United States"/>
    <s v="Oregon"/>
    <s v="Bikes"/>
    <s v="Mountain Bikes"/>
    <s v="Mountain-100 Black, 48"/>
    <n v="4"/>
    <n v="1898"/>
    <n v="3375"/>
    <n v="5908"/>
    <n v="7592"/>
    <n v="13500"/>
  </r>
  <r>
    <s v="000261760"/>
    <x v="18"/>
    <n v="19"/>
    <s v="December"/>
    <n v="2021"/>
    <n v="37"/>
    <s v="Adults (35-64)"/>
    <s v="M"/>
    <s v="United States"/>
    <s v="Oregon"/>
    <s v="Bikes"/>
    <s v="Mountain Bikes"/>
    <s v="Mountain-200 Black, 38"/>
    <n v="4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s v="Bikes"/>
    <s v="Mountain Bikes"/>
    <s v="Mountain-200 Black, 46"/>
    <n v="4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s v="Bikes"/>
    <s v="Mountain Bikes"/>
    <s v="Mountain-500 Black, 40"/>
    <n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s v="Bikes"/>
    <s v="Mountain Bikes"/>
    <s v="Mountain-200 Black, 46"/>
    <n v="2"/>
    <n v="1252"/>
    <n v="2295"/>
    <n v="2086"/>
    <n v="2504"/>
    <n v="4590"/>
  </r>
  <r>
    <s v="000261766"/>
    <x v="19"/>
    <n v="20"/>
    <s v="December"/>
    <n v="2021"/>
    <n v="33"/>
    <s v="Young Adults (25-34)"/>
    <s v="F"/>
    <s v="Australia"/>
    <s v="Victoria"/>
    <s v="Bikes"/>
    <s v="Mountain Bikes"/>
    <s v="Mountain-100 Black, 38"/>
    <n v="4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s v="Bikes"/>
    <s v="Mountain Bikes"/>
    <s v="Mountain-200 Black, 46"/>
    <n v="4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s v="Bikes"/>
    <s v="Mountain Bikes"/>
    <s v="Mountain-500 Black, 52"/>
    <n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s v="Bikes"/>
    <s v="Mountain Bikes"/>
    <s v="Mountain-200 Silver, 38"/>
    <n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s v="Bikes"/>
    <s v="Mountain Bikes"/>
    <s v="Mountain-200 Silver, 38"/>
    <n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s v="Bikes"/>
    <s v="Mountain Bikes"/>
    <s v="Mountain-400-W Silver, 46"/>
    <n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n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s v="Bikes"/>
    <s v="Mountain Bikes"/>
    <s v="Mountain-500 Silver, 42"/>
    <n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s v="Bikes"/>
    <s v="Mountain Bikes"/>
    <s v="Mountain-200 Black, 38"/>
    <n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s v="Bikes"/>
    <s v="Mountain Bikes"/>
    <s v="Mountain-200 Black, 46"/>
    <n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s v="Bikes"/>
    <s v="Mountain Bikes"/>
    <s v="Mountain-200 Silver, 38"/>
    <n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s v="Bikes"/>
    <s v="Mountain Bikes"/>
    <s v="Mountain-200 Silver, 42"/>
    <n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s v="Bikes"/>
    <s v="Mountain Bikes"/>
    <s v="Mountain-200 Black, 42"/>
    <n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28" firstHeaderRow="1" firstDataRow="1" firstDataCol="1"/>
  <pivotFields count="19">
    <pivotField showAll="0"/>
    <pivotField axis="axisRow" numFmtId="14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1"/>
  </rowFields>
  <rowItems count="25">
    <i>
      <x v="18"/>
    </i>
    <i>
      <x v="17"/>
    </i>
    <i>
      <x v="19"/>
    </i>
    <i>
      <x v="11"/>
    </i>
    <i>
      <x v="7"/>
    </i>
    <i>
      <x v="4"/>
    </i>
    <i>
      <x v="21"/>
    </i>
    <i>
      <x v="10"/>
    </i>
    <i>
      <x v="9"/>
    </i>
    <i>
      <x v="6"/>
    </i>
    <i>
      <x v="5"/>
    </i>
    <i>
      <x v="12"/>
    </i>
    <i>
      <x v="20"/>
    </i>
    <i>
      <x/>
    </i>
    <i>
      <x v="15"/>
    </i>
    <i>
      <x v="3"/>
    </i>
    <i>
      <x v="23"/>
    </i>
    <i>
      <x v="16"/>
    </i>
    <i>
      <x v="2"/>
    </i>
    <i>
      <x v="13"/>
    </i>
    <i>
      <x v="1"/>
    </i>
    <i>
      <x v="22"/>
    </i>
    <i>
      <x v="8"/>
    </i>
    <i>
      <x v="14"/>
    </i>
    <i t="grand">
      <x/>
    </i>
  </rowItems>
  <colItems count="1">
    <i/>
  </colItems>
  <dataFields count="1">
    <dataField name="Suma de Order_Quant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Q3" sqref="Q3"/>
    </sheetView>
  </sheetViews>
  <sheetFormatPr baseColWidth="10" defaultRowHeight="15" x14ac:dyDescent="0.25"/>
  <cols>
    <col min="1" max="1" width="17.5703125" bestFit="1" customWidth="1"/>
    <col min="2" max="2" width="23.140625" bestFit="1" customWidth="1"/>
    <col min="4" max="4" width="15.28515625" bestFit="1" customWidth="1"/>
    <col min="5" max="5" width="23.140625" bestFit="1" customWidth="1"/>
    <col min="7" max="7" width="14.28515625" bestFit="1" customWidth="1"/>
    <col min="8" max="8" width="22" bestFit="1" customWidth="1"/>
    <col min="9" max="9" width="16.28515625" bestFit="1" customWidth="1"/>
    <col min="12" max="12" width="15.28515625" bestFit="1" customWidth="1"/>
    <col min="13" max="13" width="23.140625" bestFit="1" customWidth="1"/>
    <col min="20" max="20" width="15.28515625" bestFit="1" customWidth="1"/>
    <col min="21" max="21" width="23.140625" bestFit="1" customWidth="1"/>
  </cols>
  <sheetData>
    <row r="1" spans="1:21" x14ac:dyDescent="0.25">
      <c r="D1" s="16" t="s">
        <v>170</v>
      </c>
      <c r="E1" s="16"/>
      <c r="T1" s="16" t="s">
        <v>172</v>
      </c>
      <c r="U1" s="16"/>
    </row>
    <row r="2" spans="1:21" x14ac:dyDescent="0.25">
      <c r="D2" s="16"/>
      <c r="E2" s="16"/>
      <c r="L2" s="17" t="s">
        <v>171</v>
      </c>
      <c r="M2" s="17"/>
      <c r="T2" s="16"/>
      <c r="U2" s="16"/>
    </row>
    <row r="3" spans="1:21" x14ac:dyDescent="0.25">
      <c r="A3" s="9" t="s">
        <v>156</v>
      </c>
      <c r="B3" t="s">
        <v>158</v>
      </c>
      <c r="D3" s="12" t="s">
        <v>156</v>
      </c>
      <c r="E3" s="12" t="s">
        <v>158</v>
      </c>
      <c r="G3" s="4" t="s">
        <v>159</v>
      </c>
      <c r="H3" s="4" t="s">
        <v>160</v>
      </c>
      <c r="L3" s="12" t="s">
        <v>156</v>
      </c>
      <c r="M3" s="12" t="s">
        <v>158</v>
      </c>
      <c r="T3" s="12" t="s">
        <v>156</v>
      </c>
      <c r="U3" s="12" t="s">
        <v>158</v>
      </c>
    </row>
    <row r="4" spans="1:21" ht="15.75" x14ac:dyDescent="0.25">
      <c r="A4" s="10">
        <v>44549</v>
      </c>
      <c r="B4" s="11">
        <v>32</v>
      </c>
      <c r="D4" s="10">
        <v>44549</v>
      </c>
      <c r="E4" s="11">
        <v>43</v>
      </c>
      <c r="G4" s="13">
        <f>MAX($E$4:$E27)</f>
        <v>43</v>
      </c>
      <c r="H4" t="s">
        <v>161</v>
      </c>
      <c r="I4" t="s">
        <v>163</v>
      </c>
      <c r="J4" s="15" t="s">
        <v>164</v>
      </c>
      <c r="L4" s="10">
        <v>44549</v>
      </c>
      <c r="M4" s="11">
        <v>32</v>
      </c>
      <c r="T4" s="10">
        <v>44549</v>
      </c>
      <c r="U4" s="11">
        <v>20</v>
      </c>
    </row>
    <row r="5" spans="1:21" ht="15.75" x14ac:dyDescent="0.25">
      <c r="A5" s="10">
        <v>44548</v>
      </c>
      <c r="B5" s="11">
        <v>19</v>
      </c>
      <c r="D5" s="10">
        <v>44548</v>
      </c>
      <c r="E5" s="11">
        <v>19</v>
      </c>
      <c r="G5" s="13">
        <f>LARGE($E$4:$E28, 2)</f>
        <v>19</v>
      </c>
      <c r="H5" t="s">
        <v>162</v>
      </c>
      <c r="I5" s="14">
        <v>2</v>
      </c>
      <c r="J5" s="15"/>
      <c r="L5" s="10">
        <v>44548</v>
      </c>
      <c r="M5" s="11">
        <v>19</v>
      </c>
      <c r="T5" s="10">
        <v>44548</v>
      </c>
      <c r="U5" s="11">
        <v>19</v>
      </c>
    </row>
    <row r="6" spans="1:21" ht="15.75" x14ac:dyDescent="0.25">
      <c r="A6" s="10">
        <v>44550</v>
      </c>
      <c r="B6" s="11">
        <v>13</v>
      </c>
      <c r="D6" s="10">
        <v>44550</v>
      </c>
      <c r="E6" s="11">
        <v>13</v>
      </c>
      <c r="G6" s="13">
        <f>LARGE($E$4:$E29, 3)</f>
        <v>13</v>
      </c>
      <c r="H6" t="s">
        <v>162</v>
      </c>
      <c r="I6" s="14">
        <v>3</v>
      </c>
      <c r="J6" s="15"/>
      <c r="L6" s="10">
        <v>44550</v>
      </c>
      <c r="M6" s="11">
        <v>13</v>
      </c>
      <c r="T6" s="10">
        <v>44550</v>
      </c>
      <c r="U6" s="11">
        <v>13</v>
      </c>
    </row>
    <row r="7" spans="1:21" ht="15.75" x14ac:dyDescent="0.25">
      <c r="A7" s="10">
        <v>44542</v>
      </c>
      <c r="B7" s="11">
        <v>12</v>
      </c>
      <c r="D7" s="10">
        <v>44542</v>
      </c>
      <c r="E7" s="11">
        <v>12</v>
      </c>
      <c r="G7" s="13">
        <f>LARGE($E$4:$E30, 4)</f>
        <v>12</v>
      </c>
      <c r="H7" t="s">
        <v>162</v>
      </c>
      <c r="I7" s="14">
        <v>4</v>
      </c>
      <c r="J7" s="15"/>
      <c r="L7" s="10">
        <v>44542</v>
      </c>
      <c r="M7" s="11">
        <v>12</v>
      </c>
      <c r="T7" s="10">
        <v>44542</v>
      </c>
      <c r="U7" s="11">
        <v>12</v>
      </c>
    </row>
    <row r="8" spans="1:21" ht="15.75" x14ac:dyDescent="0.25">
      <c r="A8" s="10">
        <v>44538</v>
      </c>
      <c r="B8" s="11">
        <v>11</v>
      </c>
      <c r="D8" s="10">
        <v>44538</v>
      </c>
      <c r="E8" s="11">
        <v>11</v>
      </c>
      <c r="G8" s="13">
        <f>LARGE($E$4:$E31, 5)</f>
        <v>11</v>
      </c>
      <c r="H8" t="s">
        <v>162</v>
      </c>
      <c r="I8" s="14">
        <v>5</v>
      </c>
      <c r="J8" s="15"/>
      <c r="L8" s="10">
        <v>44538</v>
      </c>
      <c r="M8" s="11">
        <v>11</v>
      </c>
      <c r="T8" s="10">
        <v>44538</v>
      </c>
      <c r="U8" s="11">
        <v>11</v>
      </c>
    </row>
    <row r="9" spans="1:21" x14ac:dyDescent="0.25">
      <c r="A9" s="10">
        <v>44535</v>
      </c>
      <c r="B9" s="11">
        <v>10</v>
      </c>
      <c r="D9" s="10">
        <v>44535</v>
      </c>
      <c r="E9" s="11">
        <v>10</v>
      </c>
      <c r="L9" s="10">
        <v>44535</v>
      </c>
      <c r="M9" s="11">
        <v>10</v>
      </c>
      <c r="T9" s="10">
        <v>44535</v>
      </c>
      <c r="U9" s="11">
        <v>10</v>
      </c>
    </row>
    <row r="10" spans="1:21" x14ac:dyDescent="0.25">
      <c r="A10" s="10">
        <v>44552</v>
      </c>
      <c r="B10" s="11">
        <v>10</v>
      </c>
      <c r="D10" s="10">
        <v>44552</v>
      </c>
      <c r="E10" s="11">
        <v>10</v>
      </c>
      <c r="G10" s="4" t="s">
        <v>165</v>
      </c>
      <c r="H10" s="4" t="s">
        <v>166</v>
      </c>
      <c r="L10" s="10">
        <v>44552</v>
      </c>
      <c r="M10" s="11">
        <v>10</v>
      </c>
      <c r="T10" s="10">
        <v>44552</v>
      </c>
      <c r="U10" s="11">
        <v>10</v>
      </c>
    </row>
    <row r="11" spans="1:21" x14ac:dyDescent="0.25">
      <c r="A11" s="10">
        <v>44541</v>
      </c>
      <c r="B11" s="11">
        <v>8</v>
      </c>
      <c r="D11" s="10">
        <v>44540</v>
      </c>
      <c r="E11" s="11">
        <v>8</v>
      </c>
      <c r="G11">
        <f>MIN($E$4:$E27)</f>
        <v>1</v>
      </c>
      <c r="H11" t="s">
        <v>167</v>
      </c>
      <c r="I11" t="s">
        <v>163</v>
      </c>
      <c r="J11" s="15" t="s">
        <v>169</v>
      </c>
      <c r="L11" s="10">
        <v>44541</v>
      </c>
      <c r="M11" s="11">
        <v>8</v>
      </c>
      <c r="T11" s="10">
        <v>44540</v>
      </c>
      <c r="U11" s="11">
        <v>8</v>
      </c>
    </row>
    <row r="12" spans="1:21" x14ac:dyDescent="0.25">
      <c r="A12" s="10">
        <v>44540</v>
      </c>
      <c r="B12" s="11">
        <v>8</v>
      </c>
      <c r="D12" s="10">
        <v>44541</v>
      </c>
      <c r="E12" s="11">
        <v>8</v>
      </c>
      <c r="G12">
        <f>SMALL($E$4:$E29, 2)</f>
        <v>3</v>
      </c>
      <c r="H12" t="s">
        <v>168</v>
      </c>
      <c r="I12">
        <v>2</v>
      </c>
      <c r="J12" s="15"/>
      <c r="L12" s="10">
        <v>44540</v>
      </c>
      <c r="M12" s="11">
        <v>8</v>
      </c>
      <c r="T12" s="10">
        <v>44541</v>
      </c>
      <c r="U12" s="11">
        <v>8</v>
      </c>
    </row>
    <row r="13" spans="1:21" x14ac:dyDescent="0.25">
      <c r="A13" s="10">
        <v>44537</v>
      </c>
      <c r="B13" s="11">
        <v>6</v>
      </c>
      <c r="D13" s="10">
        <v>44536</v>
      </c>
      <c r="E13" s="11">
        <v>6</v>
      </c>
      <c r="G13">
        <f>SMALL($E$4:$E30, 3)</f>
        <v>3</v>
      </c>
      <c r="H13" t="s">
        <v>168</v>
      </c>
      <c r="I13">
        <v>3</v>
      </c>
      <c r="J13" s="15"/>
      <c r="L13" s="10">
        <v>44537</v>
      </c>
      <c r="M13" s="11">
        <v>6</v>
      </c>
      <c r="T13" s="10">
        <v>44536</v>
      </c>
      <c r="U13" s="11">
        <v>6</v>
      </c>
    </row>
    <row r="14" spans="1:21" x14ac:dyDescent="0.25">
      <c r="A14" s="10">
        <v>44536</v>
      </c>
      <c r="B14" s="11">
        <v>6</v>
      </c>
      <c r="D14" s="10">
        <v>44537</v>
      </c>
      <c r="E14" s="11">
        <v>6</v>
      </c>
      <c r="G14">
        <f>SMALL($E$4:$E30, 4)</f>
        <v>3</v>
      </c>
      <c r="H14" t="s">
        <v>168</v>
      </c>
      <c r="I14">
        <v>4</v>
      </c>
      <c r="J14" s="15"/>
      <c r="L14" s="10">
        <v>44536</v>
      </c>
      <c r="M14" s="11">
        <v>6</v>
      </c>
      <c r="T14" s="10">
        <v>44537</v>
      </c>
      <c r="U14" s="11">
        <v>6</v>
      </c>
    </row>
    <row r="15" spans="1:21" x14ac:dyDescent="0.25">
      <c r="A15" s="10">
        <v>44543</v>
      </c>
      <c r="B15" s="11">
        <v>6</v>
      </c>
      <c r="D15" s="10">
        <v>44543</v>
      </c>
      <c r="E15" s="11">
        <v>6</v>
      </c>
      <c r="G15">
        <f>SMALL($E$4:$E31,5)</f>
        <v>4</v>
      </c>
      <c r="H15" t="s">
        <v>168</v>
      </c>
      <c r="I15">
        <v>5</v>
      </c>
      <c r="J15" s="15"/>
      <c r="L15" s="10">
        <v>44543</v>
      </c>
      <c r="M15" s="11">
        <v>6</v>
      </c>
      <c r="T15" s="10">
        <v>44543</v>
      </c>
      <c r="U15" s="11">
        <v>6</v>
      </c>
    </row>
    <row r="16" spans="1:21" x14ac:dyDescent="0.25">
      <c r="A16" s="10">
        <v>44551</v>
      </c>
      <c r="B16" s="11">
        <v>5</v>
      </c>
      <c r="D16" s="10">
        <v>44531</v>
      </c>
      <c r="E16" s="11">
        <v>5</v>
      </c>
      <c r="G16">
        <f>SMALL($E$4:$E32,6)</f>
        <v>4</v>
      </c>
      <c r="H16" t="s">
        <v>168</v>
      </c>
      <c r="I16">
        <v>6</v>
      </c>
      <c r="J16" s="15"/>
      <c r="L16" s="10">
        <v>44551</v>
      </c>
      <c r="M16" s="11">
        <v>5</v>
      </c>
      <c r="T16" s="10">
        <v>44531</v>
      </c>
      <c r="U16" s="11">
        <v>5</v>
      </c>
    </row>
    <row r="17" spans="1:21" x14ac:dyDescent="0.25">
      <c r="A17" s="10">
        <v>44531</v>
      </c>
      <c r="B17" s="11">
        <v>5</v>
      </c>
      <c r="D17" s="10">
        <v>44546</v>
      </c>
      <c r="E17" s="11">
        <v>5</v>
      </c>
      <c r="L17" s="10">
        <v>44531</v>
      </c>
      <c r="M17" s="11">
        <v>5</v>
      </c>
      <c r="T17" s="10">
        <v>44546</v>
      </c>
      <c r="U17" s="11">
        <v>5</v>
      </c>
    </row>
    <row r="18" spans="1:21" x14ac:dyDescent="0.25">
      <c r="A18" s="10">
        <v>44546</v>
      </c>
      <c r="B18" s="11">
        <v>5</v>
      </c>
      <c r="D18" s="10">
        <v>44551</v>
      </c>
      <c r="E18" s="11">
        <v>5</v>
      </c>
      <c r="L18" s="10">
        <v>44546</v>
      </c>
      <c r="M18" s="11">
        <v>5</v>
      </c>
      <c r="T18" s="10">
        <v>44551</v>
      </c>
      <c r="U18" s="11">
        <v>5</v>
      </c>
    </row>
    <row r="19" spans="1:21" x14ac:dyDescent="0.25">
      <c r="A19" s="10">
        <v>44534</v>
      </c>
      <c r="B19" s="11">
        <v>4</v>
      </c>
      <c r="D19" s="10">
        <v>44533</v>
      </c>
      <c r="E19" s="11">
        <v>4</v>
      </c>
      <c r="L19" s="10">
        <v>44534</v>
      </c>
      <c r="M19" s="11">
        <v>4</v>
      </c>
      <c r="T19" s="10">
        <v>44533</v>
      </c>
      <c r="U19" s="11">
        <v>4</v>
      </c>
    </row>
    <row r="20" spans="1:21" x14ac:dyDescent="0.25">
      <c r="A20" s="10">
        <v>44554</v>
      </c>
      <c r="B20" s="11">
        <v>4</v>
      </c>
      <c r="D20" s="10">
        <v>44534</v>
      </c>
      <c r="E20" s="11">
        <v>4</v>
      </c>
      <c r="L20" s="10">
        <v>44554</v>
      </c>
      <c r="M20" s="11">
        <v>4</v>
      </c>
      <c r="T20" s="10">
        <v>44534</v>
      </c>
      <c r="U20" s="11">
        <v>4</v>
      </c>
    </row>
    <row r="21" spans="1:21" x14ac:dyDescent="0.25">
      <c r="A21" s="10">
        <v>44547</v>
      </c>
      <c r="B21" s="11">
        <v>4</v>
      </c>
      <c r="D21" s="10">
        <v>44544</v>
      </c>
      <c r="E21" s="11">
        <v>4</v>
      </c>
      <c r="L21" s="10">
        <v>44547</v>
      </c>
      <c r="M21" s="11">
        <v>4</v>
      </c>
      <c r="T21" s="10">
        <v>44544</v>
      </c>
      <c r="U21" s="11">
        <v>4</v>
      </c>
    </row>
    <row r="22" spans="1:21" x14ac:dyDescent="0.25">
      <c r="A22" s="10">
        <v>44533</v>
      </c>
      <c r="B22" s="11">
        <v>4</v>
      </c>
      <c r="D22" s="10">
        <v>44547</v>
      </c>
      <c r="E22" s="11">
        <v>4</v>
      </c>
      <c r="L22" s="10">
        <v>44533</v>
      </c>
      <c r="M22" s="11">
        <v>4</v>
      </c>
      <c r="T22" s="10">
        <v>44547</v>
      </c>
      <c r="U22" s="11">
        <v>4</v>
      </c>
    </row>
    <row r="23" spans="1:21" x14ac:dyDescent="0.25">
      <c r="A23" s="10">
        <v>44544</v>
      </c>
      <c r="B23" s="11">
        <v>4</v>
      </c>
      <c r="D23" s="10">
        <v>44554</v>
      </c>
      <c r="E23" s="11">
        <v>4</v>
      </c>
      <c r="L23" s="10">
        <v>44544</v>
      </c>
      <c r="M23" s="11">
        <v>4</v>
      </c>
      <c r="T23" s="10">
        <v>44554</v>
      </c>
      <c r="U23" s="11">
        <v>4</v>
      </c>
    </row>
    <row r="24" spans="1:21" x14ac:dyDescent="0.25">
      <c r="A24" s="10">
        <v>44532</v>
      </c>
      <c r="B24" s="11">
        <v>3</v>
      </c>
      <c r="D24" s="10">
        <v>44532</v>
      </c>
      <c r="E24" s="11">
        <v>3</v>
      </c>
      <c r="L24" s="10">
        <v>44532</v>
      </c>
      <c r="M24" s="11">
        <v>3</v>
      </c>
      <c r="T24" s="10">
        <v>44532</v>
      </c>
      <c r="U24" s="11">
        <v>3</v>
      </c>
    </row>
    <row r="25" spans="1:21" x14ac:dyDescent="0.25">
      <c r="A25" s="10">
        <v>44553</v>
      </c>
      <c r="B25" s="11">
        <v>3</v>
      </c>
      <c r="D25" s="10">
        <v>44539</v>
      </c>
      <c r="E25" s="11">
        <v>3</v>
      </c>
      <c r="L25" s="10">
        <v>44553</v>
      </c>
      <c r="M25" s="11">
        <v>3</v>
      </c>
      <c r="T25" s="10">
        <v>44539</v>
      </c>
      <c r="U25" s="11">
        <v>3</v>
      </c>
    </row>
    <row r="26" spans="1:21" x14ac:dyDescent="0.25">
      <c r="A26" s="10">
        <v>44539</v>
      </c>
      <c r="B26" s="11">
        <v>3</v>
      </c>
      <c r="D26" s="10">
        <v>44553</v>
      </c>
      <c r="E26" s="11">
        <v>3</v>
      </c>
      <c r="L26" s="10">
        <v>44539</v>
      </c>
      <c r="M26" s="11">
        <v>3</v>
      </c>
      <c r="T26" s="10">
        <v>44553</v>
      </c>
      <c r="U26" s="11">
        <v>3</v>
      </c>
    </row>
    <row r="27" spans="1:21" x14ac:dyDescent="0.25">
      <c r="A27" s="10">
        <v>44545</v>
      </c>
      <c r="B27" s="11">
        <v>1</v>
      </c>
      <c r="D27" s="10">
        <v>44545</v>
      </c>
      <c r="E27" s="11">
        <v>1</v>
      </c>
      <c r="L27" s="10">
        <v>44545</v>
      </c>
      <c r="M27" s="11">
        <v>1</v>
      </c>
      <c r="T27" s="10">
        <v>44545</v>
      </c>
      <c r="U27" s="11">
        <v>1</v>
      </c>
    </row>
    <row r="28" spans="1:21" x14ac:dyDescent="0.25">
      <c r="A28" s="10" t="s">
        <v>157</v>
      </c>
      <c r="B28" s="11">
        <v>186</v>
      </c>
    </row>
  </sheetData>
  <autoFilter ref="D3:E27">
    <sortState ref="D4:E27">
      <sortCondition descending="1" ref="E3:E27"/>
    </sortState>
  </autoFilter>
  <sortState ref="D4:E27">
    <sortCondition ref="E4"/>
  </sortState>
  <mergeCells count="5">
    <mergeCell ref="J4:J8"/>
    <mergeCell ref="J11:J16"/>
    <mergeCell ref="D1:E2"/>
    <mergeCell ref="L2:M2"/>
    <mergeCell ref="T1:U2"/>
  </mergeCell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opLeftCell="C67" zoomScale="84" zoomScaleNormal="84" workbookViewId="0">
      <selection activeCell="A72" sqref="A72:S72"/>
    </sheetView>
  </sheetViews>
  <sheetFormatPr baseColWidth="10" defaultColWidth="9.140625" defaultRowHeight="15" x14ac:dyDescent="0.2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9" max="9" width="15.42578125" bestFit="1" customWidth="1"/>
    <col min="10" max="10" width="19.85546875" bestFit="1" customWidth="1"/>
    <col min="12" max="12" width="14.85546875" bestFit="1" customWidth="1"/>
    <col min="13" max="13" width="25" bestFit="1" customWidth="1"/>
    <col min="14" max="14" width="14.85546875" bestFit="1" customWidth="1"/>
    <col min="15" max="15" width="10.42578125" bestFit="1" customWidth="1"/>
    <col min="16" max="16" width="11" bestFit="1" customWidth="1"/>
    <col min="17" max="17" width="9.85546875" bestFit="1" customWidth="1"/>
    <col min="18" max="18" width="11.42578125" bestFit="1" customWidth="1"/>
    <col min="19" max="19" width="10.85546875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25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2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2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2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25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2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25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25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25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25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25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25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25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25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2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25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25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25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25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25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2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25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2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25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25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25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25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25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25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25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2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25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25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25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25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25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25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25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25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25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25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25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25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25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25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25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25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x14ac:dyDescent="0.25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25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25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25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25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25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25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25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25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25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25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25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25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25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25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25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25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 x14ac:dyDescent="0.25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25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25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25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25">
      <c r="A72" s="3" t="s">
        <v>136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45</v>
      </c>
      <c r="K72" t="s">
        <v>25</v>
      </c>
      <c r="L72" t="s">
        <v>26</v>
      </c>
      <c r="M72" s="5" t="s">
        <v>53</v>
      </c>
      <c r="N72">
        <v>11</v>
      </c>
      <c r="O72" s="2">
        <v>1266</v>
      </c>
      <c r="P72" s="2">
        <v>2320</v>
      </c>
      <c r="Q72" s="2">
        <v>1054</v>
      </c>
      <c r="R72" s="2">
        <f t="shared" si="2"/>
        <v>13926</v>
      </c>
      <c r="S72" s="2">
        <f t="shared" si="3"/>
        <v>25520</v>
      </c>
    </row>
    <row r="73" spans="1:19" x14ac:dyDescent="0.25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73</v>
      </c>
      <c r="K73" t="s">
        <v>25</v>
      </c>
      <c r="L73" t="s">
        <v>26</v>
      </c>
      <c r="M73" s="5" t="s">
        <v>74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x14ac:dyDescent="0.25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52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x14ac:dyDescent="0.25">
      <c r="A75" s="3" t="s">
        <v>139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57</v>
      </c>
      <c r="J75" t="s">
        <v>58</v>
      </c>
      <c r="K75" t="s">
        <v>25</v>
      </c>
      <c r="L75" t="s">
        <v>26</v>
      </c>
      <c r="M75" s="5" t="s">
        <v>140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x14ac:dyDescent="0.25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52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25">
      <c r="A77" s="3" t="s">
        <v>142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73</v>
      </c>
      <c r="K77" t="s">
        <v>25</v>
      </c>
      <c r="L77" t="s">
        <v>26</v>
      </c>
      <c r="M77" s="5" t="s">
        <v>53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x14ac:dyDescent="0.25">
      <c r="A78" s="3" t="s">
        <v>143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86</v>
      </c>
      <c r="J78" t="s">
        <v>144</v>
      </c>
      <c r="K78" t="s">
        <v>25</v>
      </c>
      <c r="L78" t="s">
        <v>26</v>
      </c>
      <c r="M78" s="5" t="s">
        <v>53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x14ac:dyDescent="0.25">
      <c r="A79" s="3" t="s">
        <v>145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x14ac:dyDescent="0.25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45</v>
      </c>
      <c r="K80" t="s">
        <v>25</v>
      </c>
      <c r="L80" t="s">
        <v>26</v>
      </c>
      <c r="M80" s="5" t="s">
        <v>53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x14ac:dyDescent="0.25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60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x14ac:dyDescent="0.25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66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x14ac:dyDescent="0.25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86</v>
      </c>
      <c r="J83" t="s">
        <v>87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25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57</v>
      </c>
      <c r="J84" t="s">
        <v>58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x14ac:dyDescent="0.25">
      <c r="A85" s="3" t="s">
        <v>151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49</v>
      </c>
      <c r="J85" t="s">
        <v>135</v>
      </c>
      <c r="K85" t="s">
        <v>25</v>
      </c>
      <c r="L85" t="s">
        <v>26</v>
      </c>
      <c r="M85" s="5" t="s">
        <v>53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25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69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x14ac:dyDescent="0.25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57</v>
      </c>
      <c r="J87" t="s">
        <v>58</v>
      </c>
      <c r="K87" t="s">
        <v>25</v>
      </c>
      <c r="L87" t="s">
        <v>26</v>
      </c>
      <c r="M87" s="5" t="s">
        <v>60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x14ac:dyDescent="0.25">
      <c r="A88" s="3" t="s">
        <v>154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x14ac:dyDescent="0.25">
      <c r="A89" s="3" t="s">
        <v>155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52</v>
      </c>
      <c r="K89" t="s">
        <v>25</v>
      </c>
      <c r="L89" t="s">
        <v>26</v>
      </c>
      <c r="M89" s="5" t="s">
        <v>60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Props1.xml><?xml version="1.0" encoding="utf-8"?>
<ds:datastoreItem xmlns:ds="http://schemas.openxmlformats.org/officeDocument/2006/customXml" ds:itemID="{6A449075-01A6-451D-9F66-A0FA0F4FD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93B57-25C3-448B-BDF9-E62880BE5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A2BFF5-7901-4AE1-9EAC-C53400A8AC57}">
  <ds:schemaRefs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6cf0ffbd-cd96-4ba4-bd4f-bd34e84098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Claudia X. Cuadros</cp:lastModifiedBy>
  <cp:revision/>
  <dcterms:created xsi:type="dcterms:W3CDTF">2022-11-04T20:14:11Z</dcterms:created>
  <dcterms:modified xsi:type="dcterms:W3CDTF">2024-11-17T23:20:20Z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