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jonkopinguniversity-my.sharepoint.com/personal/gary_linneusson_ju_se/Documents/SUES-DIGIT_Formas 2022-2025/Modeller/"/>
    </mc:Choice>
  </mc:AlternateContent>
  <xr:revisionPtr revIDLastSave="64" documentId="8_{ACCBB959-1A1E-4F8A-980E-21F634CC17DE}" xr6:coauthVersionLast="47" xr6:coauthVersionMax="47" xr10:uidLastSave="{360CEB66-7ABC-4E19-B618-84FFE269E466}"/>
  <bookViews>
    <workbookView xWindow="-38520" yWindow="-120" windowWidth="38640" windowHeight="21390" tabRatio="842" activeTab="4" xr2:uid="{00000000-000D-0000-FFFF-FFFF00000000}"/>
  </bookViews>
  <sheets>
    <sheet name="INSTRUKTIONER" sheetId="88" r:id="rId1"/>
    <sheet name="FV imp-exp" sheetId="40" r:id="rId2"/>
    <sheet name="Vgötalands län" sheetId="37" r:id="rId3"/>
    <sheet name="Skara" sheetId="83" r:id="rId4"/>
    <sheet name="Lidköping" sheetId="60" r:id="rId5"/>
    <sheet name="Ale" sheetId="2" r:id="rId6"/>
    <sheet name="Alingsås" sheetId="3" r:id="rId7"/>
    <sheet name="Bengtsfors" sheetId="51" r:id="rId8"/>
    <sheet name="Bollebygd" sheetId="41" r:id="rId9"/>
    <sheet name="Borås" sheetId="42" r:id="rId10"/>
    <sheet name="Dals-Ed" sheetId="43" r:id="rId11"/>
    <sheet name="Essunga" sheetId="44" r:id="rId12"/>
    <sheet name="Falköping" sheetId="52" r:id="rId13"/>
    <sheet name="Färgelanda" sheetId="53" r:id="rId14"/>
    <sheet name="Grästorp" sheetId="54" r:id="rId15"/>
    <sheet name="Gullspång" sheetId="45" r:id="rId16"/>
    <sheet name="Göteborg" sheetId="46" r:id="rId17"/>
    <sheet name="Götene" sheetId="47" r:id="rId18"/>
    <sheet name="Herrljunga" sheetId="48" r:id="rId19"/>
    <sheet name="Hjo" sheetId="49" r:id="rId20"/>
    <sheet name="Härryda" sheetId="64" r:id="rId21"/>
    <sheet name="Karlsborg" sheetId="63" r:id="rId22"/>
    <sheet name="Kungälv" sheetId="62" r:id="rId23"/>
    <sheet name="Lerum" sheetId="61" r:id="rId24"/>
    <sheet name="Lilla Edet" sheetId="59" r:id="rId25"/>
    <sheet name="Lysekil" sheetId="58" r:id="rId26"/>
    <sheet name="Mariestad" sheetId="57" r:id="rId27"/>
    <sheet name="Mark" sheetId="56" r:id="rId28"/>
    <sheet name="Mellerud" sheetId="55" r:id="rId29"/>
    <sheet name="Munkedal" sheetId="87" r:id="rId30"/>
    <sheet name="Mölndal" sheetId="86" r:id="rId31"/>
    <sheet name="Orust" sheetId="85" r:id="rId32"/>
    <sheet name="Partille" sheetId="84" r:id="rId33"/>
    <sheet name="Skövde" sheetId="82" r:id="rId34"/>
    <sheet name="Sotenäs" sheetId="81" r:id="rId35"/>
    <sheet name="Stenungsund" sheetId="80" r:id="rId36"/>
    <sheet name="Strömstad" sheetId="79" r:id="rId37"/>
    <sheet name="Svenljunga" sheetId="78" r:id="rId38"/>
    <sheet name="Tanum" sheetId="77" r:id="rId39"/>
    <sheet name="Tibro" sheetId="76" r:id="rId40"/>
    <sheet name="Tidaholm" sheetId="75" r:id="rId41"/>
    <sheet name="Tjörn" sheetId="74" r:id="rId42"/>
    <sheet name="Tranemo" sheetId="73" r:id="rId43"/>
    <sheet name="Trollhättan" sheetId="72" r:id="rId44"/>
    <sheet name="Töreboda" sheetId="71" r:id="rId45"/>
    <sheet name="Uddevalla" sheetId="70" r:id="rId46"/>
    <sheet name="Ulricehamn" sheetId="69" r:id="rId47"/>
    <sheet name="Vara" sheetId="68" r:id="rId48"/>
    <sheet name="Vårgårda" sheetId="67" r:id="rId49"/>
    <sheet name="Vänersborg" sheetId="66" r:id="rId50"/>
    <sheet name="Åmål" sheetId="65" r:id="rId51"/>
    <sheet name="Öckerö" sheetId="50" r:id="rId52"/>
  </sheets>
  <externalReferences>
    <externalReference r:id="rId53"/>
  </externalReferenc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3" i="60" l="1"/>
  <c r="H19" i="83"/>
  <c r="D11" i="40" l="1"/>
  <c r="B11" i="40"/>
  <c r="C5" i="86"/>
  <c r="I38" i="46" l="1"/>
  <c r="I37" i="46"/>
  <c r="F38" i="46"/>
  <c r="F37" i="46"/>
  <c r="I35" i="37" l="1"/>
  <c r="F35" i="37"/>
  <c r="B26" i="2"/>
  <c r="B19" i="52" l="1"/>
  <c r="B18" i="52"/>
  <c r="B19" i="49"/>
  <c r="B19" i="42"/>
  <c r="B18" i="42"/>
  <c r="B19" i="3"/>
  <c r="B19" i="62"/>
  <c r="B18" i="62"/>
  <c r="B19" i="46"/>
  <c r="B18" i="46"/>
  <c r="B19" i="47"/>
  <c r="B19" i="56"/>
  <c r="B18" i="56"/>
  <c r="B19" i="63"/>
  <c r="B18" i="63"/>
  <c r="B19" i="64"/>
  <c r="B19" i="65"/>
  <c r="B19" i="68"/>
  <c r="B19" i="70"/>
  <c r="B18" i="70"/>
  <c r="B19" i="71"/>
  <c r="B19" i="72"/>
  <c r="B18" i="72"/>
  <c r="B33" i="78" l="1"/>
  <c r="B19" i="82" l="1"/>
  <c r="B18" i="82"/>
  <c r="B19" i="83"/>
  <c r="B19" i="85"/>
  <c r="B18" i="86"/>
  <c r="C7" i="56"/>
  <c r="B18" i="57" l="1"/>
  <c r="B18" i="60"/>
  <c r="A3" i="50" l="1"/>
  <c r="A3" i="65"/>
  <c r="A3" i="66"/>
  <c r="A3" i="67"/>
  <c r="A3" i="68"/>
  <c r="A3" i="69"/>
  <c r="A3" i="70"/>
  <c r="A3" i="71"/>
  <c r="A3" i="72"/>
  <c r="A3" i="73"/>
  <c r="A3" i="74"/>
  <c r="A3" i="75"/>
  <c r="A3" i="76"/>
  <c r="A30" i="77"/>
  <c r="A3" i="77"/>
  <c r="A3" i="78"/>
  <c r="A3" i="79"/>
  <c r="A3" i="80"/>
  <c r="A3" i="81"/>
  <c r="A30" i="82"/>
  <c r="A3" i="82"/>
  <c r="A3" i="83"/>
  <c r="A3" i="84"/>
  <c r="A3" i="85"/>
  <c r="A3" i="86"/>
  <c r="A3" i="87"/>
  <c r="A3" i="55"/>
  <c r="A3" i="56"/>
  <c r="A16" i="57"/>
  <c r="A3" i="57"/>
  <c r="A3" i="58"/>
  <c r="A30" i="59"/>
  <c r="A3" i="59"/>
  <c r="A30" i="60"/>
  <c r="A3" i="60"/>
  <c r="A3" i="61"/>
  <c r="A30" i="62"/>
  <c r="A3" i="62"/>
  <c r="A3" i="63"/>
  <c r="A3" i="64"/>
  <c r="A30" i="49"/>
  <c r="A3" i="49"/>
  <c r="A3" i="48"/>
  <c r="A3" i="47"/>
  <c r="A3" i="46"/>
  <c r="A3" i="45"/>
  <c r="A30" i="54"/>
  <c r="A16" i="54"/>
  <c r="A3" i="54"/>
  <c r="A3" i="53"/>
  <c r="A3" i="52"/>
  <c r="A16" i="44"/>
  <c r="A3" i="44"/>
  <c r="A3" i="43"/>
  <c r="A30" i="42"/>
  <c r="A3" i="42"/>
  <c r="A30" i="41"/>
  <c r="A3" i="41"/>
  <c r="A3" i="51"/>
  <c r="A30" i="3"/>
  <c r="A16" i="3"/>
  <c r="A3" i="3"/>
  <c r="A3" i="2"/>
  <c r="A30" i="37"/>
  <c r="A30" i="50" s="1"/>
  <c r="A16" i="37"/>
  <c r="A16" i="69" s="1"/>
  <c r="A16" i="49" l="1"/>
  <c r="A30" i="57"/>
  <c r="A30" i="85"/>
  <c r="A16" i="68"/>
  <c r="A16" i="76"/>
  <c r="A30" i="68"/>
  <c r="A30" i="44"/>
  <c r="A30" i="46"/>
  <c r="A16" i="84"/>
  <c r="A30" i="76"/>
  <c r="A16" i="71"/>
  <c r="A16" i="59"/>
  <c r="A30" i="84"/>
  <c r="A16" i="79"/>
  <c r="A30" i="71"/>
  <c r="A16" i="87"/>
  <c r="A30" i="79"/>
  <c r="A16" i="66"/>
  <c r="A16" i="47"/>
  <c r="A16" i="42"/>
  <c r="A30" i="47"/>
  <c r="A16" i="62"/>
  <c r="A30" i="87"/>
  <c r="A16" i="74"/>
  <c r="A30" i="66"/>
  <c r="A16" i="82"/>
  <c r="A30" i="74"/>
  <c r="A30" i="69"/>
  <c r="A16" i="73"/>
  <c r="A16" i="51"/>
  <c r="A30" i="52"/>
  <c r="A16" i="45"/>
  <c r="A30" i="64"/>
  <c r="A16" i="61"/>
  <c r="A30" i="56"/>
  <c r="A16" i="86"/>
  <c r="A30" i="81"/>
  <c r="A16" i="78"/>
  <c r="A30" i="73"/>
  <c r="A16" i="70"/>
  <c r="A30" i="65"/>
  <c r="A16" i="64"/>
  <c r="A16" i="81"/>
  <c r="A30" i="51"/>
  <c r="A16" i="43"/>
  <c r="A30" i="45"/>
  <c r="A16" i="48"/>
  <c r="A30" i="61"/>
  <c r="A16" i="58"/>
  <c r="A30" i="86"/>
  <c r="A16" i="83"/>
  <c r="A30" i="78"/>
  <c r="A16" i="75"/>
  <c r="A30" i="70"/>
  <c r="A16" i="67"/>
  <c r="A16" i="52"/>
  <c r="A16" i="65"/>
  <c r="A16" i="2"/>
  <c r="A30" i="43"/>
  <c r="A16" i="53"/>
  <c r="A30" i="48"/>
  <c r="A16" i="63"/>
  <c r="A30" i="58"/>
  <c r="A16" i="55"/>
  <c r="A30" i="83"/>
  <c r="A16" i="80"/>
  <c r="A30" i="75"/>
  <c r="A16" i="72"/>
  <c r="A30" i="67"/>
  <c r="A16" i="50"/>
  <c r="A16" i="56"/>
  <c r="A30" i="2"/>
  <c r="A16" i="41"/>
  <c r="A30" i="53"/>
  <c r="A16" i="46"/>
  <c r="A30" i="63"/>
  <c r="A16" i="60"/>
  <c r="A30" i="55"/>
  <c r="A16" i="85"/>
  <c r="A30" i="80"/>
  <c r="A16" i="77"/>
  <c r="A30" i="72"/>
  <c r="H19" i="86"/>
  <c r="H18" i="86"/>
  <c r="B49" i="86"/>
  <c r="B26" i="86"/>
  <c r="B51" i="86" l="1"/>
  <c r="J42" i="86"/>
  <c r="H19" i="71" l="1"/>
  <c r="H20" i="71"/>
  <c r="B19" i="60" l="1"/>
  <c r="B20" i="60"/>
  <c r="B21" i="60"/>
  <c r="B22" i="60"/>
  <c r="B32" i="60"/>
  <c r="B33" i="60"/>
  <c r="B34" i="60"/>
  <c r="B35" i="60"/>
  <c r="B36" i="60"/>
  <c r="B37" i="60"/>
  <c r="B38" i="60"/>
  <c r="B39" i="60"/>
  <c r="B42" i="60" s="1"/>
  <c r="O40" i="60"/>
  <c r="S37" i="60" s="1"/>
  <c r="L18" i="60"/>
  <c r="B21" i="42"/>
  <c r="B20" i="52"/>
  <c r="C20" i="52" s="1"/>
  <c r="C24" i="52" s="1"/>
  <c r="B18" i="67"/>
  <c r="B20" i="67"/>
  <c r="B21" i="67"/>
  <c r="B22" i="67"/>
  <c r="B32" i="67"/>
  <c r="B35" i="67"/>
  <c r="B37" i="67"/>
  <c r="B38" i="67"/>
  <c r="B39" i="67"/>
  <c r="O33" i="67"/>
  <c r="B20" i="78"/>
  <c r="B21" i="48"/>
  <c r="C21" i="48" s="1"/>
  <c r="C24" i="48" s="1"/>
  <c r="B21" i="46"/>
  <c r="C21" i="46" s="1"/>
  <c r="B32" i="78"/>
  <c r="B34" i="78"/>
  <c r="B35" i="78"/>
  <c r="B36" i="78"/>
  <c r="B38" i="78"/>
  <c r="B39" i="78"/>
  <c r="B18" i="78"/>
  <c r="B21" i="78"/>
  <c r="B22" i="78"/>
  <c r="B23" i="78"/>
  <c r="H6" i="56"/>
  <c r="P6" i="56" s="1"/>
  <c r="P6" i="2"/>
  <c r="P6" i="3"/>
  <c r="P6" i="51"/>
  <c r="P6" i="41"/>
  <c r="P6" i="42"/>
  <c r="P6" i="43"/>
  <c r="P6" i="44"/>
  <c r="P6" i="52"/>
  <c r="P6" i="53"/>
  <c r="P6" i="54"/>
  <c r="P6" i="45"/>
  <c r="P6" i="46"/>
  <c r="P6" i="47"/>
  <c r="P6" i="48"/>
  <c r="P6" i="49"/>
  <c r="P6" i="64"/>
  <c r="P6" i="63"/>
  <c r="P6" i="62"/>
  <c r="P6" i="61"/>
  <c r="P6" i="60"/>
  <c r="P6" i="58"/>
  <c r="P6" i="57"/>
  <c r="P6" i="55"/>
  <c r="P6" i="87"/>
  <c r="P6" i="86"/>
  <c r="P6" i="85"/>
  <c r="P6" i="84"/>
  <c r="P6" i="83"/>
  <c r="P6" i="82"/>
  <c r="P6" i="81"/>
  <c r="P6" i="80"/>
  <c r="P6" i="79"/>
  <c r="P6" i="78"/>
  <c r="P6" i="77"/>
  <c r="P6" i="76"/>
  <c r="P6" i="75"/>
  <c r="P6" i="74"/>
  <c r="P6" i="73"/>
  <c r="P6" i="72"/>
  <c r="P6" i="71"/>
  <c r="P6" i="70"/>
  <c r="P6" i="69"/>
  <c r="P6" i="68"/>
  <c r="P6" i="67"/>
  <c r="P6" i="66"/>
  <c r="P6" i="65"/>
  <c r="P6" i="50"/>
  <c r="C6" i="59"/>
  <c r="D6" i="37"/>
  <c r="E6" i="37"/>
  <c r="F6" i="37"/>
  <c r="G6" i="37"/>
  <c r="I6" i="37"/>
  <c r="J6" i="37"/>
  <c r="K6" i="37"/>
  <c r="L6" i="37"/>
  <c r="M6" i="37"/>
  <c r="N6" i="37"/>
  <c r="O6" i="37"/>
  <c r="B19" i="57"/>
  <c r="B20" i="57"/>
  <c r="B21" i="57"/>
  <c r="B22" i="57"/>
  <c r="B32" i="57"/>
  <c r="B34" i="57"/>
  <c r="B35" i="57"/>
  <c r="B36" i="57"/>
  <c r="B37" i="57"/>
  <c r="B38" i="57"/>
  <c r="B39" i="57"/>
  <c r="N11" i="2"/>
  <c r="N24" i="2"/>
  <c r="N40" i="2"/>
  <c r="N11" i="3"/>
  <c r="N24" i="3"/>
  <c r="N40" i="3"/>
  <c r="N11" i="51"/>
  <c r="N24" i="51"/>
  <c r="N40" i="51"/>
  <c r="N11" i="41"/>
  <c r="N24" i="41"/>
  <c r="N40" i="41"/>
  <c r="N11" i="42"/>
  <c r="N24" i="42"/>
  <c r="N40" i="42"/>
  <c r="N11" i="43"/>
  <c r="N24" i="43"/>
  <c r="N40" i="43"/>
  <c r="N11" i="44"/>
  <c r="N24" i="44"/>
  <c r="N40" i="44"/>
  <c r="N11" i="52"/>
  <c r="N24" i="52"/>
  <c r="N40" i="52"/>
  <c r="N11" i="53"/>
  <c r="N24" i="53"/>
  <c r="N40" i="53"/>
  <c r="N11" i="54"/>
  <c r="N24" i="54"/>
  <c r="N40" i="54"/>
  <c r="N11" i="45"/>
  <c r="N24" i="45"/>
  <c r="N40" i="45"/>
  <c r="N11" i="46"/>
  <c r="N24" i="46"/>
  <c r="N11" i="47"/>
  <c r="N24" i="47"/>
  <c r="N40" i="47"/>
  <c r="N11" i="48"/>
  <c r="N24" i="48"/>
  <c r="N40" i="48"/>
  <c r="N11" i="49"/>
  <c r="N24" i="49"/>
  <c r="N40" i="49"/>
  <c r="N11" i="64"/>
  <c r="N24" i="64"/>
  <c r="N40" i="64"/>
  <c r="N11" i="63"/>
  <c r="N24" i="63"/>
  <c r="N40" i="63"/>
  <c r="N11" i="62"/>
  <c r="N24" i="62"/>
  <c r="N40" i="62"/>
  <c r="N11" i="61"/>
  <c r="N24" i="61"/>
  <c r="N40" i="61"/>
  <c r="N11" i="60"/>
  <c r="N24" i="60"/>
  <c r="N40" i="60"/>
  <c r="N11" i="59"/>
  <c r="N24" i="59"/>
  <c r="N40" i="59"/>
  <c r="N11" i="58"/>
  <c r="N24" i="58"/>
  <c r="N33" i="58"/>
  <c r="N40" i="58" s="1"/>
  <c r="N11" i="57"/>
  <c r="N24" i="57"/>
  <c r="N40" i="57"/>
  <c r="N11" i="56"/>
  <c r="N24" i="56"/>
  <c r="N40" i="56"/>
  <c r="N11" i="55"/>
  <c r="N24" i="55"/>
  <c r="N40" i="55"/>
  <c r="N11" i="87"/>
  <c r="N24" i="87"/>
  <c r="N40" i="87"/>
  <c r="N11" i="86"/>
  <c r="N24" i="86"/>
  <c r="N40" i="86"/>
  <c r="N11" i="85"/>
  <c r="N18" i="85"/>
  <c r="N18" i="37" s="1"/>
  <c r="N19" i="85"/>
  <c r="N19" i="37" s="1"/>
  <c r="N20" i="85"/>
  <c r="N20" i="37" s="1"/>
  <c r="N21" i="85"/>
  <c r="N21" i="37" s="1"/>
  <c r="N22" i="85"/>
  <c r="N22" i="37" s="1"/>
  <c r="N23" i="85"/>
  <c r="N23" i="37" s="1"/>
  <c r="N40" i="85"/>
  <c r="N11" i="84"/>
  <c r="N24" i="84"/>
  <c r="N40" i="84"/>
  <c r="N11" i="83"/>
  <c r="N24" i="83"/>
  <c r="N40" i="83"/>
  <c r="N11" i="82"/>
  <c r="N24" i="82"/>
  <c r="N40" i="82"/>
  <c r="N11" i="81"/>
  <c r="N24" i="81"/>
  <c r="N40" i="81"/>
  <c r="N11" i="80"/>
  <c r="N24" i="80"/>
  <c r="N33" i="80"/>
  <c r="N40" i="80" s="1"/>
  <c r="N11" i="79"/>
  <c r="N24" i="79"/>
  <c r="N40" i="79"/>
  <c r="N11" i="78"/>
  <c r="N24" i="78"/>
  <c r="N40" i="78"/>
  <c r="N11" i="77"/>
  <c r="N24" i="77"/>
  <c r="N40" i="77"/>
  <c r="N11" i="76"/>
  <c r="N24" i="76"/>
  <c r="N40" i="76"/>
  <c r="N11" i="75"/>
  <c r="N24" i="75"/>
  <c r="N40" i="75"/>
  <c r="N11" i="74"/>
  <c r="N24" i="74"/>
  <c r="N40" i="74"/>
  <c r="N11" i="73"/>
  <c r="N24" i="73"/>
  <c r="N40" i="73"/>
  <c r="N11" i="72"/>
  <c r="N24" i="72"/>
  <c r="N40" i="72"/>
  <c r="N11" i="71"/>
  <c r="N24" i="71"/>
  <c r="N40" i="71"/>
  <c r="N11" i="70"/>
  <c r="N24" i="70"/>
  <c r="N40" i="70"/>
  <c r="N11" i="69"/>
  <c r="N24" i="69"/>
  <c r="N40" i="69"/>
  <c r="N11" i="68"/>
  <c r="N24" i="68"/>
  <c r="N40" i="68"/>
  <c r="N11" i="67"/>
  <c r="N24" i="67"/>
  <c r="N40" i="67"/>
  <c r="N11" i="66"/>
  <c r="N24" i="66"/>
  <c r="N40" i="66"/>
  <c r="N11" i="65"/>
  <c r="N24" i="65"/>
  <c r="N40" i="65"/>
  <c r="N11" i="50"/>
  <c r="N24" i="50"/>
  <c r="N40" i="50"/>
  <c r="I7" i="2"/>
  <c r="I8" i="2"/>
  <c r="I9" i="2"/>
  <c r="I10" i="2"/>
  <c r="I7" i="3"/>
  <c r="I8" i="3"/>
  <c r="I9" i="3"/>
  <c r="I10" i="3"/>
  <c r="I7" i="51"/>
  <c r="I8" i="51"/>
  <c r="I9" i="51"/>
  <c r="I10" i="51"/>
  <c r="I7" i="41"/>
  <c r="I8" i="41"/>
  <c r="I9" i="41"/>
  <c r="I10" i="41"/>
  <c r="I7" i="42"/>
  <c r="I8" i="42"/>
  <c r="I9" i="42"/>
  <c r="I10" i="42"/>
  <c r="I7" i="43"/>
  <c r="I8" i="43"/>
  <c r="I9" i="43"/>
  <c r="I10" i="43"/>
  <c r="I7" i="44"/>
  <c r="I8" i="44"/>
  <c r="I9" i="44"/>
  <c r="I10" i="44"/>
  <c r="I7" i="52"/>
  <c r="I8" i="52"/>
  <c r="I9" i="52"/>
  <c r="I10" i="52"/>
  <c r="I7" i="53"/>
  <c r="I8" i="53"/>
  <c r="I9" i="53"/>
  <c r="I10" i="53"/>
  <c r="I7" i="54"/>
  <c r="I8" i="54"/>
  <c r="I9" i="54"/>
  <c r="I10" i="54"/>
  <c r="I7" i="45"/>
  <c r="I8" i="45"/>
  <c r="I9" i="45"/>
  <c r="I10" i="45"/>
  <c r="I7" i="46"/>
  <c r="I8" i="46"/>
  <c r="I9" i="46"/>
  <c r="I10" i="46"/>
  <c r="I7" i="47"/>
  <c r="I8" i="47"/>
  <c r="I9" i="47"/>
  <c r="I10" i="47"/>
  <c r="I7" i="48"/>
  <c r="I8" i="48"/>
  <c r="I9" i="48"/>
  <c r="I10" i="48"/>
  <c r="I7" i="49"/>
  <c r="I8" i="49"/>
  <c r="I9" i="49"/>
  <c r="I10" i="49"/>
  <c r="I7" i="64"/>
  <c r="I8" i="64"/>
  <c r="I9" i="64"/>
  <c r="I10" i="64"/>
  <c r="I7" i="63"/>
  <c r="I8" i="63"/>
  <c r="I9" i="63"/>
  <c r="I10" i="63"/>
  <c r="I7" i="62"/>
  <c r="I8" i="62"/>
  <c r="I9" i="62"/>
  <c r="I10" i="62"/>
  <c r="I7" i="61"/>
  <c r="I8" i="61"/>
  <c r="I9" i="61"/>
  <c r="I10" i="61"/>
  <c r="I7" i="60"/>
  <c r="I8" i="60"/>
  <c r="I9" i="60"/>
  <c r="I10" i="60"/>
  <c r="I7" i="59"/>
  <c r="I8" i="59"/>
  <c r="I9" i="59"/>
  <c r="I10" i="59"/>
  <c r="I7" i="58"/>
  <c r="I8" i="58"/>
  <c r="I9" i="58"/>
  <c r="I10" i="58"/>
  <c r="I7" i="57"/>
  <c r="I8" i="57"/>
  <c r="I9" i="57"/>
  <c r="I10" i="57"/>
  <c r="I7" i="56"/>
  <c r="I8" i="56"/>
  <c r="I9" i="56"/>
  <c r="I10" i="56"/>
  <c r="I7" i="55"/>
  <c r="I8" i="55"/>
  <c r="I9" i="55"/>
  <c r="I10" i="55"/>
  <c r="I7" i="87"/>
  <c r="I8" i="87"/>
  <c r="I9" i="87"/>
  <c r="I10" i="87"/>
  <c r="I7" i="86"/>
  <c r="I8" i="86"/>
  <c r="I9" i="86"/>
  <c r="I10" i="86"/>
  <c r="I7" i="85"/>
  <c r="I8" i="85"/>
  <c r="I9" i="85"/>
  <c r="I10" i="85"/>
  <c r="I7" i="84"/>
  <c r="I8" i="84"/>
  <c r="I9" i="84"/>
  <c r="I10" i="84"/>
  <c r="I7" i="83"/>
  <c r="I8" i="83"/>
  <c r="I9" i="83"/>
  <c r="I10" i="83"/>
  <c r="I7" i="82"/>
  <c r="I8" i="82"/>
  <c r="I9" i="82"/>
  <c r="I10" i="82"/>
  <c r="I7" i="81"/>
  <c r="I8" i="81"/>
  <c r="I9" i="81"/>
  <c r="I10" i="81"/>
  <c r="I7" i="80"/>
  <c r="I8" i="80"/>
  <c r="I9" i="80"/>
  <c r="I10" i="80"/>
  <c r="I7" i="79"/>
  <c r="I8" i="79"/>
  <c r="I9" i="79"/>
  <c r="I10" i="79"/>
  <c r="I7" i="78"/>
  <c r="I8" i="78"/>
  <c r="I9" i="78"/>
  <c r="I10" i="78"/>
  <c r="I7" i="77"/>
  <c r="I8" i="77"/>
  <c r="I9" i="77"/>
  <c r="I10" i="77"/>
  <c r="I7" i="76"/>
  <c r="I8" i="76"/>
  <c r="I9" i="76"/>
  <c r="I10" i="76"/>
  <c r="I7" i="75"/>
  <c r="I8" i="75"/>
  <c r="I9" i="75"/>
  <c r="I10" i="75"/>
  <c r="I7" i="74"/>
  <c r="I8" i="74"/>
  <c r="I9" i="74"/>
  <c r="I10" i="74"/>
  <c r="I7" i="73"/>
  <c r="I8" i="73"/>
  <c r="I9" i="73"/>
  <c r="I10" i="73"/>
  <c r="I7" i="72"/>
  <c r="I8" i="72"/>
  <c r="I9" i="72"/>
  <c r="I10" i="72"/>
  <c r="I7" i="71"/>
  <c r="I8" i="71"/>
  <c r="I9" i="71"/>
  <c r="I10" i="71"/>
  <c r="I7" i="70"/>
  <c r="I8" i="70"/>
  <c r="I9" i="70"/>
  <c r="I10" i="70"/>
  <c r="I7" i="69"/>
  <c r="I8" i="69"/>
  <c r="I9" i="69"/>
  <c r="I10" i="69"/>
  <c r="I7" i="68"/>
  <c r="I8" i="68"/>
  <c r="I9" i="68"/>
  <c r="I10" i="68"/>
  <c r="I7" i="67"/>
  <c r="I8" i="67"/>
  <c r="I9" i="67"/>
  <c r="I10" i="67"/>
  <c r="I7" i="66"/>
  <c r="I8" i="66"/>
  <c r="I9" i="66"/>
  <c r="I10" i="66"/>
  <c r="I7" i="65"/>
  <c r="I8" i="65"/>
  <c r="I9" i="65"/>
  <c r="I10" i="65"/>
  <c r="I7" i="50"/>
  <c r="I8" i="50"/>
  <c r="I9" i="50"/>
  <c r="I10" i="50"/>
  <c r="I18" i="2"/>
  <c r="I19" i="2"/>
  <c r="I20" i="2"/>
  <c r="I21" i="2"/>
  <c r="I22" i="2"/>
  <c r="I23" i="2"/>
  <c r="I18" i="3"/>
  <c r="I19" i="3"/>
  <c r="I20" i="3"/>
  <c r="I21" i="3"/>
  <c r="I22" i="3"/>
  <c r="I23" i="3"/>
  <c r="I18" i="51"/>
  <c r="I19" i="51"/>
  <c r="I20" i="51"/>
  <c r="I21" i="51"/>
  <c r="I22" i="51"/>
  <c r="I23" i="51"/>
  <c r="I18" i="41"/>
  <c r="I19" i="41"/>
  <c r="I20" i="41"/>
  <c r="I21" i="41"/>
  <c r="I22" i="41"/>
  <c r="I23" i="41"/>
  <c r="I18" i="42"/>
  <c r="I19" i="42"/>
  <c r="I20" i="42"/>
  <c r="I21" i="42"/>
  <c r="I22" i="42"/>
  <c r="I23" i="42"/>
  <c r="I18" i="43"/>
  <c r="I19" i="43"/>
  <c r="I20" i="43"/>
  <c r="I21" i="43"/>
  <c r="I22" i="43"/>
  <c r="I23" i="43"/>
  <c r="I18" i="44"/>
  <c r="I19" i="44"/>
  <c r="I20" i="44"/>
  <c r="I21" i="44"/>
  <c r="I22" i="44"/>
  <c r="I23" i="44"/>
  <c r="I18" i="52"/>
  <c r="I19" i="52"/>
  <c r="I20" i="52"/>
  <c r="I21" i="52"/>
  <c r="I22" i="52"/>
  <c r="I23" i="52"/>
  <c r="I18" i="53"/>
  <c r="I19" i="53"/>
  <c r="I20" i="53"/>
  <c r="I21" i="53"/>
  <c r="I22" i="53"/>
  <c r="I23" i="53"/>
  <c r="I18" i="54"/>
  <c r="I19" i="54"/>
  <c r="I20" i="54"/>
  <c r="I21" i="54"/>
  <c r="I22" i="54"/>
  <c r="I23" i="54"/>
  <c r="I18" i="45"/>
  <c r="I19" i="45"/>
  <c r="I20" i="45"/>
  <c r="I21" i="45"/>
  <c r="I22" i="45"/>
  <c r="I23" i="45"/>
  <c r="I19" i="46"/>
  <c r="I20" i="46"/>
  <c r="I21" i="46"/>
  <c r="I22" i="46"/>
  <c r="I23" i="46"/>
  <c r="I18" i="47"/>
  <c r="I19" i="47"/>
  <c r="I20" i="47"/>
  <c r="I21" i="47"/>
  <c r="I22" i="47"/>
  <c r="I23" i="47"/>
  <c r="I18" i="48"/>
  <c r="I19" i="48"/>
  <c r="I20" i="48"/>
  <c r="I21" i="48"/>
  <c r="I22" i="48"/>
  <c r="I23" i="48"/>
  <c r="I18" i="49"/>
  <c r="I19" i="49"/>
  <c r="I20" i="49"/>
  <c r="I21" i="49"/>
  <c r="I22" i="49"/>
  <c r="I23" i="49"/>
  <c r="I18" i="64"/>
  <c r="I19" i="64"/>
  <c r="I20" i="64"/>
  <c r="I21" i="64"/>
  <c r="I22" i="64"/>
  <c r="I23" i="64"/>
  <c r="I18" i="63"/>
  <c r="I19" i="63"/>
  <c r="I20" i="63"/>
  <c r="I21" i="63"/>
  <c r="I22" i="63"/>
  <c r="I23" i="63"/>
  <c r="I18" i="62"/>
  <c r="I19" i="62"/>
  <c r="I20" i="62"/>
  <c r="I21" i="62"/>
  <c r="I22" i="62"/>
  <c r="I23" i="62"/>
  <c r="I18" i="61"/>
  <c r="I19" i="61"/>
  <c r="I20" i="61"/>
  <c r="I21" i="61"/>
  <c r="I22" i="61"/>
  <c r="I23" i="61"/>
  <c r="I18" i="60"/>
  <c r="I19" i="60"/>
  <c r="I20" i="60"/>
  <c r="I21" i="60"/>
  <c r="I22" i="60"/>
  <c r="I23" i="60"/>
  <c r="I18" i="59"/>
  <c r="I19" i="59"/>
  <c r="I20" i="59"/>
  <c r="I21" i="59"/>
  <c r="I22" i="59"/>
  <c r="I23" i="59"/>
  <c r="I18" i="58"/>
  <c r="I19" i="58"/>
  <c r="I20" i="58"/>
  <c r="I21" i="58"/>
  <c r="I22" i="58"/>
  <c r="I23" i="58"/>
  <c r="I18" i="57"/>
  <c r="I19" i="57"/>
  <c r="I20" i="57"/>
  <c r="I21" i="57"/>
  <c r="I22" i="57"/>
  <c r="I23" i="57"/>
  <c r="I18" i="56"/>
  <c r="I19" i="56"/>
  <c r="I20" i="56"/>
  <c r="I21" i="56"/>
  <c r="I22" i="56"/>
  <c r="I23" i="56"/>
  <c r="I18" i="55"/>
  <c r="I19" i="55"/>
  <c r="I20" i="55"/>
  <c r="I21" i="55"/>
  <c r="I22" i="55"/>
  <c r="I23" i="55"/>
  <c r="I18" i="87"/>
  <c r="I19" i="87"/>
  <c r="I20" i="87"/>
  <c r="I21" i="87"/>
  <c r="I22" i="87"/>
  <c r="I23" i="87"/>
  <c r="I18" i="86"/>
  <c r="I19" i="86"/>
  <c r="I20" i="86"/>
  <c r="I21" i="86"/>
  <c r="I22" i="86"/>
  <c r="I23" i="86"/>
  <c r="I18" i="85"/>
  <c r="I19" i="85"/>
  <c r="I20" i="85"/>
  <c r="I21" i="85"/>
  <c r="I22" i="85"/>
  <c r="I23" i="85"/>
  <c r="I18" i="84"/>
  <c r="I19" i="84"/>
  <c r="I20" i="84"/>
  <c r="I21" i="84"/>
  <c r="I22" i="84"/>
  <c r="I23" i="84"/>
  <c r="I18" i="83"/>
  <c r="I19" i="83"/>
  <c r="I20" i="83"/>
  <c r="I21" i="83"/>
  <c r="I22" i="83"/>
  <c r="I23" i="83"/>
  <c r="I18" i="82"/>
  <c r="I19" i="82"/>
  <c r="I20" i="82"/>
  <c r="I21" i="82"/>
  <c r="I22" i="82"/>
  <c r="I23" i="82"/>
  <c r="I18" i="81"/>
  <c r="I19" i="81"/>
  <c r="I20" i="81"/>
  <c r="I21" i="81"/>
  <c r="I22" i="81"/>
  <c r="I23" i="81"/>
  <c r="I18" i="80"/>
  <c r="I19" i="80"/>
  <c r="I20" i="80"/>
  <c r="I21" i="80"/>
  <c r="I22" i="80"/>
  <c r="I23" i="80"/>
  <c r="I18" i="79"/>
  <c r="I19" i="79"/>
  <c r="I20" i="79"/>
  <c r="I21" i="79"/>
  <c r="I22" i="79"/>
  <c r="I23" i="79"/>
  <c r="I18" i="78"/>
  <c r="I19" i="78"/>
  <c r="I20" i="78"/>
  <c r="I21" i="78"/>
  <c r="I22" i="78"/>
  <c r="I23" i="78"/>
  <c r="I18" i="77"/>
  <c r="I19" i="77"/>
  <c r="I20" i="77"/>
  <c r="I21" i="77"/>
  <c r="I22" i="77"/>
  <c r="I23" i="77"/>
  <c r="I18" i="76"/>
  <c r="I19" i="76"/>
  <c r="I20" i="76"/>
  <c r="I21" i="76"/>
  <c r="I22" i="76"/>
  <c r="I23" i="76"/>
  <c r="I18" i="75"/>
  <c r="I19" i="75"/>
  <c r="I20" i="75"/>
  <c r="I21" i="75"/>
  <c r="I22" i="75"/>
  <c r="I23" i="75"/>
  <c r="I18" i="74"/>
  <c r="I19" i="74"/>
  <c r="I20" i="74"/>
  <c r="I21" i="74"/>
  <c r="I22" i="74"/>
  <c r="I23" i="74"/>
  <c r="I18" i="73"/>
  <c r="I19" i="73"/>
  <c r="I20" i="73"/>
  <c r="I21" i="73"/>
  <c r="I22" i="73"/>
  <c r="I23" i="73"/>
  <c r="I18" i="72"/>
  <c r="I19" i="72"/>
  <c r="I20" i="72"/>
  <c r="I21" i="72"/>
  <c r="I22" i="72"/>
  <c r="I23" i="72"/>
  <c r="I18" i="71"/>
  <c r="I19" i="71"/>
  <c r="I20" i="71"/>
  <c r="I21" i="71"/>
  <c r="I22" i="71"/>
  <c r="I23" i="71"/>
  <c r="I18" i="70"/>
  <c r="I19" i="70"/>
  <c r="I20" i="70"/>
  <c r="I21" i="70"/>
  <c r="I22" i="70"/>
  <c r="I23" i="70"/>
  <c r="I18" i="69"/>
  <c r="I19" i="69"/>
  <c r="I20" i="69"/>
  <c r="I21" i="69"/>
  <c r="I22" i="69"/>
  <c r="I23" i="69"/>
  <c r="I18" i="68"/>
  <c r="I19" i="68"/>
  <c r="I20" i="68"/>
  <c r="I21" i="68"/>
  <c r="I22" i="68"/>
  <c r="I23" i="68"/>
  <c r="I18" i="67"/>
  <c r="I19" i="67"/>
  <c r="I20" i="67"/>
  <c r="I21" i="67"/>
  <c r="I22" i="67"/>
  <c r="I23" i="67"/>
  <c r="I18" i="66"/>
  <c r="I19" i="66"/>
  <c r="I20" i="66"/>
  <c r="I21" i="66"/>
  <c r="I22" i="66"/>
  <c r="I23" i="66"/>
  <c r="I18" i="65"/>
  <c r="I19" i="65"/>
  <c r="I20" i="65"/>
  <c r="I21" i="65"/>
  <c r="I22" i="65"/>
  <c r="I23" i="65"/>
  <c r="I18" i="50"/>
  <c r="I19" i="50"/>
  <c r="I20" i="50"/>
  <c r="I21" i="50"/>
  <c r="I22" i="50"/>
  <c r="I23" i="50"/>
  <c r="I32" i="2"/>
  <c r="I32" i="3"/>
  <c r="I32" i="51"/>
  <c r="I32" i="41"/>
  <c r="I32" i="42"/>
  <c r="I32" i="43"/>
  <c r="I32" i="44"/>
  <c r="I32" i="52"/>
  <c r="I32" i="53"/>
  <c r="I32" i="54"/>
  <c r="I32" i="45"/>
  <c r="I32" i="46"/>
  <c r="I32" i="47"/>
  <c r="I32" i="48"/>
  <c r="I32" i="49"/>
  <c r="I32" i="64"/>
  <c r="I32" i="63"/>
  <c r="I32" i="62"/>
  <c r="I32" i="61"/>
  <c r="I32" i="60"/>
  <c r="I32" i="59"/>
  <c r="I32" i="58"/>
  <c r="I32" i="57"/>
  <c r="I32" i="56"/>
  <c r="I32" i="55"/>
  <c r="I32" i="87"/>
  <c r="I32" i="86"/>
  <c r="I32" i="85"/>
  <c r="I32" i="84"/>
  <c r="I32" i="83"/>
  <c r="I32" i="82"/>
  <c r="I32" i="81"/>
  <c r="I32" i="80"/>
  <c r="I32" i="79"/>
  <c r="I32" i="78"/>
  <c r="I32" i="77"/>
  <c r="I32" i="76"/>
  <c r="I32" i="75"/>
  <c r="I32" i="74"/>
  <c r="I32" i="73"/>
  <c r="I32" i="72"/>
  <c r="I32" i="71"/>
  <c r="I32" i="70"/>
  <c r="I32" i="69"/>
  <c r="I32" i="68"/>
  <c r="I32" i="67"/>
  <c r="I32" i="66"/>
  <c r="I32" i="65"/>
  <c r="I32" i="50"/>
  <c r="I33" i="2"/>
  <c r="I33" i="3"/>
  <c r="I33" i="51"/>
  <c r="I33" i="41"/>
  <c r="I33" i="42"/>
  <c r="I33" i="43"/>
  <c r="I33" i="44"/>
  <c r="I33" i="52"/>
  <c r="I33" i="53"/>
  <c r="I33" i="54"/>
  <c r="I33" i="45"/>
  <c r="I33" i="47"/>
  <c r="I33" i="48"/>
  <c r="I33" i="49"/>
  <c r="I33" i="64"/>
  <c r="I33" i="63"/>
  <c r="I33" i="62"/>
  <c r="I33" i="61"/>
  <c r="I33" i="60"/>
  <c r="I33" i="59"/>
  <c r="I33" i="58"/>
  <c r="I33" i="57"/>
  <c r="I33" i="56"/>
  <c r="I33" i="55"/>
  <c r="I33" i="87"/>
  <c r="I33" i="86"/>
  <c r="I33" i="85"/>
  <c r="I33" i="84"/>
  <c r="I33" i="83"/>
  <c r="I33" i="82"/>
  <c r="I33" i="81"/>
  <c r="I33" i="80"/>
  <c r="I33" i="79"/>
  <c r="I33" i="78"/>
  <c r="I33" i="77"/>
  <c r="I33" i="76"/>
  <c r="I33" i="75"/>
  <c r="I33" i="74"/>
  <c r="I33" i="73"/>
  <c r="I33" i="72"/>
  <c r="I33" i="71"/>
  <c r="I33" i="70"/>
  <c r="I33" i="69"/>
  <c r="I33" i="68"/>
  <c r="I33" i="67"/>
  <c r="I33" i="66"/>
  <c r="I33" i="65"/>
  <c r="I33" i="50"/>
  <c r="I34" i="2"/>
  <c r="I34" i="3"/>
  <c r="I34" i="51"/>
  <c r="I34" i="41"/>
  <c r="I34" i="42"/>
  <c r="I34" i="43"/>
  <c r="I34" i="44"/>
  <c r="I34" i="52"/>
  <c r="I34" i="53"/>
  <c r="I34" i="54"/>
  <c r="I34" i="45"/>
  <c r="I34" i="46"/>
  <c r="I34" i="47"/>
  <c r="I34" i="48"/>
  <c r="I34" i="49"/>
  <c r="I34" i="64"/>
  <c r="I34" i="63"/>
  <c r="I34" i="62"/>
  <c r="I34" i="61"/>
  <c r="I34" i="60"/>
  <c r="I34" i="59"/>
  <c r="I34" i="58"/>
  <c r="I34" i="57"/>
  <c r="I34" i="56"/>
  <c r="I34" i="55"/>
  <c r="I34" i="87"/>
  <c r="I34" i="86"/>
  <c r="I34" i="85"/>
  <c r="I34" i="84"/>
  <c r="I34" i="83"/>
  <c r="I34" i="82"/>
  <c r="I34" i="81"/>
  <c r="I34" i="80"/>
  <c r="I34" i="79"/>
  <c r="I34" i="78"/>
  <c r="I34" i="77"/>
  <c r="I34" i="76"/>
  <c r="I34" i="75"/>
  <c r="I34" i="74"/>
  <c r="I34" i="73"/>
  <c r="I34" i="72"/>
  <c r="I34" i="71"/>
  <c r="I34" i="70"/>
  <c r="I34" i="69"/>
  <c r="I34" i="68"/>
  <c r="I34" i="67"/>
  <c r="I34" i="66"/>
  <c r="I34" i="65"/>
  <c r="I34" i="50"/>
  <c r="I36" i="2"/>
  <c r="I36" i="3"/>
  <c r="I36" i="51"/>
  <c r="I36" i="41"/>
  <c r="I36" i="42"/>
  <c r="I36" i="43"/>
  <c r="I36" i="44"/>
  <c r="I36" i="52"/>
  <c r="I36" i="53"/>
  <c r="I36" i="54"/>
  <c r="I36" i="45"/>
  <c r="I36" i="46"/>
  <c r="I36" i="47"/>
  <c r="I36" i="48"/>
  <c r="I36" i="49"/>
  <c r="I36" i="64"/>
  <c r="I36" i="63"/>
  <c r="I36" i="62"/>
  <c r="I36" i="61"/>
  <c r="I36" i="60"/>
  <c r="I36" i="59"/>
  <c r="I36" i="58"/>
  <c r="I36" i="57"/>
  <c r="I36" i="56"/>
  <c r="I36" i="55"/>
  <c r="I36" i="87"/>
  <c r="I36" i="86"/>
  <c r="I36" i="85"/>
  <c r="I36" i="84"/>
  <c r="I36" i="83"/>
  <c r="I36" i="82"/>
  <c r="I36" i="81"/>
  <c r="I36" i="80"/>
  <c r="I36" i="79"/>
  <c r="I36" i="78"/>
  <c r="I36" i="77"/>
  <c r="I36" i="76"/>
  <c r="I36" i="75"/>
  <c r="I36" i="74"/>
  <c r="I36" i="73"/>
  <c r="I36" i="72"/>
  <c r="I36" i="71"/>
  <c r="I36" i="70"/>
  <c r="I36" i="69"/>
  <c r="I36" i="68"/>
  <c r="I36" i="67"/>
  <c r="I36" i="66"/>
  <c r="I36" i="65"/>
  <c r="I36" i="50"/>
  <c r="I37" i="2"/>
  <c r="I37" i="3"/>
  <c r="I37" i="51"/>
  <c r="I37" i="41"/>
  <c r="I37" i="42"/>
  <c r="I37" i="43"/>
  <c r="I37" i="44"/>
  <c r="I37" i="52"/>
  <c r="I37" i="53"/>
  <c r="I37" i="54"/>
  <c r="I37" i="45"/>
  <c r="I37" i="47"/>
  <c r="I37" i="48"/>
  <c r="I37" i="49"/>
  <c r="I37" i="64"/>
  <c r="I37" i="63"/>
  <c r="I37" i="62"/>
  <c r="I37" i="61"/>
  <c r="I37" i="60"/>
  <c r="I37" i="59"/>
  <c r="I37" i="58"/>
  <c r="I37" i="57"/>
  <c r="I37" i="56"/>
  <c r="I37" i="55"/>
  <c r="I37" i="87"/>
  <c r="I37" i="86"/>
  <c r="I37" i="85"/>
  <c r="I37" i="84"/>
  <c r="I37" i="83"/>
  <c r="I37" i="82"/>
  <c r="I37" i="81"/>
  <c r="I37" i="80"/>
  <c r="I37" i="79"/>
  <c r="I37" i="78"/>
  <c r="I37" i="77"/>
  <c r="I37" i="76"/>
  <c r="I37" i="75"/>
  <c r="I37" i="74"/>
  <c r="I37" i="73"/>
  <c r="I37" i="72"/>
  <c r="I37" i="71"/>
  <c r="I37" i="70"/>
  <c r="I37" i="69"/>
  <c r="I37" i="68"/>
  <c r="I37" i="67"/>
  <c r="I37" i="66"/>
  <c r="I37" i="65"/>
  <c r="I37" i="50"/>
  <c r="I38" i="2"/>
  <c r="I38" i="3"/>
  <c r="I38" i="51"/>
  <c r="I38" i="41"/>
  <c r="I38" i="42"/>
  <c r="I38" i="43"/>
  <c r="I38" i="44"/>
  <c r="I38" i="52"/>
  <c r="I38" i="53"/>
  <c r="I38" i="54"/>
  <c r="I38" i="45"/>
  <c r="I38" i="47"/>
  <c r="I38" i="48"/>
  <c r="I38" i="49"/>
  <c r="I38" i="64"/>
  <c r="I38" i="63"/>
  <c r="I38" i="62"/>
  <c r="I38" i="61"/>
  <c r="I38" i="60"/>
  <c r="I38" i="59"/>
  <c r="I38" i="58"/>
  <c r="I38" i="57"/>
  <c r="I38" i="56"/>
  <c r="I38" i="55"/>
  <c r="I38" i="87"/>
  <c r="I38" i="86"/>
  <c r="I38" i="85"/>
  <c r="I38" i="84"/>
  <c r="I38" i="83"/>
  <c r="I38" i="82"/>
  <c r="I38" i="81"/>
  <c r="I38" i="80"/>
  <c r="I38" i="79"/>
  <c r="I38" i="78"/>
  <c r="I38" i="77"/>
  <c r="I38" i="76"/>
  <c r="I38" i="75"/>
  <c r="I38" i="74"/>
  <c r="I38" i="73"/>
  <c r="I38" i="72"/>
  <c r="I38" i="71"/>
  <c r="I38" i="70"/>
  <c r="I38" i="69"/>
  <c r="I38" i="68"/>
  <c r="I38" i="67"/>
  <c r="I38" i="66"/>
  <c r="I38" i="65"/>
  <c r="I38" i="50"/>
  <c r="I39" i="2"/>
  <c r="I39" i="3"/>
  <c r="I39" i="51"/>
  <c r="I39" i="41"/>
  <c r="I39" i="42"/>
  <c r="I39" i="43"/>
  <c r="I39" i="44"/>
  <c r="I39" i="52"/>
  <c r="I39" i="53"/>
  <c r="I39" i="54"/>
  <c r="I39" i="45"/>
  <c r="I39" i="46"/>
  <c r="I39" i="47"/>
  <c r="I39" i="48"/>
  <c r="I39" i="49"/>
  <c r="I39" i="64"/>
  <c r="I39" i="63"/>
  <c r="I39" i="62"/>
  <c r="I39" i="61"/>
  <c r="I39" i="60"/>
  <c r="I39" i="59"/>
  <c r="I39" i="58"/>
  <c r="I39" i="57"/>
  <c r="I39" i="56"/>
  <c r="I39" i="55"/>
  <c r="I39" i="87"/>
  <c r="I39" i="86"/>
  <c r="I39" i="85"/>
  <c r="I39" i="84"/>
  <c r="I39" i="83"/>
  <c r="I39" i="82"/>
  <c r="I39" i="81"/>
  <c r="I39" i="80"/>
  <c r="I39" i="79"/>
  <c r="I39" i="78"/>
  <c r="I39" i="77"/>
  <c r="I39" i="76"/>
  <c r="I39" i="75"/>
  <c r="I39" i="74"/>
  <c r="I39" i="73"/>
  <c r="I39" i="72"/>
  <c r="I39" i="71"/>
  <c r="I39" i="70"/>
  <c r="I39" i="69"/>
  <c r="I39" i="68"/>
  <c r="I39" i="67"/>
  <c r="I39" i="66"/>
  <c r="I39" i="65"/>
  <c r="I39" i="50"/>
  <c r="F7" i="2"/>
  <c r="F8" i="2"/>
  <c r="F9" i="2"/>
  <c r="F10" i="2"/>
  <c r="F7" i="3"/>
  <c r="F8" i="3"/>
  <c r="F9" i="3"/>
  <c r="F10" i="3"/>
  <c r="F7" i="51"/>
  <c r="F8" i="51"/>
  <c r="F9" i="51"/>
  <c r="F10" i="51"/>
  <c r="F7" i="41"/>
  <c r="F8" i="41"/>
  <c r="F9" i="41"/>
  <c r="F10" i="41"/>
  <c r="F7" i="42"/>
  <c r="F8" i="42"/>
  <c r="F9" i="42"/>
  <c r="F10" i="42"/>
  <c r="F7" i="43"/>
  <c r="F8" i="43"/>
  <c r="F9" i="43"/>
  <c r="F10" i="43"/>
  <c r="F7" i="44"/>
  <c r="F8" i="44"/>
  <c r="F9" i="44"/>
  <c r="F10" i="44"/>
  <c r="F7" i="52"/>
  <c r="F8" i="52"/>
  <c r="F9" i="52"/>
  <c r="F10" i="52"/>
  <c r="F7" i="53"/>
  <c r="F8" i="53"/>
  <c r="F9" i="53"/>
  <c r="F10" i="53"/>
  <c r="F7" i="54"/>
  <c r="F8" i="54"/>
  <c r="F9" i="54"/>
  <c r="F10" i="54"/>
  <c r="F7" i="45"/>
  <c r="F8" i="45"/>
  <c r="F9" i="45"/>
  <c r="F10" i="45"/>
  <c r="F7" i="46"/>
  <c r="F8" i="46"/>
  <c r="F9" i="46"/>
  <c r="F10" i="46"/>
  <c r="F7" i="47"/>
  <c r="F8" i="47"/>
  <c r="F9" i="47"/>
  <c r="F10" i="47"/>
  <c r="F7" i="48"/>
  <c r="F8" i="48"/>
  <c r="F9" i="48"/>
  <c r="F10" i="48"/>
  <c r="F7" i="49"/>
  <c r="F8" i="49"/>
  <c r="F9" i="49"/>
  <c r="F10" i="49"/>
  <c r="F7" i="64"/>
  <c r="F8" i="64"/>
  <c r="F9" i="64"/>
  <c r="F10" i="64"/>
  <c r="F7" i="63"/>
  <c r="F8" i="63"/>
  <c r="F9" i="63"/>
  <c r="F10" i="63"/>
  <c r="F7" i="62"/>
  <c r="F8" i="62"/>
  <c r="F9" i="62"/>
  <c r="F10" i="62"/>
  <c r="F7" i="61"/>
  <c r="F8" i="61"/>
  <c r="F9" i="61"/>
  <c r="F10" i="61"/>
  <c r="F7" i="60"/>
  <c r="F8" i="60"/>
  <c r="F9" i="60"/>
  <c r="F10" i="60"/>
  <c r="F7" i="59"/>
  <c r="F8" i="59"/>
  <c r="F9" i="59"/>
  <c r="F10" i="59"/>
  <c r="F7" i="58"/>
  <c r="F8" i="58"/>
  <c r="F9" i="58"/>
  <c r="F10" i="58"/>
  <c r="F7" i="57"/>
  <c r="F8" i="57"/>
  <c r="F9" i="57"/>
  <c r="F10" i="57"/>
  <c r="F7" i="56"/>
  <c r="F8" i="56"/>
  <c r="F9" i="56"/>
  <c r="F10" i="56"/>
  <c r="F7" i="55"/>
  <c r="F8" i="55"/>
  <c r="F9" i="55"/>
  <c r="F10" i="55"/>
  <c r="F7" i="87"/>
  <c r="F8" i="87"/>
  <c r="F9" i="87"/>
  <c r="F10" i="87"/>
  <c r="F7" i="86"/>
  <c r="F8" i="86"/>
  <c r="F9" i="86"/>
  <c r="F10" i="86"/>
  <c r="F7" i="85"/>
  <c r="F8" i="85"/>
  <c r="F9" i="85"/>
  <c r="F10" i="85"/>
  <c r="F7" i="84"/>
  <c r="F8" i="84"/>
  <c r="F9" i="84"/>
  <c r="F10" i="84"/>
  <c r="F7" i="83"/>
  <c r="F8" i="83"/>
  <c r="F9" i="83"/>
  <c r="F10" i="83"/>
  <c r="F7" i="82"/>
  <c r="F8" i="82"/>
  <c r="F9" i="82"/>
  <c r="F10" i="82"/>
  <c r="F7" i="81"/>
  <c r="F8" i="81"/>
  <c r="F9" i="81"/>
  <c r="F10" i="81"/>
  <c r="F7" i="80"/>
  <c r="F8" i="80"/>
  <c r="F9" i="80"/>
  <c r="F10" i="80"/>
  <c r="F7" i="79"/>
  <c r="F8" i="79"/>
  <c r="F9" i="79"/>
  <c r="F10" i="79"/>
  <c r="F7" i="78"/>
  <c r="F8" i="78"/>
  <c r="F9" i="78"/>
  <c r="F10" i="78"/>
  <c r="F7" i="77"/>
  <c r="F8" i="77"/>
  <c r="F9" i="77"/>
  <c r="F10" i="77"/>
  <c r="F7" i="76"/>
  <c r="F8" i="76"/>
  <c r="F9" i="76"/>
  <c r="F10" i="76"/>
  <c r="F7" i="75"/>
  <c r="F8" i="75"/>
  <c r="F9" i="75"/>
  <c r="F10" i="75"/>
  <c r="F7" i="74"/>
  <c r="F8" i="74"/>
  <c r="F9" i="74"/>
  <c r="F10" i="74"/>
  <c r="F7" i="73"/>
  <c r="F8" i="73"/>
  <c r="F9" i="73"/>
  <c r="F10" i="73"/>
  <c r="F7" i="72"/>
  <c r="F8" i="72"/>
  <c r="F9" i="72"/>
  <c r="F10" i="72"/>
  <c r="F7" i="71"/>
  <c r="F8" i="71"/>
  <c r="F9" i="71"/>
  <c r="F10" i="71"/>
  <c r="F7" i="70"/>
  <c r="F8" i="70"/>
  <c r="F9" i="70"/>
  <c r="F10" i="70"/>
  <c r="F7" i="69"/>
  <c r="F8" i="69"/>
  <c r="F9" i="69"/>
  <c r="F10" i="69"/>
  <c r="F7" i="68"/>
  <c r="F8" i="68"/>
  <c r="F9" i="68"/>
  <c r="F10" i="68"/>
  <c r="F7" i="67"/>
  <c r="F8" i="67"/>
  <c r="F9" i="67"/>
  <c r="F10" i="67"/>
  <c r="F7" i="66"/>
  <c r="F8" i="66"/>
  <c r="F9" i="66"/>
  <c r="F10" i="66"/>
  <c r="F7" i="65"/>
  <c r="F8" i="65"/>
  <c r="F9" i="65"/>
  <c r="F10" i="65"/>
  <c r="F7" i="50"/>
  <c r="F8" i="50"/>
  <c r="F9" i="50"/>
  <c r="F10" i="50"/>
  <c r="F18" i="2"/>
  <c r="F19" i="2"/>
  <c r="F20" i="2"/>
  <c r="F21" i="2"/>
  <c r="F22" i="2"/>
  <c r="F23" i="2"/>
  <c r="F18" i="3"/>
  <c r="F19" i="3"/>
  <c r="F20" i="3"/>
  <c r="F21" i="3"/>
  <c r="F22" i="3"/>
  <c r="F23" i="3"/>
  <c r="F18" i="51"/>
  <c r="F19" i="51"/>
  <c r="F20" i="51"/>
  <c r="F21" i="51"/>
  <c r="F22" i="51"/>
  <c r="F23" i="51"/>
  <c r="F18" i="41"/>
  <c r="F19" i="41"/>
  <c r="F20" i="41"/>
  <c r="F21" i="41"/>
  <c r="F22" i="41"/>
  <c r="F23" i="41"/>
  <c r="F18" i="42"/>
  <c r="F19" i="42"/>
  <c r="F20" i="42"/>
  <c r="F21" i="42"/>
  <c r="F22" i="42"/>
  <c r="F23" i="42"/>
  <c r="F18" i="43"/>
  <c r="F19" i="43"/>
  <c r="F20" i="43"/>
  <c r="F21" i="43"/>
  <c r="F22" i="43"/>
  <c r="F23" i="43"/>
  <c r="F18" i="44"/>
  <c r="F19" i="44"/>
  <c r="F20" i="44"/>
  <c r="F21" i="44"/>
  <c r="F22" i="44"/>
  <c r="F23" i="44"/>
  <c r="F18" i="52"/>
  <c r="F19" i="52"/>
  <c r="F20" i="52"/>
  <c r="F21" i="52"/>
  <c r="F22" i="52"/>
  <c r="F23" i="52"/>
  <c r="F18" i="53"/>
  <c r="F19" i="53"/>
  <c r="F20" i="53"/>
  <c r="F21" i="53"/>
  <c r="F22" i="53"/>
  <c r="F23" i="53"/>
  <c r="F18" i="54"/>
  <c r="F19" i="54"/>
  <c r="F20" i="54"/>
  <c r="F21" i="54"/>
  <c r="F22" i="54"/>
  <c r="F23" i="54"/>
  <c r="F18" i="45"/>
  <c r="F19" i="45"/>
  <c r="F20" i="45"/>
  <c r="F21" i="45"/>
  <c r="F22" i="45"/>
  <c r="F23" i="45"/>
  <c r="F19" i="46"/>
  <c r="F20" i="46"/>
  <c r="F21" i="46"/>
  <c r="F22" i="46"/>
  <c r="F23" i="46"/>
  <c r="F18" i="47"/>
  <c r="F19" i="47"/>
  <c r="F20" i="47"/>
  <c r="F21" i="47"/>
  <c r="F22" i="47"/>
  <c r="F23" i="47"/>
  <c r="F18" i="48"/>
  <c r="F19" i="48"/>
  <c r="F20" i="48"/>
  <c r="F21" i="48"/>
  <c r="F22" i="48"/>
  <c r="F23" i="48"/>
  <c r="F18" i="49"/>
  <c r="F19" i="49"/>
  <c r="F20" i="49"/>
  <c r="F21" i="49"/>
  <c r="F22" i="49"/>
  <c r="F23" i="49"/>
  <c r="F18" i="64"/>
  <c r="F19" i="64"/>
  <c r="F20" i="64"/>
  <c r="F21" i="64"/>
  <c r="F22" i="64"/>
  <c r="F23" i="64"/>
  <c r="F18" i="63"/>
  <c r="F19" i="63"/>
  <c r="F20" i="63"/>
  <c r="F21" i="63"/>
  <c r="F22" i="63"/>
  <c r="F23" i="63"/>
  <c r="F18" i="62"/>
  <c r="F19" i="62"/>
  <c r="F20" i="62"/>
  <c r="F21" i="62"/>
  <c r="F22" i="62"/>
  <c r="F23" i="62"/>
  <c r="F18" i="61"/>
  <c r="F19" i="61"/>
  <c r="F20" i="61"/>
  <c r="F21" i="61"/>
  <c r="F22" i="61"/>
  <c r="F23" i="61"/>
  <c r="F18" i="60"/>
  <c r="F19" i="60"/>
  <c r="F20" i="60"/>
  <c r="F21" i="60"/>
  <c r="F22" i="60"/>
  <c r="F23" i="60"/>
  <c r="F18" i="59"/>
  <c r="F19" i="59"/>
  <c r="F20" i="59"/>
  <c r="F21" i="59"/>
  <c r="F22" i="59"/>
  <c r="F23" i="59"/>
  <c r="F18" i="58"/>
  <c r="F19" i="58"/>
  <c r="F20" i="58"/>
  <c r="F21" i="58"/>
  <c r="F22" i="58"/>
  <c r="F23" i="58"/>
  <c r="F18" i="57"/>
  <c r="F19" i="57"/>
  <c r="F20" i="57"/>
  <c r="F21" i="57"/>
  <c r="F22" i="57"/>
  <c r="F23" i="57"/>
  <c r="F18" i="56"/>
  <c r="F19" i="56"/>
  <c r="F20" i="56"/>
  <c r="F21" i="56"/>
  <c r="F22" i="56"/>
  <c r="F23" i="56"/>
  <c r="F18" i="55"/>
  <c r="F19" i="55"/>
  <c r="F20" i="55"/>
  <c r="F21" i="55"/>
  <c r="F22" i="55"/>
  <c r="F23" i="55"/>
  <c r="F18" i="87"/>
  <c r="F19" i="87"/>
  <c r="F20" i="87"/>
  <c r="F21" i="87"/>
  <c r="F22" i="87"/>
  <c r="F23" i="87"/>
  <c r="F18" i="86"/>
  <c r="F19" i="86"/>
  <c r="F20" i="86"/>
  <c r="F21" i="86"/>
  <c r="F22" i="86"/>
  <c r="F23" i="86"/>
  <c r="F18" i="85"/>
  <c r="F19" i="85"/>
  <c r="F20" i="85"/>
  <c r="F21" i="85"/>
  <c r="F22" i="85"/>
  <c r="F23" i="85"/>
  <c r="F18" i="84"/>
  <c r="F19" i="84"/>
  <c r="F20" i="84"/>
  <c r="F21" i="84"/>
  <c r="F22" i="84"/>
  <c r="F23" i="84"/>
  <c r="F18" i="83"/>
  <c r="F19" i="83"/>
  <c r="F20" i="83"/>
  <c r="F21" i="83"/>
  <c r="F22" i="83"/>
  <c r="F23" i="83"/>
  <c r="F18" i="82"/>
  <c r="F19" i="82"/>
  <c r="F20" i="82"/>
  <c r="F21" i="82"/>
  <c r="F22" i="82"/>
  <c r="F23" i="82"/>
  <c r="F18" i="81"/>
  <c r="F19" i="81"/>
  <c r="F20" i="81"/>
  <c r="F21" i="81"/>
  <c r="F22" i="81"/>
  <c r="F23" i="81"/>
  <c r="F18" i="80"/>
  <c r="F19" i="80"/>
  <c r="F20" i="80"/>
  <c r="F21" i="80"/>
  <c r="F22" i="80"/>
  <c r="F23" i="80"/>
  <c r="F18" i="79"/>
  <c r="F19" i="79"/>
  <c r="F20" i="79"/>
  <c r="F21" i="79"/>
  <c r="F22" i="79"/>
  <c r="F23" i="79"/>
  <c r="F18" i="78"/>
  <c r="F19" i="78"/>
  <c r="F20" i="78"/>
  <c r="F21" i="78"/>
  <c r="F22" i="78"/>
  <c r="F23" i="78"/>
  <c r="F18" i="77"/>
  <c r="F19" i="77"/>
  <c r="F20" i="77"/>
  <c r="F21" i="77"/>
  <c r="F22" i="77"/>
  <c r="F23" i="77"/>
  <c r="F18" i="76"/>
  <c r="F19" i="76"/>
  <c r="F20" i="76"/>
  <c r="F21" i="76"/>
  <c r="F22" i="76"/>
  <c r="F23" i="76"/>
  <c r="F18" i="75"/>
  <c r="F19" i="75"/>
  <c r="F20" i="75"/>
  <c r="F21" i="75"/>
  <c r="F22" i="75"/>
  <c r="F23" i="75"/>
  <c r="F18" i="74"/>
  <c r="F19" i="74"/>
  <c r="F20" i="74"/>
  <c r="F21" i="74"/>
  <c r="F22" i="74"/>
  <c r="F23" i="74"/>
  <c r="F18" i="73"/>
  <c r="F19" i="73"/>
  <c r="F20" i="73"/>
  <c r="F21" i="73"/>
  <c r="F22" i="73"/>
  <c r="F23" i="73"/>
  <c r="F18" i="72"/>
  <c r="F19" i="72"/>
  <c r="F20" i="72"/>
  <c r="F21" i="72"/>
  <c r="F22" i="72"/>
  <c r="F23" i="72"/>
  <c r="F18" i="71"/>
  <c r="F19" i="71"/>
  <c r="F20" i="71"/>
  <c r="F21" i="71"/>
  <c r="F22" i="71"/>
  <c r="F23" i="71"/>
  <c r="F18" i="70"/>
  <c r="F19" i="70"/>
  <c r="F20" i="70"/>
  <c r="F21" i="70"/>
  <c r="F22" i="70"/>
  <c r="F23" i="70"/>
  <c r="F18" i="69"/>
  <c r="F19" i="69"/>
  <c r="F20" i="69"/>
  <c r="F21" i="69"/>
  <c r="F22" i="69"/>
  <c r="F23" i="69"/>
  <c r="F18" i="68"/>
  <c r="F19" i="68"/>
  <c r="F20" i="68"/>
  <c r="F21" i="68"/>
  <c r="F22" i="68"/>
  <c r="F23" i="68"/>
  <c r="F18" i="67"/>
  <c r="F19" i="67"/>
  <c r="F20" i="67"/>
  <c r="F21" i="67"/>
  <c r="F22" i="67"/>
  <c r="F23" i="67"/>
  <c r="F18" i="66"/>
  <c r="F19" i="66"/>
  <c r="F20" i="66"/>
  <c r="F21" i="66"/>
  <c r="F22" i="66"/>
  <c r="F23" i="66"/>
  <c r="F18" i="65"/>
  <c r="F19" i="65"/>
  <c r="F20" i="65"/>
  <c r="F21" i="65"/>
  <c r="F22" i="65"/>
  <c r="F23" i="65"/>
  <c r="F18" i="50"/>
  <c r="F19" i="50"/>
  <c r="F20" i="50"/>
  <c r="F21" i="50"/>
  <c r="F22" i="50"/>
  <c r="F23" i="50"/>
  <c r="F32" i="2"/>
  <c r="F32" i="3"/>
  <c r="F32" i="51"/>
  <c r="F32" i="41"/>
  <c r="F32" i="42"/>
  <c r="F32" i="43"/>
  <c r="F32" i="44"/>
  <c r="F32" i="52"/>
  <c r="F32" i="53"/>
  <c r="F32" i="54"/>
  <c r="F32" i="45"/>
  <c r="F32" i="46"/>
  <c r="F32" i="47"/>
  <c r="F32" i="48"/>
  <c r="F32" i="49"/>
  <c r="F32" i="64"/>
  <c r="F32" i="63"/>
  <c r="F32" i="62"/>
  <c r="F32" i="61"/>
  <c r="F32" i="60"/>
  <c r="F32" i="59"/>
  <c r="F32" i="58"/>
  <c r="F32" i="57"/>
  <c r="F32" i="56"/>
  <c r="F32" i="55"/>
  <c r="F32" i="87"/>
  <c r="F32" i="86"/>
  <c r="F32" i="85"/>
  <c r="F32" i="84"/>
  <c r="F32" i="83"/>
  <c r="F32" i="82"/>
  <c r="F32" i="81"/>
  <c r="F32" i="80"/>
  <c r="F32" i="79"/>
  <c r="F32" i="78"/>
  <c r="F32" i="77"/>
  <c r="F32" i="76"/>
  <c r="F32" i="75"/>
  <c r="F32" i="74"/>
  <c r="F32" i="73"/>
  <c r="F32" i="72"/>
  <c r="F32" i="71"/>
  <c r="F32" i="70"/>
  <c r="F32" i="69"/>
  <c r="F32" i="68"/>
  <c r="F32" i="67"/>
  <c r="F32" i="66"/>
  <c r="F32" i="65"/>
  <c r="F32" i="50"/>
  <c r="F33" i="2"/>
  <c r="F33" i="3"/>
  <c r="F33" i="51"/>
  <c r="F33" i="41"/>
  <c r="F33" i="42"/>
  <c r="F33" i="43"/>
  <c r="F33" i="53"/>
  <c r="F33" i="54"/>
  <c r="F33" i="45"/>
  <c r="F33" i="46"/>
  <c r="F33" i="47"/>
  <c r="F33" i="48"/>
  <c r="F33" i="63"/>
  <c r="F33" i="62"/>
  <c r="F33" i="61"/>
  <c r="F33" i="60"/>
  <c r="F33" i="59"/>
  <c r="F33" i="57"/>
  <c r="F33" i="56"/>
  <c r="F33" i="55"/>
  <c r="F33" i="87"/>
  <c r="F33" i="86"/>
  <c r="F33" i="85"/>
  <c r="F33" i="84"/>
  <c r="F33" i="82"/>
  <c r="F33" i="81"/>
  <c r="F33" i="79"/>
  <c r="F33" i="78"/>
  <c r="F33" i="77"/>
  <c r="F33" i="76"/>
  <c r="F33" i="74"/>
  <c r="F33" i="73"/>
  <c r="F33" i="72"/>
  <c r="F33" i="71"/>
  <c r="F33" i="70"/>
  <c r="F33" i="69"/>
  <c r="F33" i="66"/>
  <c r="F33" i="65"/>
  <c r="F33" i="50"/>
  <c r="F34" i="2"/>
  <c r="F34" i="3"/>
  <c r="F34" i="51"/>
  <c r="F34" i="41"/>
  <c r="F34" i="42"/>
  <c r="F34" i="43"/>
  <c r="F34" i="44"/>
  <c r="F34" i="52"/>
  <c r="F34" i="53"/>
  <c r="F34" i="54"/>
  <c r="F34" i="45"/>
  <c r="F34" i="46"/>
  <c r="F34" i="47"/>
  <c r="F34" i="48"/>
  <c r="F34" i="49"/>
  <c r="F34" i="64"/>
  <c r="F34" i="63"/>
  <c r="F34" i="62"/>
  <c r="F34" i="61"/>
  <c r="F34" i="60"/>
  <c r="F34" i="59"/>
  <c r="F34" i="58"/>
  <c r="F34" i="57"/>
  <c r="F34" i="56"/>
  <c r="F34" i="55"/>
  <c r="F34" i="87"/>
  <c r="F34" i="86"/>
  <c r="F34" i="85"/>
  <c r="F34" i="84"/>
  <c r="F34" i="83"/>
  <c r="F34" i="82"/>
  <c r="F34" i="81"/>
  <c r="F34" i="80"/>
  <c r="F34" i="79"/>
  <c r="F34" i="78"/>
  <c r="F34" i="77"/>
  <c r="F34" i="76"/>
  <c r="F34" i="75"/>
  <c r="F34" i="74"/>
  <c r="F34" i="73"/>
  <c r="F34" i="72"/>
  <c r="F34" i="71"/>
  <c r="F34" i="70"/>
  <c r="F34" i="69"/>
  <c r="F34" i="68"/>
  <c r="F34" i="67"/>
  <c r="F34" i="66"/>
  <c r="F34" i="65"/>
  <c r="F34" i="50"/>
  <c r="F36" i="2"/>
  <c r="F36" i="3"/>
  <c r="F36" i="51"/>
  <c r="F36" i="41"/>
  <c r="F36" i="42"/>
  <c r="F36" i="43"/>
  <c r="F36" i="44"/>
  <c r="F36" i="52"/>
  <c r="F36" i="53"/>
  <c r="F36" i="54"/>
  <c r="F36" i="45"/>
  <c r="F36" i="46"/>
  <c r="F36" i="47"/>
  <c r="F36" i="48"/>
  <c r="F36" i="49"/>
  <c r="F36" i="64"/>
  <c r="F36" i="63"/>
  <c r="F36" i="62"/>
  <c r="F36" i="61"/>
  <c r="F36" i="60"/>
  <c r="F36" i="59"/>
  <c r="F36" i="58"/>
  <c r="F36" i="57"/>
  <c r="F36" i="56"/>
  <c r="F36" i="55"/>
  <c r="F36" i="87"/>
  <c r="F36" i="86"/>
  <c r="F36" i="85"/>
  <c r="F36" i="84"/>
  <c r="F36" i="83"/>
  <c r="F36" i="82"/>
  <c r="F36" i="81"/>
  <c r="F36" i="80"/>
  <c r="F36" i="79"/>
  <c r="F36" i="78"/>
  <c r="F36" i="77"/>
  <c r="F36" i="76"/>
  <c r="F36" i="75"/>
  <c r="F36" i="74"/>
  <c r="F36" i="73"/>
  <c r="F36" i="72"/>
  <c r="F36" i="71"/>
  <c r="F36" i="70"/>
  <c r="F36" i="69"/>
  <c r="F36" i="68"/>
  <c r="F36" i="67"/>
  <c r="F36" i="66"/>
  <c r="F36" i="65"/>
  <c r="F36" i="50"/>
  <c r="F37" i="2"/>
  <c r="F37" i="3"/>
  <c r="F37" i="51"/>
  <c r="F37" i="41"/>
  <c r="F37" i="42"/>
  <c r="F37" i="43"/>
  <c r="F37" i="44"/>
  <c r="F37" i="52"/>
  <c r="F37" i="53"/>
  <c r="F37" i="54"/>
  <c r="F37" i="45"/>
  <c r="F37" i="47"/>
  <c r="F37" i="48"/>
  <c r="F37" i="49"/>
  <c r="F37" i="64"/>
  <c r="F37" i="63"/>
  <c r="F37" i="62"/>
  <c r="F37" i="61"/>
  <c r="F37" i="60"/>
  <c r="F37" i="59"/>
  <c r="F37" i="58"/>
  <c r="F37" i="57"/>
  <c r="F37" i="56"/>
  <c r="F37" i="55"/>
  <c r="F37" i="87"/>
  <c r="F37" i="86"/>
  <c r="F37" i="85"/>
  <c r="F37" i="84"/>
  <c r="F37" i="83"/>
  <c r="F37" i="82"/>
  <c r="F37" i="81"/>
  <c r="F37" i="80"/>
  <c r="F37" i="79"/>
  <c r="F37" i="78"/>
  <c r="F37" i="77"/>
  <c r="F37" i="76"/>
  <c r="F37" i="75"/>
  <c r="F37" i="74"/>
  <c r="F37" i="73"/>
  <c r="F37" i="72"/>
  <c r="F37" i="71"/>
  <c r="F37" i="70"/>
  <c r="F37" i="69"/>
  <c r="F37" i="68"/>
  <c r="F37" i="67"/>
  <c r="F37" i="66"/>
  <c r="F37" i="65"/>
  <c r="F37" i="50"/>
  <c r="F38" i="2"/>
  <c r="F38" i="3"/>
  <c r="F38" i="51"/>
  <c r="F38" i="41"/>
  <c r="F38" i="42"/>
  <c r="F38" i="43"/>
  <c r="F38" i="44"/>
  <c r="F38" i="52"/>
  <c r="F38" i="53"/>
  <c r="F38" i="54"/>
  <c r="F38" i="45"/>
  <c r="F38" i="47"/>
  <c r="F38" i="48"/>
  <c r="F38" i="49"/>
  <c r="F38" i="64"/>
  <c r="F38" i="63"/>
  <c r="F38" i="62"/>
  <c r="F38" i="61"/>
  <c r="F38" i="60"/>
  <c r="F38" i="59"/>
  <c r="F38" i="58"/>
  <c r="F38" i="57"/>
  <c r="F38" i="56"/>
  <c r="F38" i="55"/>
  <c r="F38" i="87"/>
  <c r="F38" i="86"/>
  <c r="F38" i="85"/>
  <c r="F38" i="84"/>
  <c r="F38" i="83"/>
  <c r="F38" i="82"/>
  <c r="F38" i="81"/>
  <c r="F38" i="80"/>
  <c r="F38" i="79"/>
  <c r="F38" i="78"/>
  <c r="F38" i="77"/>
  <c r="F38" i="76"/>
  <c r="F38" i="75"/>
  <c r="F38" i="74"/>
  <c r="F38" i="73"/>
  <c r="F38" i="72"/>
  <c r="F38" i="71"/>
  <c r="F38" i="70"/>
  <c r="F38" i="69"/>
  <c r="F38" i="68"/>
  <c r="F38" i="67"/>
  <c r="F38" i="66"/>
  <c r="F38" i="65"/>
  <c r="F38" i="50"/>
  <c r="F39" i="2"/>
  <c r="F39" i="3"/>
  <c r="F39" i="51"/>
  <c r="F39" i="41"/>
  <c r="F39" i="42"/>
  <c r="F39" i="43"/>
  <c r="F39" i="44"/>
  <c r="F39" i="52"/>
  <c r="F39" i="53"/>
  <c r="F39" i="54"/>
  <c r="F39" i="45"/>
  <c r="F39" i="46"/>
  <c r="F39" i="47"/>
  <c r="F39" i="48"/>
  <c r="F39" i="49"/>
  <c r="F39" i="64"/>
  <c r="F39" i="63"/>
  <c r="F39" i="62"/>
  <c r="F39" i="61"/>
  <c r="F39" i="60"/>
  <c r="F39" i="59"/>
  <c r="F39" i="58"/>
  <c r="F39" i="57"/>
  <c r="F39" i="56"/>
  <c r="F39" i="55"/>
  <c r="F39" i="87"/>
  <c r="F39" i="86"/>
  <c r="F39" i="85"/>
  <c r="F39" i="84"/>
  <c r="F39" i="83"/>
  <c r="F39" i="82"/>
  <c r="F39" i="81"/>
  <c r="F39" i="80"/>
  <c r="F39" i="79"/>
  <c r="F39" i="78"/>
  <c r="F39" i="77"/>
  <c r="F39" i="76"/>
  <c r="F39" i="75"/>
  <c r="F39" i="74"/>
  <c r="F39" i="73"/>
  <c r="F39" i="72"/>
  <c r="F39" i="71"/>
  <c r="F39" i="70"/>
  <c r="F39" i="69"/>
  <c r="F39" i="68"/>
  <c r="F39" i="67"/>
  <c r="F39" i="66"/>
  <c r="F39" i="65"/>
  <c r="F39" i="50"/>
  <c r="C32" i="2"/>
  <c r="C34" i="2"/>
  <c r="C36" i="2"/>
  <c r="C37" i="2"/>
  <c r="C38" i="2"/>
  <c r="C39" i="2"/>
  <c r="C7" i="2"/>
  <c r="C24" i="2"/>
  <c r="C32" i="3"/>
  <c r="C34" i="3"/>
  <c r="C36" i="3"/>
  <c r="C37" i="3"/>
  <c r="C38" i="3"/>
  <c r="C39" i="3"/>
  <c r="C7" i="3"/>
  <c r="C24" i="3"/>
  <c r="C32" i="51"/>
  <c r="C34" i="51"/>
  <c r="C36" i="51"/>
  <c r="C37" i="51"/>
  <c r="C38" i="51"/>
  <c r="C39" i="51"/>
  <c r="C7" i="51"/>
  <c r="C24" i="51"/>
  <c r="C32" i="41"/>
  <c r="C34" i="41"/>
  <c r="C36" i="41"/>
  <c r="C37" i="41"/>
  <c r="C38" i="41"/>
  <c r="C39" i="41"/>
  <c r="C7" i="41"/>
  <c r="C24" i="41"/>
  <c r="C32" i="42"/>
  <c r="C34" i="42"/>
  <c r="C36" i="42"/>
  <c r="C37" i="42"/>
  <c r="C38" i="42"/>
  <c r="C39" i="42"/>
  <c r="C7" i="42"/>
  <c r="C32" i="43"/>
  <c r="C34" i="43"/>
  <c r="C35" i="43"/>
  <c r="C37" i="43"/>
  <c r="C38" i="43"/>
  <c r="C39" i="43"/>
  <c r="C7" i="43"/>
  <c r="C24" i="43"/>
  <c r="C32" i="44"/>
  <c r="C34" i="44"/>
  <c r="C35" i="44"/>
  <c r="C36" i="44"/>
  <c r="C38" i="44"/>
  <c r="C39" i="44"/>
  <c r="C7" i="44"/>
  <c r="C24" i="44"/>
  <c r="C32" i="52"/>
  <c r="C33" i="52"/>
  <c r="C34" i="52"/>
  <c r="C36" i="52"/>
  <c r="C37" i="52"/>
  <c r="C38" i="52"/>
  <c r="C39" i="52"/>
  <c r="C7" i="52"/>
  <c r="C32" i="53"/>
  <c r="C34" i="53"/>
  <c r="C35" i="53"/>
  <c r="C36" i="53"/>
  <c r="C37" i="53"/>
  <c r="C38" i="53"/>
  <c r="C39" i="53"/>
  <c r="C7" i="53"/>
  <c r="C24" i="53"/>
  <c r="C32" i="54"/>
  <c r="C35" i="54"/>
  <c r="C36" i="54"/>
  <c r="C37" i="54"/>
  <c r="C38" i="54"/>
  <c r="C39" i="54"/>
  <c r="C7" i="54"/>
  <c r="C24" i="54"/>
  <c r="C32" i="45"/>
  <c r="C33" i="45"/>
  <c r="C34" i="45"/>
  <c r="C35" i="45"/>
  <c r="C36" i="45"/>
  <c r="C37" i="45"/>
  <c r="C38" i="45"/>
  <c r="C39" i="45"/>
  <c r="C7" i="45"/>
  <c r="C24" i="45"/>
  <c r="C32" i="46"/>
  <c r="C33" i="46"/>
  <c r="C34" i="46"/>
  <c r="C36" i="46"/>
  <c r="C37" i="46"/>
  <c r="C38" i="46"/>
  <c r="C32" i="47"/>
  <c r="C33" i="47"/>
  <c r="C34" i="47"/>
  <c r="C35" i="47"/>
  <c r="C36" i="47"/>
  <c r="C37" i="47"/>
  <c r="C38" i="47"/>
  <c r="C39" i="47"/>
  <c r="C7" i="47"/>
  <c r="C24" i="47"/>
  <c r="C32" i="48"/>
  <c r="C34" i="48"/>
  <c r="C35" i="48"/>
  <c r="C36" i="48"/>
  <c r="C37" i="48"/>
  <c r="C38" i="48"/>
  <c r="C39" i="48"/>
  <c r="C7" i="48"/>
  <c r="C32" i="49"/>
  <c r="C34" i="49"/>
  <c r="C35" i="49"/>
  <c r="C36" i="49"/>
  <c r="C37" i="49"/>
  <c r="C38" i="49"/>
  <c r="C39" i="49"/>
  <c r="C7" i="49"/>
  <c r="C24" i="49"/>
  <c r="C32" i="64"/>
  <c r="C34" i="64"/>
  <c r="C35" i="64"/>
  <c r="C36" i="64"/>
  <c r="C37" i="64"/>
  <c r="C38" i="64"/>
  <c r="C39" i="64"/>
  <c r="C7" i="64"/>
  <c r="C24" i="64"/>
  <c r="C32" i="63"/>
  <c r="C34" i="63"/>
  <c r="C35" i="63"/>
  <c r="C36" i="63"/>
  <c r="C38" i="63"/>
  <c r="C39" i="63"/>
  <c r="C7" i="63"/>
  <c r="C24" i="63"/>
  <c r="C32" i="62"/>
  <c r="C34" i="62"/>
  <c r="C35" i="62"/>
  <c r="C36" i="62"/>
  <c r="C37" i="62"/>
  <c r="C39" i="62"/>
  <c r="C7" i="62"/>
  <c r="C24" i="62"/>
  <c r="C32" i="61"/>
  <c r="C34" i="61"/>
  <c r="C36" i="61"/>
  <c r="C37" i="61"/>
  <c r="C38" i="61"/>
  <c r="C39" i="61"/>
  <c r="C7" i="61"/>
  <c r="C24" i="61"/>
  <c r="C32" i="60"/>
  <c r="C33" i="60"/>
  <c r="C34" i="60"/>
  <c r="C35" i="60"/>
  <c r="C36" i="60"/>
  <c r="C37" i="60"/>
  <c r="C38" i="60"/>
  <c r="C39" i="60"/>
  <c r="C7" i="60"/>
  <c r="C24" i="60"/>
  <c r="C32" i="59"/>
  <c r="C34" i="59"/>
  <c r="C36" i="59"/>
  <c r="C37" i="59"/>
  <c r="C38" i="59"/>
  <c r="C39" i="59"/>
  <c r="C24" i="59"/>
  <c r="C32" i="58"/>
  <c r="C34" i="58"/>
  <c r="C37" i="58"/>
  <c r="C38" i="58"/>
  <c r="C39" i="58"/>
  <c r="C7" i="58"/>
  <c r="C24" i="58"/>
  <c r="C32" i="57"/>
  <c r="C33" i="57"/>
  <c r="C34" i="57"/>
  <c r="C35" i="57"/>
  <c r="C36" i="57"/>
  <c r="C37" i="57"/>
  <c r="C38" i="57"/>
  <c r="C39" i="57"/>
  <c r="C7" i="57"/>
  <c r="C24" i="57"/>
  <c r="C32" i="56"/>
  <c r="C34" i="56"/>
  <c r="C36" i="56"/>
  <c r="C37" i="56"/>
  <c r="C38" i="56"/>
  <c r="C39" i="56"/>
  <c r="C24" i="56"/>
  <c r="C32" i="55"/>
  <c r="C34" i="55"/>
  <c r="C36" i="55"/>
  <c r="C37" i="55"/>
  <c r="C38" i="55"/>
  <c r="C39" i="55"/>
  <c r="C7" i="55"/>
  <c r="C24" i="55"/>
  <c r="C32" i="87"/>
  <c r="C35" i="87"/>
  <c r="C36" i="87"/>
  <c r="C37" i="87"/>
  <c r="C38" i="87"/>
  <c r="C39" i="87"/>
  <c r="C7" i="87"/>
  <c r="C24" i="87"/>
  <c r="C32" i="86"/>
  <c r="C33" i="86"/>
  <c r="C34" i="86"/>
  <c r="C35" i="86"/>
  <c r="C36" i="86"/>
  <c r="C37" i="86"/>
  <c r="C38" i="86"/>
  <c r="C39" i="86"/>
  <c r="C7" i="86"/>
  <c r="C24" i="86"/>
  <c r="C32" i="85"/>
  <c r="C33" i="85"/>
  <c r="C34" i="85"/>
  <c r="C35" i="85"/>
  <c r="C36" i="85"/>
  <c r="C37" i="85"/>
  <c r="C38" i="85"/>
  <c r="C39" i="85"/>
  <c r="C7" i="85"/>
  <c r="C24" i="85"/>
  <c r="C32" i="84"/>
  <c r="C33" i="84"/>
  <c r="C34" i="84"/>
  <c r="C35" i="84"/>
  <c r="C36" i="84"/>
  <c r="C37" i="84"/>
  <c r="C38" i="84"/>
  <c r="C39" i="84"/>
  <c r="C7" i="84"/>
  <c r="C24" i="84"/>
  <c r="C32" i="83"/>
  <c r="C33" i="83"/>
  <c r="C34" i="83"/>
  <c r="C35" i="83"/>
  <c r="C36" i="83"/>
  <c r="C37" i="83"/>
  <c r="C38" i="83"/>
  <c r="C39" i="83"/>
  <c r="C7" i="83"/>
  <c r="C24" i="83"/>
  <c r="C32" i="82"/>
  <c r="C34" i="82"/>
  <c r="C35" i="82"/>
  <c r="C36" i="82"/>
  <c r="C37" i="82"/>
  <c r="C38" i="82"/>
  <c r="C39" i="82"/>
  <c r="C7" i="82"/>
  <c r="C32" i="81"/>
  <c r="C33" i="81"/>
  <c r="C34" i="81"/>
  <c r="C35" i="81"/>
  <c r="C36" i="81"/>
  <c r="C37" i="81"/>
  <c r="C38" i="81"/>
  <c r="C39" i="81"/>
  <c r="C7" i="81"/>
  <c r="C24" i="81"/>
  <c r="C32" i="80"/>
  <c r="C34" i="80"/>
  <c r="C35" i="80"/>
  <c r="C36" i="80"/>
  <c r="C37" i="80"/>
  <c r="C38" i="80"/>
  <c r="C39" i="80"/>
  <c r="C7" i="80"/>
  <c r="C24" i="80"/>
  <c r="C32" i="79"/>
  <c r="C33" i="79"/>
  <c r="C34" i="79"/>
  <c r="C35" i="79"/>
  <c r="C36" i="79"/>
  <c r="C37" i="79"/>
  <c r="C38" i="79"/>
  <c r="C39" i="79"/>
  <c r="C7" i="79"/>
  <c r="C24" i="79"/>
  <c r="C32" i="78"/>
  <c r="C34" i="78"/>
  <c r="C35" i="78"/>
  <c r="C36" i="78"/>
  <c r="C37" i="78"/>
  <c r="C38" i="78"/>
  <c r="C39" i="78"/>
  <c r="C7" i="78"/>
  <c r="C32" i="77"/>
  <c r="C35" i="77"/>
  <c r="C36" i="77"/>
  <c r="C37" i="77"/>
  <c r="C39" i="77"/>
  <c r="C7" i="77"/>
  <c r="C24" i="77"/>
  <c r="C32" i="76"/>
  <c r="C34" i="76"/>
  <c r="C35" i="76"/>
  <c r="C36" i="76"/>
  <c r="C37" i="76"/>
  <c r="C38" i="76"/>
  <c r="C39" i="76"/>
  <c r="C7" i="76"/>
  <c r="C24" i="76"/>
  <c r="C32" i="75"/>
  <c r="C34" i="75"/>
  <c r="C35" i="75"/>
  <c r="C36" i="75"/>
  <c r="C37" i="75"/>
  <c r="C38" i="75"/>
  <c r="C39" i="75"/>
  <c r="C7" i="75"/>
  <c r="C24" i="75"/>
  <c r="C32" i="74"/>
  <c r="C33" i="74"/>
  <c r="C34" i="74"/>
  <c r="C35" i="74"/>
  <c r="C36" i="74"/>
  <c r="C37" i="74"/>
  <c r="C38" i="74"/>
  <c r="C39" i="74"/>
  <c r="C7" i="74"/>
  <c r="C24" i="74"/>
  <c r="C32" i="73"/>
  <c r="C33" i="73"/>
  <c r="C34" i="73"/>
  <c r="C36" i="73"/>
  <c r="C37" i="73"/>
  <c r="C7" i="73"/>
  <c r="C24" i="73"/>
  <c r="C32" i="72"/>
  <c r="C34" i="72"/>
  <c r="C35" i="72"/>
  <c r="C36" i="72"/>
  <c r="C37" i="72"/>
  <c r="C38" i="72"/>
  <c r="C39" i="72"/>
  <c r="C7" i="72"/>
  <c r="C24" i="72"/>
  <c r="C32" i="71"/>
  <c r="C33" i="71"/>
  <c r="C34" i="71"/>
  <c r="C36" i="71"/>
  <c r="C37" i="71"/>
  <c r="C38" i="71"/>
  <c r="C39" i="71"/>
  <c r="C7" i="71"/>
  <c r="C24" i="71"/>
  <c r="C32" i="70"/>
  <c r="C34" i="70"/>
  <c r="C36" i="70"/>
  <c r="C37" i="70"/>
  <c r="C39" i="70"/>
  <c r="C7" i="70"/>
  <c r="C24" i="70"/>
  <c r="C32" i="69"/>
  <c r="C33" i="69"/>
  <c r="C34" i="69"/>
  <c r="C35" i="69"/>
  <c r="C36" i="69"/>
  <c r="C37" i="69"/>
  <c r="C38" i="69"/>
  <c r="C39" i="69"/>
  <c r="C7" i="69"/>
  <c r="C32" i="68"/>
  <c r="C33" i="68"/>
  <c r="C34" i="68"/>
  <c r="C35" i="68"/>
  <c r="C36" i="68"/>
  <c r="C37" i="68"/>
  <c r="C38" i="68"/>
  <c r="C39" i="68"/>
  <c r="C7" i="68"/>
  <c r="C24" i="68"/>
  <c r="C32" i="67"/>
  <c r="C34" i="67"/>
  <c r="C37" i="67"/>
  <c r="C38" i="67"/>
  <c r="C39" i="67"/>
  <c r="C7" i="67"/>
  <c r="C24" i="67"/>
  <c r="C32" i="66"/>
  <c r="C34" i="66"/>
  <c r="C36" i="66"/>
  <c r="C37" i="66"/>
  <c r="C38" i="66"/>
  <c r="C39" i="66"/>
  <c r="C7" i="66"/>
  <c r="C24" i="66"/>
  <c r="C32" i="65"/>
  <c r="C34" i="65"/>
  <c r="C36" i="65"/>
  <c r="C37" i="65"/>
  <c r="C38" i="65"/>
  <c r="C39" i="65"/>
  <c r="C7" i="65"/>
  <c r="C24" i="65"/>
  <c r="C32" i="50"/>
  <c r="C33" i="50"/>
  <c r="C34" i="50"/>
  <c r="C35" i="50"/>
  <c r="C36" i="50"/>
  <c r="C37" i="50"/>
  <c r="C38" i="50"/>
  <c r="C39" i="50"/>
  <c r="C7" i="50"/>
  <c r="C24" i="50"/>
  <c r="D7" i="2"/>
  <c r="D8" i="2"/>
  <c r="D9" i="2"/>
  <c r="D10" i="2"/>
  <c r="D18" i="2"/>
  <c r="D19" i="2"/>
  <c r="D20" i="2"/>
  <c r="D21" i="2"/>
  <c r="D22" i="2"/>
  <c r="D23" i="2"/>
  <c r="D32" i="2"/>
  <c r="D33" i="2"/>
  <c r="D34" i="2"/>
  <c r="D35" i="2"/>
  <c r="D36" i="2"/>
  <c r="D37" i="2"/>
  <c r="D38" i="2"/>
  <c r="D39" i="2"/>
  <c r="D7" i="3"/>
  <c r="D8" i="3"/>
  <c r="D9" i="3"/>
  <c r="D10" i="3"/>
  <c r="D18" i="3"/>
  <c r="D19" i="3"/>
  <c r="D20" i="3"/>
  <c r="D21" i="3"/>
  <c r="D22" i="3"/>
  <c r="D23" i="3"/>
  <c r="D32" i="3"/>
  <c r="D33" i="3"/>
  <c r="D34" i="3"/>
  <c r="D35" i="3"/>
  <c r="D36" i="3"/>
  <c r="D37" i="3"/>
  <c r="D38" i="3"/>
  <c r="D39" i="3"/>
  <c r="D7" i="51"/>
  <c r="D8" i="51"/>
  <c r="D9" i="51"/>
  <c r="D10" i="51"/>
  <c r="D18" i="51"/>
  <c r="D19" i="51"/>
  <c r="D20" i="51"/>
  <c r="D21" i="51"/>
  <c r="D22" i="51"/>
  <c r="D23" i="51"/>
  <c r="D32" i="51"/>
  <c r="D33" i="51"/>
  <c r="D34" i="51"/>
  <c r="D35" i="51"/>
  <c r="D36" i="51"/>
  <c r="D37" i="51"/>
  <c r="D38" i="51"/>
  <c r="D39" i="51"/>
  <c r="D7" i="41"/>
  <c r="D8" i="41"/>
  <c r="D9" i="41"/>
  <c r="D10" i="41"/>
  <c r="D18" i="41"/>
  <c r="D19" i="41"/>
  <c r="D20" i="41"/>
  <c r="D21" i="41"/>
  <c r="D22" i="41"/>
  <c r="D23" i="41"/>
  <c r="D32" i="41"/>
  <c r="D33" i="41"/>
  <c r="D34" i="41"/>
  <c r="D36" i="41"/>
  <c r="D37" i="41"/>
  <c r="D38" i="41"/>
  <c r="D39" i="41"/>
  <c r="D7" i="42"/>
  <c r="D8" i="42"/>
  <c r="D9" i="42"/>
  <c r="D10" i="42"/>
  <c r="D19" i="42"/>
  <c r="D20" i="42"/>
  <c r="D21" i="42"/>
  <c r="D22" i="42"/>
  <c r="D23" i="42"/>
  <c r="D32" i="42"/>
  <c r="D34" i="42"/>
  <c r="D36" i="42"/>
  <c r="D37" i="42"/>
  <c r="D38" i="42"/>
  <c r="D39" i="42"/>
  <c r="D7" i="43"/>
  <c r="D8" i="43"/>
  <c r="D9" i="43"/>
  <c r="D10" i="43"/>
  <c r="D18" i="43"/>
  <c r="D19" i="43"/>
  <c r="D20" i="43"/>
  <c r="D21" i="43"/>
  <c r="D22" i="43"/>
  <c r="D23" i="43"/>
  <c r="D32" i="43"/>
  <c r="D33" i="43"/>
  <c r="D34" i="43"/>
  <c r="D35" i="43"/>
  <c r="D36" i="43"/>
  <c r="D37" i="43"/>
  <c r="D38" i="43"/>
  <c r="D39" i="43"/>
  <c r="D7" i="44"/>
  <c r="D8" i="44"/>
  <c r="D9" i="44"/>
  <c r="D10" i="44"/>
  <c r="D18" i="44"/>
  <c r="D19" i="44"/>
  <c r="D20" i="44"/>
  <c r="D21" i="44"/>
  <c r="D22" i="44"/>
  <c r="D23" i="44"/>
  <c r="D32" i="44"/>
  <c r="D34" i="44"/>
  <c r="D35" i="44"/>
  <c r="D36" i="44"/>
  <c r="D38" i="44"/>
  <c r="D39" i="44"/>
  <c r="D7" i="52"/>
  <c r="D8" i="52"/>
  <c r="D9" i="52"/>
  <c r="D10" i="52"/>
  <c r="D18" i="52"/>
  <c r="D19" i="52"/>
  <c r="D20" i="52"/>
  <c r="D21" i="52"/>
  <c r="D22" i="52"/>
  <c r="D23" i="52"/>
  <c r="D32" i="52"/>
  <c r="D33" i="52"/>
  <c r="D34" i="52"/>
  <c r="D35" i="52"/>
  <c r="D36" i="52"/>
  <c r="D37" i="52"/>
  <c r="D38" i="52"/>
  <c r="D39" i="52"/>
  <c r="D7" i="53"/>
  <c r="D8" i="53"/>
  <c r="D9" i="53"/>
  <c r="D10" i="53"/>
  <c r="D18" i="53"/>
  <c r="D19" i="53"/>
  <c r="D20" i="53"/>
  <c r="D21" i="53"/>
  <c r="D22" i="53"/>
  <c r="D23" i="53"/>
  <c r="D32" i="53"/>
  <c r="D34" i="53"/>
  <c r="D35" i="53"/>
  <c r="D36" i="53"/>
  <c r="D37" i="53"/>
  <c r="D38" i="53"/>
  <c r="D39" i="53"/>
  <c r="D7" i="54"/>
  <c r="D8" i="54"/>
  <c r="D9" i="54"/>
  <c r="D10" i="54"/>
  <c r="D18" i="54"/>
  <c r="D19" i="54"/>
  <c r="D20" i="54"/>
  <c r="D21" i="54"/>
  <c r="D22" i="54"/>
  <c r="D23" i="54"/>
  <c r="D32" i="54"/>
  <c r="D34" i="54"/>
  <c r="D35" i="54"/>
  <c r="D36" i="54"/>
  <c r="D37" i="54"/>
  <c r="D38" i="54"/>
  <c r="D39" i="54"/>
  <c r="D7" i="45"/>
  <c r="D8" i="45"/>
  <c r="D9" i="45"/>
  <c r="D10" i="45"/>
  <c r="D18" i="45"/>
  <c r="D19" i="45"/>
  <c r="D20" i="45"/>
  <c r="D21" i="45"/>
  <c r="D22" i="45"/>
  <c r="D23" i="45"/>
  <c r="D32" i="45"/>
  <c r="D33" i="45"/>
  <c r="D34" i="45"/>
  <c r="D35" i="45"/>
  <c r="D36" i="45"/>
  <c r="D37" i="45"/>
  <c r="D38" i="45"/>
  <c r="D39" i="45"/>
  <c r="D7" i="46"/>
  <c r="D8" i="46"/>
  <c r="D9" i="46"/>
  <c r="D10" i="46"/>
  <c r="D19" i="46"/>
  <c r="D20" i="46"/>
  <c r="D21" i="46"/>
  <c r="D22" i="46"/>
  <c r="D23" i="46"/>
  <c r="D32" i="46"/>
  <c r="D34" i="46"/>
  <c r="D36" i="46"/>
  <c r="D37" i="46"/>
  <c r="D39" i="46"/>
  <c r="D7" i="47"/>
  <c r="D8" i="47"/>
  <c r="D9" i="47"/>
  <c r="D10" i="47"/>
  <c r="D18" i="47"/>
  <c r="D19" i="47"/>
  <c r="D20" i="47"/>
  <c r="D21" i="47"/>
  <c r="D22" i="47"/>
  <c r="D23" i="47"/>
  <c r="D32" i="47"/>
  <c r="D33" i="47"/>
  <c r="D34" i="47"/>
  <c r="D35" i="47"/>
  <c r="D36" i="47"/>
  <c r="D37" i="47"/>
  <c r="D38" i="47"/>
  <c r="D39" i="47"/>
  <c r="D7" i="48"/>
  <c r="D8" i="48"/>
  <c r="D9" i="48"/>
  <c r="D10" i="48"/>
  <c r="D18" i="48"/>
  <c r="D19" i="48"/>
  <c r="D20" i="48"/>
  <c r="D21" i="48"/>
  <c r="D22" i="48"/>
  <c r="D23" i="48"/>
  <c r="D32" i="48"/>
  <c r="D33" i="48"/>
  <c r="D34" i="48"/>
  <c r="D35" i="48"/>
  <c r="D36" i="48"/>
  <c r="D37" i="48"/>
  <c r="D38" i="48"/>
  <c r="D39" i="48"/>
  <c r="D7" i="49"/>
  <c r="D8" i="49"/>
  <c r="D9" i="49"/>
  <c r="D10" i="49"/>
  <c r="D18" i="49"/>
  <c r="D19" i="49"/>
  <c r="D20" i="49"/>
  <c r="D21" i="49"/>
  <c r="D22" i="49"/>
  <c r="D23" i="49"/>
  <c r="D32" i="49"/>
  <c r="D33" i="49"/>
  <c r="D34" i="49"/>
  <c r="D35" i="49"/>
  <c r="D36" i="49"/>
  <c r="D37" i="49"/>
  <c r="D38" i="49"/>
  <c r="D39" i="49"/>
  <c r="D7" i="64"/>
  <c r="D8" i="64"/>
  <c r="D9" i="64"/>
  <c r="D10" i="64"/>
  <c r="D18" i="64"/>
  <c r="D19" i="64"/>
  <c r="D20" i="64"/>
  <c r="D21" i="64"/>
  <c r="D22" i="64"/>
  <c r="D23" i="64"/>
  <c r="D32" i="64"/>
  <c r="D33" i="64"/>
  <c r="D34" i="64"/>
  <c r="D35" i="64"/>
  <c r="D36" i="64"/>
  <c r="D37" i="64"/>
  <c r="D38" i="64"/>
  <c r="D39" i="64"/>
  <c r="D7" i="63"/>
  <c r="D8" i="63"/>
  <c r="D9" i="63"/>
  <c r="D10" i="63"/>
  <c r="D18" i="63"/>
  <c r="D19" i="63"/>
  <c r="D20" i="63"/>
  <c r="D21" i="63"/>
  <c r="D22" i="63"/>
  <c r="D23" i="63"/>
  <c r="D32" i="63"/>
  <c r="D33" i="63"/>
  <c r="D34" i="63"/>
  <c r="D35" i="63"/>
  <c r="D36" i="63"/>
  <c r="D37" i="63"/>
  <c r="D38" i="63"/>
  <c r="D39" i="63"/>
  <c r="D7" i="62"/>
  <c r="D8" i="62"/>
  <c r="D9" i="62"/>
  <c r="D10" i="62"/>
  <c r="D18" i="62"/>
  <c r="D19" i="62"/>
  <c r="D20" i="62"/>
  <c r="D21" i="62"/>
  <c r="D22" i="62"/>
  <c r="D23" i="62"/>
  <c r="D32" i="62"/>
  <c r="D33" i="62"/>
  <c r="D34" i="62"/>
  <c r="D35" i="62"/>
  <c r="D36" i="62"/>
  <c r="D37" i="62"/>
  <c r="D39" i="62"/>
  <c r="D7" i="61"/>
  <c r="D8" i="61"/>
  <c r="D9" i="61"/>
  <c r="D10" i="61"/>
  <c r="D18" i="61"/>
  <c r="D19" i="61"/>
  <c r="D20" i="61"/>
  <c r="D21" i="61"/>
  <c r="D22" i="61"/>
  <c r="D23" i="61"/>
  <c r="D32" i="61"/>
  <c r="D33" i="61"/>
  <c r="D34" i="61"/>
  <c r="D35" i="61"/>
  <c r="D36" i="61"/>
  <c r="D37" i="61"/>
  <c r="D38" i="61"/>
  <c r="D39" i="61"/>
  <c r="D7" i="60"/>
  <c r="D8" i="60"/>
  <c r="D9" i="60"/>
  <c r="D10" i="60"/>
  <c r="D18" i="60"/>
  <c r="D19" i="60"/>
  <c r="D20" i="60"/>
  <c r="D21" i="60"/>
  <c r="D22" i="60"/>
  <c r="D23" i="60"/>
  <c r="D32" i="60"/>
  <c r="D33" i="60"/>
  <c r="D34" i="60"/>
  <c r="D35" i="60"/>
  <c r="D36" i="60"/>
  <c r="D37" i="60"/>
  <c r="D38" i="60"/>
  <c r="D39" i="60"/>
  <c r="D7" i="59"/>
  <c r="D8" i="59"/>
  <c r="D9" i="59"/>
  <c r="D10" i="59"/>
  <c r="D18" i="59"/>
  <c r="D19" i="59"/>
  <c r="D20" i="59"/>
  <c r="D21" i="59"/>
  <c r="D22" i="59"/>
  <c r="D23" i="59"/>
  <c r="D32" i="59"/>
  <c r="D33" i="59"/>
  <c r="D34" i="59"/>
  <c r="D36" i="59"/>
  <c r="D37" i="59"/>
  <c r="D38" i="59"/>
  <c r="D39" i="59"/>
  <c r="D7" i="58"/>
  <c r="D8" i="58"/>
  <c r="D9" i="58"/>
  <c r="D10" i="58"/>
  <c r="D18" i="58"/>
  <c r="D19" i="58"/>
  <c r="D20" i="58"/>
  <c r="D21" i="58"/>
  <c r="D22" i="58"/>
  <c r="D23" i="58"/>
  <c r="D32" i="58"/>
  <c r="D33" i="58"/>
  <c r="D34" i="58"/>
  <c r="D35" i="58"/>
  <c r="D36" i="58"/>
  <c r="D37" i="58"/>
  <c r="D38" i="58"/>
  <c r="D39" i="58"/>
  <c r="D7" i="57"/>
  <c r="D8" i="57"/>
  <c r="D9" i="57"/>
  <c r="D10" i="57"/>
  <c r="D18" i="57"/>
  <c r="D19" i="57"/>
  <c r="D20" i="57"/>
  <c r="D21" i="57"/>
  <c r="D22" i="57"/>
  <c r="D23" i="57"/>
  <c r="D32" i="57"/>
  <c r="D34" i="57"/>
  <c r="D36" i="57"/>
  <c r="D37" i="57"/>
  <c r="D38" i="57"/>
  <c r="D39" i="57"/>
  <c r="D7" i="56"/>
  <c r="D8" i="56"/>
  <c r="D9" i="56"/>
  <c r="D10" i="56"/>
  <c r="D18" i="56"/>
  <c r="D19" i="56"/>
  <c r="D20" i="56"/>
  <c r="D21" i="56"/>
  <c r="D22" i="56"/>
  <c r="D23" i="56"/>
  <c r="D32" i="56"/>
  <c r="D33" i="56"/>
  <c r="D34" i="56"/>
  <c r="D35" i="56"/>
  <c r="D36" i="56"/>
  <c r="D37" i="56"/>
  <c r="D38" i="56"/>
  <c r="D39" i="56"/>
  <c r="D7" i="55"/>
  <c r="D8" i="55"/>
  <c r="D9" i="55"/>
  <c r="D10" i="55"/>
  <c r="D18" i="55"/>
  <c r="D19" i="55"/>
  <c r="D20" i="55"/>
  <c r="D21" i="55"/>
  <c r="D22" i="55"/>
  <c r="D23" i="55"/>
  <c r="D32" i="55"/>
  <c r="D33" i="55"/>
  <c r="D34" i="55"/>
  <c r="D35" i="55"/>
  <c r="D36" i="55"/>
  <c r="D37" i="55"/>
  <c r="D38" i="55"/>
  <c r="D39" i="55"/>
  <c r="D7" i="87"/>
  <c r="D8" i="87"/>
  <c r="D9" i="87"/>
  <c r="D10" i="87"/>
  <c r="D18" i="87"/>
  <c r="D19" i="87"/>
  <c r="D20" i="87"/>
  <c r="D21" i="87"/>
  <c r="D22" i="87"/>
  <c r="D23" i="87"/>
  <c r="D32" i="87"/>
  <c r="D35" i="87"/>
  <c r="D36" i="87"/>
  <c r="D37" i="87"/>
  <c r="D38" i="87"/>
  <c r="D39" i="87"/>
  <c r="D7" i="86"/>
  <c r="D8" i="86"/>
  <c r="D9" i="86"/>
  <c r="D10" i="86"/>
  <c r="D18" i="86"/>
  <c r="D19" i="86"/>
  <c r="D20" i="86"/>
  <c r="D21" i="86"/>
  <c r="D22" i="86"/>
  <c r="D23" i="86"/>
  <c r="D32" i="86"/>
  <c r="D34" i="86"/>
  <c r="D35" i="86"/>
  <c r="D36" i="86"/>
  <c r="D37" i="86"/>
  <c r="D38" i="86"/>
  <c r="D39" i="86"/>
  <c r="D7" i="85"/>
  <c r="D8" i="85"/>
  <c r="D9" i="85"/>
  <c r="D10" i="85"/>
  <c r="D18" i="85"/>
  <c r="D19" i="85"/>
  <c r="D20" i="85"/>
  <c r="D21" i="85"/>
  <c r="D22" i="85"/>
  <c r="D23" i="85"/>
  <c r="D32" i="85"/>
  <c r="D35" i="85"/>
  <c r="D36" i="85"/>
  <c r="D37" i="85"/>
  <c r="D38" i="85"/>
  <c r="D39" i="85"/>
  <c r="D7" i="84"/>
  <c r="D8" i="84"/>
  <c r="D9" i="84"/>
  <c r="D10" i="84"/>
  <c r="D18" i="84"/>
  <c r="D19" i="84"/>
  <c r="D20" i="84"/>
  <c r="D21" i="84"/>
  <c r="D22" i="84"/>
  <c r="D23" i="84"/>
  <c r="D32" i="84"/>
  <c r="D34" i="84"/>
  <c r="D35" i="84"/>
  <c r="D38" i="84"/>
  <c r="D39" i="84"/>
  <c r="D7" i="83"/>
  <c r="D8" i="83"/>
  <c r="D9" i="83"/>
  <c r="D10" i="83"/>
  <c r="D18" i="83"/>
  <c r="D19" i="83"/>
  <c r="D20" i="83"/>
  <c r="D21" i="83"/>
  <c r="D22" i="83"/>
  <c r="D23" i="83"/>
  <c r="D32" i="83"/>
  <c r="D33" i="83"/>
  <c r="D34" i="83"/>
  <c r="D35" i="83"/>
  <c r="D36" i="83"/>
  <c r="D37" i="83"/>
  <c r="D38" i="83"/>
  <c r="D39" i="83"/>
  <c r="D7" i="82"/>
  <c r="D8" i="82"/>
  <c r="D9" i="82"/>
  <c r="D10" i="82"/>
  <c r="D18" i="82"/>
  <c r="D19" i="82"/>
  <c r="D20" i="82"/>
  <c r="D21" i="82"/>
  <c r="D22" i="82"/>
  <c r="D23" i="82"/>
  <c r="D32" i="82"/>
  <c r="D33" i="82"/>
  <c r="D34" i="82"/>
  <c r="D35" i="82"/>
  <c r="D36" i="82"/>
  <c r="D37" i="82"/>
  <c r="D38" i="82"/>
  <c r="D39" i="82"/>
  <c r="D7" i="81"/>
  <c r="D8" i="81"/>
  <c r="D9" i="81"/>
  <c r="D10" i="81"/>
  <c r="D18" i="81"/>
  <c r="D19" i="81"/>
  <c r="D20" i="81"/>
  <c r="D21" i="81"/>
  <c r="D22" i="81"/>
  <c r="D23" i="81"/>
  <c r="D32" i="81"/>
  <c r="D33" i="81"/>
  <c r="D34" i="81"/>
  <c r="D35" i="81"/>
  <c r="D36" i="81"/>
  <c r="D37" i="81"/>
  <c r="D38" i="81"/>
  <c r="D39" i="81"/>
  <c r="D7" i="80"/>
  <c r="D8" i="80"/>
  <c r="D9" i="80"/>
  <c r="D10" i="80"/>
  <c r="D18" i="80"/>
  <c r="D19" i="80"/>
  <c r="D20" i="80"/>
  <c r="D21" i="80"/>
  <c r="D22" i="80"/>
  <c r="D23" i="80"/>
  <c r="D32" i="80"/>
  <c r="D33" i="80"/>
  <c r="D34" i="80"/>
  <c r="D38" i="80"/>
  <c r="D39" i="80"/>
  <c r="D7" i="79"/>
  <c r="D8" i="79"/>
  <c r="D9" i="79"/>
  <c r="D10" i="79"/>
  <c r="D18" i="79"/>
  <c r="D19" i="79"/>
  <c r="D20" i="79"/>
  <c r="D21" i="79"/>
  <c r="D22" i="79"/>
  <c r="D23" i="79"/>
  <c r="D32" i="79"/>
  <c r="D33" i="79"/>
  <c r="D34" i="79"/>
  <c r="D35" i="79"/>
  <c r="D36" i="79"/>
  <c r="D37" i="79"/>
  <c r="D38" i="79"/>
  <c r="D39" i="79"/>
  <c r="D7" i="78"/>
  <c r="D8" i="78"/>
  <c r="D9" i="78"/>
  <c r="D10" i="78"/>
  <c r="D18" i="78"/>
  <c r="D19" i="78"/>
  <c r="D20" i="78"/>
  <c r="D21" i="78"/>
  <c r="D22" i="78"/>
  <c r="D23" i="78"/>
  <c r="D32" i="78"/>
  <c r="D34" i="78"/>
  <c r="D36" i="78"/>
  <c r="D37" i="78"/>
  <c r="D38" i="78"/>
  <c r="D39" i="78"/>
  <c r="D7" i="77"/>
  <c r="D8" i="77"/>
  <c r="D9" i="77"/>
  <c r="D10" i="77"/>
  <c r="D18" i="77"/>
  <c r="D19" i="77"/>
  <c r="D20" i="77"/>
  <c r="D21" i="77"/>
  <c r="D22" i="77"/>
  <c r="D23" i="77"/>
  <c r="D32" i="77"/>
  <c r="D33" i="77"/>
  <c r="D34" i="77"/>
  <c r="D35" i="77"/>
  <c r="D36" i="77"/>
  <c r="D37" i="77"/>
  <c r="D38" i="77"/>
  <c r="D39" i="77"/>
  <c r="D7" i="76"/>
  <c r="D8" i="76"/>
  <c r="D9" i="76"/>
  <c r="D10" i="76"/>
  <c r="D18" i="76"/>
  <c r="D19" i="76"/>
  <c r="D20" i="76"/>
  <c r="D21" i="76"/>
  <c r="D22" i="76"/>
  <c r="D23" i="76"/>
  <c r="D32" i="76"/>
  <c r="D33" i="76"/>
  <c r="D34" i="76"/>
  <c r="D35" i="76"/>
  <c r="D36" i="76"/>
  <c r="D37" i="76"/>
  <c r="D38" i="76"/>
  <c r="D39" i="76"/>
  <c r="D7" i="75"/>
  <c r="D8" i="75"/>
  <c r="D9" i="75"/>
  <c r="D10" i="75"/>
  <c r="D18" i="75"/>
  <c r="D19" i="75"/>
  <c r="D20" i="75"/>
  <c r="D21" i="75"/>
  <c r="D22" i="75"/>
  <c r="D23" i="75"/>
  <c r="D32" i="75"/>
  <c r="D33" i="75"/>
  <c r="D34" i="75"/>
  <c r="D35" i="75"/>
  <c r="D36" i="75"/>
  <c r="D37" i="75"/>
  <c r="D38" i="75"/>
  <c r="D39" i="75"/>
  <c r="D7" i="74"/>
  <c r="D8" i="74"/>
  <c r="D9" i="74"/>
  <c r="D10" i="74"/>
  <c r="D18" i="74"/>
  <c r="D19" i="74"/>
  <c r="D20" i="74"/>
  <c r="D21" i="74"/>
  <c r="D22" i="74"/>
  <c r="D23" i="74"/>
  <c r="D32" i="74"/>
  <c r="D33" i="74"/>
  <c r="D36" i="74"/>
  <c r="D37" i="74"/>
  <c r="D38" i="74"/>
  <c r="D39" i="74"/>
  <c r="D7" i="73"/>
  <c r="D8" i="73"/>
  <c r="D9" i="73"/>
  <c r="D10" i="73"/>
  <c r="D18" i="73"/>
  <c r="D19" i="73"/>
  <c r="D20" i="73"/>
  <c r="D21" i="73"/>
  <c r="D22" i="73"/>
  <c r="D23" i="73"/>
  <c r="D32" i="73"/>
  <c r="D33" i="73"/>
  <c r="D34" i="73"/>
  <c r="D35" i="73"/>
  <c r="D36" i="73"/>
  <c r="D37" i="73"/>
  <c r="D38" i="73"/>
  <c r="D39" i="73"/>
  <c r="D7" i="72"/>
  <c r="D8" i="72"/>
  <c r="D9" i="72"/>
  <c r="D10" i="72"/>
  <c r="D18" i="72"/>
  <c r="D19" i="72"/>
  <c r="D20" i="72"/>
  <c r="D21" i="72"/>
  <c r="D22" i="72"/>
  <c r="D23" i="72"/>
  <c r="D32" i="72"/>
  <c r="D33" i="72"/>
  <c r="D34" i="72"/>
  <c r="D35" i="72"/>
  <c r="D36" i="72"/>
  <c r="D37" i="72"/>
  <c r="D38" i="72"/>
  <c r="D39" i="72"/>
  <c r="D7" i="71"/>
  <c r="D8" i="71"/>
  <c r="D9" i="71"/>
  <c r="D10" i="71"/>
  <c r="D18" i="71"/>
  <c r="D19" i="71"/>
  <c r="D20" i="71"/>
  <c r="D21" i="71"/>
  <c r="D22" i="71"/>
  <c r="D23" i="71"/>
  <c r="D32" i="71"/>
  <c r="D33" i="71"/>
  <c r="D34" i="71"/>
  <c r="D35" i="71"/>
  <c r="D36" i="71"/>
  <c r="D37" i="71"/>
  <c r="D38" i="71"/>
  <c r="D39" i="71"/>
  <c r="D7" i="70"/>
  <c r="D8" i="70"/>
  <c r="D9" i="70"/>
  <c r="D10" i="70"/>
  <c r="D18" i="70"/>
  <c r="D19" i="70"/>
  <c r="D20" i="70"/>
  <c r="D21" i="70"/>
  <c r="D22" i="70"/>
  <c r="D23" i="70"/>
  <c r="D32" i="70"/>
  <c r="D34" i="70"/>
  <c r="D35" i="70"/>
  <c r="D36" i="70"/>
  <c r="D37" i="70"/>
  <c r="D39" i="70"/>
  <c r="D7" i="69"/>
  <c r="D8" i="69"/>
  <c r="D9" i="69"/>
  <c r="D10" i="69"/>
  <c r="D18" i="69"/>
  <c r="D19" i="69"/>
  <c r="D20" i="69"/>
  <c r="D21" i="69"/>
  <c r="D22" i="69"/>
  <c r="D23" i="69"/>
  <c r="D32" i="69"/>
  <c r="D33" i="69"/>
  <c r="D34" i="69"/>
  <c r="D35" i="69"/>
  <c r="D36" i="69"/>
  <c r="D37" i="69"/>
  <c r="D38" i="69"/>
  <c r="D39" i="69"/>
  <c r="D7" i="68"/>
  <c r="D8" i="68"/>
  <c r="D9" i="68"/>
  <c r="D10" i="68"/>
  <c r="D18" i="68"/>
  <c r="D19" i="68"/>
  <c r="D20" i="68"/>
  <c r="D21" i="68"/>
  <c r="D22" i="68"/>
  <c r="D23" i="68"/>
  <c r="D32" i="68"/>
  <c r="D34" i="68"/>
  <c r="D35" i="68"/>
  <c r="D36" i="68"/>
  <c r="D37" i="68"/>
  <c r="D38" i="68"/>
  <c r="D39" i="68"/>
  <c r="D7" i="67"/>
  <c r="D8" i="67"/>
  <c r="D9" i="67"/>
  <c r="D10" i="67"/>
  <c r="D18" i="67"/>
  <c r="D19" i="67"/>
  <c r="D20" i="67"/>
  <c r="D21" i="67"/>
  <c r="D22" i="67"/>
  <c r="D23" i="67"/>
  <c r="D32" i="67"/>
  <c r="D34" i="67"/>
  <c r="D36" i="67"/>
  <c r="D37" i="67"/>
  <c r="D38" i="67"/>
  <c r="D39" i="67"/>
  <c r="D7" i="66"/>
  <c r="D8" i="66"/>
  <c r="D9" i="66"/>
  <c r="D10" i="66"/>
  <c r="D18" i="66"/>
  <c r="D19" i="66"/>
  <c r="D20" i="66"/>
  <c r="D21" i="66"/>
  <c r="D22" i="66"/>
  <c r="D23" i="66"/>
  <c r="D32" i="66"/>
  <c r="D33" i="66"/>
  <c r="D34" i="66"/>
  <c r="D35" i="66"/>
  <c r="D36" i="66"/>
  <c r="D37" i="66"/>
  <c r="D38" i="66"/>
  <c r="D39" i="66"/>
  <c r="D7" i="65"/>
  <c r="D8" i="65"/>
  <c r="D9" i="65"/>
  <c r="D10" i="65"/>
  <c r="D18" i="65"/>
  <c r="D19" i="65"/>
  <c r="D20" i="65"/>
  <c r="D21" i="65"/>
  <c r="D22" i="65"/>
  <c r="D23" i="65"/>
  <c r="D32" i="65"/>
  <c r="D33" i="65"/>
  <c r="D34" i="65"/>
  <c r="D35" i="65"/>
  <c r="D36" i="65"/>
  <c r="D37" i="65"/>
  <c r="D38" i="65"/>
  <c r="D39" i="65"/>
  <c r="D7" i="50"/>
  <c r="D8" i="50"/>
  <c r="D9" i="50"/>
  <c r="D10" i="50"/>
  <c r="D18" i="50"/>
  <c r="D19" i="50"/>
  <c r="D20" i="50"/>
  <c r="D21" i="50"/>
  <c r="D22" i="50"/>
  <c r="D23" i="50"/>
  <c r="D32" i="50"/>
  <c r="D33" i="50"/>
  <c r="D34" i="50"/>
  <c r="D35" i="50"/>
  <c r="D36" i="50"/>
  <c r="D37" i="50"/>
  <c r="D38" i="50"/>
  <c r="D39" i="50"/>
  <c r="E7" i="2"/>
  <c r="E8" i="2"/>
  <c r="E9" i="2"/>
  <c r="E10" i="2"/>
  <c r="E18" i="2"/>
  <c r="E19" i="2"/>
  <c r="E20" i="2"/>
  <c r="E21" i="2"/>
  <c r="E22" i="2"/>
  <c r="E23" i="2"/>
  <c r="E32" i="2"/>
  <c r="E33" i="2"/>
  <c r="E34" i="2"/>
  <c r="E35" i="2"/>
  <c r="E36" i="2"/>
  <c r="E37" i="2"/>
  <c r="E38" i="2"/>
  <c r="E39" i="2"/>
  <c r="E7" i="3"/>
  <c r="E8" i="3"/>
  <c r="E9" i="3"/>
  <c r="E10" i="3"/>
  <c r="E18" i="3"/>
  <c r="E19" i="3"/>
  <c r="E20" i="3"/>
  <c r="E21" i="3"/>
  <c r="E22" i="3"/>
  <c r="E23" i="3"/>
  <c r="E7" i="51"/>
  <c r="E8" i="51"/>
  <c r="E9" i="51"/>
  <c r="E10" i="51"/>
  <c r="E18" i="51"/>
  <c r="E19" i="51"/>
  <c r="E20" i="51"/>
  <c r="E21" i="51"/>
  <c r="E22" i="51"/>
  <c r="E23" i="51"/>
  <c r="E32" i="51"/>
  <c r="E33" i="51"/>
  <c r="E34" i="51"/>
  <c r="E35" i="51"/>
  <c r="E36" i="51"/>
  <c r="E37" i="51"/>
  <c r="E38" i="51"/>
  <c r="E39" i="51"/>
  <c r="E7" i="41"/>
  <c r="E8" i="41"/>
  <c r="E9" i="41"/>
  <c r="E10" i="41"/>
  <c r="E18" i="41"/>
  <c r="E19" i="41"/>
  <c r="E20" i="41"/>
  <c r="E21" i="41"/>
  <c r="E22" i="41"/>
  <c r="E23" i="41"/>
  <c r="E32" i="41"/>
  <c r="E33" i="41"/>
  <c r="E34" i="41"/>
  <c r="E35" i="41"/>
  <c r="E36" i="41"/>
  <c r="E37" i="41"/>
  <c r="E38" i="41"/>
  <c r="E39" i="41"/>
  <c r="E7" i="42"/>
  <c r="E8" i="42"/>
  <c r="E9" i="42"/>
  <c r="E10" i="42"/>
  <c r="E18" i="42"/>
  <c r="E19" i="42"/>
  <c r="E20" i="42"/>
  <c r="E21" i="42"/>
  <c r="E22" i="42"/>
  <c r="E23" i="42"/>
  <c r="E32" i="42"/>
  <c r="E33" i="42"/>
  <c r="E34" i="42"/>
  <c r="E35" i="42"/>
  <c r="E36" i="42"/>
  <c r="E37" i="42"/>
  <c r="E38" i="42"/>
  <c r="E39" i="42"/>
  <c r="E7" i="43"/>
  <c r="E8" i="43"/>
  <c r="E9" i="43"/>
  <c r="E10" i="43"/>
  <c r="E18" i="43"/>
  <c r="E19" i="43"/>
  <c r="E20" i="43"/>
  <c r="E21" i="43"/>
  <c r="E22" i="43"/>
  <c r="E23" i="43"/>
  <c r="E32" i="43"/>
  <c r="E33" i="43"/>
  <c r="E34" i="43"/>
  <c r="E35" i="43"/>
  <c r="E36" i="43"/>
  <c r="E37" i="43"/>
  <c r="E38" i="43"/>
  <c r="E39" i="43"/>
  <c r="E7" i="44"/>
  <c r="E8" i="44"/>
  <c r="E9" i="44"/>
  <c r="E10" i="44"/>
  <c r="E18" i="44"/>
  <c r="E19" i="44"/>
  <c r="E20" i="44"/>
  <c r="E21" i="44"/>
  <c r="E22" i="44"/>
  <c r="E23" i="44"/>
  <c r="E32" i="44"/>
  <c r="E33" i="44"/>
  <c r="E34" i="44"/>
  <c r="E35" i="44"/>
  <c r="E36" i="44"/>
  <c r="E37" i="44"/>
  <c r="E38" i="44"/>
  <c r="E39" i="44"/>
  <c r="E7" i="52"/>
  <c r="E8" i="52"/>
  <c r="E9" i="52"/>
  <c r="E10" i="52"/>
  <c r="E18" i="52"/>
  <c r="E19" i="52"/>
  <c r="E20" i="52"/>
  <c r="E21" i="52"/>
  <c r="E22" i="52"/>
  <c r="E23" i="52"/>
  <c r="E32" i="52"/>
  <c r="E33" i="52"/>
  <c r="E34" i="52"/>
  <c r="E35" i="52"/>
  <c r="E36" i="52"/>
  <c r="E37" i="52"/>
  <c r="E38" i="52"/>
  <c r="E39" i="52"/>
  <c r="E7" i="53"/>
  <c r="E8" i="53"/>
  <c r="E9" i="53"/>
  <c r="E10" i="53"/>
  <c r="E18" i="53"/>
  <c r="E19" i="53"/>
  <c r="E20" i="53"/>
  <c r="E21" i="53"/>
  <c r="E22" i="53"/>
  <c r="E23" i="53"/>
  <c r="E32" i="53"/>
  <c r="E33" i="53"/>
  <c r="E34" i="53"/>
  <c r="E35" i="53"/>
  <c r="E36" i="53"/>
  <c r="E37" i="53"/>
  <c r="E38" i="53"/>
  <c r="E39" i="53"/>
  <c r="E7" i="54"/>
  <c r="E8" i="54"/>
  <c r="E9" i="54"/>
  <c r="E10" i="54"/>
  <c r="E18" i="54"/>
  <c r="E19" i="54"/>
  <c r="E20" i="54"/>
  <c r="E21" i="54"/>
  <c r="E22" i="54"/>
  <c r="E23" i="54"/>
  <c r="E32" i="54"/>
  <c r="E33" i="54"/>
  <c r="E34" i="54"/>
  <c r="E35" i="54"/>
  <c r="E36" i="54"/>
  <c r="E37" i="54"/>
  <c r="E38" i="54"/>
  <c r="E39" i="54"/>
  <c r="E7" i="45"/>
  <c r="E8" i="45"/>
  <c r="E9" i="45"/>
  <c r="E10" i="45"/>
  <c r="E18" i="45"/>
  <c r="E19" i="45"/>
  <c r="E20" i="45"/>
  <c r="E21" i="45"/>
  <c r="E22" i="45"/>
  <c r="E23" i="45"/>
  <c r="E32" i="45"/>
  <c r="E33" i="45"/>
  <c r="E34" i="45"/>
  <c r="E35" i="45"/>
  <c r="E36" i="45"/>
  <c r="E37" i="45"/>
  <c r="E38" i="45"/>
  <c r="E39" i="45"/>
  <c r="E7" i="46"/>
  <c r="E8" i="46"/>
  <c r="E9" i="46"/>
  <c r="E10" i="46"/>
  <c r="E18" i="46"/>
  <c r="E19" i="46"/>
  <c r="E20" i="46"/>
  <c r="E21" i="46"/>
  <c r="E22" i="46"/>
  <c r="E23" i="46"/>
  <c r="E32" i="46"/>
  <c r="E33" i="46"/>
  <c r="E34" i="46"/>
  <c r="E35" i="46"/>
  <c r="E36" i="46"/>
  <c r="E37" i="46"/>
  <c r="E38" i="46"/>
  <c r="E39" i="46"/>
  <c r="E7" i="47"/>
  <c r="E8" i="47"/>
  <c r="E9" i="47"/>
  <c r="E10" i="47"/>
  <c r="E18" i="47"/>
  <c r="E19" i="47"/>
  <c r="E20" i="47"/>
  <c r="E21" i="47"/>
  <c r="E22" i="47"/>
  <c r="E23" i="47"/>
  <c r="E32" i="47"/>
  <c r="E34" i="47"/>
  <c r="E35" i="47"/>
  <c r="E36" i="47"/>
  <c r="E37" i="47"/>
  <c r="E38" i="47"/>
  <c r="E39" i="47"/>
  <c r="E7" i="48"/>
  <c r="E8" i="48"/>
  <c r="E9" i="48"/>
  <c r="E10" i="48"/>
  <c r="E18" i="48"/>
  <c r="E19" i="48"/>
  <c r="E20" i="48"/>
  <c r="E21" i="48"/>
  <c r="E22" i="48"/>
  <c r="E23" i="48"/>
  <c r="E32" i="48"/>
  <c r="E33" i="48"/>
  <c r="E34" i="48"/>
  <c r="E35" i="48"/>
  <c r="E36" i="48"/>
  <c r="E37" i="48"/>
  <c r="E38" i="48"/>
  <c r="E39" i="48"/>
  <c r="E7" i="49"/>
  <c r="E8" i="49"/>
  <c r="E9" i="49"/>
  <c r="E10" i="49"/>
  <c r="E18" i="49"/>
  <c r="E19" i="49"/>
  <c r="E20" i="49"/>
  <c r="E21" i="49"/>
  <c r="E22" i="49"/>
  <c r="E23" i="49"/>
  <c r="E32" i="49"/>
  <c r="E34" i="49"/>
  <c r="E35" i="49"/>
  <c r="E36" i="49"/>
  <c r="E37" i="49"/>
  <c r="E38" i="49"/>
  <c r="E39" i="49"/>
  <c r="E7" i="64"/>
  <c r="E8" i="64"/>
  <c r="E9" i="64"/>
  <c r="E10" i="64"/>
  <c r="E18" i="64"/>
  <c r="E19" i="64"/>
  <c r="E20" i="64"/>
  <c r="E21" i="64"/>
  <c r="E22" i="64"/>
  <c r="E23" i="64"/>
  <c r="E32" i="64"/>
  <c r="E33" i="64"/>
  <c r="E34" i="64"/>
  <c r="E35" i="64"/>
  <c r="E36" i="64"/>
  <c r="E37" i="64"/>
  <c r="E38" i="64"/>
  <c r="E39" i="64"/>
  <c r="E7" i="63"/>
  <c r="E8" i="63"/>
  <c r="E9" i="63"/>
  <c r="E10" i="63"/>
  <c r="E18" i="63"/>
  <c r="E19" i="63"/>
  <c r="E20" i="63"/>
  <c r="E21" i="63"/>
  <c r="E22" i="63"/>
  <c r="E23" i="63"/>
  <c r="E32" i="63"/>
  <c r="E33" i="63"/>
  <c r="E34" i="63"/>
  <c r="E35" i="63"/>
  <c r="E36" i="63"/>
  <c r="E37" i="63"/>
  <c r="E38" i="63"/>
  <c r="E39" i="63"/>
  <c r="E7" i="62"/>
  <c r="E8" i="62"/>
  <c r="E9" i="62"/>
  <c r="E10" i="62"/>
  <c r="E18" i="62"/>
  <c r="E19" i="62"/>
  <c r="E20" i="62"/>
  <c r="E21" i="62"/>
  <c r="E22" i="62"/>
  <c r="E23" i="62"/>
  <c r="E32" i="62"/>
  <c r="E33" i="62"/>
  <c r="E34" i="62"/>
  <c r="E35" i="62"/>
  <c r="E36" i="62"/>
  <c r="E37" i="62"/>
  <c r="E38" i="62"/>
  <c r="E39" i="62"/>
  <c r="E7" i="61"/>
  <c r="E8" i="61"/>
  <c r="E9" i="61"/>
  <c r="E10" i="61"/>
  <c r="E18" i="61"/>
  <c r="E19" i="61"/>
  <c r="E20" i="61"/>
  <c r="E21" i="61"/>
  <c r="E22" i="61"/>
  <c r="E23" i="61"/>
  <c r="E32" i="61"/>
  <c r="E33" i="61"/>
  <c r="E34" i="61"/>
  <c r="E35" i="61"/>
  <c r="E36" i="61"/>
  <c r="E37" i="61"/>
  <c r="E38" i="61"/>
  <c r="E39" i="61"/>
  <c r="E7" i="60"/>
  <c r="E8" i="60"/>
  <c r="E9" i="60"/>
  <c r="E10" i="60"/>
  <c r="E18" i="60"/>
  <c r="E19" i="60"/>
  <c r="E20" i="60"/>
  <c r="E21" i="60"/>
  <c r="E22" i="60"/>
  <c r="E23" i="60"/>
  <c r="E32" i="60"/>
  <c r="E33" i="60"/>
  <c r="E34" i="60"/>
  <c r="E35" i="60"/>
  <c r="E36" i="60"/>
  <c r="E37" i="60"/>
  <c r="E38" i="60"/>
  <c r="E39" i="60"/>
  <c r="E7" i="59"/>
  <c r="E8" i="59"/>
  <c r="E9" i="59"/>
  <c r="E10" i="59"/>
  <c r="E18" i="59"/>
  <c r="E19" i="59"/>
  <c r="E20" i="59"/>
  <c r="E21" i="59"/>
  <c r="E22" i="59"/>
  <c r="E23" i="59"/>
  <c r="E32" i="59"/>
  <c r="E33" i="59"/>
  <c r="E34" i="59"/>
  <c r="E35" i="59"/>
  <c r="E36" i="59"/>
  <c r="E37" i="59"/>
  <c r="E38" i="59"/>
  <c r="E39" i="59"/>
  <c r="E7" i="58"/>
  <c r="E8" i="58"/>
  <c r="E9" i="58"/>
  <c r="E10" i="58"/>
  <c r="E18" i="58"/>
  <c r="E19" i="58"/>
  <c r="E20" i="58"/>
  <c r="E21" i="58"/>
  <c r="E22" i="58"/>
  <c r="E23" i="58"/>
  <c r="E32" i="58"/>
  <c r="E34" i="58"/>
  <c r="E35" i="58"/>
  <c r="E36" i="58"/>
  <c r="E37" i="58"/>
  <c r="E38" i="58"/>
  <c r="E39" i="58"/>
  <c r="E7" i="57"/>
  <c r="E8" i="57"/>
  <c r="E9" i="57"/>
  <c r="E10" i="57"/>
  <c r="E18" i="57"/>
  <c r="E19" i="57"/>
  <c r="E20" i="57"/>
  <c r="E21" i="57"/>
  <c r="E22" i="57"/>
  <c r="E23" i="57"/>
  <c r="E32" i="57"/>
  <c r="E33" i="57"/>
  <c r="E34" i="57"/>
  <c r="E35" i="57"/>
  <c r="E36" i="57"/>
  <c r="E37" i="57"/>
  <c r="E38" i="57"/>
  <c r="E39" i="57"/>
  <c r="E7" i="56"/>
  <c r="E8" i="56"/>
  <c r="E9" i="56"/>
  <c r="E10" i="56"/>
  <c r="E18" i="56"/>
  <c r="E19" i="56"/>
  <c r="E20" i="56"/>
  <c r="E21" i="56"/>
  <c r="E22" i="56"/>
  <c r="E23" i="56"/>
  <c r="E32" i="56"/>
  <c r="E33" i="56"/>
  <c r="E34" i="56"/>
  <c r="E35" i="56"/>
  <c r="E36" i="56"/>
  <c r="E37" i="56"/>
  <c r="E38" i="56"/>
  <c r="E39" i="56"/>
  <c r="E7" i="55"/>
  <c r="E8" i="55"/>
  <c r="E9" i="55"/>
  <c r="E10" i="55"/>
  <c r="E18" i="55"/>
  <c r="E19" i="55"/>
  <c r="E20" i="55"/>
  <c r="E21" i="55"/>
  <c r="E22" i="55"/>
  <c r="E23" i="55"/>
  <c r="E32" i="55"/>
  <c r="E33" i="55"/>
  <c r="E34" i="55"/>
  <c r="E35" i="55"/>
  <c r="E36" i="55"/>
  <c r="E37" i="55"/>
  <c r="E38" i="55"/>
  <c r="E39" i="55"/>
  <c r="E7" i="87"/>
  <c r="E8" i="87"/>
  <c r="E9" i="87"/>
  <c r="E10" i="87"/>
  <c r="E18" i="87"/>
  <c r="E19" i="87"/>
  <c r="E20" i="87"/>
  <c r="E21" i="87"/>
  <c r="E22" i="87"/>
  <c r="E23" i="87"/>
  <c r="E32" i="87"/>
  <c r="E34" i="87"/>
  <c r="E35" i="87"/>
  <c r="E36" i="87"/>
  <c r="E37" i="87"/>
  <c r="E38" i="87"/>
  <c r="E39" i="87"/>
  <c r="E7" i="86"/>
  <c r="E8" i="86"/>
  <c r="E9" i="86"/>
  <c r="E10" i="86"/>
  <c r="E18" i="86"/>
  <c r="E19" i="86"/>
  <c r="E20" i="86"/>
  <c r="E21" i="86"/>
  <c r="E22" i="86"/>
  <c r="E23" i="86"/>
  <c r="E32" i="86"/>
  <c r="E33" i="86"/>
  <c r="E34" i="86"/>
  <c r="E35" i="86"/>
  <c r="E36" i="86"/>
  <c r="E37" i="86"/>
  <c r="E38" i="86"/>
  <c r="E39" i="86"/>
  <c r="E7" i="85"/>
  <c r="E8" i="85"/>
  <c r="E9" i="85"/>
  <c r="E10" i="85"/>
  <c r="E18" i="85"/>
  <c r="E19" i="85"/>
  <c r="E20" i="85"/>
  <c r="E21" i="85"/>
  <c r="E22" i="85"/>
  <c r="E23" i="85"/>
  <c r="E32" i="85"/>
  <c r="E33" i="85"/>
  <c r="E34" i="85"/>
  <c r="E35" i="85"/>
  <c r="E36" i="85"/>
  <c r="E37" i="85"/>
  <c r="E38" i="85"/>
  <c r="E39" i="85"/>
  <c r="E7" i="84"/>
  <c r="E8" i="84"/>
  <c r="E9" i="84"/>
  <c r="E10" i="84"/>
  <c r="E18" i="84"/>
  <c r="E19" i="84"/>
  <c r="E20" i="84"/>
  <c r="E21" i="84"/>
  <c r="E22" i="84"/>
  <c r="E23" i="84"/>
  <c r="E32" i="84"/>
  <c r="E33" i="84"/>
  <c r="E34" i="84"/>
  <c r="E35" i="84"/>
  <c r="E36" i="84"/>
  <c r="E37" i="84"/>
  <c r="E38" i="84"/>
  <c r="E39" i="84"/>
  <c r="E7" i="83"/>
  <c r="E8" i="83"/>
  <c r="E9" i="83"/>
  <c r="E10" i="83"/>
  <c r="E18" i="83"/>
  <c r="E19" i="83"/>
  <c r="E20" i="83"/>
  <c r="E21" i="83"/>
  <c r="E22" i="83"/>
  <c r="E23" i="83"/>
  <c r="E32" i="83"/>
  <c r="E33" i="83"/>
  <c r="E34" i="83"/>
  <c r="E35" i="83"/>
  <c r="E36" i="83"/>
  <c r="E37" i="83"/>
  <c r="E38" i="83"/>
  <c r="E39" i="83"/>
  <c r="E7" i="82"/>
  <c r="E8" i="82"/>
  <c r="E9" i="82"/>
  <c r="E10" i="82"/>
  <c r="E18" i="82"/>
  <c r="E19" i="82"/>
  <c r="E20" i="82"/>
  <c r="E21" i="82"/>
  <c r="E22" i="82"/>
  <c r="E23" i="82"/>
  <c r="E32" i="82"/>
  <c r="E34" i="82"/>
  <c r="E35" i="82"/>
  <c r="E36" i="82"/>
  <c r="E37" i="82"/>
  <c r="E38" i="82"/>
  <c r="E39" i="82"/>
  <c r="E7" i="81"/>
  <c r="E8" i="81"/>
  <c r="E9" i="81"/>
  <c r="E10" i="81"/>
  <c r="E18" i="81"/>
  <c r="E19" i="81"/>
  <c r="E20" i="81"/>
  <c r="E21" i="81"/>
  <c r="E22" i="81"/>
  <c r="E23" i="81"/>
  <c r="E32" i="81"/>
  <c r="E33" i="81"/>
  <c r="E34" i="81"/>
  <c r="E35" i="81"/>
  <c r="E36" i="81"/>
  <c r="E37" i="81"/>
  <c r="E38" i="81"/>
  <c r="E39" i="81"/>
  <c r="E7" i="80"/>
  <c r="E8" i="80"/>
  <c r="E9" i="80"/>
  <c r="E10" i="80"/>
  <c r="E18" i="80"/>
  <c r="E19" i="80"/>
  <c r="E20" i="80"/>
  <c r="E21" i="80"/>
  <c r="E22" i="80"/>
  <c r="E23" i="80"/>
  <c r="E32" i="80"/>
  <c r="E33" i="80"/>
  <c r="E34" i="80"/>
  <c r="E35" i="80"/>
  <c r="E36" i="80"/>
  <c r="E37" i="80"/>
  <c r="E38" i="80"/>
  <c r="E39" i="80"/>
  <c r="E7" i="79"/>
  <c r="E8" i="79"/>
  <c r="E9" i="79"/>
  <c r="E10" i="79"/>
  <c r="E18" i="79"/>
  <c r="E19" i="79"/>
  <c r="E20" i="79"/>
  <c r="E21" i="79"/>
  <c r="E22" i="79"/>
  <c r="E23" i="79"/>
  <c r="E32" i="79"/>
  <c r="E33" i="79"/>
  <c r="E34" i="79"/>
  <c r="E35" i="79"/>
  <c r="E36" i="79"/>
  <c r="E37" i="79"/>
  <c r="E38" i="79"/>
  <c r="E39" i="79"/>
  <c r="E7" i="78"/>
  <c r="E8" i="78"/>
  <c r="E9" i="78"/>
  <c r="E10" i="78"/>
  <c r="E18" i="78"/>
  <c r="E19" i="78"/>
  <c r="E20" i="78"/>
  <c r="E21" i="78"/>
  <c r="E22" i="78"/>
  <c r="E23" i="78"/>
  <c r="E32" i="78"/>
  <c r="E33" i="78"/>
  <c r="E34" i="78"/>
  <c r="E35" i="78"/>
  <c r="E36" i="78"/>
  <c r="E37" i="78"/>
  <c r="E38" i="78"/>
  <c r="E39" i="78"/>
  <c r="E7" i="77"/>
  <c r="E8" i="77"/>
  <c r="E9" i="77"/>
  <c r="E10" i="77"/>
  <c r="E18" i="77"/>
  <c r="E19" i="77"/>
  <c r="E20" i="77"/>
  <c r="E21" i="77"/>
  <c r="E22" i="77"/>
  <c r="E23" i="77"/>
  <c r="E32" i="77"/>
  <c r="E33" i="77"/>
  <c r="E34" i="77"/>
  <c r="E35" i="77"/>
  <c r="E36" i="77"/>
  <c r="E37" i="77"/>
  <c r="E38" i="77"/>
  <c r="E39" i="77"/>
  <c r="E7" i="76"/>
  <c r="E8" i="76"/>
  <c r="E9" i="76"/>
  <c r="E10" i="76"/>
  <c r="E18" i="76"/>
  <c r="E19" i="76"/>
  <c r="E20" i="76"/>
  <c r="E21" i="76"/>
  <c r="E22" i="76"/>
  <c r="E23" i="76"/>
  <c r="E32" i="76"/>
  <c r="E33" i="76"/>
  <c r="E34" i="76"/>
  <c r="E35" i="76"/>
  <c r="E36" i="76"/>
  <c r="E37" i="76"/>
  <c r="E38" i="76"/>
  <c r="E39" i="76"/>
  <c r="E7" i="75"/>
  <c r="E8" i="75"/>
  <c r="E9" i="75"/>
  <c r="E10" i="75"/>
  <c r="E18" i="75"/>
  <c r="E19" i="75"/>
  <c r="E20" i="75"/>
  <c r="E21" i="75"/>
  <c r="E22" i="75"/>
  <c r="E23" i="75"/>
  <c r="E32" i="75"/>
  <c r="E34" i="75"/>
  <c r="E35" i="75"/>
  <c r="E36" i="75"/>
  <c r="E37" i="75"/>
  <c r="E38" i="75"/>
  <c r="E39" i="75"/>
  <c r="E7" i="74"/>
  <c r="E8" i="74"/>
  <c r="E9" i="74"/>
  <c r="E10" i="74"/>
  <c r="E18" i="74"/>
  <c r="E19" i="74"/>
  <c r="E20" i="74"/>
  <c r="E21" i="74"/>
  <c r="E22" i="74"/>
  <c r="E23" i="74"/>
  <c r="E32" i="74"/>
  <c r="E33" i="74"/>
  <c r="E34" i="74"/>
  <c r="E35" i="74"/>
  <c r="E36" i="74"/>
  <c r="E37" i="74"/>
  <c r="E38" i="74"/>
  <c r="E39" i="74"/>
  <c r="E7" i="73"/>
  <c r="E8" i="73"/>
  <c r="E9" i="73"/>
  <c r="E10" i="73"/>
  <c r="E18" i="73"/>
  <c r="E19" i="73"/>
  <c r="E20" i="73"/>
  <c r="E21" i="73"/>
  <c r="E22" i="73"/>
  <c r="E23" i="73"/>
  <c r="E32" i="73"/>
  <c r="E33" i="73"/>
  <c r="E34" i="73"/>
  <c r="E35" i="73"/>
  <c r="E36" i="73"/>
  <c r="E37" i="73"/>
  <c r="E38" i="73"/>
  <c r="E39" i="73"/>
  <c r="E7" i="72"/>
  <c r="E8" i="72"/>
  <c r="E9" i="72"/>
  <c r="E10" i="72"/>
  <c r="E18" i="72"/>
  <c r="E19" i="72"/>
  <c r="E20" i="72"/>
  <c r="E21" i="72"/>
  <c r="E22" i="72"/>
  <c r="E23" i="72"/>
  <c r="E32" i="72"/>
  <c r="E33" i="72"/>
  <c r="E34" i="72"/>
  <c r="E35" i="72"/>
  <c r="E36" i="72"/>
  <c r="E37" i="72"/>
  <c r="E38" i="72"/>
  <c r="E39" i="72"/>
  <c r="E7" i="71"/>
  <c r="E8" i="71"/>
  <c r="E9" i="71"/>
  <c r="E10" i="71"/>
  <c r="E18" i="71"/>
  <c r="E19" i="71"/>
  <c r="E20" i="71"/>
  <c r="E21" i="71"/>
  <c r="E22" i="71"/>
  <c r="E23" i="71"/>
  <c r="E32" i="71"/>
  <c r="E33" i="71"/>
  <c r="E34" i="71"/>
  <c r="E35" i="71"/>
  <c r="E36" i="71"/>
  <c r="E37" i="71"/>
  <c r="E38" i="71"/>
  <c r="E39" i="71"/>
  <c r="E7" i="70"/>
  <c r="E8" i="70"/>
  <c r="E9" i="70"/>
  <c r="E10" i="70"/>
  <c r="E18" i="70"/>
  <c r="E19" i="70"/>
  <c r="E20" i="70"/>
  <c r="E21" i="70"/>
  <c r="E22" i="70"/>
  <c r="E23" i="70"/>
  <c r="E32" i="70"/>
  <c r="E33" i="70"/>
  <c r="E34" i="70"/>
  <c r="E35" i="70"/>
  <c r="E36" i="70"/>
  <c r="E37" i="70"/>
  <c r="E38" i="70"/>
  <c r="E39" i="70"/>
  <c r="E7" i="69"/>
  <c r="E8" i="69"/>
  <c r="E9" i="69"/>
  <c r="E10" i="69"/>
  <c r="E18" i="69"/>
  <c r="E19" i="69"/>
  <c r="E20" i="69"/>
  <c r="E21" i="69"/>
  <c r="E22" i="69"/>
  <c r="E23" i="69"/>
  <c r="E32" i="69"/>
  <c r="E33" i="69"/>
  <c r="E34" i="69"/>
  <c r="E35" i="69"/>
  <c r="E36" i="69"/>
  <c r="E37" i="69"/>
  <c r="E38" i="69"/>
  <c r="E39" i="69"/>
  <c r="E7" i="68"/>
  <c r="E8" i="68"/>
  <c r="E9" i="68"/>
  <c r="E10" i="68"/>
  <c r="E18" i="68"/>
  <c r="E19" i="68"/>
  <c r="E20" i="68"/>
  <c r="E21" i="68"/>
  <c r="E22" i="68"/>
  <c r="E23" i="68"/>
  <c r="E32" i="68"/>
  <c r="E33" i="68"/>
  <c r="E34" i="68"/>
  <c r="E35" i="68"/>
  <c r="E36" i="68"/>
  <c r="E37" i="68"/>
  <c r="E38" i="68"/>
  <c r="E39" i="68"/>
  <c r="E7" i="67"/>
  <c r="E8" i="67"/>
  <c r="E9" i="67"/>
  <c r="E10" i="67"/>
  <c r="E18" i="67"/>
  <c r="E19" i="67"/>
  <c r="E20" i="67"/>
  <c r="E21" i="67"/>
  <c r="E22" i="67"/>
  <c r="E23" i="67"/>
  <c r="E32" i="67"/>
  <c r="E33" i="67"/>
  <c r="E34" i="67"/>
  <c r="E35" i="67"/>
  <c r="E36" i="67"/>
  <c r="E37" i="67"/>
  <c r="E38" i="67"/>
  <c r="E39" i="67"/>
  <c r="E7" i="66"/>
  <c r="E8" i="66"/>
  <c r="E9" i="66"/>
  <c r="E10" i="66"/>
  <c r="E18" i="66"/>
  <c r="E19" i="66"/>
  <c r="E20" i="66"/>
  <c r="E21" i="66"/>
  <c r="E22" i="66"/>
  <c r="E23" i="66"/>
  <c r="E32" i="66"/>
  <c r="E34" i="66"/>
  <c r="E35" i="66"/>
  <c r="E36" i="66"/>
  <c r="E37" i="66"/>
  <c r="E38" i="66"/>
  <c r="E39" i="66"/>
  <c r="E7" i="65"/>
  <c r="E8" i="65"/>
  <c r="E9" i="65"/>
  <c r="E10" i="65"/>
  <c r="E18" i="65"/>
  <c r="E19" i="65"/>
  <c r="E20" i="65"/>
  <c r="E21" i="65"/>
  <c r="E22" i="65"/>
  <c r="E23" i="65"/>
  <c r="E32" i="65"/>
  <c r="E33" i="65"/>
  <c r="E34" i="65"/>
  <c r="E35" i="65"/>
  <c r="E36" i="65"/>
  <c r="E37" i="65"/>
  <c r="E38" i="65"/>
  <c r="E39" i="65"/>
  <c r="E7" i="50"/>
  <c r="E8" i="50"/>
  <c r="E9" i="50"/>
  <c r="E10" i="50"/>
  <c r="E18" i="50"/>
  <c r="E19" i="50"/>
  <c r="E20" i="50"/>
  <c r="E21" i="50"/>
  <c r="E22" i="50"/>
  <c r="E23" i="50"/>
  <c r="E32" i="50"/>
  <c r="E33" i="50"/>
  <c r="E34" i="50"/>
  <c r="E35" i="50"/>
  <c r="E36" i="50"/>
  <c r="E37" i="50"/>
  <c r="E38" i="50"/>
  <c r="E39" i="50"/>
  <c r="G7" i="2"/>
  <c r="G8" i="2"/>
  <c r="G9" i="2"/>
  <c r="G10" i="2"/>
  <c r="G18" i="2"/>
  <c r="G19" i="2"/>
  <c r="G20" i="2"/>
  <c r="G21" i="2"/>
  <c r="G22" i="2"/>
  <c r="G23" i="2"/>
  <c r="G32" i="2"/>
  <c r="G33" i="2"/>
  <c r="G34" i="2"/>
  <c r="G36" i="2"/>
  <c r="G37" i="2"/>
  <c r="G38" i="2"/>
  <c r="G39" i="2"/>
  <c r="G7" i="3"/>
  <c r="G8" i="3"/>
  <c r="G9" i="3"/>
  <c r="G10" i="3"/>
  <c r="G18" i="3"/>
  <c r="G19" i="3"/>
  <c r="G20" i="3"/>
  <c r="G21" i="3"/>
  <c r="G22" i="3"/>
  <c r="G23" i="3"/>
  <c r="G32" i="3"/>
  <c r="G33" i="3"/>
  <c r="G34" i="3"/>
  <c r="G36" i="3"/>
  <c r="G37" i="3"/>
  <c r="G38" i="3"/>
  <c r="G39" i="3"/>
  <c r="G7" i="51"/>
  <c r="G8" i="51"/>
  <c r="G9" i="51"/>
  <c r="G10" i="51"/>
  <c r="G18" i="51"/>
  <c r="G19" i="51"/>
  <c r="G20" i="51"/>
  <c r="G21" i="51"/>
  <c r="G22" i="51"/>
  <c r="G23" i="51"/>
  <c r="G32" i="51"/>
  <c r="G34" i="51"/>
  <c r="G35" i="51"/>
  <c r="G36" i="51"/>
  <c r="G37" i="51"/>
  <c r="G38" i="51"/>
  <c r="G39" i="51"/>
  <c r="G7" i="41"/>
  <c r="G8" i="41"/>
  <c r="G9" i="41"/>
  <c r="G10" i="41"/>
  <c r="G18" i="41"/>
  <c r="G19" i="41"/>
  <c r="G20" i="41"/>
  <c r="G21" i="41"/>
  <c r="G22" i="41"/>
  <c r="G23" i="41"/>
  <c r="G32" i="41"/>
  <c r="G33" i="41"/>
  <c r="G34" i="41"/>
  <c r="G36" i="41"/>
  <c r="G37" i="41"/>
  <c r="G38" i="41"/>
  <c r="G39" i="41"/>
  <c r="G7" i="42"/>
  <c r="G8" i="42"/>
  <c r="G9" i="42"/>
  <c r="G10" i="42"/>
  <c r="G19" i="42"/>
  <c r="G20" i="42"/>
  <c r="G21" i="42"/>
  <c r="G22" i="42"/>
  <c r="G23" i="42"/>
  <c r="G32" i="42"/>
  <c r="G33" i="42"/>
  <c r="G34" i="42"/>
  <c r="G36" i="42"/>
  <c r="G37" i="42"/>
  <c r="G38" i="42"/>
  <c r="G39" i="42"/>
  <c r="G7" i="43"/>
  <c r="G8" i="43"/>
  <c r="G9" i="43"/>
  <c r="G10" i="43"/>
  <c r="G18" i="43"/>
  <c r="G19" i="43"/>
  <c r="G20" i="43"/>
  <c r="G21" i="43"/>
  <c r="G22" i="43"/>
  <c r="G23" i="43"/>
  <c r="G32" i="43"/>
  <c r="G33" i="43"/>
  <c r="G34" i="43"/>
  <c r="G35" i="43"/>
  <c r="G36" i="43"/>
  <c r="G37" i="43"/>
  <c r="G38" i="43"/>
  <c r="G39" i="43"/>
  <c r="G7" i="44"/>
  <c r="G8" i="44"/>
  <c r="G9" i="44"/>
  <c r="G10" i="44"/>
  <c r="G18" i="44"/>
  <c r="G19" i="44"/>
  <c r="G20" i="44"/>
  <c r="G21" i="44"/>
  <c r="G22" i="44"/>
  <c r="G23" i="44"/>
  <c r="G32" i="44"/>
  <c r="G33" i="44"/>
  <c r="G34" i="44"/>
  <c r="G35" i="44"/>
  <c r="G36" i="44"/>
  <c r="G37" i="44"/>
  <c r="G38" i="44"/>
  <c r="G39" i="44"/>
  <c r="G7" i="52"/>
  <c r="G8" i="52"/>
  <c r="G9" i="52"/>
  <c r="G10" i="52"/>
  <c r="G20" i="52"/>
  <c r="G21" i="52"/>
  <c r="G22" i="52"/>
  <c r="G23" i="52"/>
  <c r="G32" i="52"/>
  <c r="G33" i="52"/>
  <c r="G34" i="52"/>
  <c r="G36" i="52"/>
  <c r="G37" i="52"/>
  <c r="G38" i="52"/>
  <c r="G39" i="52"/>
  <c r="G7" i="53"/>
  <c r="G8" i="53"/>
  <c r="G9" i="53"/>
  <c r="G10" i="53"/>
  <c r="G18" i="53"/>
  <c r="G19" i="53"/>
  <c r="G20" i="53"/>
  <c r="G21" i="53"/>
  <c r="G22" i="53"/>
  <c r="G23" i="53"/>
  <c r="G32" i="53"/>
  <c r="G33" i="53"/>
  <c r="G34" i="53"/>
  <c r="G35" i="53"/>
  <c r="G36" i="53"/>
  <c r="G37" i="53"/>
  <c r="G38" i="53"/>
  <c r="G39" i="53"/>
  <c r="G7" i="54"/>
  <c r="G8" i="54"/>
  <c r="G9" i="54"/>
  <c r="G10" i="54"/>
  <c r="G18" i="54"/>
  <c r="G19" i="54"/>
  <c r="G20" i="54"/>
  <c r="G21" i="54"/>
  <c r="G22" i="54"/>
  <c r="G23" i="54"/>
  <c r="G32" i="54"/>
  <c r="G33" i="54"/>
  <c r="G34" i="54"/>
  <c r="G35" i="54"/>
  <c r="G36" i="54"/>
  <c r="G37" i="54"/>
  <c r="G38" i="54"/>
  <c r="G39" i="54"/>
  <c r="G7" i="45"/>
  <c r="G8" i="45"/>
  <c r="G9" i="45"/>
  <c r="G10" i="45"/>
  <c r="G18" i="45"/>
  <c r="G19" i="45"/>
  <c r="G20" i="45"/>
  <c r="G21" i="45"/>
  <c r="G22" i="45"/>
  <c r="G23" i="45"/>
  <c r="G32" i="45"/>
  <c r="G33" i="45"/>
  <c r="G34" i="45"/>
  <c r="G35" i="45"/>
  <c r="G36" i="45"/>
  <c r="G37" i="45"/>
  <c r="G38" i="45"/>
  <c r="G39" i="45"/>
  <c r="G7" i="46"/>
  <c r="G8" i="46"/>
  <c r="G9" i="46"/>
  <c r="G10" i="46"/>
  <c r="G20" i="46"/>
  <c r="G21" i="46"/>
  <c r="G22" i="46"/>
  <c r="G23" i="46"/>
  <c r="G32" i="46"/>
  <c r="G33" i="46"/>
  <c r="G34" i="46"/>
  <c r="G35" i="46"/>
  <c r="G36" i="46"/>
  <c r="G37" i="46"/>
  <c r="G38" i="46"/>
  <c r="G39" i="46"/>
  <c r="G7" i="47"/>
  <c r="G8" i="47"/>
  <c r="G9" i="47"/>
  <c r="G10" i="47"/>
  <c r="G18" i="47"/>
  <c r="G19" i="47"/>
  <c r="G20" i="47"/>
  <c r="G21" i="47"/>
  <c r="G22" i="47"/>
  <c r="G23" i="47"/>
  <c r="G32" i="47"/>
  <c r="G33" i="47"/>
  <c r="G34" i="47"/>
  <c r="G35" i="47"/>
  <c r="G36" i="47"/>
  <c r="G37" i="47"/>
  <c r="G38" i="47"/>
  <c r="G39" i="47"/>
  <c r="G7" i="48"/>
  <c r="G8" i="48"/>
  <c r="G9" i="48"/>
  <c r="G10" i="48"/>
  <c r="G18" i="48"/>
  <c r="G19" i="48"/>
  <c r="G20" i="48"/>
  <c r="G21" i="48"/>
  <c r="G22" i="48"/>
  <c r="G23" i="48"/>
  <c r="G32" i="48"/>
  <c r="G33" i="48"/>
  <c r="G34" i="48"/>
  <c r="G35" i="48"/>
  <c r="G36" i="48"/>
  <c r="G37" i="48"/>
  <c r="G38" i="48"/>
  <c r="G39" i="48"/>
  <c r="G7" i="49"/>
  <c r="G8" i="49"/>
  <c r="G9" i="49"/>
  <c r="G10" i="49"/>
  <c r="G18" i="49"/>
  <c r="G19" i="49"/>
  <c r="G20" i="49"/>
  <c r="G21" i="49"/>
  <c r="G22" i="49"/>
  <c r="G23" i="49"/>
  <c r="G32" i="49"/>
  <c r="G33" i="49"/>
  <c r="G34" i="49"/>
  <c r="G35" i="49"/>
  <c r="G36" i="49"/>
  <c r="G37" i="49"/>
  <c r="G38" i="49"/>
  <c r="G39" i="49"/>
  <c r="G7" i="64"/>
  <c r="G8" i="64"/>
  <c r="G9" i="64"/>
  <c r="G10" i="64"/>
  <c r="G18" i="64"/>
  <c r="G20" i="64"/>
  <c r="G21" i="64"/>
  <c r="G22" i="64"/>
  <c r="G23" i="64"/>
  <c r="G32" i="64"/>
  <c r="G33" i="64"/>
  <c r="G34" i="64"/>
  <c r="G35" i="64"/>
  <c r="G36" i="64"/>
  <c r="G37" i="64"/>
  <c r="G38" i="64"/>
  <c r="G39" i="64"/>
  <c r="G7" i="63"/>
  <c r="G8" i="63"/>
  <c r="G9" i="63"/>
  <c r="G10" i="63"/>
  <c r="G18" i="63"/>
  <c r="G19" i="63"/>
  <c r="G20" i="63"/>
  <c r="G21" i="63"/>
  <c r="G22" i="63"/>
  <c r="G23" i="63"/>
  <c r="G32" i="63"/>
  <c r="G33" i="63"/>
  <c r="G34" i="63"/>
  <c r="G35" i="63"/>
  <c r="G36" i="63"/>
  <c r="G37" i="63"/>
  <c r="G38" i="63"/>
  <c r="G39" i="63"/>
  <c r="G7" i="62"/>
  <c r="G8" i="62"/>
  <c r="G9" i="62"/>
  <c r="G10" i="62"/>
  <c r="G19" i="62"/>
  <c r="G20" i="62"/>
  <c r="G21" i="62"/>
  <c r="G22" i="62"/>
  <c r="G23" i="62"/>
  <c r="G32" i="62"/>
  <c r="G34" i="62"/>
  <c r="G35" i="62"/>
  <c r="G36" i="62"/>
  <c r="G37" i="62"/>
  <c r="G38" i="62"/>
  <c r="G39" i="62"/>
  <c r="G7" i="61"/>
  <c r="G8" i="61"/>
  <c r="G9" i="61"/>
  <c r="G10" i="61"/>
  <c r="G18" i="61"/>
  <c r="G19" i="61"/>
  <c r="G20" i="61"/>
  <c r="G21" i="61"/>
  <c r="G22" i="61"/>
  <c r="G23" i="61"/>
  <c r="G32" i="61"/>
  <c r="G33" i="61"/>
  <c r="G34" i="61"/>
  <c r="G35" i="61"/>
  <c r="G36" i="61"/>
  <c r="G37" i="61"/>
  <c r="G38" i="61"/>
  <c r="G39" i="61"/>
  <c r="G7" i="60"/>
  <c r="G8" i="60"/>
  <c r="G9" i="60"/>
  <c r="G10" i="60"/>
  <c r="G19" i="60"/>
  <c r="G20" i="60"/>
  <c r="G21" i="60"/>
  <c r="G22" i="60"/>
  <c r="G23" i="60"/>
  <c r="G32" i="60"/>
  <c r="G34" i="60"/>
  <c r="G35" i="60"/>
  <c r="G36" i="60"/>
  <c r="G37" i="60"/>
  <c r="G38" i="60"/>
  <c r="G39" i="60"/>
  <c r="G7" i="59"/>
  <c r="G8" i="59"/>
  <c r="G9" i="59"/>
  <c r="G10" i="59"/>
  <c r="G18" i="59"/>
  <c r="G19" i="59"/>
  <c r="G20" i="59"/>
  <c r="G21" i="59"/>
  <c r="G22" i="59"/>
  <c r="G23" i="59"/>
  <c r="G32" i="59"/>
  <c r="G33" i="59"/>
  <c r="G34" i="59"/>
  <c r="G35" i="59"/>
  <c r="G36" i="59"/>
  <c r="G37" i="59"/>
  <c r="G38" i="59"/>
  <c r="G39" i="59"/>
  <c r="G7" i="58"/>
  <c r="G8" i="58"/>
  <c r="G9" i="58"/>
  <c r="G10" i="58"/>
  <c r="G18" i="58"/>
  <c r="G19" i="58"/>
  <c r="G20" i="58"/>
  <c r="G21" i="58"/>
  <c r="G22" i="58"/>
  <c r="G23" i="58"/>
  <c r="G32" i="58"/>
  <c r="G34" i="58"/>
  <c r="G36" i="58"/>
  <c r="G37" i="58"/>
  <c r="G38" i="58"/>
  <c r="G39" i="58"/>
  <c r="G7" i="57"/>
  <c r="G8" i="57"/>
  <c r="G9" i="57"/>
  <c r="G10" i="57"/>
  <c r="G18" i="57"/>
  <c r="G19" i="57"/>
  <c r="G20" i="57"/>
  <c r="G21" i="57"/>
  <c r="G22" i="57"/>
  <c r="G23" i="57"/>
  <c r="G32" i="57"/>
  <c r="G33" i="57"/>
  <c r="G34" i="57"/>
  <c r="G36" i="57"/>
  <c r="G37" i="57"/>
  <c r="G38" i="57"/>
  <c r="G39" i="57"/>
  <c r="G7" i="56"/>
  <c r="G8" i="56"/>
  <c r="G9" i="56"/>
  <c r="G10" i="56"/>
  <c r="G18" i="56"/>
  <c r="G19" i="56"/>
  <c r="G20" i="56"/>
  <c r="G21" i="56"/>
  <c r="G22" i="56"/>
  <c r="G23" i="56"/>
  <c r="G32" i="56"/>
  <c r="G33" i="56"/>
  <c r="G34" i="56"/>
  <c r="G36" i="56"/>
  <c r="G37" i="56"/>
  <c r="G38" i="56"/>
  <c r="G39" i="56"/>
  <c r="G7" i="55"/>
  <c r="G8" i="55"/>
  <c r="G9" i="55"/>
  <c r="G10" i="55"/>
  <c r="G18" i="55"/>
  <c r="G19" i="55"/>
  <c r="G20" i="55"/>
  <c r="G21" i="55"/>
  <c r="G22" i="55"/>
  <c r="G23" i="55"/>
  <c r="G32" i="55"/>
  <c r="G33" i="55"/>
  <c r="G34" i="55"/>
  <c r="G35" i="55"/>
  <c r="G36" i="55"/>
  <c r="G37" i="55"/>
  <c r="G38" i="55"/>
  <c r="G39" i="55"/>
  <c r="G7" i="87"/>
  <c r="G8" i="87"/>
  <c r="G9" i="87"/>
  <c r="G10" i="87"/>
  <c r="G18" i="87"/>
  <c r="G20" i="87"/>
  <c r="G21" i="87"/>
  <c r="G22" i="87"/>
  <c r="G23" i="87"/>
  <c r="G32" i="87"/>
  <c r="G33" i="87"/>
  <c r="G34" i="87"/>
  <c r="G35" i="87"/>
  <c r="G36" i="87"/>
  <c r="G37" i="87"/>
  <c r="G38" i="87"/>
  <c r="G39" i="87"/>
  <c r="G7" i="86"/>
  <c r="G8" i="86"/>
  <c r="G9" i="86"/>
  <c r="G10" i="86"/>
  <c r="G18" i="86"/>
  <c r="G19" i="86"/>
  <c r="G20" i="86"/>
  <c r="G21" i="86"/>
  <c r="G22" i="86"/>
  <c r="G23" i="86"/>
  <c r="G32" i="86"/>
  <c r="G33" i="86"/>
  <c r="G34" i="86"/>
  <c r="G35" i="86"/>
  <c r="G36" i="86"/>
  <c r="G37" i="86"/>
  <c r="G38" i="86"/>
  <c r="G39" i="86"/>
  <c r="G7" i="85"/>
  <c r="G8" i="85"/>
  <c r="G9" i="85"/>
  <c r="G10" i="85"/>
  <c r="G18" i="85"/>
  <c r="G19" i="85"/>
  <c r="G20" i="85"/>
  <c r="G21" i="85"/>
  <c r="G22" i="85"/>
  <c r="G23" i="85"/>
  <c r="G32" i="85"/>
  <c r="G33" i="85"/>
  <c r="G34" i="85"/>
  <c r="G35" i="85"/>
  <c r="G36" i="85"/>
  <c r="G37" i="85"/>
  <c r="G38" i="85"/>
  <c r="G39" i="85"/>
  <c r="G7" i="84"/>
  <c r="G8" i="84"/>
  <c r="G9" i="84"/>
  <c r="G10" i="84"/>
  <c r="G18" i="84"/>
  <c r="G19" i="84"/>
  <c r="G20" i="84"/>
  <c r="G21" i="84"/>
  <c r="G22" i="84"/>
  <c r="G23" i="84"/>
  <c r="G32" i="84"/>
  <c r="G33" i="84"/>
  <c r="G34" i="84"/>
  <c r="G35" i="84"/>
  <c r="G36" i="84"/>
  <c r="G37" i="84"/>
  <c r="G38" i="84"/>
  <c r="G39" i="84"/>
  <c r="G7" i="83"/>
  <c r="G8" i="83"/>
  <c r="G9" i="83"/>
  <c r="G10" i="83"/>
  <c r="G18" i="83"/>
  <c r="G19" i="83"/>
  <c r="G20" i="83"/>
  <c r="G21" i="83"/>
  <c r="G22" i="83"/>
  <c r="G23" i="83"/>
  <c r="G32" i="83"/>
  <c r="G33" i="83"/>
  <c r="G34" i="83"/>
  <c r="G35" i="83"/>
  <c r="G36" i="83"/>
  <c r="G37" i="83"/>
  <c r="G38" i="83"/>
  <c r="G39" i="83"/>
  <c r="G7" i="82"/>
  <c r="G8" i="82"/>
  <c r="G9" i="82"/>
  <c r="G10" i="82"/>
  <c r="G18" i="82"/>
  <c r="G19" i="82"/>
  <c r="G20" i="82"/>
  <c r="G21" i="82"/>
  <c r="G22" i="82"/>
  <c r="G23" i="82"/>
  <c r="G32" i="82"/>
  <c r="G33" i="82"/>
  <c r="G34" i="82"/>
  <c r="G35" i="82"/>
  <c r="G36" i="82"/>
  <c r="G37" i="82"/>
  <c r="G38" i="82"/>
  <c r="G39" i="82"/>
  <c r="G7" i="81"/>
  <c r="G8" i="81"/>
  <c r="G9" i="81"/>
  <c r="G10" i="81"/>
  <c r="G18" i="81"/>
  <c r="G19" i="81"/>
  <c r="G20" i="81"/>
  <c r="G21" i="81"/>
  <c r="G22" i="81"/>
  <c r="G23" i="81"/>
  <c r="G32" i="81"/>
  <c r="G33" i="81"/>
  <c r="G34" i="81"/>
  <c r="G35" i="81"/>
  <c r="G36" i="81"/>
  <c r="G37" i="81"/>
  <c r="G38" i="81"/>
  <c r="G39" i="81"/>
  <c r="G7" i="80"/>
  <c r="G8" i="80"/>
  <c r="G9" i="80"/>
  <c r="G10" i="80"/>
  <c r="G18" i="80"/>
  <c r="G19" i="80"/>
  <c r="G20" i="80"/>
  <c r="G21" i="80"/>
  <c r="G22" i="80"/>
  <c r="G23" i="80"/>
  <c r="G32" i="80"/>
  <c r="G34" i="80"/>
  <c r="G36" i="80"/>
  <c r="G37" i="80"/>
  <c r="G38" i="80"/>
  <c r="G39" i="80"/>
  <c r="G7" i="79"/>
  <c r="G8" i="79"/>
  <c r="G9" i="79"/>
  <c r="G10" i="79"/>
  <c r="G18" i="79"/>
  <c r="G19" i="79"/>
  <c r="G20" i="79"/>
  <c r="G21" i="79"/>
  <c r="G22" i="79"/>
  <c r="G23" i="79"/>
  <c r="G32" i="79"/>
  <c r="G33" i="79"/>
  <c r="G34" i="79"/>
  <c r="G35" i="79"/>
  <c r="G36" i="79"/>
  <c r="G37" i="79"/>
  <c r="G38" i="79"/>
  <c r="G39" i="79"/>
  <c r="G7" i="78"/>
  <c r="G8" i="78"/>
  <c r="G9" i="78"/>
  <c r="G10" i="78"/>
  <c r="G18" i="78"/>
  <c r="G19" i="78"/>
  <c r="G20" i="78"/>
  <c r="G21" i="78"/>
  <c r="G22" i="78"/>
  <c r="G23" i="78"/>
  <c r="G32" i="78"/>
  <c r="G33" i="78"/>
  <c r="G34" i="78"/>
  <c r="G35" i="78"/>
  <c r="G36" i="78"/>
  <c r="G37" i="78"/>
  <c r="G38" i="78"/>
  <c r="G39" i="78"/>
  <c r="G7" i="77"/>
  <c r="G8" i="77"/>
  <c r="G9" i="77"/>
  <c r="G10" i="77"/>
  <c r="G18" i="77"/>
  <c r="G19" i="77"/>
  <c r="G20" i="77"/>
  <c r="G21" i="77"/>
  <c r="G22" i="77"/>
  <c r="G23" i="77"/>
  <c r="G32" i="77"/>
  <c r="G33" i="77"/>
  <c r="G34" i="77"/>
  <c r="G35" i="77"/>
  <c r="G36" i="77"/>
  <c r="G37" i="77"/>
  <c r="G38" i="77"/>
  <c r="G39" i="77"/>
  <c r="G7" i="76"/>
  <c r="G8" i="76"/>
  <c r="G9" i="76"/>
  <c r="G10" i="76"/>
  <c r="G18" i="76"/>
  <c r="G19" i="76"/>
  <c r="G20" i="76"/>
  <c r="G21" i="76"/>
  <c r="G22" i="76"/>
  <c r="G23" i="76"/>
  <c r="G32" i="76"/>
  <c r="G33" i="76"/>
  <c r="G34" i="76"/>
  <c r="G35" i="76"/>
  <c r="G36" i="76"/>
  <c r="G37" i="76"/>
  <c r="G38" i="76"/>
  <c r="G39" i="76"/>
  <c r="G7" i="75"/>
  <c r="G8" i="75"/>
  <c r="G9" i="75"/>
  <c r="G10" i="75"/>
  <c r="G18" i="75"/>
  <c r="G19" i="75"/>
  <c r="G20" i="75"/>
  <c r="G21" i="75"/>
  <c r="G22" i="75"/>
  <c r="G23" i="75"/>
  <c r="G32" i="75"/>
  <c r="G33" i="75"/>
  <c r="G34" i="75"/>
  <c r="G35" i="75"/>
  <c r="G36" i="75"/>
  <c r="G37" i="75"/>
  <c r="G38" i="75"/>
  <c r="G39" i="75"/>
  <c r="G7" i="74"/>
  <c r="G8" i="74"/>
  <c r="G9" i="74"/>
  <c r="G10" i="74"/>
  <c r="G18" i="74"/>
  <c r="G19" i="74"/>
  <c r="G20" i="74"/>
  <c r="G21" i="74"/>
  <c r="G22" i="74"/>
  <c r="G23" i="74"/>
  <c r="G32" i="74"/>
  <c r="G33" i="74"/>
  <c r="G34" i="74"/>
  <c r="G35" i="74"/>
  <c r="G36" i="74"/>
  <c r="G37" i="74"/>
  <c r="G38" i="74"/>
  <c r="G39" i="74"/>
  <c r="G7" i="73"/>
  <c r="G8" i="73"/>
  <c r="G9" i="73"/>
  <c r="G10" i="73"/>
  <c r="G18" i="73"/>
  <c r="G19" i="73"/>
  <c r="G20" i="73"/>
  <c r="G21" i="73"/>
  <c r="G22" i="73"/>
  <c r="G23" i="73"/>
  <c r="G32" i="73"/>
  <c r="G33" i="73"/>
  <c r="G34" i="73"/>
  <c r="G35" i="73"/>
  <c r="G36" i="73"/>
  <c r="G37" i="73"/>
  <c r="G38" i="73"/>
  <c r="G39" i="73"/>
  <c r="G7" i="72"/>
  <c r="G8" i="72"/>
  <c r="G9" i="72"/>
  <c r="G10" i="72"/>
  <c r="G20" i="72"/>
  <c r="G21" i="72"/>
  <c r="G22" i="72"/>
  <c r="G23" i="72"/>
  <c r="G32" i="72"/>
  <c r="G33" i="72"/>
  <c r="G34" i="72"/>
  <c r="G35" i="72"/>
  <c r="G36" i="72"/>
  <c r="G37" i="72"/>
  <c r="G38" i="72"/>
  <c r="G39" i="72"/>
  <c r="G7" i="71"/>
  <c r="G8" i="71"/>
  <c r="G9" i="71"/>
  <c r="G10" i="71"/>
  <c r="G18" i="71"/>
  <c r="G19" i="71"/>
  <c r="G20" i="71"/>
  <c r="G21" i="71"/>
  <c r="G22" i="71"/>
  <c r="G23" i="71"/>
  <c r="G32" i="71"/>
  <c r="G33" i="71"/>
  <c r="G34" i="71"/>
  <c r="G35" i="71"/>
  <c r="G36" i="71"/>
  <c r="G37" i="71"/>
  <c r="G38" i="71"/>
  <c r="G39" i="71"/>
  <c r="G7" i="70"/>
  <c r="G8" i="70"/>
  <c r="G9" i="70"/>
  <c r="G10" i="70"/>
  <c r="G18" i="70"/>
  <c r="G20" i="70"/>
  <c r="G21" i="70"/>
  <c r="G22" i="70"/>
  <c r="G23" i="70"/>
  <c r="G32" i="70"/>
  <c r="G34" i="70"/>
  <c r="G36" i="70"/>
  <c r="G37" i="70"/>
  <c r="G38" i="70"/>
  <c r="G39" i="70"/>
  <c r="G7" i="69"/>
  <c r="G8" i="69"/>
  <c r="G9" i="69"/>
  <c r="G10" i="69"/>
  <c r="G18" i="69"/>
  <c r="G19" i="69"/>
  <c r="G20" i="69"/>
  <c r="G21" i="69"/>
  <c r="G22" i="69"/>
  <c r="G23" i="69"/>
  <c r="G32" i="69"/>
  <c r="G33" i="69"/>
  <c r="G34" i="69"/>
  <c r="G35" i="69"/>
  <c r="G36" i="69"/>
  <c r="G37" i="69"/>
  <c r="G38" i="69"/>
  <c r="G39" i="69"/>
  <c r="G7" i="68"/>
  <c r="G8" i="68"/>
  <c r="G9" i="68"/>
  <c r="G10" i="68"/>
  <c r="G18" i="68"/>
  <c r="G19" i="68"/>
  <c r="G20" i="68"/>
  <c r="G21" i="68"/>
  <c r="G22" i="68"/>
  <c r="G23" i="68"/>
  <c r="G32" i="68"/>
  <c r="G33" i="68"/>
  <c r="G34" i="68"/>
  <c r="G35" i="68"/>
  <c r="G36" i="68"/>
  <c r="G37" i="68"/>
  <c r="G38" i="68"/>
  <c r="G39" i="68"/>
  <c r="G7" i="67"/>
  <c r="G8" i="67"/>
  <c r="G9" i="67"/>
  <c r="G10" i="67"/>
  <c r="G18" i="67"/>
  <c r="G19" i="67"/>
  <c r="G20" i="67"/>
  <c r="G21" i="67"/>
  <c r="G22" i="67"/>
  <c r="G23" i="67"/>
  <c r="G32" i="67"/>
  <c r="G33" i="67"/>
  <c r="G34" i="67"/>
  <c r="G35" i="67"/>
  <c r="G36" i="67"/>
  <c r="G37" i="67"/>
  <c r="G38" i="67"/>
  <c r="G39" i="67"/>
  <c r="G7" i="66"/>
  <c r="G8" i="66"/>
  <c r="G9" i="66"/>
  <c r="G10" i="66"/>
  <c r="G18" i="66"/>
  <c r="G20" i="66"/>
  <c r="G21" i="66"/>
  <c r="G22" i="66"/>
  <c r="G23" i="66"/>
  <c r="G32" i="66"/>
  <c r="G34" i="66"/>
  <c r="G36" i="66"/>
  <c r="G37" i="66"/>
  <c r="G38" i="66"/>
  <c r="G39" i="66"/>
  <c r="G7" i="65"/>
  <c r="G8" i="65"/>
  <c r="G9" i="65"/>
  <c r="G10" i="65"/>
  <c r="G18" i="65"/>
  <c r="G20" i="65"/>
  <c r="G21" i="65"/>
  <c r="G22" i="65"/>
  <c r="G23" i="65"/>
  <c r="G32" i="65"/>
  <c r="G33" i="65"/>
  <c r="G34" i="65"/>
  <c r="G35" i="65"/>
  <c r="G36" i="65"/>
  <c r="G37" i="65"/>
  <c r="G38" i="65"/>
  <c r="G39" i="65"/>
  <c r="G7" i="50"/>
  <c r="G8" i="50"/>
  <c r="G9" i="50"/>
  <c r="G10" i="50"/>
  <c r="G18" i="50"/>
  <c r="G19" i="50"/>
  <c r="G20" i="50"/>
  <c r="G21" i="50"/>
  <c r="G22" i="50"/>
  <c r="G23" i="50"/>
  <c r="G32" i="50"/>
  <c r="G33" i="50"/>
  <c r="G34" i="50"/>
  <c r="G36" i="50"/>
  <c r="G37" i="50"/>
  <c r="G38" i="50"/>
  <c r="G39" i="50"/>
  <c r="H7" i="2"/>
  <c r="H8" i="2"/>
  <c r="H9" i="2"/>
  <c r="H10" i="2"/>
  <c r="H18" i="2"/>
  <c r="H19" i="2"/>
  <c r="H20" i="2"/>
  <c r="H21" i="2"/>
  <c r="H22" i="2"/>
  <c r="H23" i="2"/>
  <c r="H32" i="2"/>
  <c r="H33" i="2"/>
  <c r="H34" i="2"/>
  <c r="H35" i="2"/>
  <c r="H36" i="2"/>
  <c r="H37" i="2"/>
  <c r="H38" i="2"/>
  <c r="H39" i="2"/>
  <c r="H7" i="3"/>
  <c r="H8" i="3"/>
  <c r="H9" i="3"/>
  <c r="H10" i="3"/>
  <c r="H18" i="3"/>
  <c r="H19" i="3"/>
  <c r="H20" i="3"/>
  <c r="H21" i="3"/>
  <c r="H22" i="3"/>
  <c r="H23" i="3"/>
  <c r="H32" i="3"/>
  <c r="H33" i="3"/>
  <c r="H34" i="3"/>
  <c r="H35" i="3"/>
  <c r="H36" i="3"/>
  <c r="H37" i="3"/>
  <c r="H38" i="3"/>
  <c r="H39" i="3"/>
  <c r="H7" i="51"/>
  <c r="H8" i="51"/>
  <c r="H9" i="51"/>
  <c r="H10" i="51"/>
  <c r="H18" i="51"/>
  <c r="H20" i="51"/>
  <c r="H21" i="51"/>
  <c r="H22" i="51"/>
  <c r="H23" i="51"/>
  <c r="H32" i="51"/>
  <c r="H33" i="51"/>
  <c r="H34" i="51"/>
  <c r="H35" i="51"/>
  <c r="H36" i="51"/>
  <c r="H37" i="51"/>
  <c r="H38" i="51"/>
  <c r="H39" i="51"/>
  <c r="H7" i="41"/>
  <c r="H8" i="41"/>
  <c r="H9" i="41"/>
  <c r="H10" i="41"/>
  <c r="H18" i="41"/>
  <c r="H20" i="41"/>
  <c r="H21" i="41"/>
  <c r="H22" i="41"/>
  <c r="H23" i="41"/>
  <c r="H32" i="41"/>
  <c r="H34" i="41"/>
  <c r="H35" i="41"/>
  <c r="H36" i="41"/>
  <c r="H37" i="41"/>
  <c r="H38" i="41"/>
  <c r="H39" i="41"/>
  <c r="H7" i="42"/>
  <c r="H8" i="42"/>
  <c r="H9" i="42"/>
  <c r="H10" i="42"/>
  <c r="H18" i="42"/>
  <c r="H19" i="42"/>
  <c r="H20" i="42"/>
  <c r="H21" i="42"/>
  <c r="H22" i="42"/>
  <c r="H23" i="42"/>
  <c r="H32" i="42"/>
  <c r="H33" i="42"/>
  <c r="H34" i="42"/>
  <c r="H35" i="42"/>
  <c r="H36" i="42"/>
  <c r="H37" i="42"/>
  <c r="H38" i="42"/>
  <c r="H39" i="42"/>
  <c r="H7" i="43"/>
  <c r="H8" i="43"/>
  <c r="H9" i="43"/>
  <c r="H10" i="43"/>
  <c r="H18" i="43"/>
  <c r="H20" i="43"/>
  <c r="H21" i="43"/>
  <c r="H22" i="43"/>
  <c r="H23" i="43"/>
  <c r="H32" i="43"/>
  <c r="H33" i="43"/>
  <c r="H34" i="43"/>
  <c r="H35" i="43"/>
  <c r="H36" i="43"/>
  <c r="H37" i="43"/>
  <c r="H38" i="43"/>
  <c r="H39" i="43"/>
  <c r="H7" i="44"/>
  <c r="H8" i="44"/>
  <c r="H9" i="44"/>
  <c r="H10" i="44"/>
  <c r="H18" i="44"/>
  <c r="H20" i="44"/>
  <c r="H21" i="44"/>
  <c r="H22" i="44"/>
  <c r="H23" i="44"/>
  <c r="H32" i="44"/>
  <c r="H33" i="44"/>
  <c r="H34" i="44"/>
  <c r="H35" i="44"/>
  <c r="H36" i="44"/>
  <c r="H37" i="44"/>
  <c r="H38" i="44"/>
  <c r="H39" i="44"/>
  <c r="H7" i="52"/>
  <c r="H8" i="52"/>
  <c r="H9" i="52"/>
  <c r="H10" i="52"/>
  <c r="H20" i="52"/>
  <c r="H21" i="52"/>
  <c r="H22" i="52"/>
  <c r="H23" i="52"/>
  <c r="H32" i="52"/>
  <c r="H33" i="52"/>
  <c r="H34" i="52"/>
  <c r="H35" i="52"/>
  <c r="H36" i="52"/>
  <c r="H37" i="52"/>
  <c r="H38" i="52"/>
  <c r="H39" i="52"/>
  <c r="H7" i="53"/>
  <c r="H8" i="53"/>
  <c r="H9" i="53"/>
  <c r="H10" i="53"/>
  <c r="H18" i="53"/>
  <c r="H19" i="53"/>
  <c r="H20" i="53"/>
  <c r="H21" i="53"/>
  <c r="H22" i="53"/>
  <c r="H23" i="53"/>
  <c r="H32" i="53"/>
  <c r="H33" i="53"/>
  <c r="H34" i="53"/>
  <c r="H35" i="53"/>
  <c r="H36" i="53"/>
  <c r="H37" i="53"/>
  <c r="H38" i="53"/>
  <c r="H39" i="53"/>
  <c r="H7" i="54"/>
  <c r="H8" i="54"/>
  <c r="H9" i="54"/>
  <c r="H10" i="54"/>
  <c r="H18" i="54"/>
  <c r="H20" i="54"/>
  <c r="H21" i="54"/>
  <c r="H22" i="54"/>
  <c r="H23" i="54"/>
  <c r="H32" i="54"/>
  <c r="H33" i="54"/>
  <c r="H34" i="54"/>
  <c r="H35" i="54"/>
  <c r="H36" i="54"/>
  <c r="H37" i="54"/>
  <c r="H38" i="54"/>
  <c r="H39" i="54"/>
  <c r="H7" i="45"/>
  <c r="H8" i="45"/>
  <c r="H9" i="45"/>
  <c r="H10" i="45"/>
  <c r="H18" i="45"/>
  <c r="H20" i="45"/>
  <c r="H21" i="45"/>
  <c r="H22" i="45"/>
  <c r="H23" i="45"/>
  <c r="H32" i="45"/>
  <c r="H33" i="45"/>
  <c r="H34" i="45"/>
  <c r="H35" i="45"/>
  <c r="H36" i="45"/>
  <c r="H37" i="45"/>
  <c r="H38" i="45"/>
  <c r="H39" i="45"/>
  <c r="H7" i="46"/>
  <c r="H8" i="46"/>
  <c r="H9" i="46"/>
  <c r="H10" i="46"/>
  <c r="H18" i="46"/>
  <c r="H20" i="46"/>
  <c r="H21" i="46"/>
  <c r="H22" i="46"/>
  <c r="H23" i="46"/>
  <c r="H32" i="46"/>
  <c r="H34" i="46"/>
  <c r="H35" i="46"/>
  <c r="H36" i="46"/>
  <c r="H37" i="46"/>
  <c r="H38" i="46"/>
  <c r="H39" i="46"/>
  <c r="H7" i="47"/>
  <c r="H8" i="47"/>
  <c r="H9" i="47"/>
  <c r="H10" i="47"/>
  <c r="H18" i="47"/>
  <c r="H20" i="47"/>
  <c r="H21" i="47"/>
  <c r="H22" i="47"/>
  <c r="H23" i="47"/>
  <c r="H32" i="47"/>
  <c r="H33" i="47"/>
  <c r="H34" i="47"/>
  <c r="H35" i="47"/>
  <c r="H36" i="47"/>
  <c r="H37" i="47"/>
  <c r="H38" i="47"/>
  <c r="H39" i="47"/>
  <c r="H7" i="48"/>
  <c r="H8" i="48"/>
  <c r="H9" i="48"/>
  <c r="H10" i="48"/>
  <c r="H18" i="48"/>
  <c r="H20" i="48"/>
  <c r="H21" i="48"/>
  <c r="H22" i="48"/>
  <c r="H23" i="48"/>
  <c r="H32" i="48"/>
  <c r="H33" i="48"/>
  <c r="H34" i="48"/>
  <c r="H35" i="48"/>
  <c r="H36" i="48"/>
  <c r="H37" i="48"/>
  <c r="H38" i="48"/>
  <c r="H39" i="48"/>
  <c r="H7" i="49"/>
  <c r="H8" i="49"/>
  <c r="H9" i="49"/>
  <c r="H10" i="49"/>
  <c r="H18" i="49"/>
  <c r="H19" i="49"/>
  <c r="H20" i="49"/>
  <c r="H21" i="49"/>
  <c r="H22" i="49"/>
  <c r="H23" i="49"/>
  <c r="H32" i="49"/>
  <c r="H33" i="49"/>
  <c r="H34" i="49"/>
  <c r="H35" i="49"/>
  <c r="H36" i="49"/>
  <c r="H37" i="49"/>
  <c r="H38" i="49"/>
  <c r="H39" i="49"/>
  <c r="H7" i="64"/>
  <c r="H8" i="64"/>
  <c r="H9" i="64"/>
  <c r="H10" i="64"/>
  <c r="H18" i="64"/>
  <c r="H20" i="64"/>
  <c r="H21" i="64"/>
  <c r="H22" i="64"/>
  <c r="H23" i="64"/>
  <c r="H32" i="64"/>
  <c r="H34" i="64"/>
  <c r="H35" i="64"/>
  <c r="H36" i="64"/>
  <c r="H38" i="64"/>
  <c r="H39" i="64"/>
  <c r="H7" i="63"/>
  <c r="H8" i="63"/>
  <c r="H9" i="63"/>
  <c r="H10" i="63"/>
  <c r="H20" i="63"/>
  <c r="H21" i="63"/>
  <c r="H22" i="63"/>
  <c r="H23" i="63"/>
  <c r="H32" i="63"/>
  <c r="H33" i="63"/>
  <c r="H34" i="63"/>
  <c r="H35" i="63"/>
  <c r="H36" i="63"/>
  <c r="H38" i="63"/>
  <c r="H39" i="63"/>
  <c r="H7" i="62"/>
  <c r="H8" i="62"/>
  <c r="H9" i="62"/>
  <c r="H10" i="62"/>
  <c r="H20" i="62"/>
  <c r="H21" i="62"/>
  <c r="H22" i="62"/>
  <c r="H23" i="62"/>
  <c r="H32" i="62"/>
  <c r="H33" i="62"/>
  <c r="H34" i="62"/>
  <c r="H35" i="62"/>
  <c r="H36" i="62"/>
  <c r="H37" i="62"/>
  <c r="H38" i="62"/>
  <c r="H39" i="62"/>
  <c r="H7" i="61"/>
  <c r="H8" i="61"/>
  <c r="H9" i="61"/>
  <c r="H10" i="61"/>
  <c r="H18" i="61"/>
  <c r="H20" i="61"/>
  <c r="H21" i="61"/>
  <c r="H22" i="61"/>
  <c r="H23" i="61"/>
  <c r="H32" i="61"/>
  <c r="H34" i="61"/>
  <c r="H35" i="61"/>
  <c r="H36" i="61"/>
  <c r="H38" i="61"/>
  <c r="H39" i="61"/>
  <c r="H7" i="60"/>
  <c r="H8" i="60"/>
  <c r="H9" i="60"/>
  <c r="H10" i="60"/>
  <c r="H18" i="60"/>
  <c r="H19" i="60"/>
  <c r="H20" i="60"/>
  <c r="H21" i="60"/>
  <c r="H22" i="60"/>
  <c r="H23" i="60"/>
  <c r="H32" i="60"/>
  <c r="H34" i="60"/>
  <c r="H35" i="60"/>
  <c r="H36" i="60"/>
  <c r="H37" i="60"/>
  <c r="H38" i="60"/>
  <c r="H39" i="60"/>
  <c r="H8" i="59"/>
  <c r="H9" i="59"/>
  <c r="H10" i="59"/>
  <c r="H18" i="59"/>
  <c r="H19" i="59"/>
  <c r="H20" i="59"/>
  <c r="H21" i="59"/>
  <c r="H22" i="59"/>
  <c r="H23" i="59"/>
  <c r="H32" i="59"/>
  <c r="H34" i="59"/>
  <c r="H35" i="59"/>
  <c r="H36" i="59"/>
  <c r="H37" i="59"/>
  <c r="H38" i="59"/>
  <c r="H39" i="59"/>
  <c r="H7" i="58"/>
  <c r="H8" i="58"/>
  <c r="H9" i="58"/>
  <c r="H10" i="58"/>
  <c r="H18" i="58"/>
  <c r="H19" i="58"/>
  <c r="H20" i="58"/>
  <c r="H21" i="58"/>
  <c r="H22" i="58"/>
  <c r="H23" i="58"/>
  <c r="H32" i="58"/>
  <c r="H33" i="58"/>
  <c r="H34" i="58"/>
  <c r="H35" i="58"/>
  <c r="H36" i="58"/>
  <c r="H38" i="58"/>
  <c r="H39" i="58"/>
  <c r="H7" i="57"/>
  <c r="H8" i="57"/>
  <c r="H9" i="57"/>
  <c r="H10" i="57"/>
  <c r="H19" i="57"/>
  <c r="H20" i="57"/>
  <c r="H21" i="57"/>
  <c r="H22" i="57"/>
  <c r="H23" i="57"/>
  <c r="H32" i="57"/>
  <c r="H33" i="57"/>
  <c r="H34" i="57"/>
  <c r="H35" i="57"/>
  <c r="H36" i="57"/>
  <c r="H37" i="57"/>
  <c r="H38" i="57"/>
  <c r="H39" i="57"/>
  <c r="H8" i="56"/>
  <c r="H9" i="56"/>
  <c r="H10" i="56"/>
  <c r="H20" i="56"/>
  <c r="H21" i="56"/>
  <c r="H22" i="56"/>
  <c r="H23" i="56"/>
  <c r="H32" i="56"/>
  <c r="H33" i="56"/>
  <c r="H34" i="56"/>
  <c r="H35" i="56"/>
  <c r="H36" i="56"/>
  <c r="H37" i="56"/>
  <c r="H38" i="56"/>
  <c r="H39" i="56"/>
  <c r="H7" i="55"/>
  <c r="H8" i="55"/>
  <c r="H9" i="55"/>
  <c r="H10" i="55"/>
  <c r="H18" i="55"/>
  <c r="H19" i="55"/>
  <c r="H20" i="55"/>
  <c r="H21" i="55"/>
  <c r="H22" i="55"/>
  <c r="H23" i="55"/>
  <c r="H32" i="55"/>
  <c r="H33" i="55"/>
  <c r="H34" i="55"/>
  <c r="H35" i="55"/>
  <c r="H36" i="55"/>
  <c r="H37" i="55"/>
  <c r="H38" i="55"/>
  <c r="H39" i="55"/>
  <c r="H7" i="87"/>
  <c r="H8" i="87"/>
  <c r="H9" i="87"/>
  <c r="H10" i="87"/>
  <c r="H18" i="87"/>
  <c r="H20" i="87"/>
  <c r="H21" i="87"/>
  <c r="H22" i="87"/>
  <c r="H23" i="87"/>
  <c r="H32" i="87"/>
  <c r="H34" i="87"/>
  <c r="H35" i="87"/>
  <c r="H36" i="87"/>
  <c r="H38" i="87"/>
  <c r="H39" i="87"/>
  <c r="H8" i="86"/>
  <c r="H9" i="86"/>
  <c r="H10" i="86"/>
  <c r="H20" i="86"/>
  <c r="H21" i="86"/>
  <c r="H22" i="86"/>
  <c r="H23" i="86"/>
  <c r="H32" i="86"/>
  <c r="H34" i="86"/>
  <c r="H35" i="86"/>
  <c r="H36" i="86"/>
  <c r="H37" i="86"/>
  <c r="H38" i="86"/>
  <c r="H39" i="86"/>
  <c r="H7" i="85"/>
  <c r="H8" i="85"/>
  <c r="H9" i="85"/>
  <c r="H10" i="85"/>
  <c r="H18" i="85"/>
  <c r="H20" i="85"/>
  <c r="H21" i="85"/>
  <c r="H22" i="85"/>
  <c r="H23" i="85"/>
  <c r="H32" i="85"/>
  <c r="H33" i="85"/>
  <c r="H34" i="85"/>
  <c r="H35" i="85"/>
  <c r="H36" i="85"/>
  <c r="H37" i="85"/>
  <c r="H38" i="85"/>
  <c r="H39" i="85"/>
  <c r="H7" i="84"/>
  <c r="H8" i="84"/>
  <c r="H9" i="84"/>
  <c r="H10" i="84"/>
  <c r="H18" i="84"/>
  <c r="H19" i="84"/>
  <c r="H20" i="84"/>
  <c r="H21" i="84"/>
  <c r="H22" i="84"/>
  <c r="H23" i="84"/>
  <c r="H32" i="84"/>
  <c r="H33" i="84"/>
  <c r="H34" i="84"/>
  <c r="H35" i="84"/>
  <c r="H36" i="84"/>
  <c r="H37" i="84"/>
  <c r="H38" i="84"/>
  <c r="H39" i="84"/>
  <c r="H7" i="83"/>
  <c r="H8" i="83"/>
  <c r="H9" i="83"/>
  <c r="H10" i="83"/>
  <c r="H18" i="83"/>
  <c r="H20" i="83"/>
  <c r="H21" i="83"/>
  <c r="H22" i="83"/>
  <c r="H23" i="83"/>
  <c r="H32" i="83"/>
  <c r="H33" i="83"/>
  <c r="H34" i="83"/>
  <c r="H35" i="83"/>
  <c r="H36" i="83"/>
  <c r="H38" i="83"/>
  <c r="H39" i="83"/>
  <c r="H7" i="82"/>
  <c r="H8" i="82"/>
  <c r="H9" i="82"/>
  <c r="H10" i="82"/>
  <c r="H18" i="82"/>
  <c r="H20" i="82"/>
  <c r="H21" i="82"/>
  <c r="H22" i="82"/>
  <c r="H23" i="82"/>
  <c r="H32" i="82"/>
  <c r="H33" i="82"/>
  <c r="H34" i="82"/>
  <c r="H35" i="82"/>
  <c r="H36" i="82"/>
  <c r="H37" i="82"/>
  <c r="H38" i="82"/>
  <c r="H39" i="82"/>
  <c r="H7" i="81"/>
  <c r="H8" i="81"/>
  <c r="H9" i="81"/>
  <c r="H10" i="81"/>
  <c r="H18" i="81"/>
  <c r="H19" i="81"/>
  <c r="H20" i="81"/>
  <c r="H21" i="81"/>
  <c r="H22" i="81"/>
  <c r="H23" i="81"/>
  <c r="H32" i="81"/>
  <c r="H33" i="81"/>
  <c r="H34" i="81"/>
  <c r="H35" i="81"/>
  <c r="H36" i="81"/>
  <c r="H37" i="81"/>
  <c r="H38" i="81"/>
  <c r="H39" i="81"/>
  <c r="H7" i="80"/>
  <c r="H8" i="80"/>
  <c r="H9" i="80"/>
  <c r="H10" i="80"/>
  <c r="H18" i="80"/>
  <c r="H20" i="80"/>
  <c r="H21" i="80"/>
  <c r="H22" i="80"/>
  <c r="H23" i="80"/>
  <c r="H32" i="80"/>
  <c r="H33" i="80"/>
  <c r="H34" i="80"/>
  <c r="H35" i="80"/>
  <c r="H36" i="80"/>
  <c r="H38" i="80"/>
  <c r="H39" i="80"/>
  <c r="H7" i="79"/>
  <c r="H8" i="79"/>
  <c r="H9" i="79"/>
  <c r="H10" i="79"/>
  <c r="H18" i="79"/>
  <c r="H19" i="79"/>
  <c r="H20" i="79"/>
  <c r="H21" i="79"/>
  <c r="H22" i="79"/>
  <c r="H23" i="79"/>
  <c r="H32" i="79"/>
  <c r="H33" i="79"/>
  <c r="H34" i="79"/>
  <c r="H35" i="79"/>
  <c r="H36" i="79"/>
  <c r="H37" i="79"/>
  <c r="H38" i="79"/>
  <c r="H39" i="79"/>
  <c r="H7" i="78"/>
  <c r="H8" i="78"/>
  <c r="H9" i="78"/>
  <c r="H10" i="78"/>
  <c r="H18" i="78"/>
  <c r="H19" i="78"/>
  <c r="H20" i="78"/>
  <c r="H21" i="78"/>
  <c r="H22" i="78"/>
  <c r="H23" i="78"/>
  <c r="H32" i="78"/>
  <c r="H33" i="78"/>
  <c r="H34" i="78"/>
  <c r="H35" i="78"/>
  <c r="H36" i="78"/>
  <c r="H37" i="78"/>
  <c r="H38" i="78"/>
  <c r="H39" i="78"/>
  <c r="H7" i="77"/>
  <c r="H8" i="77"/>
  <c r="H9" i="77"/>
  <c r="H10" i="77"/>
  <c r="H18" i="77"/>
  <c r="H20" i="77"/>
  <c r="H21" i="77"/>
  <c r="H22" i="77"/>
  <c r="H23" i="77"/>
  <c r="H32" i="77"/>
  <c r="H33" i="77"/>
  <c r="H34" i="77"/>
  <c r="H35" i="77"/>
  <c r="H36" i="77"/>
  <c r="H37" i="77"/>
  <c r="H38" i="77"/>
  <c r="H39" i="77"/>
  <c r="H7" i="76"/>
  <c r="H8" i="76"/>
  <c r="H9" i="76"/>
  <c r="H10" i="76"/>
  <c r="H18" i="76"/>
  <c r="H20" i="76"/>
  <c r="H21" i="76"/>
  <c r="H22" i="76"/>
  <c r="H23" i="76"/>
  <c r="H32" i="76"/>
  <c r="H33" i="76"/>
  <c r="H34" i="76"/>
  <c r="H35" i="76"/>
  <c r="H36" i="76"/>
  <c r="H37" i="76"/>
  <c r="H38" i="76"/>
  <c r="H39" i="76"/>
  <c r="H7" i="75"/>
  <c r="H8" i="75"/>
  <c r="H9" i="75"/>
  <c r="H10" i="75"/>
  <c r="H19" i="75"/>
  <c r="H20" i="75"/>
  <c r="H21" i="75"/>
  <c r="H22" i="75"/>
  <c r="H23" i="75"/>
  <c r="H32" i="75"/>
  <c r="H33" i="75"/>
  <c r="H34" i="75"/>
  <c r="H35" i="75"/>
  <c r="H36" i="75"/>
  <c r="H37" i="75"/>
  <c r="H38" i="75"/>
  <c r="H39" i="75"/>
  <c r="H7" i="74"/>
  <c r="H8" i="74"/>
  <c r="H9" i="74"/>
  <c r="H10" i="74"/>
  <c r="H18" i="74"/>
  <c r="H19" i="74"/>
  <c r="H20" i="74"/>
  <c r="H21" i="74"/>
  <c r="H22" i="74"/>
  <c r="H23" i="74"/>
  <c r="H32" i="74"/>
  <c r="H33" i="74"/>
  <c r="H34" i="74"/>
  <c r="H35" i="74"/>
  <c r="H36" i="74"/>
  <c r="H37" i="74"/>
  <c r="H38" i="74"/>
  <c r="H39" i="74"/>
  <c r="H7" i="73"/>
  <c r="H8" i="73"/>
  <c r="H9" i="73"/>
  <c r="H10" i="73"/>
  <c r="H18" i="73"/>
  <c r="H20" i="73"/>
  <c r="H21" i="73"/>
  <c r="H22" i="73"/>
  <c r="H23" i="73"/>
  <c r="H32" i="73"/>
  <c r="H33" i="73"/>
  <c r="H34" i="73"/>
  <c r="H35" i="73"/>
  <c r="H36" i="73"/>
  <c r="H37" i="73"/>
  <c r="H38" i="73"/>
  <c r="H39" i="73"/>
  <c r="H7" i="72"/>
  <c r="H8" i="72"/>
  <c r="H9" i="72"/>
  <c r="H10" i="72"/>
  <c r="H20" i="72"/>
  <c r="H21" i="72"/>
  <c r="H22" i="72"/>
  <c r="H23" i="72"/>
  <c r="H32" i="72"/>
  <c r="H33" i="72"/>
  <c r="H34" i="72"/>
  <c r="H35" i="72"/>
  <c r="H36" i="72"/>
  <c r="H38" i="72"/>
  <c r="H39" i="72"/>
  <c r="H7" i="71"/>
  <c r="H8" i="71"/>
  <c r="H9" i="71"/>
  <c r="H10" i="71"/>
  <c r="H18" i="71"/>
  <c r="H21" i="71"/>
  <c r="H22" i="71"/>
  <c r="H23" i="71"/>
  <c r="H32" i="71"/>
  <c r="H34" i="71"/>
  <c r="H35" i="71"/>
  <c r="H36" i="71"/>
  <c r="H37" i="71"/>
  <c r="H38" i="71"/>
  <c r="H39" i="71"/>
  <c r="H7" i="70"/>
  <c r="H8" i="70"/>
  <c r="H9" i="70"/>
  <c r="H10" i="70"/>
  <c r="H18" i="70"/>
  <c r="H20" i="70"/>
  <c r="H21" i="70"/>
  <c r="H22" i="70"/>
  <c r="H23" i="70"/>
  <c r="H32" i="70"/>
  <c r="H33" i="70"/>
  <c r="H34" i="70"/>
  <c r="H35" i="70"/>
  <c r="H36" i="70"/>
  <c r="H37" i="70"/>
  <c r="H38" i="70"/>
  <c r="H39" i="70"/>
  <c r="H7" i="69"/>
  <c r="H8" i="69"/>
  <c r="H9" i="69"/>
  <c r="H10" i="69"/>
  <c r="H18" i="69"/>
  <c r="H20" i="69"/>
  <c r="H21" i="69"/>
  <c r="H22" i="69"/>
  <c r="H23" i="69"/>
  <c r="H32" i="69"/>
  <c r="H33" i="69"/>
  <c r="H34" i="69"/>
  <c r="H35" i="69"/>
  <c r="H36" i="69"/>
  <c r="H37" i="69"/>
  <c r="H38" i="69"/>
  <c r="H39" i="69"/>
  <c r="H7" i="68"/>
  <c r="H8" i="68"/>
  <c r="H9" i="68"/>
  <c r="H10" i="68"/>
  <c r="H18" i="68"/>
  <c r="H20" i="68"/>
  <c r="H21" i="68"/>
  <c r="H22" i="68"/>
  <c r="H23" i="68"/>
  <c r="H32" i="68"/>
  <c r="H33" i="68"/>
  <c r="H34" i="68"/>
  <c r="H35" i="68"/>
  <c r="H36" i="68"/>
  <c r="H37" i="68"/>
  <c r="H38" i="68"/>
  <c r="H39" i="68"/>
  <c r="H7" i="67"/>
  <c r="H8" i="67"/>
  <c r="H9" i="67"/>
  <c r="H10" i="67"/>
  <c r="H18" i="67"/>
  <c r="H20" i="67"/>
  <c r="H21" i="67"/>
  <c r="H22" i="67"/>
  <c r="H23" i="67"/>
  <c r="H32" i="67"/>
  <c r="H33" i="67"/>
  <c r="H34" i="67"/>
  <c r="H35" i="67"/>
  <c r="H36" i="67"/>
  <c r="H37" i="67"/>
  <c r="H38" i="67"/>
  <c r="H39" i="67"/>
  <c r="H7" i="66"/>
  <c r="H8" i="66"/>
  <c r="H9" i="66"/>
  <c r="H10" i="66"/>
  <c r="H18" i="66"/>
  <c r="H20" i="66"/>
  <c r="H21" i="66"/>
  <c r="H22" i="66"/>
  <c r="H23" i="66"/>
  <c r="H32" i="66"/>
  <c r="H34" i="66"/>
  <c r="H35" i="66"/>
  <c r="H36" i="66"/>
  <c r="H37" i="66"/>
  <c r="H38" i="66"/>
  <c r="H39" i="66"/>
  <c r="H7" i="65"/>
  <c r="H8" i="65"/>
  <c r="H9" i="65"/>
  <c r="H10" i="65"/>
  <c r="H18" i="65"/>
  <c r="H20" i="65"/>
  <c r="H21" i="65"/>
  <c r="H22" i="65"/>
  <c r="H23" i="65"/>
  <c r="H32" i="65"/>
  <c r="H33" i="65"/>
  <c r="H34" i="65"/>
  <c r="H35" i="65"/>
  <c r="H36" i="65"/>
  <c r="H37" i="65"/>
  <c r="H38" i="65"/>
  <c r="H39" i="65"/>
  <c r="H7" i="50"/>
  <c r="H8" i="50"/>
  <c r="H9" i="50"/>
  <c r="H10" i="50"/>
  <c r="H18" i="50"/>
  <c r="H19" i="50"/>
  <c r="H20" i="50"/>
  <c r="H21" i="50"/>
  <c r="H22" i="50"/>
  <c r="H23" i="50"/>
  <c r="H32" i="50"/>
  <c r="H33" i="50"/>
  <c r="H34" i="50"/>
  <c r="H35" i="50"/>
  <c r="H36" i="50"/>
  <c r="H37" i="50"/>
  <c r="H38" i="50"/>
  <c r="H39" i="50"/>
  <c r="J7" i="2"/>
  <c r="J8" i="2"/>
  <c r="J9" i="2"/>
  <c r="J10" i="2"/>
  <c r="J18" i="2"/>
  <c r="J19" i="2"/>
  <c r="J20" i="2"/>
  <c r="J21" i="2"/>
  <c r="J22" i="2"/>
  <c r="J23" i="2"/>
  <c r="J40" i="2"/>
  <c r="J7" i="3"/>
  <c r="J8" i="3"/>
  <c r="J9" i="3"/>
  <c r="J10" i="3"/>
  <c r="J18" i="3"/>
  <c r="J19" i="3"/>
  <c r="J20" i="3"/>
  <c r="J21" i="3"/>
  <c r="J22" i="3"/>
  <c r="J23" i="3"/>
  <c r="J40" i="3"/>
  <c r="J7" i="51"/>
  <c r="J8" i="51"/>
  <c r="J9" i="51"/>
  <c r="J10" i="51"/>
  <c r="J18" i="51"/>
  <c r="J19" i="51"/>
  <c r="J20" i="51"/>
  <c r="J21" i="51"/>
  <c r="J22" i="51"/>
  <c r="J23" i="51"/>
  <c r="J7" i="41"/>
  <c r="J8" i="41"/>
  <c r="J9" i="41"/>
  <c r="J10" i="41"/>
  <c r="J18" i="41"/>
  <c r="J19" i="41"/>
  <c r="J20" i="41"/>
  <c r="J21" i="41"/>
  <c r="J22" i="41"/>
  <c r="J23" i="41"/>
  <c r="J40" i="41"/>
  <c r="J7" i="42"/>
  <c r="J8" i="42"/>
  <c r="J9" i="42"/>
  <c r="J10" i="42"/>
  <c r="J18" i="42"/>
  <c r="J19" i="42"/>
  <c r="J20" i="42"/>
  <c r="J21" i="42"/>
  <c r="J22" i="42"/>
  <c r="J23" i="42"/>
  <c r="J40" i="42"/>
  <c r="J7" i="43"/>
  <c r="J8" i="43"/>
  <c r="J9" i="43"/>
  <c r="J10" i="43"/>
  <c r="J18" i="43"/>
  <c r="J19" i="43"/>
  <c r="J20" i="43"/>
  <c r="J21" i="43"/>
  <c r="J22" i="43"/>
  <c r="J23" i="43"/>
  <c r="J40" i="43"/>
  <c r="J7" i="44"/>
  <c r="J8" i="44"/>
  <c r="J9" i="44"/>
  <c r="J10" i="44"/>
  <c r="J18" i="44"/>
  <c r="J19" i="44"/>
  <c r="J20" i="44"/>
  <c r="J21" i="44"/>
  <c r="J22" i="44"/>
  <c r="J23" i="44"/>
  <c r="J40" i="44"/>
  <c r="J7" i="52"/>
  <c r="J8" i="52"/>
  <c r="J9" i="52"/>
  <c r="J10" i="52"/>
  <c r="J18" i="52"/>
  <c r="J19" i="52"/>
  <c r="J20" i="52"/>
  <c r="J21" i="52"/>
  <c r="J22" i="52"/>
  <c r="J23" i="52"/>
  <c r="J40" i="52"/>
  <c r="J7" i="53"/>
  <c r="J8" i="53"/>
  <c r="J9" i="53"/>
  <c r="J10" i="53"/>
  <c r="J18" i="53"/>
  <c r="J19" i="53"/>
  <c r="J20" i="53"/>
  <c r="J21" i="53"/>
  <c r="J22" i="53"/>
  <c r="J23" i="53"/>
  <c r="J40" i="53"/>
  <c r="J7" i="54"/>
  <c r="J8" i="54"/>
  <c r="J9" i="54"/>
  <c r="J10" i="54"/>
  <c r="J18" i="54"/>
  <c r="J19" i="54"/>
  <c r="J20" i="54"/>
  <c r="J21" i="54"/>
  <c r="J22" i="54"/>
  <c r="J23" i="54"/>
  <c r="J40" i="54"/>
  <c r="J7" i="45"/>
  <c r="J8" i="45"/>
  <c r="J9" i="45"/>
  <c r="J10" i="45"/>
  <c r="J18" i="45"/>
  <c r="J19" i="45"/>
  <c r="J20" i="45"/>
  <c r="J21" i="45"/>
  <c r="J22" i="45"/>
  <c r="J23" i="45"/>
  <c r="J40" i="45"/>
  <c r="J7" i="46"/>
  <c r="J8" i="46"/>
  <c r="J9" i="46"/>
  <c r="J10" i="46"/>
  <c r="J18" i="46"/>
  <c r="J19" i="46"/>
  <c r="J20" i="46"/>
  <c r="J21" i="46"/>
  <c r="J22" i="46"/>
  <c r="J23" i="46"/>
  <c r="J40" i="46"/>
  <c r="J7" i="47"/>
  <c r="J8" i="47"/>
  <c r="J9" i="47"/>
  <c r="J10" i="47"/>
  <c r="J18" i="47"/>
  <c r="J19" i="47"/>
  <c r="J20" i="47"/>
  <c r="J21" i="47"/>
  <c r="J22" i="47"/>
  <c r="J23" i="47"/>
  <c r="J40" i="47"/>
  <c r="J7" i="48"/>
  <c r="J8" i="48"/>
  <c r="J9" i="48"/>
  <c r="J10" i="48"/>
  <c r="J18" i="48"/>
  <c r="J19" i="48"/>
  <c r="J20" i="48"/>
  <c r="J21" i="48"/>
  <c r="J22" i="48"/>
  <c r="J23" i="48"/>
  <c r="J40" i="48"/>
  <c r="J7" i="49"/>
  <c r="J8" i="49"/>
  <c r="J9" i="49"/>
  <c r="J10" i="49"/>
  <c r="J18" i="49"/>
  <c r="J19" i="49"/>
  <c r="J20" i="49"/>
  <c r="J21" i="49"/>
  <c r="J22" i="49"/>
  <c r="J23" i="49"/>
  <c r="J40" i="49"/>
  <c r="J7" i="64"/>
  <c r="J8" i="64"/>
  <c r="J9" i="64"/>
  <c r="J10" i="64"/>
  <c r="J18" i="64"/>
  <c r="J19" i="64"/>
  <c r="J20" i="64"/>
  <c r="J21" i="64"/>
  <c r="J22" i="64"/>
  <c r="J23" i="64"/>
  <c r="J40" i="64"/>
  <c r="J7" i="63"/>
  <c r="J8" i="63"/>
  <c r="J9" i="63"/>
  <c r="J10" i="63"/>
  <c r="J18" i="63"/>
  <c r="J19" i="63"/>
  <c r="J20" i="63"/>
  <c r="J21" i="63"/>
  <c r="J22" i="63"/>
  <c r="J23" i="63"/>
  <c r="J40" i="63"/>
  <c r="J7" i="62"/>
  <c r="J8" i="62"/>
  <c r="J9" i="62"/>
  <c r="J10" i="62"/>
  <c r="J18" i="62"/>
  <c r="J19" i="62"/>
  <c r="J20" i="62"/>
  <c r="J21" i="62"/>
  <c r="J22" i="62"/>
  <c r="J23" i="62"/>
  <c r="J40" i="62"/>
  <c r="J7" i="61"/>
  <c r="J8" i="61"/>
  <c r="J9" i="61"/>
  <c r="J10" i="61"/>
  <c r="J18" i="61"/>
  <c r="J19" i="61"/>
  <c r="J20" i="61"/>
  <c r="J21" i="61"/>
  <c r="J22" i="61"/>
  <c r="J23" i="61"/>
  <c r="J40" i="61"/>
  <c r="J7" i="60"/>
  <c r="J8" i="60"/>
  <c r="J9" i="60"/>
  <c r="J10" i="60"/>
  <c r="J18" i="60"/>
  <c r="J19" i="60"/>
  <c r="J20" i="60"/>
  <c r="J21" i="60"/>
  <c r="J22" i="60"/>
  <c r="J23" i="60"/>
  <c r="J40" i="60"/>
  <c r="J7" i="59"/>
  <c r="J8" i="59"/>
  <c r="J9" i="59"/>
  <c r="J10" i="59"/>
  <c r="J18" i="59"/>
  <c r="J19" i="59"/>
  <c r="J20" i="59"/>
  <c r="J21" i="59"/>
  <c r="J22" i="59"/>
  <c r="J23" i="59"/>
  <c r="J40" i="59"/>
  <c r="J7" i="58"/>
  <c r="J8" i="58"/>
  <c r="J9" i="58"/>
  <c r="J10" i="58"/>
  <c r="J18" i="58"/>
  <c r="J19" i="58"/>
  <c r="J20" i="58"/>
  <c r="J21" i="58"/>
  <c r="J22" i="58"/>
  <c r="J23" i="58"/>
  <c r="J40" i="58"/>
  <c r="J7" i="57"/>
  <c r="J8" i="57"/>
  <c r="J9" i="57"/>
  <c r="J10" i="57"/>
  <c r="J18" i="57"/>
  <c r="J19" i="57"/>
  <c r="J20" i="57"/>
  <c r="J21" i="57"/>
  <c r="J22" i="57"/>
  <c r="J23" i="57"/>
  <c r="J40" i="57"/>
  <c r="J7" i="56"/>
  <c r="J8" i="56"/>
  <c r="J9" i="56"/>
  <c r="J10" i="56"/>
  <c r="J18" i="56"/>
  <c r="J19" i="56"/>
  <c r="J20" i="56"/>
  <c r="J21" i="56"/>
  <c r="J22" i="56"/>
  <c r="J23" i="56"/>
  <c r="J40" i="56"/>
  <c r="J7" i="55"/>
  <c r="J8" i="55"/>
  <c r="J9" i="55"/>
  <c r="J10" i="55"/>
  <c r="J18" i="55"/>
  <c r="J19" i="55"/>
  <c r="J20" i="55"/>
  <c r="J21" i="55"/>
  <c r="J22" i="55"/>
  <c r="J23" i="55"/>
  <c r="J40" i="55"/>
  <c r="J7" i="87"/>
  <c r="J8" i="87"/>
  <c r="J9" i="87"/>
  <c r="J10" i="87"/>
  <c r="J18" i="87"/>
  <c r="J19" i="87"/>
  <c r="J20" i="87"/>
  <c r="J21" i="87"/>
  <c r="J22" i="87"/>
  <c r="J23" i="87"/>
  <c r="J40" i="87"/>
  <c r="J7" i="86"/>
  <c r="J8" i="86"/>
  <c r="J9" i="86"/>
  <c r="J10" i="86"/>
  <c r="J18" i="86"/>
  <c r="J19" i="86"/>
  <c r="J20" i="86"/>
  <c r="J21" i="86"/>
  <c r="J22" i="86"/>
  <c r="J23" i="86"/>
  <c r="J40" i="86"/>
  <c r="J7" i="85"/>
  <c r="J8" i="85"/>
  <c r="J9" i="85"/>
  <c r="J10" i="85"/>
  <c r="J18" i="85"/>
  <c r="J19" i="85"/>
  <c r="J20" i="85"/>
  <c r="J21" i="85"/>
  <c r="J22" i="85"/>
  <c r="J23" i="85"/>
  <c r="J40" i="85"/>
  <c r="J7" i="84"/>
  <c r="J8" i="84"/>
  <c r="J9" i="84"/>
  <c r="J10" i="84"/>
  <c r="J18" i="84"/>
  <c r="J19" i="84"/>
  <c r="J20" i="84"/>
  <c r="J21" i="84"/>
  <c r="J22" i="84"/>
  <c r="J23" i="84"/>
  <c r="J40" i="84"/>
  <c r="J7" i="83"/>
  <c r="J8" i="83"/>
  <c r="J9" i="83"/>
  <c r="J10" i="83"/>
  <c r="J18" i="83"/>
  <c r="J19" i="83"/>
  <c r="J20" i="83"/>
  <c r="J21" i="83"/>
  <c r="J22" i="83"/>
  <c r="J23" i="83"/>
  <c r="J40" i="83"/>
  <c r="J7" i="82"/>
  <c r="J8" i="82"/>
  <c r="J9" i="82"/>
  <c r="J10" i="82"/>
  <c r="J18" i="82"/>
  <c r="J19" i="82"/>
  <c r="J20" i="82"/>
  <c r="J21" i="82"/>
  <c r="J22" i="82"/>
  <c r="J23" i="82"/>
  <c r="J40" i="82"/>
  <c r="J7" i="81"/>
  <c r="J8" i="81"/>
  <c r="J9" i="81"/>
  <c r="J10" i="81"/>
  <c r="J18" i="81"/>
  <c r="J19" i="81"/>
  <c r="J20" i="81"/>
  <c r="J21" i="81"/>
  <c r="J22" i="81"/>
  <c r="J23" i="81"/>
  <c r="J40" i="81"/>
  <c r="J7" i="80"/>
  <c r="J8" i="80"/>
  <c r="J9" i="80"/>
  <c r="J10" i="80"/>
  <c r="J18" i="80"/>
  <c r="J19" i="80"/>
  <c r="J20" i="80"/>
  <c r="J21" i="80"/>
  <c r="J22" i="80"/>
  <c r="J23" i="80"/>
  <c r="J40" i="80"/>
  <c r="J7" i="79"/>
  <c r="J8" i="79"/>
  <c r="J9" i="79"/>
  <c r="J10" i="79"/>
  <c r="J18" i="79"/>
  <c r="J19" i="79"/>
  <c r="J20" i="79"/>
  <c r="J21" i="79"/>
  <c r="J22" i="79"/>
  <c r="J23" i="79"/>
  <c r="J40" i="79"/>
  <c r="J7" i="78"/>
  <c r="J8" i="78"/>
  <c r="J9" i="78"/>
  <c r="J10" i="78"/>
  <c r="J18" i="78"/>
  <c r="J19" i="78"/>
  <c r="J20" i="78"/>
  <c r="J21" i="78"/>
  <c r="J22" i="78"/>
  <c r="J23" i="78"/>
  <c r="J40" i="78"/>
  <c r="J7" i="77"/>
  <c r="J8" i="77"/>
  <c r="J9" i="77"/>
  <c r="J10" i="77"/>
  <c r="J18" i="77"/>
  <c r="J19" i="77"/>
  <c r="J20" i="77"/>
  <c r="J21" i="77"/>
  <c r="J22" i="77"/>
  <c r="J23" i="77"/>
  <c r="J40" i="77"/>
  <c r="J7" i="76"/>
  <c r="J8" i="76"/>
  <c r="J9" i="76"/>
  <c r="J10" i="76"/>
  <c r="J18" i="76"/>
  <c r="J19" i="76"/>
  <c r="J20" i="76"/>
  <c r="J21" i="76"/>
  <c r="J22" i="76"/>
  <c r="J23" i="76"/>
  <c r="J40" i="76"/>
  <c r="J7" i="75"/>
  <c r="J8" i="75"/>
  <c r="J9" i="75"/>
  <c r="J10" i="75"/>
  <c r="J18" i="75"/>
  <c r="J19" i="75"/>
  <c r="J20" i="75"/>
  <c r="J21" i="75"/>
  <c r="J22" i="75"/>
  <c r="J23" i="75"/>
  <c r="J40" i="75"/>
  <c r="J7" i="74"/>
  <c r="J8" i="74"/>
  <c r="J9" i="74"/>
  <c r="J10" i="74"/>
  <c r="J18" i="74"/>
  <c r="J19" i="74"/>
  <c r="J20" i="74"/>
  <c r="J21" i="74"/>
  <c r="J22" i="74"/>
  <c r="J23" i="74"/>
  <c r="J40" i="74"/>
  <c r="J7" i="73"/>
  <c r="J8" i="73"/>
  <c r="J9" i="73"/>
  <c r="J10" i="73"/>
  <c r="J18" i="73"/>
  <c r="J19" i="73"/>
  <c r="J20" i="73"/>
  <c r="J21" i="73"/>
  <c r="J22" i="73"/>
  <c r="J23" i="73"/>
  <c r="J40" i="73"/>
  <c r="J7" i="72"/>
  <c r="J8" i="72"/>
  <c r="J9" i="72"/>
  <c r="J10" i="72"/>
  <c r="J18" i="72"/>
  <c r="J19" i="72"/>
  <c r="J20" i="72"/>
  <c r="J21" i="72"/>
  <c r="J22" i="72"/>
  <c r="J23" i="72"/>
  <c r="J40" i="72"/>
  <c r="J7" i="71"/>
  <c r="J8" i="71"/>
  <c r="J9" i="71"/>
  <c r="J10" i="71"/>
  <c r="J18" i="71"/>
  <c r="J19" i="71"/>
  <c r="J20" i="71"/>
  <c r="J21" i="71"/>
  <c r="J22" i="71"/>
  <c r="J23" i="71"/>
  <c r="J40" i="71"/>
  <c r="J7" i="70"/>
  <c r="J8" i="70"/>
  <c r="J9" i="70"/>
  <c r="J10" i="70"/>
  <c r="J18" i="70"/>
  <c r="J19" i="70"/>
  <c r="J20" i="70"/>
  <c r="J21" i="70"/>
  <c r="J22" i="70"/>
  <c r="J40" i="70"/>
  <c r="J7" i="69"/>
  <c r="J8" i="69"/>
  <c r="J9" i="69"/>
  <c r="J10" i="69"/>
  <c r="J18" i="69"/>
  <c r="J19" i="69"/>
  <c r="J20" i="69"/>
  <c r="J21" i="69"/>
  <c r="J22" i="69"/>
  <c r="J23" i="69"/>
  <c r="J40" i="69"/>
  <c r="J7" i="68"/>
  <c r="J8" i="68"/>
  <c r="J9" i="68"/>
  <c r="J10" i="68"/>
  <c r="J18" i="68"/>
  <c r="J19" i="68"/>
  <c r="J20" i="68"/>
  <c r="J21" i="68"/>
  <c r="J22" i="68"/>
  <c r="J23" i="68"/>
  <c r="J40" i="68"/>
  <c r="J7" i="67"/>
  <c r="J8" i="67"/>
  <c r="J9" i="67"/>
  <c r="J10" i="67"/>
  <c r="J18" i="67"/>
  <c r="J19" i="67"/>
  <c r="J20" i="67"/>
  <c r="J21" i="67"/>
  <c r="J22" i="67"/>
  <c r="J23" i="67"/>
  <c r="J40" i="67"/>
  <c r="J7" i="66"/>
  <c r="J8" i="66"/>
  <c r="J9" i="66"/>
  <c r="J10" i="66"/>
  <c r="J18" i="66"/>
  <c r="J19" i="66"/>
  <c r="J20" i="66"/>
  <c r="J21" i="66"/>
  <c r="J22" i="66"/>
  <c r="J23" i="66"/>
  <c r="J40" i="66"/>
  <c r="J7" i="65"/>
  <c r="J8" i="65"/>
  <c r="J9" i="65"/>
  <c r="J10" i="65"/>
  <c r="J18" i="65"/>
  <c r="J19" i="65"/>
  <c r="J20" i="65"/>
  <c r="J21" i="65"/>
  <c r="J22" i="65"/>
  <c r="J23" i="65"/>
  <c r="J40" i="65"/>
  <c r="J7" i="50"/>
  <c r="J8" i="50"/>
  <c r="J9" i="50"/>
  <c r="J10" i="50"/>
  <c r="J18" i="50"/>
  <c r="J19" i="50"/>
  <c r="J20" i="50"/>
  <c r="J21" i="50"/>
  <c r="J22" i="50"/>
  <c r="J23" i="50"/>
  <c r="J40" i="50"/>
  <c r="K7" i="2"/>
  <c r="K8" i="2"/>
  <c r="K9" i="2"/>
  <c r="K10" i="2"/>
  <c r="K18" i="2"/>
  <c r="K19" i="2"/>
  <c r="K20" i="2"/>
  <c r="K21" i="2"/>
  <c r="K22" i="2"/>
  <c r="K23" i="2"/>
  <c r="K32" i="2"/>
  <c r="K33" i="2"/>
  <c r="K34" i="2"/>
  <c r="K35" i="2"/>
  <c r="K36" i="2"/>
  <c r="K37" i="2"/>
  <c r="K38" i="2"/>
  <c r="K39" i="2"/>
  <c r="K7" i="3"/>
  <c r="K8" i="3"/>
  <c r="K9" i="3"/>
  <c r="K10" i="3"/>
  <c r="K18" i="3"/>
  <c r="K19" i="3"/>
  <c r="K20" i="3"/>
  <c r="K21" i="3"/>
  <c r="K22" i="3"/>
  <c r="K23" i="3"/>
  <c r="K32" i="3"/>
  <c r="K33" i="3"/>
  <c r="K34" i="3"/>
  <c r="K35" i="3"/>
  <c r="K36" i="3"/>
  <c r="K37" i="3"/>
  <c r="K38" i="3"/>
  <c r="K39" i="3"/>
  <c r="K7" i="51"/>
  <c r="K8" i="51"/>
  <c r="K9" i="51"/>
  <c r="K10" i="51"/>
  <c r="K18" i="51"/>
  <c r="K19" i="51"/>
  <c r="K20" i="51"/>
  <c r="K21" i="51"/>
  <c r="K22" i="51"/>
  <c r="K23" i="51"/>
  <c r="K32" i="51"/>
  <c r="K33" i="51"/>
  <c r="K34" i="51"/>
  <c r="K35" i="51"/>
  <c r="K36" i="51"/>
  <c r="K37" i="51"/>
  <c r="K38" i="51"/>
  <c r="K39" i="51"/>
  <c r="K7" i="41"/>
  <c r="K8" i="41"/>
  <c r="K9" i="41"/>
  <c r="K10" i="41"/>
  <c r="K18" i="41"/>
  <c r="K19" i="41"/>
  <c r="K20" i="41"/>
  <c r="K21" i="41"/>
  <c r="K22" i="41"/>
  <c r="K23" i="41"/>
  <c r="K32" i="41"/>
  <c r="K33" i="41"/>
  <c r="K34" i="41"/>
  <c r="K35" i="41"/>
  <c r="K36" i="41"/>
  <c r="K37" i="41"/>
  <c r="K38" i="41"/>
  <c r="K39" i="41"/>
  <c r="K7" i="42"/>
  <c r="K8" i="42"/>
  <c r="K9" i="42"/>
  <c r="K10" i="42"/>
  <c r="K18" i="42"/>
  <c r="K19" i="42"/>
  <c r="K20" i="42"/>
  <c r="K21" i="42"/>
  <c r="K22" i="42"/>
  <c r="K23" i="42"/>
  <c r="K32" i="42"/>
  <c r="K33" i="42"/>
  <c r="K34" i="42"/>
  <c r="K35" i="42"/>
  <c r="K36" i="42"/>
  <c r="K37" i="42"/>
  <c r="K38" i="42"/>
  <c r="K39" i="42"/>
  <c r="K7" i="43"/>
  <c r="K8" i="43"/>
  <c r="K9" i="43"/>
  <c r="K10" i="43"/>
  <c r="K18" i="43"/>
  <c r="K19" i="43"/>
  <c r="K20" i="43"/>
  <c r="K21" i="43"/>
  <c r="K22" i="43"/>
  <c r="K23" i="43"/>
  <c r="K32" i="43"/>
  <c r="K33" i="43"/>
  <c r="K34" i="43"/>
  <c r="K35" i="43"/>
  <c r="K36" i="43"/>
  <c r="K37" i="43"/>
  <c r="K38" i="43"/>
  <c r="K39" i="43"/>
  <c r="K7" i="44"/>
  <c r="K8" i="44"/>
  <c r="K9" i="44"/>
  <c r="K10" i="44"/>
  <c r="K18" i="44"/>
  <c r="K19" i="44"/>
  <c r="K20" i="44"/>
  <c r="K21" i="44"/>
  <c r="K22" i="44"/>
  <c r="K23" i="44"/>
  <c r="K32" i="44"/>
  <c r="K33" i="44"/>
  <c r="K34" i="44"/>
  <c r="K35" i="44"/>
  <c r="K36" i="44"/>
  <c r="K37" i="44"/>
  <c r="K38" i="44"/>
  <c r="K39" i="44"/>
  <c r="K7" i="52"/>
  <c r="K8" i="52"/>
  <c r="K9" i="52"/>
  <c r="K10" i="52"/>
  <c r="K18" i="52"/>
  <c r="K19" i="52"/>
  <c r="K20" i="52"/>
  <c r="K21" i="52"/>
  <c r="K22" i="52"/>
  <c r="K23" i="52"/>
  <c r="K32" i="52"/>
  <c r="K33" i="52"/>
  <c r="K34" i="52"/>
  <c r="K35" i="52"/>
  <c r="K36" i="52"/>
  <c r="K37" i="52"/>
  <c r="K38" i="52"/>
  <c r="K39" i="52"/>
  <c r="K7" i="53"/>
  <c r="K8" i="53"/>
  <c r="K9" i="53"/>
  <c r="K10" i="53"/>
  <c r="K18" i="53"/>
  <c r="K19" i="53"/>
  <c r="K20" i="53"/>
  <c r="K21" i="53"/>
  <c r="K22" i="53"/>
  <c r="K23" i="53"/>
  <c r="K32" i="53"/>
  <c r="K33" i="53"/>
  <c r="K34" i="53"/>
  <c r="K35" i="53"/>
  <c r="K36" i="53"/>
  <c r="K37" i="53"/>
  <c r="K38" i="53"/>
  <c r="K39" i="53"/>
  <c r="K7" i="54"/>
  <c r="K8" i="54"/>
  <c r="K9" i="54"/>
  <c r="K10" i="54"/>
  <c r="K18" i="54"/>
  <c r="K19" i="54"/>
  <c r="K20" i="54"/>
  <c r="K21" i="54"/>
  <c r="K22" i="54"/>
  <c r="K23" i="54"/>
  <c r="K32" i="54"/>
  <c r="K33" i="54"/>
  <c r="K34" i="54"/>
  <c r="K35" i="54"/>
  <c r="K36" i="54"/>
  <c r="K37" i="54"/>
  <c r="K38" i="54"/>
  <c r="K39" i="54"/>
  <c r="K7" i="45"/>
  <c r="K8" i="45"/>
  <c r="K9" i="45"/>
  <c r="K10" i="45"/>
  <c r="K18" i="45"/>
  <c r="K19" i="45"/>
  <c r="K20" i="45"/>
  <c r="K21" i="45"/>
  <c r="K22" i="45"/>
  <c r="K23" i="45"/>
  <c r="K32" i="45"/>
  <c r="K33" i="45"/>
  <c r="K34" i="45"/>
  <c r="K35" i="45"/>
  <c r="K36" i="45"/>
  <c r="K37" i="45"/>
  <c r="K38" i="45"/>
  <c r="K39" i="45"/>
  <c r="K7" i="46"/>
  <c r="K8" i="46"/>
  <c r="K9" i="46"/>
  <c r="K10" i="46"/>
  <c r="K18" i="46"/>
  <c r="K19" i="46"/>
  <c r="K20" i="46"/>
  <c r="K21" i="46"/>
  <c r="K22" i="46"/>
  <c r="K23" i="46"/>
  <c r="K32" i="46"/>
  <c r="K33" i="46"/>
  <c r="K34" i="46"/>
  <c r="K35" i="46"/>
  <c r="K36" i="46"/>
  <c r="K37" i="46"/>
  <c r="K38" i="46"/>
  <c r="K39" i="46"/>
  <c r="K7" i="47"/>
  <c r="K8" i="47"/>
  <c r="K9" i="47"/>
  <c r="K10" i="47"/>
  <c r="K18" i="47"/>
  <c r="K19" i="47"/>
  <c r="K20" i="47"/>
  <c r="K21" i="47"/>
  <c r="K22" i="47"/>
  <c r="K23" i="47"/>
  <c r="K32" i="47"/>
  <c r="K33" i="47"/>
  <c r="K34" i="47"/>
  <c r="K35" i="47"/>
  <c r="K36" i="47"/>
  <c r="K37" i="47"/>
  <c r="K38" i="47"/>
  <c r="K39" i="47"/>
  <c r="K7" i="48"/>
  <c r="K8" i="48"/>
  <c r="K9" i="48"/>
  <c r="K10" i="48"/>
  <c r="K18" i="48"/>
  <c r="K19" i="48"/>
  <c r="K20" i="48"/>
  <c r="K21" i="48"/>
  <c r="K22" i="48"/>
  <c r="K23" i="48"/>
  <c r="K32" i="48"/>
  <c r="K33" i="48"/>
  <c r="K34" i="48"/>
  <c r="K35" i="48"/>
  <c r="K36" i="48"/>
  <c r="K37" i="48"/>
  <c r="K38" i="48"/>
  <c r="K39" i="48"/>
  <c r="K7" i="49"/>
  <c r="K8" i="49"/>
  <c r="K9" i="49"/>
  <c r="K10" i="49"/>
  <c r="K18" i="49"/>
  <c r="K19" i="49"/>
  <c r="K20" i="49"/>
  <c r="K21" i="49"/>
  <c r="K22" i="49"/>
  <c r="K23" i="49"/>
  <c r="K32" i="49"/>
  <c r="K33" i="49"/>
  <c r="K34" i="49"/>
  <c r="K35" i="49"/>
  <c r="K36" i="49"/>
  <c r="K37" i="49"/>
  <c r="K38" i="49"/>
  <c r="K39" i="49"/>
  <c r="K7" i="64"/>
  <c r="K8" i="64"/>
  <c r="K9" i="64"/>
  <c r="K10" i="64"/>
  <c r="K18" i="64"/>
  <c r="K19" i="64"/>
  <c r="K20" i="64"/>
  <c r="K21" i="64"/>
  <c r="K22" i="64"/>
  <c r="K23" i="64"/>
  <c r="K32" i="64"/>
  <c r="K33" i="64"/>
  <c r="K34" i="64"/>
  <c r="K35" i="64"/>
  <c r="K36" i="64"/>
  <c r="K37" i="64"/>
  <c r="K38" i="64"/>
  <c r="K39" i="64"/>
  <c r="K7" i="63"/>
  <c r="K8" i="63"/>
  <c r="K9" i="63"/>
  <c r="K10" i="63"/>
  <c r="K18" i="63"/>
  <c r="K19" i="63"/>
  <c r="K20" i="63"/>
  <c r="K21" i="63"/>
  <c r="K22" i="63"/>
  <c r="K23" i="63"/>
  <c r="K32" i="63"/>
  <c r="K33" i="63"/>
  <c r="K34" i="63"/>
  <c r="K35" i="63"/>
  <c r="K36" i="63"/>
  <c r="K37" i="63"/>
  <c r="K38" i="63"/>
  <c r="K39" i="63"/>
  <c r="K7" i="62"/>
  <c r="K8" i="62"/>
  <c r="K9" i="62"/>
  <c r="K10" i="62"/>
  <c r="K18" i="62"/>
  <c r="K19" i="62"/>
  <c r="K20" i="62"/>
  <c r="K21" i="62"/>
  <c r="K22" i="62"/>
  <c r="K23" i="62"/>
  <c r="K32" i="62"/>
  <c r="K33" i="62"/>
  <c r="K34" i="62"/>
  <c r="K35" i="62"/>
  <c r="K36" i="62"/>
  <c r="K37" i="62"/>
  <c r="K38" i="62"/>
  <c r="K39" i="62"/>
  <c r="K7" i="61"/>
  <c r="K8" i="61"/>
  <c r="K9" i="61"/>
  <c r="K10" i="61"/>
  <c r="K18" i="61"/>
  <c r="K19" i="61"/>
  <c r="K20" i="61"/>
  <c r="K21" i="61"/>
  <c r="K22" i="61"/>
  <c r="K23" i="61"/>
  <c r="K32" i="61"/>
  <c r="K33" i="61"/>
  <c r="K34" i="61"/>
  <c r="K35" i="61"/>
  <c r="K36" i="61"/>
  <c r="K37" i="61"/>
  <c r="K38" i="61"/>
  <c r="K39" i="61"/>
  <c r="K7" i="60"/>
  <c r="K8" i="60"/>
  <c r="K9" i="60"/>
  <c r="K10" i="60"/>
  <c r="K18" i="60"/>
  <c r="K19" i="60"/>
  <c r="K20" i="60"/>
  <c r="K21" i="60"/>
  <c r="K22" i="60"/>
  <c r="K23" i="60"/>
  <c r="K32" i="60"/>
  <c r="K33" i="60"/>
  <c r="K34" i="60"/>
  <c r="K35" i="60"/>
  <c r="K36" i="60"/>
  <c r="K37" i="60"/>
  <c r="K38" i="60"/>
  <c r="K39" i="60"/>
  <c r="K7" i="59"/>
  <c r="K8" i="59"/>
  <c r="K9" i="59"/>
  <c r="K10" i="59"/>
  <c r="K18" i="59"/>
  <c r="K19" i="59"/>
  <c r="K20" i="59"/>
  <c r="K21" i="59"/>
  <c r="K22" i="59"/>
  <c r="K23" i="59"/>
  <c r="K32" i="59"/>
  <c r="K33" i="59"/>
  <c r="K34" i="59"/>
  <c r="K35" i="59"/>
  <c r="K36" i="59"/>
  <c r="K37" i="59"/>
  <c r="K38" i="59"/>
  <c r="K39" i="59"/>
  <c r="K7" i="58"/>
  <c r="K8" i="58"/>
  <c r="K9" i="58"/>
  <c r="K10" i="58"/>
  <c r="K18" i="58"/>
  <c r="K19" i="58"/>
  <c r="K20" i="58"/>
  <c r="K21" i="58"/>
  <c r="K22" i="58"/>
  <c r="K23" i="58"/>
  <c r="K32" i="58"/>
  <c r="K33" i="58"/>
  <c r="K34" i="58"/>
  <c r="K35" i="58"/>
  <c r="K36" i="58"/>
  <c r="K37" i="58"/>
  <c r="K38" i="58"/>
  <c r="K39" i="58"/>
  <c r="K7" i="57"/>
  <c r="K8" i="57"/>
  <c r="K9" i="57"/>
  <c r="K10" i="57"/>
  <c r="K18" i="57"/>
  <c r="K19" i="57"/>
  <c r="K20" i="57"/>
  <c r="K21" i="57"/>
  <c r="K22" i="57"/>
  <c r="K23" i="57"/>
  <c r="K32" i="57"/>
  <c r="K33" i="57"/>
  <c r="K34" i="57"/>
  <c r="K35" i="57"/>
  <c r="K36" i="57"/>
  <c r="K37" i="57"/>
  <c r="K38" i="57"/>
  <c r="K39" i="57"/>
  <c r="K7" i="56"/>
  <c r="K8" i="56"/>
  <c r="K9" i="56"/>
  <c r="K10" i="56"/>
  <c r="K18" i="56"/>
  <c r="K19" i="56"/>
  <c r="K20" i="56"/>
  <c r="K21" i="56"/>
  <c r="K22" i="56"/>
  <c r="K23" i="56"/>
  <c r="K32" i="56"/>
  <c r="K33" i="56"/>
  <c r="K34" i="56"/>
  <c r="K35" i="56"/>
  <c r="K36" i="56"/>
  <c r="K37" i="56"/>
  <c r="K38" i="56"/>
  <c r="K39" i="56"/>
  <c r="K7" i="55"/>
  <c r="K8" i="55"/>
  <c r="K9" i="55"/>
  <c r="K10" i="55"/>
  <c r="K18" i="55"/>
  <c r="K19" i="55"/>
  <c r="K20" i="55"/>
  <c r="K21" i="55"/>
  <c r="K22" i="55"/>
  <c r="K23" i="55"/>
  <c r="K32" i="55"/>
  <c r="K33" i="55"/>
  <c r="K34" i="55"/>
  <c r="K35" i="55"/>
  <c r="K36" i="55"/>
  <c r="K37" i="55"/>
  <c r="K38" i="55"/>
  <c r="K39" i="55"/>
  <c r="K7" i="87"/>
  <c r="K8" i="87"/>
  <c r="K9" i="87"/>
  <c r="K10" i="87"/>
  <c r="K18" i="87"/>
  <c r="K19" i="87"/>
  <c r="K20" i="87"/>
  <c r="K21" i="87"/>
  <c r="K22" i="87"/>
  <c r="K23" i="87"/>
  <c r="K32" i="87"/>
  <c r="K33" i="87"/>
  <c r="K34" i="87"/>
  <c r="K35" i="87"/>
  <c r="K36" i="87"/>
  <c r="K37" i="87"/>
  <c r="K38" i="87"/>
  <c r="K39" i="87"/>
  <c r="K7" i="86"/>
  <c r="K8" i="86"/>
  <c r="K9" i="86"/>
  <c r="K10" i="86"/>
  <c r="K18" i="86"/>
  <c r="K19" i="86"/>
  <c r="K20" i="86"/>
  <c r="K21" i="86"/>
  <c r="K22" i="86"/>
  <c r="K23" i="86"/>
  <c r="K32" i="86"/>
  <c r="K33" i="86"/>
  <c r="K34" i="86"/>
  <c r="K35" i="86"/>
  <c r="K36" i="86"/>
  <c r="K37" i="86"/>
  <c r="K38" i="86"/>
  <c r="K39" i="86"/>
  <c r="K7" i="85"/>
  <c r="K8" i="85"/>
  <c r="K9" i="85"/>
  <c r="K10" i="85"/>
  <c r="K18" i="85"/>
  <c r="K19" i="85"/>
  <c r="K20" i="85"/>
  <c r="K21" i="85"/>
  <c r="K22" i="85"/>
  <c r="K23" i="85"/>
  <c r="K32" i="85"/>
  <c r="K33" i="85"/>
  <c r="K34" i="85"/>
  <c r="K35" i="85"/>
  <c r="K36" i="85"/>
  <c r="K37" i="85"/>
  <c r="K38" i="85"/>
  <c r="K39" i="85"/>
  <c r="K7" i="84"/>
  <c r="K8" i="84"/>
  <c r="K9" i="84"/>
  <c r="K10" i="84"/>
  <c r="K18" i="84"/>
  <c r="K19" i="84"/>
  <c r="K20" i="84"/>
  <c r="K21" i="84"/>
  <c r="K22" i="84"/>
  <c r="K23" i="84"/>
  <c r="K32" i="84"/>
  <c r="K33" i="84"/>
  <c r="K34" i="84"/>
  <c r="K35" i="84"/>
  <c r="K36" i="84"/>
  <c r="K37" i="84"/>
  <c r="K38" i="84"/>
  <c r="K39" i="84"/>
  <c r="K7" i="83"/>
  <c r="K8" i="83"/>
  <c r="K9" i="83"/>
  <c r="K10" i="83"/>
  <c r="K18" i="83"/>
  <c r="K19" i="83"/>
  <c r="K20" i="83"/>
  <c r="K21" i="83"/>
  <c r="K22" i="83"/>
  <c r="K23" i="83"/>
  <c r="K32" i="83"/>
  <c r="K33" i="83"/>
  <c r="K34" i="83"/>
  <c r="K35" i="83"/>
  <c r="K36" i="83"/>
  <c r="K37" i="83"/>
  <c r="K38" i="83"/>
  <c r="K39" i="83"/>
  <c r="K7" i="82"/>
  <c r="K8" i="82"/>
  <c r="K9" i="82"/>
  <c r="K10" i="82"/>
  <c r="K18" i="82"/>
  <c r="K19" i="82"/>
  <c r="K20" i="82"/>
  <c r="K21" i="82"/>
  <c r="K22" i="82"/>
  <c r="K23" i="82"/>
  <c r="K32" i="82"/>
  <c r="K33" i="82"/>
  <c r="K34" i="82"/>
  <c r="K35" i="82"/>
  <c r="K36" i="82"/>
  <c r="K37" i="82"/>
  <c r="K38" i="82"/>
  <c r="K39" i="82"/>
  <c r="K7" i="81"/>
  <c r="K8" i="81"/>
  <c r="K9" i="81"/>
  <c r="K10" i="81"/>
  <c r="K18" i="81"/>
  <c r="K19" i="81"/>
  <c r="K20" i="81"/>
  <c r="K21" i="81"/>
  <c r="K22" i="81"/>
  <c r="K23" i="81"/>
  <c r="K32" i="81"/>
  <c r="K33" i="81"/>
  <c r="K34" i="81"/>
  <c r="K35" i="81"/>
  <c r="K36" i="81"/>
  <c r="K37" i="81"/>
  <c r="K38" i="81"/>
  <c r="K39" i="81"/>
  <c r="K7" i="80"/>
  <c r="K8" i="80"/>
  <c r="K9" i="80"/>
  <c r="K10" i="80"/>
  <c r="K18" i="80"/>
  <c r="K19" i="80"/>
  <c r="K20" i="80"/>
  <c r="K21" i="80"/>
  <c r="K22" i="80"/>
  <c r="K23" i="80"/>
  <c r="K32" i="80"/>
  <c r="K33" i="80"/>
  <c r="K34" i="80"/>
  <c r="K35" i="80"/>
  <c r="K36" i="80"/>
  <c r="K37" i="80"/>
  <c r="K38" i="80"/>
  <c r="K39" i="80"/>
  <c r="K7" i="79"/>
  <c r="K8" i="79"/>
  <c r="K9" i="79"/>
  <c r="K10" i="79"/>
  <c r="K18" i="79"/>
  <c r="K19" i="79"/>
  <c r="K20" i="79"/>
  <c r="K21" i="79"/>
  <c r="K22" i="79"/>
  <c r="K23" i="79"/>
  <c r="K32" i="79"/>
  <c r="K33" i="79"/>
  <c r="K34" i="79"/>
  <c r="K35" i="79"/>
  <c r="K36" i="79"/>
  <c r="K37" i="79"/>
  <c r="K38" i="79"/>
  <c r="K39" i="79"/>
  <c r="K7" i="78"/>
  <c r="K8" i="78"/>
  <c r="K9" i="78"/>
  <c r="K10" i="78"/>
  <c r="K18" i="78"/>
  <c r="K19" i="78"/>
  <c r="K20" i="78"/>
  <c r="K21" i="78"/>
  <c r="K22" i="78"/>
  <c r="K23" i="78"/>
  <c r="K32" i="78"/>
  <c r="K33" i="78"/>
  <c r="K34" i="78"/>
  <c r="K35" i="78"/>
  <c r="K36" i="78"/>
  <c r="K37" i="78"/>
  <c r="K38" i="78"/>
  <c r="K39" i="78"/>
  <c r="K7" i="77"/>
  <c r="K8" i="77"/>
  <c r="K9" i="77"/>
  <c r="K10" i="77"/>
  <c r="K18" i="77"/>
  <c r="K19" i="77"/>
  <c r="K20" i="77"/>
  <c r="K21" i="77"/>
  <c r="K22" i="77"/>
  <c r="K23" i="77"/>
  <c r="K32" i="77"/>
  <c r="K33" i="77"/>
  <c r="K34" i="77"/>
  <c r="K35" i="77"/>
  <c r="K36" i="77"/>
  <c r="K37" i="77"/>
  <c r="K38" i="77"/>
  <c r="K39" i="77"/>
  <c r="K7" i="76"/>
  <c r="K8" i="76"/>
  <c r="K9" i="76"/>
  <c r="K10" i="76"/>
  <c r="K18" i="76"/>
  <c r="K19" i="76"/>
  <c r="K20" i="76"/>
  <c r="K21" i="76"/>
  <c r="K22" i="76"/>
  <c r="K23" i="76"/>
  <c r="K32" i="76"/>
  <c r="K33" i="76"/>
  <c r="K34" i="76"/>
  <c r="K35" i="76"/>
  <c r="K36" i="76"/>
  <c r="K37" i="76"/>
  <c r="K38" i="76"/>
  <c r="K39" i="76"/>
  <c r="K7" i="75"/>
  <c r="K8" i="75"/>
  <c r="K9" i="75"/>
  <c r="K10" i="75"/>
  <c r="K18" i="75"/>
  <c r="K19" i="75"/>
  <c r="K20" i="75"/>
  <c r="K21" i="75"/>
  <c r="K22" i="75"/>
  <c r="K23" i="75"/>
  <c r="K32" i="75"/>
  <c r="K33" i="75"/>
  <c r="K34" i="75"/>
  <c r="K35" i="75"/>
  <c r="K36" i="75"/>
  <c r="K37" i="75"/>
  <c r="K38" i="75"/>
  <c r="K39" i="75"/>
  <c r="K7" i="74"/>
  <c r="K8" i="74"/>
  <c r="K9" i="74"/>
  <c r="K10" i="74"/>
  <c r="K18" i="74"/>
  <c r="K19" i="74"/>
  <c r="K20" i="74"/>
  <c r="K21" i="74"/>
  <c r="K22" i="74"/>
  <c r="K23" i="74"/>
  <c r="K32" i="74"/>
  <c r="K33" i="74"/>
  <c r="K34" i="74"/>
  <c r="K35" i="74"/>
  <c r="K36" i="74"/>
  <c r="K37" i="74"/>
  <c r="K38" i="74"/>
  <c r="K39" i="74"/>
  <c r="K7" i="73"/>
  <c r="K8" i="73"/>
  <c r="K9" i="73"/>
  <c r="K10" i="73"/>
  <c r="K18" i="73"/>
  <c r="K19" i="73"/>
  <c r="K20" i="73"/>
  <c r="K21" i="73"/>
  <c r="K22" i="73"/>
  <c r="K23" i="73"/>
  <c r="K32" i="73"/>
  <c r="K33" i="73"/>
  <c r="K34" i="73"/>
  <c r="K35" i="73"/>
  <c r="K36" i="73"/>
  <c r="K37" i="73"/>
  <c r="K38" i="73"/>
  <c r="K39" i="73"/>
  <c r="K7" i="72"/>
  <c r="K8" i="72"/>
  <c r="K9" i="72"/>
  <c r="K10" i="72"/>
  <c r="K18" i="72"/>
  <c r="K19" i="72"/>
  <c r="K20" i="72"/>
  <c r="K21" i="72"/>
  <c r="K22" i="72"/>
  <c r="K23" i="72"/>
  <c r="K32" i="72"/>
  <c r="K33" i="72"/>
  <c r="K34" i="72"/>
  <c r="K35" i="72"/>
  <c r="K36" i="72"/>
  <c r="K37" i="72"/>
  <c r="K38" i="72"/>
  <c r="K39" i="72"/>
  <c r="K7" i="71"/>
  <c r="K8" i="71"/>
  <c r="K9" i="71"/>
  <c r="K10" i="71"/>
  <c r="K18" i="71"/>
  <c r="K19" i="71"/>
  <c r="K20" i="71"/>
  <c r="K21" i="71"/>
  <c r="K22" i="71"/>
  <c r="K23" i="71"/>
  <c r="K32" i="71"/>
  <c r="K33" i="71"/>
  <c r="K34" i="71"/>
  <c r="K35" i="71"/>
  <c r="K36" i="71"/>
  <c r="K37" i="71"/>
  <c r="K38" i="71"/>
  <c r="K39" i="71"/>
  <c r="K7" i="70"/>
  <c r="K8" i="70"/>
  <c r="K9" i="70"/>
  <c r="K10" i="70"/>
  <c r="K18" i="70"/>
  <c r="K19" i="70"/>
  <c r="K20" i="70"/>
  <c r="K21" i="70"/>
  <c r="K22" i="70"/>
  <c r="K23" i="70"/>
  <c r="K32" i="70"/>
  <c r="K33" i="70"/>
  <c r="K34" i="70"/>
  <c r="K35" i="70"/>
  <c r="K36" i="70"/>
  <c r="K37" i="70"/>
  <c r="K38" i="70"/>
  <c r="K39" i="70"/>
  <c r="K7" i="69"/>
  <c r="K8" i="69"/>
  <c r="K9" i="69"/>
  <c r="K10" i="69"/>
  <c r="K18" i="69"/>
  <c r="K19" i="69"/>
  <c r="K20" i="69"/>
  <c r="K21" i="69"/>
  <c r="K22" i="69"/>
  <c r="K23" i="69"/>
  <c r="K32" i="69"/>
  <c r="K33" i="69"/>
  <c r="K34" i="69"/>
  <c r="K35" i="69"/>
  <c r="K36" i="69"/>
  <c r="K37" i="69"/>
  <c r="K38" i="69"/>
  <c r="K39" i="69"/>
  <c r="K7" i="68"/>
  <c r="K8" i="68"/>
  <c r="K9" i="68"/>
  <c r="K10" i="68"/>
  <c r="K18" i="68"/>
  <c r="K19" i="68"/>
  <c r="K20" i="68"/>
  <c r="K21" i="68"/>
  <c r="K22" i="68"/>
  <c r="K23" i="68"/>
  <c r="K32" i="68"/>
  <c r="K33" i="68"/>
  <c r="K34" i="68"/>
  <c r="K35" i="68"/>
  <c r="K36" i="68"/>
  <c r="K37" i="68"/>
  <c r="K38" i="68"/>
  <c r="K39" i="68"/>
  <c r="K7" i="67"/>
  <c r="K8" i="67"/>
  <c r="K9" i="67"/>
  <c r="K10" i="67"/>
  <c r="K18" i="67"/>
  <c r="K19" i="67"/>
  <c r="K20" i="67"/>
  <c r="K21" i="67"/>
  <c r="K22" i="67"/>
  <c r="K23" i="67"/>
  <c r="K32" i="67"/>
  <c r="K33" i="67"/>
  <c r="K34" i="67"/>
  <c r="K35" i="67"/>
  <c r="K36" i="67"/>
  <c r="K37" i="67"/>
  <c r="K38" i="67"/>
  <c r="K39" i="67"/>
  <c r="K7" i="66"/>
  <c r="K8" i="66"/>
  <c r="K9" i="66"/>
  <c r="K10" i="66"/>
  <c r="K18" i="66"/>
  <c r="K19" i="66"/>
  <c r="K20" i="66"/>
  <c r="K21" i="66"/>
  <c r="K22" i="66"/>
  <c r="K23" i="66"/>
  <c r="K32" i="66"/>
  <c r="K33" i="66"/>
  <c r="K34" i="66"/>
  <c r="K35" i="66"/>
  <c r="K36" i="66"/>
  <c r="K37" i="66"/>
  <c r="K38" i="66"/>
  <c r="K39" i="66"/>
  <c r="K7" i="65"/>
  <c r="K8" i="65"/>
  <c r="K9" i="65"/>
  <c r="K10" i="65"/>
  <c r="K18" i="65"/>
  <c r="K19" i="65"/>
  <c r="K20" i="65"/>
  <c r="K21" i="65"/>
  <c r="K22" i="65"/>
  <c r="K23" i="65"/>
  <c r="K32" i="65"/>
  <c r="K33" i="65"/>
  <c r="K34" i="65"/>
  <c r="K35" i="65"/>
  <c r="K36" i="65"/>
  <c r="K37" i="65"/>
  <c r="K38" i="65"/>
  <c r="K39" i="65"/>
  <c r="K7" i="50"/>
  <c r="K8" i="50"/>
  <c r="K9" i="50"/>
  <c r="K10" i="50"/>
  <c r="K18" i="50"/>
  <c r="K19" i="50"/>
  <c r="K20" i="50"/>
  <c r="K21" i="50"/>
  <c r="K22" i="50"/>
  <c r="K23" i="50"/>
  <c r="K32" i="50"/>
  <c r="K33" i="50"/>
  <c r="K34" i="50"/>
  <c r="K35" i="50"/>
  <c r="K36" i="50"/>
  <c r="K37" i="50"/>
  <c r="K38" i="50"/>
  <c r="K39" i="50"/>
  <c r="L7" i="2"/>
  <c r="L8" i="2"/>
  <c r="L9" i="2"/>
  <c r="L10" i="2"/>
  <c r="L18" i="2"/>
  <c r="L19" i="2"/>
  <c r="L20" i="2"/>
  <c r="L21" i="2"/>
  <c r="L22" i="2"/>
  <c r="L23" i="2"/>
  <c r="L32" i="2"/>
  <c r="L33" i="2"/>
  <c r="L34" i="2"/>
  <c r="L35" i="2"/>
  <c r="L36" i="2"/>
  <c r="L37" i="2"/>
  <c r="L38" i="2"/>
  <c r="L39" i="2"/>
  <c r="L7" i="3"/>
  <c r="L8" i="3"/>
  <c r="L9" i="3"/>
  <c r="L10" i="3"/>
  <c r="L18" i="3"/>
  <c r="L19" i="3"/>
  <c r="L20" i="3"/>
  <c r="L21" i="3"/>
  <c r="L22" i="3"/>
  <c r="L23" i="3"/>
  <c r="L32" i="3"/>
  <c r="L33" i="3"/>
  <c r="L34" i="3"/>
  <c r="L35" i="3"/>
  <c r="L36" i="3"/>
  <c r="L37" i="3"/>
  <c r="L38" i="3"/>
  <c r="L39" i="3"/>
  <c r="L7" i="51"/>
  <c r="L8" i="51"/>
  <c r="L9" i="51"/>
  <c r="L10" i="51"/>
  <c r="L18" i="51"/>
  <c r="L19" i="51"/>
  <c r="L20" i="51"/>
  <c r="L21" i="51"/>
  <c r="L22" i="51"/>
  <c r="L23" i="51"/>
  <c r="L32" i="51"/>
  <c r="L33" i="51"/>
  <c r="L34" i="51"/>
  <c r="L35" i="51"/>
  <c r="L36" i="51"/>
  <c r="L37" i="51"/>
  <c r="L38" i="51"/>
  <c r="L39" i="51"/>
  <c r="L7" i="41"/>
  <c r="L8" i="41"/>
  <c r="L9" i="41"/>
  <c r="L10" i="41"/>
  <c r="L18" i="41"/>
  <c r="L19" i="41"/>
  <c r="L20" i="41"/>
  <c r="L21" i="41"/>
  <c r="L22" i="41"/>
  <c r="L23" i="41"/>
  <c r="L32" i="41"/>
  <c r="L33" i="41"/>
  <c r="L34" i="41"/>
  <c r="L35" i="41"/>
  <c r="L36" i="41"/>
  <c r="L37" i="41"/>
  <c r="L38" i="41"/>
  <c r="L39" i="41"/>
  <c r="L7" i="42"/>
  <c r="L8" i="42"/>
  <c r="L9" i="42"/>
  <c r="L10" i="42"/>
  <c r="L18" i="42"/>
  <c r="L19" i="42"/>
  <c r="L20" i="42"/>
  <c r="L21" i="42"/>
  <c r="L22" i="42"/>
  <c r="L23" i="42"/>
  <c r="L32" i="42"/>
  <c r="L33" i="42"/>
  <c r="L34" i="42"/>
  <c r="L35" i="42"/>
  <c r="L36" i="42"/>
  <c r="L37" i="42"/>
  <c r="L38" i="42"/>
  <c r="L39" i="42"/>
  <c r="L7" i="43"/>
  <c r="L8" i="43"/>
  <c r="L9" i="43"/>
  <c r="L10" i="43"/>
  <c r="L18" i="43"/>
  <c r="L19" i="43"/>
  <c r="L20" i="43"/>
  <c r="L21" i="43"/>
  <c r="L22" i="43"/>
  <c r="L23" i="43"/>
  <c r="L32" i="43"/>
  <c r="L33" i="43"/>
  <c r="L34" i="43"/>
  <c r="L35" i="43"/>
  <c r="L36" i="43"/>
  <c r="L37" i="43"/>
  <c r="L38" i="43"/>
  <c r="L39" i="43"/>
  <c r="L7" i="44"/>
  <c r="L8" i="44"/>
  <c r="L9" i="44"/>
  <c r="L10" i="44"/>
  <c r="L18" i="44"/>
  <c r="L19" i="44"/>
  <c r="L20" i="44"/>
  <c r="L21" i="44"/>
  <c r="L22" i="44"/>
  <c r="L23" i="44"/>
  <c r="L32" i="44"/>
  <c r="L33" i="44"/>
  <c r="L34" i="44"/>
  <c r="L35" i="44"/>
  <c r="L36" i="44"/>
  <c r="L37" i="44"/>
  <c r="L38" i="44"/>
  <c r="L39" i="44"/>
  <c r="L7" i="52"/>
  <c r="L8" i="52"/>
  <c r="L9" i="52"/>
  <c r="L10" i="52"/>
  <c r="L18" i="52"/>
  <c r="L19" i="52"/>
  <c r="L20" i="52"/>
  <c r="L21" i="52"/>
  <c r="L22" i="52"/>
  <c r="L23" i="52"/>
  <c r="L32" i="52"/>
  <c r="L33" i="52"/>
  <c r="L34" i="52"/>
  <c r="L35" i="52"/>
  <c r="L36" i="52"/>
  <c r="L37" i="52"/>
  <c r="L38" i="52"/>
  <c r="L39" i="52"/>
  <c r="L7" i="53"/>
  <c r="L8" i="53"/>
  <c r="L9" i="53"/>
  <c r="L10" i="53"/>
  <c r="L18" i="53"/>
  <c r="L19" i="53"/>
  <c r="L20" i="53"/>
  <c r="L21" i="53"/>
  <c r="L22" i="53"/>
  <c r="L23" i="53"/>
  <c r="L32" i="53"/>
  <c r="L33" i="53"/>
  <c r="L34" i="53"/>
  <c r="L35" i="53"/>
  <c r="L36" i="53"/>
  <c r="L37" i="53"/>
  <c r="L38" i="53"/>
  <c r="L39" i="53"/>
  <c r="L7" i="54"/>
  <c r="L8" i="54"/>
  <c r="L9" i="54"/>
  <c r="L10" i="54"/>
  <c r="L18" i="54"/>
  <c r="L19" i="54"/>
  <c r="L20" i="54"/>
  <c r="L21" i="54"/>
  <c r="L22" i="54"/>
  <c r="L23" i="54"/>
  <c r="L32" i="54"/>
  <c r="L33" i="54"/>
  <c r="L34" i="54"/>
  <c r="L35" i="54"/>
  <c r="L36" i="54"/>
  <c r="L37" i="54"/>
  <c r="L38" i="54"/>
  <c r="L39" i="54"/>
  <c r="L7" i="45"/>
  <c r="L8" i="45"/>
  <c r="L9" i="45"/>
  <c r="L10" i="45"/>
  <c r="L18" i="45"/>
  <c r="L19" i="45"/>
  <c r="L20" i="45"/>
  <c r="L21" i="45"/>
  <c r="L22" i="45"/>
  <c r="L23" i="45"/>
  <c r="L32" i="45"/>
  <c r="L33" i="45"/>
  <c r="L34" i="45"/>
  <c r="L35" i="45"/>
  <c r="L36" i="45"/>
  <c r="L37" i="45"/>
  <c r="L38" i="45"/>
  <c r="L39" i="45"/>
  <c r="L7" i="46"/>
  <c r="L8" i="46"/>
  <c r="L9" i="46"/>
  <c r="L10" i="46"/>
  <c r="L18" i="46"/>
  <c r="L19" i="46"/>
  <c r="L20" i="46"/>
  <c r="L21" i="46"/>
  <c r="L22" i="46"/>
  <c r="L23" i="46"/>
  <c r="L32" i="46"/>
  <c r="L33" i="46"/>
  <c r="L34" i="46"/>
  <c r="L35" i="46"/>
  <c r="L36" i="46"/>
  <c r="L37" i="46"/>
  <c r="L38" i="46"/>
  <c r="L39" i="46"/>
  <c r="L7" i="47"/>
  <c r="L8" i="47"/>
  <c r="L9" i="47"/>
  <c r="L10" i="47"/>
  <c r="L18" i="47"/>
  <c r="L19" i="47"/>
  <c r="L20" i="47"/>
  <c r="L21" i="47"/>
  <c r="L22" i="47"/>
  <c r="L23" i="47"/>
  <c r="L32" i="47"/>
  <c r="L33" i="47"/>
  <c r="L34" i="47"/>
  <c r="L35" i="47"/>
  <c r="L36" i="47"/>
  <c r="L37" i="47"/>
  <c r="L38" i="47"/>
  <c r="L39" i="47"/>
  <c r="L7" i="48"/>
  <c r="L8" i="48"/>
  <c r="L9" i="48"/>
  <c r="L10" i="48"/>
  <c r="L18" i="48"/>
  <c r="L19" i="48"/>
  <c r="L20" i="48"/>
  <c r="L21" i="48"/>
  <c r="L22" i="48"/>
  <c r="L23" i="48"/>
  <c r="L32" i="48"/>
  <c r="L33" i="48"/>
  <c r="L34" i="48"/>
  <c r="L35" i="48"/>
  <c r="L36" i="48"/>
  <c r="L37" i="48"/>
  <c r="L38" i="48"/>
  <c r="L39" i="48"/>
  <c r="L7" i="49"/>
  <c r="L8" i="49"/>
  <c r="L9" i="49"/>
  <c r="L10" i="49"/>
  <c r="L18" i="49"/>
  <c r="L19" i="49"/>
  <c r="L20" i="49"/>
  <c r="L21" i="49"/>
  <c r="L22" i="49"/>
  <c r="L23" i="49"/>
  <c r="L32" i="49"/>
  <c r="L33" i="49"/>
  <c r="L34" i="49"/>
  <c r="L35" i="49"/>
  <c r="L36" i="49"/>
  <c r="L37" i="49"/>
  <c r="L38" i="49"/>
  <c r="L39" i="49"/>
  <c r="L7" i="64"/>
  <c r="L8" i="64"/>
  <c r="L9" i="64"/>
  <c r="L10" i="64"/>
  <c r="L18" i="64"/>
  <c r="L19" i="64"/>
  <c r="L20" i="64"/>
  <c r="L21" i="64"/>
  <c r="L22" i="64"/>
  <c r="L23" i="64"/>
  <c r="L32" i="64"/>
  <c r="L33" i="64"/>
  <c r="L34" i="64"/>
  <c r="L35" i="64"/>
  <c r="L36" i="64"/>
  <c r="L37" i="64"/>
  <c r="L38" i="64"/>
  <c r="L39" i="64"/>
  <c r="L7" i="63"/>
  <c r="L8" i="63"/>
  <c r="L9" i="63"/>
  <c r="L10" i="63"/>
  <c r="L18" i="63"/>
  <c r="L19" i="63"/>
  <c r="L20" i="63"/>
  <c r="L21" i="63"/>
  <c r="L22" i="63"/>
  <c r="L23" i="63"/>
  <c r="L32" i="63"/>
  <c r="L33" i="63"/>
  <c r="L34" i="63"/>
  <c r="L35" i="63"/>
  <c r="L36" i="63"/>
  <c r="L37" i="63"/>
  <c r="L38" i="63"/>
  <c r="L39" i="63"/>
  <c r="L7" i="62"/>
  <c r="L8" i="62"/>
  <c r="L9" i="62"/>
  <c r="L10" i="62"/>
  <c r="L18" i="62"/>
  <c r="L19" i="62"/>
  <c r="L20" i="62"/>
  <c r="L21" i="62"/>
  <c r="L22" i="62"/>
  <c r="L23" i="62"/>
  <c r="L32" i="62"/>
  <c r="L33" i="62"/>
  <c r="L34" i="62"/>
  <c r="L35" i="62"/>
  <c r="L36" i="62"/>
  <c r="L37" i="62"/>
  <c r="L38" i="62"/>
  <c r="L39" i="62"/>
  <c r="L7" i="61"/>
  <c r="L8" i="61"/>
  <c r="L9" i="61"/>
  <c r="L10" i="61"/>
  <c r="L18" i="61"/>
  <c r="L19" i="61"/>
  <c r="L20" i="61"/>
  <c r="L21" i="61"/>
  <c r="L22" i="61"/>
  <c r="L23" i="61"/>
  <c r="L32" i="61"/>
  <c r="L33" i="61"/>
  <c r="L34" i="61"/>
  <c r="L35" i="61"/>
  <c r="L36" i="61"/>
  <c r="L37" i="61"/>
  <c r="L38" i="61"/>
  <c r="L39" i="61"/>
  <c r="L7" i="60"/>
  <c r="L8" i="60"/>
  <c r="L9" i="60"/>
  <c r="L10" i="60"/>
  <c r="L19" i="60"/>
  <c r="L20" i="60"/>
  <c r="L21" i="60"/>
  <c r="L22" i="60"/>
  <c r="L23" i="60"/>
  <c r="L32" i="60"/>
  <c r="L33" i="60"/>
  <c r="L34" i="60"/>
  <c r="L35" i="60"/>
  <c r="L36" i="60"/>
  <c r="L37" i="60"/>
  <c r="L38" i="60"/>
  <c r="L39" i="60"/>
  <c r="L7" i="59"/>
  <c r="L8" i="59"/>
  <c r="L9" i="59"/>
  <c r="L10" i="59"/>
  <c r="L18" i="59"/>
  <c r="L19" i="59"/>
  <c r="L20" i="59"/>
  <c r="L21" i="59"/>
  <c r="L22" i="59"/>
  <c r="L23" i="59"/>
  <c r="L32" i="59"/>
  <c r="L33" i="59"/>
  <c r="L34" i="59"/>
  <c r="L35" i="59"/>
  <c r="L36" i="59"/>
  <c r="L37" i="59"/>
  <c r="L38" i="59"/>
  <c r="L39" i="59"/>
  <c r="L7" i="58"/>
  <c r="L8" i="58"/>
  <c r="L9" i="58"/>
  <c r="L10" i="58"/>
  <c r="L18" i="58"/>
  <c r="L19" i="58"/>
  <c r="L20" i="58"/>
  <c r="L21" i="58"/>
  <c r="L22" i="58"/>
  <c r="L23" i="58"/>
  <c r="L32" i="58"/>
  <c r="L33" i="58"/>
  <c r="L34" i="58"/>
  <c r="L35" i="58"/>
  <c r="L36" i="58"/>
  <c r="L37" i="58"/>
  <c r="L38" i="58"/>
  <c r="L39" i="58"/>
  <c r="L7" i="57"/>
  <c r="L8" i="57"/>
  <c r="L9" i="57"/>
  <c r="L10" i="57"/>
  <c r="L18" i="57"/>
  <c r="L19" i="57"/>
  <c r="L20" i="57"/>
  <c r="L21" i="57"/>
  <c r="L22" i="57"/>
  <c r="L23" i="57"/>
  <c r="L32" i="57"/>
  <c r="L33" i="57"/>
  <c r="L34" i="57"/>
  <c r="L35" i="57"/>
  <c r="L36" i="57"/>
  <c r="L37" i="57"/>
  <c r="L38" i="57"/>
  <c r="L39" i="57"/>
  <c r="L7" i="56"/>
  <c r="L8" i="56"/>
  <c r="L9" i="56"/>
  <c r="L10" i="56"/>
  <c r="L18" i="56"/>
  <c r="L19" i="56"/>
  <c r="L20" i="56"/>
  <c r="L21" i="56"/>
  <c r="L22" i="56"/>
  <c r="L23" i="56"/>
  <c r="L32" i="56"/>
  <c r="L33" i="56"/>
  <c r="L34" i="56"/>
  <c r="L35" i="56"/>
  <c r="L36" i="56"/>
  <c r="L37" i="56"/>
  <c r="L38" i="56"/>
  <c r="L39" i="56"/>
  <c r="L7" i="55"/>
  <c r="L8" i="55"/>
  <c r="L9" i="55"/>
  <c r="L10" i="55"/>
  <c r="L18" i="55"/>
  <c r="L19" i="55"/>
  <c r="L20" i="55"/>
  <c r="L21" i="55"/>
  <c r="L22" i="55"/>
  <c r="L23" i="55"/>
  <c r="L32" i="55"/>
  <c r="L33" i="55"/>
  <c r="L34" i="55"/>
  <c r="L35" i="55"/>
  <c r="L36" i="55"/>
  <c r="L37" i="55"/>
  <c r="L38" i="55"/>
  <c r="L39" i="55"/>
  <c r="L7" i="87"/>
  <c r="L8" i="87"/>
  <c r="L9" i="87"/>
  <c r="L10" i="87"/>
  <c r="L18" i="87"/>
  <c r="L19" i="87"/>
  <c r="L20" i="87"/>
  <c r="L21" i="87"/>
  <c r="L22" i="87"/>
  <c r="L23" i="87"/>
  <c r="L32" i="87"/>
  <c r="L33" i="87"/>
  <c r="L34" i="87"/>
  <c r="L35" i="87"/>
  <c r="L36" i="87"/>
  <c r="L37" i="87"/>
  <c r="L38" i="87"/>
  <c r="L39" i="87"/>
  <c r="L7" i="86"/>
  <c r="L8" i="86"/>
  <c r="L9" i="86"/>
  <c r="L10" i="86"/>
  <c r="L18" i="86"/>
  <c r="L19" i="86"/>
  <c r="L20" i="86"/>
  <c r="L21" i="86"/>
  <c r="L22" i="86"/>
  <c r="L23" i="86"/>
  <c r="L32" i="86"/>
  <c r="L33" i="86"/>
  <c r="L34" i="86"/>
  <c r="L35" i="86"/>
  <c r="L36" i="86"/>
  <c r="L37" i="86"/>
  <c r="L38" i="86"/>
  <c r="L39" i="86"/>
  <c r="L7" i="85"/>
  <c r="L8" i="85"/>
  <c r="L9" i="85"/>
  <c r="L10" i="85"/>
  <c r="L18" i="85"/>
  <c r="L19" i="85"/>
  <c r="L20" i="85"/>
  <c r="L21" i="85"/>
  <c r="L22" i="85"/>
  <c r="L23" i="85"/>
  <c r="L32" i="85"/>
  <c r="L33" i="85"/>
  <c r="L34" i="85"/>
  <c r="L35" i="85"/>
  <c r="L36" i="85"/>
  <c r="L37" i="85"/>
  <c r="L38" i="85"/>
  <c r="L39" i="85"/>
  <c r="L7" i="84"/>
  <c r="L8" i="84"/>
  <c r="L9" i="84"/>
  <c r="L10" i="84"/>
  <c r="L18" i="84"/>
  <c r="L19" i="84"/>
  <c r="L20" i="84"/>
  <c r="L21" i="84"/>
  <c r="L22" i="84"/>
  <c r="L23" i="84"/>
  <c r="L32" i="84"/>
  <c r="L33" i="84"/>
  <c r="L34" i="84"/>
  <c r="L35" i="84"/>
  <c r="L36" i="84"/>
  <c r="L37" i="84"/>
  <c r="L38" i="84"/>
  <c r="L39" i="84"/>
  <c r="L7" i="83"/>
  <c r="L8" i="83"/>
  <c r="L9" i="83"/>
  <c r="L10" i="83"/>
  <c r="L18" i="83"/>
  <c r="L19" i="83"/>
  <c r="L20" i="83"/>
  <c r="L21" i="83"/>
  <c r="L22" i="83"/>
  <c r="L23" i="83"/>
  <c r="L32" i="83"/>
  <c r="L33" i="83"/>
  <c r="L34" i="83"/>
  <c r="L35" i="83"/>
  <c r="L36" i="83"/>
  <c r="L37" i="83"/>
  <c r="L38" i="83"/>
  <c r="L39" i="83"/>
  <c r="L7" i="82"/>
  <c r="L8" i="82"/>
  <c r="L9" i="82"/>
  <c r="L10" i="82"/>
  <c r="L18" i="82"/>
  <c r="L19" i="82"/>
  <c r="L20" i="82"/>
  <c r="L21" i="82"/>
  <c r="L22" i="82"/>
  <c r="L23" i="82"/>
  <c r="L32" i="82"/>
  <c r="L33" i="82"/>
  <c r="L34" i="82"/>
  <c r="L35" i="82"/>
  <c r="L36" i="82"/>
  <c r="L37" i="82"/>
  <c r="L38" i="82"/>
  <c r="L39" i="82"/>
  <c r="L7" i="81"/>
  <c r="L8" i="81"/>
  <c r="L9" i="81"/>
  <c r="L10" i="81"/>
  <c r="L18" i="81"/>
  <c r="L19" i="81"/>
  <c r="L20" i="81"/>
  <c r="L21" i="81"/>
  <c r="L22" i="81"/>
  <c r="L23" i="81"/>
  <c r="L32" i="81"/>
  <c r="L33" i="81"/>
  <c r="L34" i="81"/>
  <c r="L35" i="81"/>
  <c r="L36" i="81"/>
  <c r="L37" i="81"/>
  <c r="L38" i="81"/>
  <c r="L39" i="81"/>
  <c r="L7" i="80"/>
  <c r="L8" i="80"/>
  <c r="L9" i="80"/>
  <c r="L10" i="80"/>
  <c r="L18" i="80"/>
  <c r="L19" i="80"/>
  <c r="L20" i="80"/>
  <c r="L21" i="80"/>
  <c r="L22" i="80"/>
  <c r="L23" i="80"/>
  <c r="L32" i="80"/>
  <c r="L33" i="80"/>
  <c r="L34" i="80"/>
  <c r="L35" i="80"/>
  <c r="L36" i="80"/>
  <c r="L37" i="80"/>
  <c r="L38" i="80"/>
  <c r="L39" i="80"/>
  <c r="L7" i="79"/>
  <c r="L8" i="79"/>
  <c r="L9" i="79"/>
  <c r="L10" i="79"/>
  <c r="L18" i="79"/>
  <c r="L19" i="79"/>
  <c r="L20" i="79"/>
  <c r="L21" i="79"/>
  <c r="L22" i="79"/>
  <c r="L23" i="79"/>
  <c r="L32" i="79"/>
  <c r="L33" i="79"/>
  <c r="L34" i="79"/>
  <c r="L35" i="79"/>
  <c r="L36" i="79"/>
  <c r="L37" i="79"/>
  <c r="L38" i="79"/>
  <c r="L39" i="79"/>
  <c r="L7" i="78"/>
  <c r="L8" i="78"/>
  <c r="L9" i="78"/>
  <c r="L10" i="78"/>
  <c r="L18" i="78"/>
  <c r="L19" i="78"/>
  <c r="L20" i="78"/>
  <c r="L21" i="78"/>
  <c r="L22" i="78"/>
  <c r="L23" i="78"/>
  <c r="L32" i="78"/>
  <c r="L33" i="78"/>
  <c r="L34" i="78"/>
  <c r="L35" i="78"/>
  <c r="L36" i="78"/>
  <c r="L37" i="78"/>
  <c r="L38" i="78"/>
  <c r="L39" i="78"/>
  <c r="L7" i="77"/>
  <c r="L8" i="77"/>
  <c r="L9" i="77"/>
  <c r="L10" i="77"/>
  <c r="L18" i="77"/>
  <c r="L19" i="77"/>
  <c r="L20" i="77"/>
  <c r="L21" i="77"/>
  <c r="L22" i="77"/>
  <c r="L23" i="77"/>
  <c r="L32" i="77"/>
  <c r="L33" i="77"/>
  <c r="L34" i="77"/>
  <c r="L35" i="77"/>
  <c r="L36" i="77"/>
  <c r="L37" i="77"/>
  <c r="L38" i="77"/>
  <c r="L39" i="77"/>
  <c r="L7" i="76"/>
  <c r="L8" i="76"/>
  <c r="L9" i="76"/>
  <c r="L10" i="76"/>
  <c r="L18" i="76"/>
  <c r="L19" i="76"/>
  <c r="L20" i="76"/>
  <c r="L21" i="76"/>
  <c r="L22" i="76"/>
  <c r="L23" i="76"/>
  <c r="L32" i="76"/>
  <c r="L33" i="76"/>
  <c r="L34" i="76"/>
  <c r="L35" i="76"/>
  <c r="L36" i="76"/>
  <c r="L37" i="76"/>
  <c r="L38" i="76"/>
  <c r="L39" i="76"/>
  <c r="L7" i="75"/>
  <c r="L8" i="75"/>
  <c r="L9" i="75"/>
  <c r="L10" i="75"/>
  <c r="L18" i="75"/>
  <c r="L19" i="75"/>
  <c r="L20" i="75"/>
  <c r="L21" i="75"/>
  <c r="L22" i="75"/>
  <c r="L23" i="75"/>
  <c r="L32" i="75"/>
  <c r="L33" i="75"/>
  <c r="L34" i="75"/>
  <c r="L35" i="75"/>
  <c r="L36" i="75"/>
  <c r="L37" i="75"/>
  <c r="L38" i="75"/>
  <c r="L39" i="75"/>
  <c r="L7" i="74"/>
  <c r="L8" i="74"/>
  <c r="L9" i="74"/>
  <c r="L10" i="74"/>
  <c r="L18" i="74"/>
  <c r="L19" i="74"/>
  <c r="L20" i="74"/>
  <c r="L21" i="74"/>
  <c r="L22" i="74"/>
  <c r="L23" i="74"/>
  <c r="L32" i="74"/>
  <c r="L33" i="74"/>
  <c r="L34" i="74"/>
  <c r="L35" i="74"/>
  <c r="L36" i="74"/>
  <c r="L37" i="74"/>
  <c r="L38" i="74"/>
  <c r="L39" i="74"/>
  <c r="L7" i="73"/>
  <c r="L8" i="73"/>
  <c r="L9" i="73"/>
  <c r="L10" i="73"/>
  <c r="L18" i="73"/>
  <c r="L19" i="73"/>
  <c r="L20" i="73"/>
  <c r="L21" i="73"/>
  <c r="L22" i="73"/>
  <c r="L23" i="73"/>
  <c r="L32" i="73"/>
  <c r="L33" i="73"/>
  <c r="L34" i="73"/>
  <c r="L35" i="73"/>
  <c r="L36" i="73"/>
  <c r="L37" i="73"/>
  <c r="L38" i="73"/>
  <c r="L39" i="73"/>
  <c r="L7" i="72"/>
  <c r="L8" i="72"/>
  <c r="L9" i="72"/>
  <c r="L10" i="72"/>
  <c r="L18" i="72"/>
  <c r="L19" i="72"/>
  <c r="L20" i="72"/>
  <c r="L21" i="72"/>
  <c r="L22" i="72"/>
  <c r="L23" i="72"/>
  <c r="L32" i="72"/>
  <c r="L33" i="72"/>
  <c r="L34" i="72"/>
  <c r="L35" i="72"/>
  <c r="L36" i="72"/>
  <c r="L37" i="72"/>
  <c r="L38" i="72"/>
  <c r="L39" i="72"/>
  <c r="L7" i="71"/>
  <c r="L8" i="71"/>
  <c r="L9" i="71"/>
  <c r="L10" i="71"/>
  <c r="L18" i="71"/>
  <c r="L19" i="71"/>
  <c r="L20" i="71"/>
  <c r="L21" i="71"/>
  <c r="L22" i="71"/>
  <c r="L23" i="71"/>
  <c r="L32" i="71"/>
  <c r="L33" i="71"/>
  <c r="L34" i="71"/>
  <c r="L35" i="71"/>
  <c r="L36" i="71"/>
  <c r="L37" i="71"/>
  <c r="L38" i="71"/>
  <c r="L39" i="71"/>
  <c r="L7" i="70"/>
  <c r="L8" i="70"/>
  <c r="L9" i="70"/>
  <c r="L10" i="70"/>
  <c r="L18" i="70"/>
  <c r="L19" i="70"/>
  <c r="L20" i="70"/>
  <c r="L21" i="70"/>
  <c r="L22" i="70"/>
  <c r="L23" i="70"/>
  <c r="L32" i="70"/>
  <c r="L33" i="70"/>
  <c r="L34" i="70"/>
  <c r="L35" i="70"/>
  <c r="L36" i="70"/>
  <c r="L37" i="70"/>
  <c r="L38" i="70"/>
  <c r="L39" i="70"/>
  <c r="L7" i="69"/>
  <c r="L8" i="69"/>
  <c r="L9" i="69"/>
  <c r="L10" i="69"/>
  <c r="L18" i="69"/>
  <c r="L19" i="69"/>
  <c r="L20" i="69"/>
  <c r="L21" i="69"/>
  <c r="L22" i="69"/>
  <c r="L23" i="69"/>
  <c r="L32" i="69"/>
  <c r="L33" i="69"/>
  <c r="L34" i="69"/>
  <c r="L35" i="69"/>
  <c r="L36" i="69"/>
  <c r="L37" i="69"/>
  <c r="L38" i="69"/>
  <c r="L39" i="69"/>
  <c r="L7" i="68"/>
  <c r="L8" i="68"/>
  <c r="L9" i="68"/>
  <c r="L10" i="68"/>
  <c r="L18" i="68"/>
  <c r="L19" i="68"/>
  <c r="L20" i="68"/>
  <c r="L21" i="68"/>
  <c r="L22" i="68"/>
  <c r="L23" i="68"/>
  <c r="L32" i="68"/>
  <c r="L33" i="68"/>
  <c r="L34" i="68"/>
  <c r="L35" i="68"/>
  <c r="L36" i="68"/>
  <c r="L37" i="68"/>
  <c r="L38" i="68"/>
  <c r="L39" i="68"/>
  <c r="L7" i="67"/>
  <c r="L8" i="67"/>
  <c r="L9" i="67"/>
  <c r="L10" i="67"/>
  <c r="L18" i="67"/>
  <c r="L19" i="67"/>
  <c r="L20" i="67"/>
  <c r="L21" i="67"/>
  <c r="L22" i="67"/>
  <c r="L23" i="67"/>
  <c r="L32" i="67"/>
  <c r="L33" i="67"/>
  <c r="L34" i="67"/>
  <c r="L35" i="67"/>
  <c r="L36" i="67"/>
  <c r="L37" i="67"/>
  <c r="L38" i="67"/>
  <c r="L39" i="67"/>
  <c r="L7" i="66"/>
  <c r="L8" i="66"/>
  <c r="L9" i="66"/>
  <c r="L10" i="66"/>
  <c r="L18" i="66"/>
  <c r="L19" i="66"/>
  <c r="L20" i="66"/>
  <c r="L21" i="66"/>
  <c r="L22" i="66"/>
  <c r="L23" i="66"/>
  <c r="L32" i="66"/>
  <c r="L33" i="66"/>
  <c r="L34" i="66"/>
  <c r="L35" i="66"/>
  <c r="L36" i="66"/>
  <c r="L37" i="66"/>
  <c r="L38" i="66"/>
  <c r="L39" i="66"/>
  <c r="L7" i="65"/>
  <c r="L8" i="65"/>
  <c r="L9" i="65"/>
  <c r="L10" i="65"/>
  <c r="L18" i="65"/>
  <c r="L19" i="65"/>
  <c r="L20" i="65"/>
  <c r="L21" i="65"/>
  <c r="L22" i="65"/>
  <c r="L23" i="65"/>
  <c r="L32" i="65"/>
  <c r="L33" i="65"/>
  <c r="L34" i="65"/>
  <c r="L35" i="65"/>
  <c r="L36" i="65"/>
  <c r="L37" i="65"/>
  <c r="L38" i="65"/>
  <c r="L39" i="65"/>
  <c r="L7" i="50"/>
  <c r="L8" i="50"/>
  <c r="L9" i="50"/>
  <c r="L10" i="50"/>
  <c r="L18" i="50"/>
  <c r="L19" i="50"/>
  <c r="L20" i="50"/>
  <c r="L21" i="50"/>
  <c r="L22" i="50"/>
  <c r="L23" i="50"/>
  <c r="L32" i="50"/>
  <c r="L33" i="50"/>
  <c r="L34" i="50"/>
  <c r="L35" i="50"/>
  <c r="L36" i="50"/>
  <c r="L37" i="50"/>
  <c r="L38" i="50"/>
  <c r="L39" i="50"/>
  <c r="M18" i="2"/>
  <c r="M19" i="2"/>
  <c r="M20" i="2"/>
  <c r="M21" i="2"/>
  <c r="M22" i="2"/>
  <c r="M23" i="2"/>
  <c r="M11" i="2"/>
  <c r="M40" i="2"/>
  <c r="M18" i="3"/>
  <c r="M19" i="3"/>
  <c r="M20" i="3"/>
  <c r="M21" i="3"/>
  <c r="M22" i="3"/>
  <c r="M23" i="3"/>
  <c r="M11" i="3"/>
  <c r="M40" i="3"/>
  <c r="M18" i="51"/>
  <c r="M19" i="51"/>
  <c r="M20" i="51"/>
  <c r="M21" i="51"/>
  <c r="M22" i="51"/>
  <c r="M23" i="51"/>
  <c r="M11" i="51"/>
  <c r="M40" i="51"/>
  <c r="M18" i="41"/>
  <c r="M19" i="41"/>
  <c r="M20" i="41"/>
  <c r="M21" i="41"/>
  <c r="M22" i="41"/>
  <c r="M23" i="41"/>
  <c r="M11" i="41"/>
  <c r="M40" i="41"/>
  <c r="M18" i="42"/>
  <c r="M19" i="42"/>
  <c r="M20" i="42"/>
  <c r="M21" i="42"/>
  <c r="M22" i="42"/>
  <c r="M23" i="42"/>
  <c r="M11" i="42"/>
  <c r="M40" i="42"/>
  <c r="M18" i="43"/>
  <c r="M19" i="43"/>
  <c r="M20" i="43"/>
  <c r="M21" i="43"/>
  <c r="M22" i="43"/>
  <c r="M23" i="43"/>
  <c r="M11" i="43"/>
  <c r="M40" i="43"/>
  <c r="M18" i="44"/>
  <c r="M19" i="44"/>
  <c r="M20" i="44"/>
  <c r="M21" i="44"/>
  <c r="M22" i="44"/>
  <c r="M23" i="44"/>
  <c r="M11" i="44"/>
  <c r="M40" i="44"/>
  <c r="M18" i="52"/>
  <c r="M19" i="52"/>
  <c r="M20" i="52"/>
  <c r="M21" i="52"/>
  <c r="M22" i="52"/>
  <c r="M23" i="52"/>
  <c r="M11" i="52"/>
  <c r="M40" i="52"/>
  <c r="M18" i="53"/>
  <c r="M19" i="53"/>
  <c r="M20" i="53"/>
  <c r="M21" i="53"/>
  <c r="M22" i="53"/>
  <c r="M23" i="53"/>
  <c r="M11" i="53"/>
  <c r="M40" i="53"/>
  <c r="M18" i="54"/>
  <c r="M19" i="54"/>
  <c r="M20" i="54"/>
  <c r="M21" i="54"/>
  <c r="M22" i="54"/>
  <c r="M23" i="54"/>
  <c r="M11" i="54"/>
  <c r="M40" i="54"/>
  <c r="M18" i="45"/>
  <c r="M19" i="45"/>
  <c r="M20" i="45"/>
  <c r="M21" i="45"/>
  <c r="M22" i="45"/>
  <c r="M23" i="45"/>
  <c r="M11" i="45"/>
  <c r="M40" i="45"/>
  <c r="M18" i="46"/>
  <c r="M19" i="46"/>
  <c r="M20" i="46"/>
  <c r="M21" i="46"/>
  <c r="M22" i="46"/>
  <c r="M23" i="46"/>
  <c r="M11" i="46"/>
  <c r="M40" i="46"/>
  <c r="M18" i="47"/>
  <c r="M19" i="47"/>
  <c r="M20" i="47"/>
  <c r="M21" i="47"/>
  <c r="M22" i="47"/>
  <c r="M23" i="47"/>
  <c r="M11" i="47"/>
  <c r="M40" i="47"/>
  <c r="M18" i="48"/>
  <c r="M19" i="48"/>
  <c r="M20" i="48"/>
  <c r="M21" i="48"/>
  <c r="M22" i="48"/>
  <c r="M23" i="48"/>
  <c r="M11" i="48"/>
  <c r="M40" i="48"/>
  <c r="M18" i="49"/>
  <c r="M19" i="49"/>
  <c r="M20" i="49"/>
  <c r="M21" i="49"/>
  <c r="M22" i="49"/>
  <c r="M23" i="49"/>
  <c r="M11" i="49"/>
  <c r="M40" i="49"/>
  <c r="M18" i="64"/>
  <c r="M19" i="64"/>
  <c r="M20" i="64"/>
  <c r="M21" i="64"/>
  <c r="M22" i="64"/>
  <c r="M23" i="64"/>
  <c r="M11" i="64"/>
  <c r="M40" i="64"/>
  <c r="M18" i="63"/>
  <c r="M19" i="63"/>
  <c r="M20" i="63"/>
  <c r="M21" i="63"/>
  <c r="M22" i="63"/>
  <c r="M23" i="63"/>
  <c r="M11" i="63"/>
  <c r="M40" i="63"/>
  <c r="M18" i="62"/>
  <c r="M19" i="62"/>
  <c r="M20" i="62"/>
  <c r="M21" i="62"/>
  <c r="M22" i="62"/>
  <c r="M23" i="62"/>
  <c r="M11" i="62"/>
  <c r="M40" i="62"/>
  <c r="M18" i="61"/>
  <c r="M19" i="61"/>
  <c r="M20" i="61"/>
  <c r="M21" i="61"/>
  <c r="M22" i="61"/>
  <c r="M23" i="61"/>
  <c r="M11" i="61"/>
  <c r="M40" i="61"/>
  <c r="M18" i="60"/>
  <c r="M19" i="60"/>
  <c r="M20" i="60"/>
  <c r="M21" i="60"/>
  <c r="M22" i="60"/>
  <c r="M23" i="60"/>
  <c r="M11" i="60"/>
  <c r="M40" i="60"/>
  <c r="M18" i="59"/>
  <c r="M19" i="59"/>
  <c r="M20" i="59"/>
  <c r="M21" i="59"/>
  <c r="M22" i="59"/>
  <c r="M23" i="59"/>
  <c r="M11" i="59"/>
  <c r="M40" i="59"/>
  <c r="M18" i="58"/>
  <c r="M19" i="58"/>
  <c r="M20" i="58"/>
  <c r="M21" i="58"/>
  <c r="M22" i="58"/>
  <c r="M23" i="58"/>
  <c r="M11" i="58"/>
  <c r="M40" i="58"/>
  <c r="M19" i="57"/>
  <c r="M20" i="57"/>
  <c r="M21" i="57"/>
  <c r="M22" i="57"/>
  <c r="M23" i="57"/>
  <c r="M11" i="57"/>
  <c r="M40" i="57"/>
  <c r="M18" i="56"/>
  <c r="M19" i="56"/>
  <c r="M20" i="56"/>
  <c r="M21" i="56"/>
  <c r="M22" i="56"/>
  <c r="M23" i="56"/>
  <c r="M11" i="56"/>
  <c r="M40" i="56"/>
  <c r="M18" i="55"/>
  <c r="M19" i="55"/>
  <c r="M20" i="55"/>
  <c r="M21" i="55"/>
  <c r="M22" i="55"/>
  <c r="M23" i="55"/>
  <c r="M11" i="55"/>
  <c r="M40" i="55"/>
  <c r="M18" i="87"/>
  <c r="M19" i="87"/>
  <c r="M20" i="87"/>
  <c r="M21" i="87"/>
  <c r="M22" i="87"/>
  <c r="M23" i="87"/>
  <c r="M11" i="87"/>
  <c r="M40" i="87"/>
  <c r="M18" i="86"/>
  <c r="M19" i="86"/>
  <c r="M20" i="86"/>
  <c r="M21" i="86"/>
  <c r="M22" i="86"/>
  <c r="M23" i="86"/>
  <c r="M11" i="86"/>
  <c r="M40" i="86"/>
  <c r="M18" i="85"/>
  <c r="M19" i="85"/>
  <c r="M20" i="85"/>
  <c r="M21" i="85"/>
  <c r="M22" i="85"/>
  <c r="M23" i="85"/>
  <c r="M11" i="85"/>
  <c r="M40" i="85"/>
  <c r="M18" i="84"/>
  <c r="M19" i="84"/>
  <c r="M20" i="84"/>
  <c r="M21" i="84"/>
  <c r="M22" i="84"/>
  <c r="M23" i="84"/>
  <c r="M11" i="84"/>
  <c r="M40" i="84"/>
  <c r="M18" i="83"/>
  <c r="M19" i="83"/>
  <c r="M20" i="83"/>
  <c r="M21" i="83"/>
  <c r="M22" i="83"/>
  <c r="M23" i="83"/>
  <c r="M11" i="83"/>
  <c r="M40" i="83"/>
  <c r="M18" i="82"/>
  <c r="M19" i="82"/>
  <c r="M20" i="82"/>
  <c r="M21" i="82"/>
  <c r="M22" i="82"/>
  <c r="M23" i="82"/>
  <c r="M11" i="82"/>
  <c r="M40" i="82"/>
  <c r="M18" i="81"/>
  <c r="M19" i="81"/>
  <c r="M20" i="81"/>
  <c r="M21" i="81"/>
  <c r="M22" i="81"/>
  <c r="M23" i="81"/>
  <c r="M11" i="81"/>
  <c r="M40" i="81"/>
  <c r="M18" i="80"/>
  <c r="M19" i="80"/>
  <c r="M20" i="80"/>
  <c r="M21" i="80"/>
  <c r="M22" i="80"/>
  <c r="M23" i="80"/>
  <c r="M11" i="80"/>
  <c r="M40" i="80"/>
  <c r="M18" i="79"/>
  <c r="M19" i="79"/>
  <c r="M20" i="79"/>
  <c r="M21" i="79"/>
  <c r="M22" i="79"/>
  <c r="M23" i="79"/>
  <c r="M11" i="79"/>
  <c r="M40" i="79"/>
  <c r="M18" i="78"/>
  <c r="M19" i="78"/>
  <c r="M20" i="78"/>
  <c r="M21" i="78"/>
  <c r="M22" i="78"/>
  <c r="M23" i="78"/>
  <c r="M11" i="78"/>
  <c r="M40" i="78"/>
  <c r="M18" i="77"/>
  <c r="M19" i="77"/>
  <c r="M20" i="77"/>
  <c r="M21" i="77"/>
  <c r="M22" i="77"/>
  <c r="M23" i="77"/>
  <c r="M11" i="77"/>
  <c r="M40" i="77"/>
  <c r="M18" i="76"/>
  <c r="M19" i="76"/>
  <c r="M20" i="76"/>
  <c r="M21" i="76"/>
  <c r="M22" i="76"/>
  <c r="M23" i="76"/>
  <c r="M11" i="76"/>
  <c r="M40" i="76"/>
  <c r="M18" i="75"/>
  <c r="M19" i="75"/>
  <c r="M20" i="75"/>
  <c r="M21" i="75"/>
  <c r="M22" i="75"/>
  <c r="M23" i="75"/>
  <c r="M11" i="75"/>
  <c r="M40" i="75"/>
  <c r="M18" i="74"/>
  <c r="M19" i="74"/>
  <c r="M20" i="74"/>
  <c r="M21" i="74"/>
  <c r="M22" i="74"/>
  <c r="M23" i="74"/>
  <c r="M11" i="74"/>
  <c r="M40" i="74"/>
  <c r="M18" i="73"/>
  <c r="M19" i="73"/>
  <c r="M20" i="73"/>
  <c r="M21" i="73"/>
  <c r="M22" i="73"/>
  <c r="M23" i="73"/>
  <c r="M11" i="73"/>
  <c r="M40" i="73"/>
  <c r="M18" i="72"/>
  <c r="M19" i="72"/>
  <c r="M20" i="72"/>
  <c r="M21" i="72"/>
  <c r="M22" i="72"/>
  <c r="M23" i="72"/>
  <c r="M11" i="72"/>
  <c r="M40" i="72"/>
  <c r="M18" i="71"/>
  <c r="M19" i="71"/>
  <c r="M20" i="71"/>
  <c r="M21" i="71"/>
  <c r="M22" i="71"/>
  <c r="M23" i="71"/>
  <c r="M11" i="71"/>
  <c r="M40" i="71"/>
  <c r="M18" i="70"/>
  <c r="M19" i="70"/>
  <c r="M20" i="70"/>
  <c r="M21" i="70"/>
  <c r="M22" i="70"/>
  <c r="M23" i="70"/>
  <c r="M11" i="70"/>
  <c r="M40" i="70"/>
  <c r="M18" i="69"/>
  <c r="M19" i="69"/>
  <c r="M20" i="69"/>
  <c r="M21" i="69"/>
  <c r="M22" i="69"/>
  <c r="M23" i="69"/>
  <c r="M11" i="69"/>
  <c r="M40" i="69"/>
  <c r="M18" i="68"/>
  <c r="M19" i="68"/>
  <c r="M20" i="68"/>
  <c r="M21" i="68"/>
  <c r="M22" i="68"/>
  <c r="M23" i="68"/>
  <c r="M11" i="68"/>
  <c r="M40" i="68"/>
  <c r="M18" i="67"/>
  <c r="M19" i="67"/>
  <c r="M20" i="67"/>
  <c r="M21" i="67"/>
  <c r="M22" i="67"/>
  <c r="M23" i="67"/>
  <c r="M11" i="67"/>
  <c r="M40" i="67"/>
  <c r="M18" i="66"/>
  <c r="M19" i="66"/>
  <c r="M20" i="66"/>
  <c r="M21" i="66"/>
  <c r="M22" i="66"/>
  <c r="M23" i="66"/>
  <c r="M11" i="66"/>
  <c r="M40" i="66"/>
  <c r="M18" i="65"/>
  <c r="M19" i="65"/>
  <c r="M20" i="65"/>
  <c r="M21" i="65"/>
  <c r="M22" i="65"/>
  <c r="M23" i="65"/>
  <c r="M11" i="65"/>
  <c r="M40" i="65"/>
  <c r="M18" i="50"/>
  <c r="M19" i="50"/>
  <c r="M20" i="50"/>
  <c r="M21" i="50"/>
  <c r="M22" i="50"/>
  <c r="M23" i="50"/>
  <c r="M11" i="50"/>
  <c r="M40" i="50"/>
  <c r="O11" i="2"/>
  <c r="O24" i="2"/>
  <c r="O40" i="2"/>
  <c r="S37" i="2" s="1"/>
  <c r="O11" i="3"/>
  <c r="O24" i="3"/>
  <c r="O40" i="3"/>
  <c r="S37" i="3" s="1"/>
  <c r="O11" i="51"/>
  <c r="O24" i="51"/>
  <c r="O40" i="51"/>
  <c r="S37" i="51" s="1"/>
  <c r="O11" i="41"/>
  <c r="O24" i="41"/>
  <c r="O40" i="41"/>
  <c r="O11" i="42"/>
  <c r="O24" i="42"/>
  <c r="O40" i="42"/>
  <c r="S37" i="42" s="1"/>
  <c r="O11" i="43"/>
  <c r="O24" i="43"/>
  <c r="O40" i="43"/>
  <c r="S37" i="43" s="1"/>
  <c r="O11" i="44"/>
  <c r="O24" i="44"/>
  <c r="O40" i="44"/>
  <c r="S37" i="44" s="1"/>
  <c r="O11" i="52"/>
  <c r="O24" i="52"/>
  <c r="O40" i="52"/>
  <c r="S37" i="52" s="1"/>
  <c r="O11" i="53"/>
  <c r="O24" i="53"/>
  <c r="O40" i="53"/>
  <c r="S37" i="53" s="1"/>
  <c r="O11" i="54"/>
  <c r="O24" i="54"/>
  <c r="O40" i="54"/>
  <c r="S37" i="54" s="1"/>
  <c r="O11" i="45"/>
  <c r="O24" i="45"/>
  <c r="O40" i="45"/>
  <c r="S37" i="45" s="1"/>
  <c r="O11" i="46"/>
  <c r="O24" i="46"/>
  <c r="O40" i="46"/>
  <c r="S37" i="46" s="1"/>
  <c r="O11" i="47"/>
  <c r="O24" i="47"/>
  <c r="O40" i="47"/>
  <c r="S37" i="47" s="1"/>
  <c r="O11" i="48"/>
  <c r="O24" i="48"/>
  <c r="O40" i="48"/>
  <c r="S37" i="48" s="1"/>
  <c r="O11" i="49"/>
  <c r="O24" i="49"/>
  <c r="O40" i="49"/>
  <c r="S37" i="49" s="1"/>
  <c r="O11" i="64"/>
  <c r="O24" i="64"/>
  <c r="O40" i="64"/>
  <c r="S37" i="64" s="1"/>
  <c r="O11" i="63"/>
  <c r="O24" i="63"/>
  <c r="O40" i="63"/>
  <c r="S37" i="63" s="1"/>
  <c r="O11" i="62"/>
  <c r="O24" i="62"/>
  <c r="O40" i="62"/>
  <c r="S37" i="62" s="1"/>
  <c r="O11" i="61"/>
  <c r="O24" i="61"/>
  <c r="O40" i="61"/>
  <c r="S37" i="61" s="1"/>
  <c r="O11" i="60"/>
  <c r="O24" i="60"/>
  <c r="O11" i="59"/>
  <c r="O24" i="59"/>
  <c r="O40" i="59"/>
  <c r="S37" i="59" s="1"/>
  <c r="O11" i="58"/>
  <c r="O24" i="58"/>
  <c r="O40" i="58"/>
  <c r="S37" i="58" s="1"/>
  <c r="O11" i="56"/>
  <c r="O24" i="56"/>
  <c r="O40" i="56"/>
  <c r="S37" i="56" s="1"/>
  <c r="O11" i="55"/>
  <c r="O24" i="55"/>
  <c r="O40" i="55"/>
  <c r="S37" i="55" s="1"/>
  <c r="O11" i="87"/>
  <c r="O24" i="87"/>
  <c r="O40" i="87"/>
  <c r="S37" i="87" s="1"/>
  <c r="O11" i="86"/>
  <c r="O24" i="86"/>
  <c r="O40" i="86"/>
  <c r="S37" i="86" s="1"/>
  <c r="O11" i="85"/>
  <c r="O24" i="85"/>
  <c r="O40" i="85"/>
  <c r="S37" i="85" s="1"/>
  <c r="O11" i="84"/>
  <c r="O24" i="84"/>
  <c r="O40" i="84"/>
  <c r="S37" i="84" s="1"/>
  <c r="O11" i="83"/>
  <c r="O24" i="83"/>
  <c r="O40" i="83"/>
  <c r="S37" i="83" s="1"/>
  <c r="O11" i="82"/>
  <c r="O24" i="82"/>
  <c r="O40" i="82"/>
  <c r="S37" i="82" s="1"/>
  <c r="O11" i="81"/>
  <c r="O24" i="81"/>
  <c r="O40" i="81"/>
  <c r="S37" i="81" s="1"/>
  <c r="O11" i="80"/>
  <c r="O24" i="80"/>
  <c r="O40" i="80"/>
  <c r="S37" i="80" s="1"/>
  <c r="O11" i="79"/>
  <c r="O24" i="79"/>
  <c r="O40" i="79"/>
  <c r="S37" i="79" s="1"/>
  <c r="O11" i="77"/>
  <c r="O24" i="77"/>
  <c r="O40" i="77"/>
  <c r="S37" i="77" s="1"/>
  <c r="O11" i="76"/>
  <c r="O24" i="76"/>
  <c r="O40" i="76"/>
  <c r="S37" i="76" s="1"/>
  <c r="O11" i="75"/>
  <c r="O24" i="75"/>
  <c r="O40" i="75"/>
  <c r="S37" i="75" s="1"/>
  <c r="O11" i="74"/>
  <c r="O24" i="74"/>
  <c r="O40" i="74"/>
  <c r="S37" i="74" s="1"/>
  <c r="O11" i="73"/>
  <c r="O24" i="73"/>
  <c r="O40" i="73"/>
  <c r="S37" i="73" s="1"/>
  <c r="O11" i="72"/>
  <c r="O24" i="72"/>
  <c r="O40" i="72"/>
  <c r="S37" i="72" s="1"/>
  <c r="O11" i="71"/>
  <c r="O24" i="71"/>
  <c r="O40" i="71"/>
  <c r="S37" i="71" s="1"/>
  <c r="O11" i="70"/>
  <c r="O24" i="70"/>
  <c r="O40" i="70"/>
  <c r="S37" i="70" s="1"/>
  <c r="O11" i="69"/>
  <c r="O24" i="69"/>
  <c r="O40" i="69"/>
  <c r="S37" i="69" s="1"/>
  <c r="O11" i="68"/>
  <c r="O24" i="68"/>
  <c r="O40" i="68"/>
  <c r="S37" i="68" s="1"/>
  <c r="O11" i="67"/>
  <c r="O24" i="67"/>
  <c r="O11" i="66"/>
  <c r="O24" i="66"/>
  <c r="O40" i="66"/>
  <c r="S37" i="66" s="1"/>
  <c r="O11" i="65"/>
  <c r="O24" i="65"/>
  <c r="O40" i="65"/>
  <c r="S37" i="65" s="1"/>
  <c r="O11" i="50"/>
  <c r="O24" i="50"/>
  <c r="O40" i="50"/>
  <c r="S37" i="50" s="1"/>
  <c r="B26" i="62"/>
  <c r="B19" i="86"/>
  <c r="B20" i="86"/>
  <c r="B21" i="86"/>
  <c r="B22" i="86"/>
  <c r="B32" i="86"/>
  <c r="B33" i="86"/>
  <c r="B34" i="86"/>
  <c r="B35" i="86"/>
  <c r="B36" i="86"/>
  <c r="B37" i="86"/>
  <c r="B38" i="86"/>
  <c r="B39" i="86"/>
  <c r="B26" i="46"/>
  <c r="B33" i="2"/>
  <c r="B33" i="3"/>
  <c r="B33" i="51"/>
  <c r="B33" i="41"/>
  <c r="B33" i="42"/>
  <c r="B33" i="43"/>
  <c r="B33" i="44"/>
  <c r="B33" i="52"/>
  <c r="B33" i="53"/>
  <c r="B33" i="54"/>
  <c r="B33" i="45"/>
  <c r="B33" i="46"/>
  <c r="B33" i="47"/>
  <c r="B33" i="48"/>
  <c r="B33" i="49"/>
  <c r="B33" i="64"/>
  <c r="B33" i="63"/>
  <c r="B33" i="62"/>
  <c r="B33" i="61"/>
  <c r="B33" i="59"/>
  <c r="B33" i="58"/>
  <c r="B33" i="56"/>
  <c r="B33" i="55"/>
  <c r="B33" i="87"/>
  <c r="B33" i="85"/>
  <c r="B33" i="84"/>
  <c r="B33" i="83"/>
  <c r="B33" i="82"/>
  <c r="B33" i="81"/>
  <c r="B33" i="80"/>
  <c r="B33" i="79"/>
  <c r="B33" i="77"/>
  <c r="B33" i="75"/>
  <c r="B33" i="74"/>
  <c r="B33" i="73"/>
  <c r="B33" i="72"/>
  <c r="B33" i="71"/>
  <c r="B33" i="70"/>
  <c r="B33" i="69"/>
  <c r="B33" i="68"/>
  <c r="B33" i="65"/>
  <c r="B33" i="50"/>
  <c r="B32" i="2"/>
  <c r="B34" i="2"/>
  <c r="B35" i="2"/>
  <c r="B36" i="2"/>
  <c r="B37" i="2"/>
  <c r="B38" i="2"/>
  <c r="B39" i="2"/>
  <c r="B32" i="3"/>
  <c r="B34" i="3"/>
  <c r="B35" i="3"/>
  <c r="B36" i="3"/>
  <c r="B37" i="3"/>
  <c r="B38" i="3"/>
  <c r="B39" i="3"/>
  <c r="B32" i="51"/>
  <c r="B34" i="51"/>
  <c r="B35" i="51"/>
  <c r="B36" i="51"/>
  <c r="B37" i="51"/>
  <c r="B38" i="51"/>
  <c r="B39" i="51"/>
  <c r="B32" i="41"/>
  <c r="B34" i="41"/>
  <c r="B35" i="41"/>
  <c r="B36" i="41"/>
  <c r="B37" i="41"/>
  <c r="B38" i="41"/>
  <c r="B39" i="41"/>
  <c r="B32" i="42"/>
  <c r="B34" i="42"/>
  <c r="B35" i="42"/>
  <c r="B36" i="42"/>
  <c r="B37" i="42"/>
  <c r="B38" i="42"/>
  <c r="B39" i="42"/>
  <c r="B32" i="43"/>
  <c r="B34" i="43"/>
  <c r="B35" i="43"/>
  <c r="B36" i="43"/>
  <c r="B37" i="43"/>
  <c r="B38" i="43"/>
  <c r="B39" i="43"/>
  <c r="B32" i="44"/>
  <c r="B34" i="44"/>
  <c r="B35" i="44"/>
  <c r="B36" i="44"/>
  <c r="B37" i="44"/>
  <c r="B38" i="44"/>
  <c r="B39" i="44"/>
  <c r="B32" i="52"/>
  <c r="B34" i="52"/>
  <c r="B35" i="52"/>
  <c r="B36" i="52"/>
  <c r="B37" i="52"/>
  <c r="B38" i="52"/>
  <c r="B39" i="52"/>
  <c r="B32" i="53"/>
  <c r="B34" i="53"/>
  <c r="B35" i="53"/>
  <c r="B36" i="53"/>
  <c r="B37" i="53"/>
  <c r="B38" i="53"/>
  <c r="B39" i="53"/>
  <c r="B32" i="54"/>
  <c r="B34" i="54"/>
  <c r="B35" i="54"/>
  <c r="B36" i="54"/>
  <c r="B37" i="54"/>
  <c r="B38" i="54"/>
  <c r="B39" i="54"/>
  <c r="B32" i="45"/>
  <c r="B34" i="45"/>
  <c r="B35" i="45"/>
  <c r="B36" i="45"/>
  <c r="B37" i="45"/>
  <c r="B38" i="45"/>
  <c r="B39" i="45"/>
  <c r="B32" i="46"/>
  <c r="B35" i="46"/>
  <c r="B37" i="46"/>
  <c r="B38" i="46"/>
  <c r="B39" i="46"/>
  <c r="B32" i="47"/>
  <c r="B34" i="47"/>
  <c r="B35" i="47"/>
  <c r="B36" i="47"/>
  <c r="B37" i="47"/>
  <c r="B38" i="47"/>
  <c r="B39" i="47"/>
  <c r="B32" i="48"/>
  <c r="B34" i="48"/>
  <c r="B35" i="48"/>
  <c r="B36" i="48"/>
  <c r="B37" i="48"/>
  <c r="B38" i="48"/>
  <c r="B39" i="48"/>
  <c r="B32" i="49"/>
  <c r="B34" i="49"/>
  <c r="B35" i="49"/>
  <c r="B36" i="49"/>
  <c r="B37" i="49"/>
  <c r="B38" i="49"/>
  <c r="B39" i="49"/>
  <c r="B32" i="64"/>
  <c r="B34" i="64"/>
  <c r="B35" i="64"/>
  <c r="B36" i="64"/>
  <c r="B37" i="64"/>
  <c r="B38" i="64"/>
  <c r="B39" i="64"/>
  <c r="B32" i="63"/>
  <c r="B34" i="63"/>
  <c r="B35" i="63"/>
  <c r="B36" i="63"/>
  <c r="B37" i="63"/>
  <c r="B38" i="63"/>
  <c r="B39" i="63"/>
  <c r="B32" i="62"/>
  <c r="B34" i="62"/>
  <c r="B35" i="62"/>
  <c r="B36" i="62"/>
  <c r="B37" i="62"/>
  <c r="B38" i="62"/>
  <c r="B39" i="62"/>
  <c r="B32" i="61"/>
  <c r="B35" i="61"/>
  <c r="B36" i="61"/>
  <c r="B38" i="61"/>
  <c r="B39" i="61"/>
  <c r="B32" i="59"/>
  <c r="B34" i="59"/>
  <c r="B35" i="59"/>
  <c r="B36" i="59"/>
  <c r="B37" i="59"/>
  <c r="B38" i="59"/>
  <c r="B39" i="59"/>
  <c r="B32" i="58"/>
  <c r="B34" i="58"/>
  <c r="B35" i="58"/>
  <c r="B36" i="58"/>
  <c r="B37" i="58"/>
  <c r="B38" i="58"/>
  <c r="B39" i="58"/>
  <c r="B32" i="56"/>
  <c r="B34" i="56"/>
  <c r="B35" i="56"/>
  <c r="B36" i="56"/>
  <c r="B37" i="56"/>
  <c r="B38" i="56"/>
  <c r="B39" i="56"/>
  <c r="B32" i="55"/>
  <c r="B34" i="55"/>
  <c r="B35" i="55"/>
  <c r="B36" i="55"/>
  <c r="B37" i="55"/>
  <c r="B38" i="55"/>
  <c r="B39" i="55"/>
  <c r="B32" i="87"/>
  <c r="B34" i="87"/>
  <c r="B35" i="87"/>
  <c r="B36" i="87"/>
  <c r="B37" i="87"/>
  <c r="B38" i="87"/>
  <c r="B39" i="87"/>
  <c r="B32" i="85"/>
  <c r="B34" i="85"/>
  <c r="B35" i="85"/>
  <c r="B36" i="85"/>
  <c r="B37" i="85"/>
  <c r="B38" i="85"/>
  <c r="B39" i="85"/>
  <c r="B32" i="84"/>
  <c r="B34" i="84"/>
  <c r="B35" i="84"/>
  <c r="B36" i="84"/>
  <c r="B37" i="84"/>
  <c r="B38" i="84"/>
  <c r="B39" i="84"/>
  <c r="B32" i="83"/>
  <c r="B34" i="83"/>
  <c r="B35" i="83"/>
  <c r="B36" i="83"/>
  <c r="B37" i="83"/>
  <c r="B38" i="83"/>
  <c r="B39" i="83"/>
  <c r="B32" i="82"/>
  <c r="B34" i="82"/>
  <c r="B35" i="82"/>
  <c r="B36" i="82"/>
  <c r="B37" i="82"/>
  <c r="B38" i="82"/>
  <c r="B39" i="82"/>
  <c r="B32" i="81"/>
  <c r="B34" i="81"/>
  <c r="B35" i="81"/>
  <c r="B36" i="81"/>
  <c r="B37" i="81"/>
  <c r="B38" i="81"/>
  <c r="B39" i="81"/>
  <c r="B32" i="80"/>
  <c r="B34" i="80"/>
  <c r="B35" i="80"/>
  <c r="B36" i="80"/>
  <c r="B37" i="80"/>
  <c r="B38" i="80"/>
  <c r="B39" i="80"/>
  <c r="B32" i="79"/>
  <c r="B34" i="79"/>
  <c r="B35" i="79"/>
  <c r="B36" i="79"/>
  <c r="B37" i="79"/>
  <c r="B38" i="79"/>
  <c r="B39" i="79"/>
  <c r="B32" i="77"/>
  <c r="B34" i="77"/>
  <c r="B35" i="77"/>
  <c r="B36" i="77"/>
  <c r="B37" i="77"/>
  <c r="B38" i="77"/>
  <c r="B39" i="77"/>
  <c r="B32" i="76"/>
  <c r="B35" i="76"/>
  <c r="B37" i="76"/>
  <c r="B38" i="76"/>
  <c r="B39" i="76"/>
  <c r="B32" i="75"/>
  <c r="B34" i="75"/>
  <c r="B35" i="75"/>
  <c r="B36" i="75"/>
  <c r="B37" i="75"/>
  <c r="B38" i="75"/>
  <c r="B39" i="75"/>
  <c r="B32" i="74"/>
  <c r="B34" i="74"/>
  <c r="B35" i="74"/>
  <c r="B36" i="74"/>
  <c r="B37" i="74"/>
  <c r="B38" i="74"/>
  <c r="B39" i="74"/>
  <c r="B32" i="73"/>
  <c r="B34" i="73"/>
  <c r="B35" i="73"/>
  <c r="B36" i="73"/>
  <c r="B37" i="73"/>
  <c r="B38" i="73"/>
  <c r="B39" i="73"/>
  <c r="B32" i="72"/>
  <c r="B34" i="72"/>
  <c r="B35" i="72"/>
  <c r="B36" i="72"/>
  <c r="B37" i="72"/>
  <c r="B38" i="72"/>
  <c r="B39" i="72"/>
  <c r="B32" i="71"/>
  <c r="B34" i="71"/>
  <c r="B35" i="71"/>
  <c r="B36" i="71"/>
  <c r="B37" i="71"/>
  <c r="B38" i="71"/>
  <c r="B39" i="71"/>
  <c r="B32" i="70"/>
  <c r="B34" i="70"/>
  <c r="B35" i="70"/>
  <c r="B36" i="70"/>
  <c r="B37" i="70"/>
  <c r="B38" i="70"/>
  <c r="B39" i="70"/>
  <c r="B32" i="69"/>
  <c r="B34" i="69"/>
  <c r="B35" i="69"/>
  <c r="B36" i="69"/>
  <c r="B37" i="69"/>
  <c r="B38" i="69"/>
  <c r="B39" i="69"/>
  <c r="B32" i="68"/>
  <c r="B34" i="68"/>
  <c r="B35" i="68"/>
  <c r="B36" i="68"/>
  <c r="B37" i="68"/>
  <c r="B38" i="68"/>
  <c r="B39" i="68"/>
  <c r="B32" i="66"/>
  <c r="B35" i="66"/>
  <c r="B39" i="66"/>
  <c r="B32" i="65"/>
  <c r="B34" i="65"/>
  <c r="B35" i="65"/>
  <c r="B36" i="65"/>
  <c r="B37" i="65"/>
  <c r="B38" i="65"/>
  <c r="B39" i="65"/>
  <c r="B32" i="50"/>
  <c r="B34" i="50"/>
  <c r="B35" i="50"/>
  <c r="B36" i="50"/>
  <c r="B37" i="50"/>
  <c r="B38" i="50"/>
  <c r="B39" i="50"/>
  <c r="E35" i="3"/>
  <c r="J35" i="37"/>
  <c r="M35" i="37"/>
  <c r="N35" i="37"/>
  <c r="O35" i="37"/>
  <c r="F35" i="46"/>
  <c r="I35" i="46"/>
  <c r="F35" i="62"/>
  <c r="I35" i="62"/>
  <c r="F35" i="84"/>
  <c r="I35" i="84"/>
  <c r="F35" i="2"/>
  <c r="F35" i="3"/>
  <c r="F35" i="51"/>
  <c r="F35" i="41"/>
  <c r="F35" i="42"/>
  <c r="F35" i="43"/>
  <c r="F35" i="44"/>
  <c r="F35" i="52"/>
  <c r="F35" i="53"/>
  <c r="F35" i="54"/>
  <c r="F35" i="45"/>
  <c r="F35" i="47"/>
  <c r="F35" i="48"/>
  <c r="F35" i="49"/>
  <c r="F35" i="64"/>
  <c r="F35" i="63"/>
  <c r="F35" i="61"/>
  <c r="F35" i="60"/>
  <c r="F35" i="59"/>
  <c r="F35" i="58"/>
  <c r="F35" i="57"/>
  <c r="F35" i="56"/>
  <c r="F35" i="55"/>
  <c r="F35" i="87"/>
  <c r="F35" i="86"/>
  <c r="F35" i="85"/>
  <c r="F35" i="83"/>
  <c r="F35" i="82"/>
  <c r="F35" i="81"/>
  <c r="F35" i="80"/>
  <c r="F35" i="79"/>
  <c r="F35" i="78"/>
  <c r="F35" i="77"/>
  <c r="F35" i="76"/>
  <c r="F35" i="75"/>
  <c r="F35" i="74"/>
  <c r="F35" i="73"/>
  <c r="F35" i="72"/>
  <c r="F35" i="71"/>
  <c r="F35" i="70"/>
  <c r="F35" i="69"/>
  <c r="F35" i="68"/>
  <c r="F35" i="67"/>
  <c r="F35" i="66"/>
  <c r="F35" i="65"/>
  <c r="F35" i="50"/>
  <c r="B18" i="55"/>
  <c r="P5" i="50"/>
  <c r="P5" i="65"/>
  <c r="P5" i="66"/>
  <c r="P5" i="67"/>
  <c r="P5" i="68"/>
  <c r="P5" i="69"/>
  <c r="P5" i="70"/>
  <c r="P5" i="71"/>
  <c r="P5" i="72"/>
  <c r="P5" i="73"/>
  <c r="P5" i="74"/>
  <c r="P5" i="75"/>
  <c r="P5" i="76"/>
  <c r="P5" i="77"/>
  <c r="P5" i="78"/>
  <c r="P5" i="79"/>
  <c r="P5" i="80"/>
  <c r="P5" i="81"/>
  <c r="P5" i="82"/>
  <c r="P5" i="83"/>
  <c r="P5" i="84"/>
  <c r="P5" i="85"/>
  <c r="P5" i="86"/>
  <c r="P5" i="87"/>
  <c r="P5" i="55"/>
  <c r="P5" i="56"/>
  <c r="P5" i="57"/>
  <c r="P5" i="58"/>
  <c r="P5" i="59"/>
  <c r="P5" i="60"/>
  <c r="P5" i="61"/>
  <c r="P5" i="62"/>
  <c r="P5" i="63"/>
  <c r="P5" i="64"/>
  <c r="P5" i="49"/>
  <c r="P5" i="48"/>
  <c r="P5" i="47"/>
  <c r="P5" i="46"/>
  <c r="P5" i="45"/>
  <c r="P5" i="54"/>
  <c r="P5" i="53"/>
  <c r="P5" i="52"/>
  <c r="P5" i="44"/>
  <c r="P5" i="43"/>
  <c r="P5" i="42"/>
  <c r="P5" i="41"/>
  <c r="P5" i="51"/>
  <c r="P5" i="3"/>
  <c r="P5" i="2"/>
  <c r="B49" i="46"/>
  <c r="I35" i="2"/>
  <c r="E39" i="3"/>
  <c r="I35" i="3"/>
  <c r="I35" i="51"/>
  <c r="I35" i="41"/>
  <c r="I35" i="42"/>
  <c r="I35" i="43"/>
  <c r="I35" i="44"/>
  <c r="I35" i="52"/>
  <c r="I35" i="53"/>
  <c r="I35" i="54"/>
  <c r="I35" i="45"/>
  <c r="I35" i="47"/>
  <c r="I35" i="48"/>
  <c r="I35" i="49"/>
  <c r="I35" i="64"/>
  <c r="I35" i="63"/>
  <c r="I35" i="61"/>
  <c r="I35" i="60"/>
  <c r="I35" i="59"/>
  <c r="I35" i="58"/>
  <c r="I35" i="57"/>
  <c r="I35" i="56"/>
  <c r="I35" i="55"/>
  <c r="I35" i="87"/>
  <c r="I35" i="86"/>
  <c r="I35" i="85"/>
  <c r="I35" i="83"/>
  <c r="I35" i="82"/>
  <c r="I35" i="81"/>
  <c r="I35" i="80"/>
  <c r="I35" i="79"/>
  <c r="I35" i="78"/>
  <c r="I35" i="77"/>
  <c r="I35" i="76"/>
  <c r="I35" i="75"/>
  <c r="I35" i="74"/>
  <c r="I35" i="73"/>
  <c r="I35" i="72"/>
  <c r="I35" i="71"/>
  <c r="I35" i="70"/>
  <c r="I35" i="69"/>
  <c r="I35" i="68"/>
  <c r="I35" i="67"/>
  <c r="I35" i="66"/>
  <c r="I35" i="65"/>
  <c r="I35" i="50"/>
  <c r="E32" i="3"/>
  <c r="E34" i="3"/>
  <c r="E36" i="3"/>
  <c r="B18" i="2"/>
  <c r="B19" i="2"/>
  <c r="B20" i="2"/>
  <c r="B21" i="2"/>
  <c r="B22" i="2"/>
  <c r="B23" i="2"/>
  <c r="B18" i="3"/>
  <c r="B20" i="3"/>
  <c r="B21" i="3"/>
  <c r="B22" i="3"/>
  <c r="B18" i="51"/>
  <c r="B19" i="51"/>
  <c r="B20" i="51"/>
  <c r="B21" i="51"/>
  <c r="B22" i="51"/>
  <c r="B23" i="51"/>
  <c r="B18" i="41"/>
  <c r="B19" i="41"/>
  <c r="B20" i="41"/>
  <c r="B21" i="41"/>
  <c r="B22" i="41"/>
  <c r="B23" i="41"/>
  <c r="B20" i="42"/>
  <c r="C20" i="42" s="1"/>
  <c r="B22" i="42"/>
  <c r="B18" i="43"/>
  <c r="B19" i="43"/>
  <c r="B20" i="43"/>
  <c r="B21" i="43"/>
  <c r="B22" i="43"/>
  <c r="B23" i="43"/>
  <c r="B18" i="44"/>
  <c r="B19" i="44"/>
  <c r="B20" i="44"/>
  <c r="B21" i="44"/>
  <c r="B22" i="44"/>
  <c r="B23" i="44"/>
  <c r="B21" i="52"/>
  <c r="B22" i="52"/>
  <c r="B18" i="53"/>
  <c r="B19" i="53"/>
  <c r="B20" i="53"/>
  <c r="B21" i="53"/>
  <c r="B22" i="53"/>
  <c r="B23" i="53"/>
  <c r="B18" i="54"/>
  <c r="B19" i="54"/>
  <c r="B20" i="54"/>
  <c r="B21" i="54"/>
  <c r="B22" i="54"/>
  <c r="B23" i="54"/>
  <c r="B18" i="45"/>
  <c r="B19" i="45"/>
  <c r="B20" i="45"/>
  <c r="B21" i="45"/>
  <c r="B22" i="45"/>
  <c r="B23" i="45"/>
  <c r="B20" i="46"/>
  <c r="B22" i="46"/>
  <c r="B18" i="47"/>
  <c r="B20" i="47"/>
  <c r="B21" i="47"/>
  <c r="B22" i="47"/>
  <c r="B18" i="48"/>
  <c r="B19" i="48"/>
  <c r="B20" i="48"/>
  <c r="B22" i="48"/>
  <c r="B23" i="48"/>
  <c r="B18" i="49"/>
  <c r="B20" i="49"/>
  <c r="B21" i="49"/>
  <c r="B22" i="49"/>
  <c r="B18" i="64"/>
  <c r="B20" i="64"/>
  <c r="B21" i="64"/>
  <c r="B22" i="64"/>
  <c r="B20" i="63"/>
  <c r="B21" i="63"/>
  <c r="B22" i="63"/>
  <c r="B23" i="63"/>
  <c r="B20" i="62"/>
  <c r="B21" i="62"/>
  <c r="B22" i="62"/>
  <c r="B18" i="61"/>
  <c r="B20" i="61"/>
  <c r="B21" i="61"/>
  <c r="B22" i="61"/>
  <c r="B23" i="61"/>
  <c r="B18" i="59"/>
  <c r="B19" i="59"/>
  <c r="B20" i="59"/>
  <c r="B21" i="59"/>
  <c r="B22" i="59"/>
  <c r="B23" i="59"/>
  <c r="B18" i="58"/>
  <c r="B19" i="58"/>
  <c r="B20" i="58"/>
  <c r="B21" i="58"/>
  <c r="B22" i="58"/>
  <c r="B23" i="58"/>
  <c r="B20" i="56"/>
  <c r="B21" i="56"/>
  <c r="B22" i="56"/>
  <c r="B19" i="55"/>
  <c r="B20" i="55"/>
  <c r="B21" i="55"/>
  <c r="B22" i="55"/>
  <c r="B23" i="55"/>
  <c r="B18" i="87"/>
  <c r="B19" i="87"/>
  <c r="B20" i="87"/>
  <c r="B21" i="87"/>
  <c r="B22" i="87"/>
  <c r="B23" i="87"/>
  <c r="B18" i="85"/>
  <c r="B20" i="85"/>
  <c r="B21" i="85"/>
  <c r="B22" i="85"/>
  <c r="B23" i="85"/>
  <c r="B18" i="84"/>
  <c r="B19" i="84"/>
  <c r="B20" i="84"/>
  <c r="B21" i="84"/>
  <c r="B22" i="84"/>
  <c r="B23" i="84"/>
  <c r="B18" i="83"/>
  <c r="B20" i="83"/>
  <c r="B21" i="83"/>
  <c r="B22" i="83"/>
  <c r="B20" i="82"/>
  <c r="C20" i="82" s="1"/>
  <c r="C24" i="82" s="1"/>
  <c r="B21" i="82"/>
  <c r="B22" i="82"/>
  <c r="B18" i="81"/>
  <c r="B19" i="81"/>
  <c r="B20" i="81"/>
  <c r="B21" i="81"/>
  <c r="B22" i="81"/>
  <c r="B23" i="81"/>
  <c r="B18" i="80"/>
  <c r="B19" i="80"/>
  <c r="B20" i="80"/>
  <c r="B21" i="80"/>
  <c r="B22" i="80"/>
  <c r="B23" i="80"/>
  <c r="B18" i="79"/>
  <c r="B19" i="79"/>
  <c r="B20" i="79"/>
  <c r="B21" i="79"/>
  <c r="B22" i="79"/>
  <c r="B23" i="79"/>
  <c r="B18" i="77"/>
  <c r="B19" i="77"/>
  <c r="B20" i="77"/>
  <c r="B21" i="77"/>
  <c r="B22" i="77"/>
  <c r="B23" i="77"/>
  <c r="B18" i="76"/>
  <c r="B19" i="76"/>
  <c r="B20" i="76"/>
  <c r="B21" i="76"/>
  <c r="B22" i="76"/>
  <c r="B23" i="76"/>
  <c r="B18" i="75"/>
  <c r="B19" i="75"/>
  <c r="B20" i="75"/>
  <c r="B21" i="75"/>
  <c r="B22" i="75"/>
  <c r="B23" i="75"/>
  <c r="B18" i="74"/>
  <c r="B19" i="74"/>
  <c r="B20" i="74"/>
  <c r="B21" i="74"/>
  <c r="B22" i="74"/>
  <c r="B23" i="74"/>
  <c r="B18" i="73"/>
  <c r="B19" i="73"/>
  <c r="B20" i="73"/>
  <c r="B21" i="73"/>
  <c r="B22" i="73"/>
  <c r="B23" i="73"/>
  <c r="B20" i="72"/>
  <c r="B21" i="72"/>
  <c r="B22" i="72"/>
  <c r="B18" i="71"/>
  <c r="B20" i="71"/>
  <c r="B21" i="71"/>
  <c r="B22" i="71"/>
  <c r="B23" i="71"/>
  <c r="B20" i="70"/>
  <c r="B21" i="70"/>
  <c r="B22" i="70"/>
  <c r="B18" i="69"/>
  <c r="B19" i="69"/>
  <c r="B20" i="69"/>
  <c r="C20" i="69" s="1"/>
  <c r="C24" i="69" s="1"/>
  <c r="B21" i="69"/>
  <c r="B22" i="69"/>
  <c r="B23" i="69"/>
  <c r="B18" i="68"/>
  <c r="B20" i="68"/>
  <c r="B21" i="68"/>
  <c r="B22" i="68"/>
  <c r="C5" i="68"/>
  <c r="C8" i="68"/>
  <c r="C10" i="68"/>
  <c r="B18" i="66"/>
  <c r="B19" i="66"/>
  <c r="B20" i="66"/>
  <c r="B21" i="66"/>
  <c r="B22" i="66"/>
  <c r="B23" i="66"/>
  <c r="B18" i="65"/>
  <c r="B20" i="65"/>
  <c r="B21" i="65"/>
  <c r="B22" i="65"/>
  <c r="B18" i="50"/>
  <c r="B19" i="50"/>
  <c r="B20" i="50"/>
  <c r="B21" i="50"/>
  <c r="B22" i="50"/>
  <c r="B23" i="50"/>
  <c r="O11" i="57"/>
  <c r="O24" i="57"/>
  <c r="O11" i="78"/>
  <c r="O24" i="78"/>
  <c r="C10" i="64"/>
  <c r="C10" i="55"/>
  <c r="C5" i="43"/>
  <c r="C8" i="43"/>
  <c r="C10" i="43"/>
  <c r="C5" i="83"/>
  <c r="C8" i="83"/>
  <c r="C10" i="83"/>
  <c r="C5" i="79"/>
  <c r="C8" i="79"/>
  <c r="C9" i="79"/>
  <c r="C10" i="79"/>
  <c r="C5" i="70"/>
  <c r="C8" i="70"/>
  <c r="C5" i="75"/>
  <c r="C5" i="77"/>
  <c r="C5" i="87"/>
  <c r="C5" i="58"/>
  <c r="C5" i="2"/>
  <c r="C5" i="50"/>
  <c r="C5" i="65"/>
  <c r="C5" i="66"/>
  <c r="C5" i="67"/>
  <c r="C5" i="69"/>
  <c r="C5" i="71"/>
  <c r="C5" i="72"/>
  <c r="C5" i="73"/>
  <c r="C5" i="74"/>
  <c r="C5" i="76"/>
  <c r="C5" i="78"/>
  <c r="C5" i="80"/>
  <c r="C5" i="81"/>
  <c r="C5" i="82"/>
  <c r="C5" i="84"/>
  <c r="C5" i="85"/>
  <c r="C5" i="55"/>
  <c r="C5" i="56"/>
  <c r="C5" i="57"/>
  <c r="C5" i="59"/>
  <c r="C5" i="60"/>
  <c r="C5" i="61"/>
  <c r="C5" i="62"/>
  <c r="C5" i="63"/>
  <c r="C5" i="64"/>
  <c r="C5" i="49"/>
  <c r="C5" i="48"/>
  <c r="C5" i="47"/>
  <c r="C5" i="46"/>
  <c r="C5" i="45"/>
  <c r="C5" i="54"/>
  <c r="C5" i="53"/>
  <c r="C5" i="52"/>
  <c r="C5" i="44"/>
  <c r="C5" i="42"/>
  <c r="C5" i="41"/>
  <c r="C5" i="51"/>
  <c r="C5" i="3"/>
  <c r="C9" i="50"/>
  <c r="C8" i="50"/>
  <c r="C8" i="65"/>
  <c r="C10" i="66"/>
  <c r="C8" i="66"/>
  <c r="C8" i="67"/>
  <c r="C8" i="69"/>
  <c r="C10" i="71"/>
  <c r="C8" i="71"/>
  <c r="C8" i="72"/>
  <c r="C8" i="73"/>
  <c r="C9" i="74"/>
  <c r="C10" i="74"/>
  <c r="C8" i="74"/>
  <c r="C8" i="75"/>
  <c r="C10" i="76"/>
  <c r="C8" i="76"/>
  <c r="C10" i="77"/>
  <c r="C9" i="77"/>
  <c r="C8" i="77"/>
  <c r="C10" i="78"/>
  <c r="C8" i="78"/>
  <c r="C9" i="80"/>
  <c r="C8" i="80"/>
  <c r="C9" i="81"/>
  <c r="C8" i="81"/>
  <c r="C10" i="82"/>
  <c r="C8" i="82"/>
  <c r="C9" i="84"/>
  <c r="C10" i="84"/>
  <c r="C8" i="84"/>
  <c r="N42" i="85"/>
  <c r="C8" i="85"/>
  <c r="C10" i="86"/>
  <c r="C8" i="86"/>
  <c r="C10" i="87"/>
  <c r="C8" i="87"/>
  <c r="C8" i="55"/>
  <c r="C8" i="56"/>
  <c r="C8" i="57"/>
  <c r="C10" i="58"/>
  <c r="C9" i="58"/>
  <c r="C8" i="58"/>
  <c r="C8" i="59"/>
  <c r="C10" i="60"/>
  <c r="C8" i="60"/>
  <c r="C10" i="61"/>
  <c r="C8" i="61"/>
  <c r="C9" i="62"/>
  <c r="C8" i="62"/>
  <c r="C8" i="63"/>
  <c r="C8" i="64"/>
  <c r="C10" i="49"/>
  <c r="C8" i="49"/>
  <c r="C10" i="48"/>
  <c r="C8" i="48"/>
  <c r="C10" i="47"/>
  <c r="C9" i="47"/>
  <c r="C8" i="47"/>
  <c r="C9" i="46"/>
  <c r="C8" i="46"/>
  <c r="C8" i="45"/>
  <c r="C10" i="54"/>
  <c r="C8" i="54"/>
  <c r="C10" i="53"/>
  <c r="C8" i="53"/>
  <c r="C10" i="52"/>
  <c r="C8" i="52"/>
  <c r="C10" i="44"/>
  <c r="C8" i="44"/>
  <c r="C10" i="42"/>
  <c r="C8" i="42"/>
  <c r="C10" i="41"/>
  <c r="C8" i="41"/>
  <c r="C10" i="51"/>
  <c r="C8" i="51"/>
  <c r="E38" i="3"/>
  <c r="E37" i="3"/>
  <c r="C8" i="3"/>
  <c r="C10" i="2"/>
  <c r="C8" i="2"/>
  <c r="O42" i="50"/>
  <c r="N42" i="50"/>
  <c r="M42" i="50"/>
  <c r="J42" i="50"/>
  <c r="R37" i="50"/>
  <c r="R36" i="50"/>
  <c r="R35" i="50"/>
  <c r="R34" i="50"/>
  <c r="R33" i="50"/>
  <c r="R32" i="50"/>
  <c r="R31" i="50"/>
  <c r="R30" i="50"/>
  <c r="R29" i="50"/>
  <c r="A29" i="50"/>
  <c r="R28" i="50"/>
  <c r="R27" i="50"/>
  <c r="R26" i="50"/>
  <c r="R25" i="50"/>
  <c r="A15" i="50"/>
  <c r="O42" i="65"/>
  <c r="N42" i="65"/>
  <c r="M42" i="65"/>
  <c r="J42" i="65"/>
  <c r="R37" i="65"/>
  <c r="R36" i="65"/>
  <c r="R35" i="65"/>
  <c r="R34" i="65"/>
  <c r="R33" i="65"/>
  <c r="R32" i="65"/>
  <c r="R31" i="65"/>
  <c r="R30" i="65"/>
  <c r="R29" i="65"/>
  <c r="A29" i="65"/>
  <c r="R28" i="65"/>
  <c r="R27" i="65"/>
  <c r="R26" i="65"/>
  <c r="R25" i="65"/>
  <c r="A15" i="65"/>
  <c r="O42" i="66"/>
  <c r="N42" i="66"/>
  <c r="M42" i="66"/>
  <c r="J42" i="66"/>
  <c r="R37" i="66"/>
  <c r="R36" i="66"/>
  <c r="R35" i="66"/>
  <c r="R34" i="66"/>
  <c r="R33" i="66"/>
  <c r="R32" i="66"/>
  <c r="R31" i="66"/>
  <c r="R30" i="66"/>
  <c r="R29" i="66"/>
  <c r="A29" i="66"/>
  <c r="R28" i="66"/>
  <c r="R27" i="66"/>
  <c r="R26" i="66"/>
  <c r="R25" i="66"/>
  <c r="A15" i="66"/>
  <c r="O42" i="67"/>
  <c r="N42" i="67"/>
  <c r="M42" i="67"/>
  <c r="J42" i="67"/>
  <c r="R37" i="67"/>
  <c r="R36" i="67"/>
  <c r="R35" i="67"/>
  <c r="R34" i="67"/>
  <c r="R33" i="67"/>
  <c r="R32" i="67"/>
  <c r="R31" i="67"/>
  <c r="R30" i="67"/>
  <c r="R29" i="67"/>
  <c r="A29" i="67"/>
  <c r="R28" i="67"/>
  <c r="R27" i="67"/>
  <c r="R26" i="67"/>
  <c r="R25" i="67"/>
  <c r="A15" i="67"/>
  <c r="O42" i="68"/>
  <c r="N42" i="68"/>
  <c r="M42" i="68"/>
  <c r="J42" i="68"/>
  <c r="R37" i="68"/>
  <c r="R36" i="68"/>
  <c r="R35" i="68"/>
  <c r="R34" i="68"/>
  <c r="R33" i="68"/>
  <c r="R32" i="68"/>
  <c r="R31" i="68"/>
  <c r="R30" i="68"/>
  <c r="R29" i="68"/>
  <c r="A29" i="68"/>
  <c r="R28" i="68"/>
  <c r="R27" i="68"/>
  <c r="R26" i="68"/>
  <c r="R25" i="68"/>
  <c r="A15" i="68"/>
  <c r="O42" i="69"/>
  <c r="N42" i="69"/>
  <c r="M42" i="69"/>
  <c r="J42" i="69"/>
  <c r="R37" i="69"/>
  <c r="R36" i="69"/>
  <c r="R35" i="69"/>
  <c r="R34" i="69"/>
  <c r="R33" i="69"/>
  <c r="R32" i="69"/>
  <c r="R31" i="69"/>
  <c r="R30" i="69"/>
  <c r="R29" i="69"/>
  <c r="A29" i="69"/>
  <c r="R28" i="69"/>
  <c r="R27" i="69"/>
  <c r="R26" i="69"/>
  <c r="R25" i="69"/>
  <c r="A15" i="69"/>
  <c r="O42" i="70"/>
  <c r="N42" i="70"/>
  <c r="M42" i="70"/>
  <c r="J42" i="70"/>
  <c r="R37" i="70"/>
  <c r="R36" i="70"/>
  <c r="R35" i="70"/>
  <c r="R34" i="70"/>
  <c r="R33" i="70"/>
  <c r="R32" i="70"/>
  <c r="R31" i="70"/>
  <c r="R30" i="70"/>
  <c r="R29" i="70"/>
  <c r="A29" i="70"/>
  <c r="R28" i="70"/>
  <c r="R27" i="70"/>
  <c r="R26" i="70"/>
  <c r="R25" i="70"/>
  <c r="A15" i="70"/>
  <c r="O42" i="71"/>
  <c r="N42" i="71"/>
  <c r="M42" i="71"/>
  <c r="J42" i="71"/>
  <c r="R37" i="71"/>
  <c r="R36" i="71"/>
  <c r="R35" i="71"/>
  <c r="R34" i="71"/>
  <c r="R33" i="71"/>
  <c r="R32" i="71"/>
  <c r="R31" i="71"/>
  <c r="R30" i="71"/>
  <c r="R29" i="71"/>
  <c r="A29" i="71"/>
  <c r="R28" i="71"/>
  <c r="R27" i="71"/>
  <c r="R26" i="71"/>
  <c r="R25" i="71"/>
  <c r="A15" i="71"/>
  <c r="O42" i="72"/>
  <c r="N42" i="72"/>
  <c r="M42" i="72"/>
  <c r="J42" i="72"/>
  <c r="R37" i="72"/>
  <c r="R36" i="72"/>
  <c r="R35" i="72"/>
  <c r="R34" i="72"/>
  <c r="R33" i="72"/>
  <c r="R32" i="72"/>
  <c r="R31" i="72"/>
  <c r="R30" i="72"/>
  <c r="R29" i="72"/>
  <c r="A29" i="72"/>
  <c r="R28" i="72"/>
  <c r="R27" i="72"/>
  <c r="R26" i="72"/>
  <c r="R25" i="72"/>
  <c r="A15" i="72"/>
  <c r="O42" i="73"/>
  <c r="N42" i="73"/>
  <c r="M42" i="73"/>
  <c r="J42" i="73"/>
  <c r="R37" i="73"/>
  <c r="R36" i="73"/>
  <c r="R35" i="73"/>
  <c r="R34" i="73"/>
  <c r="R33" i="73"/>
  <c r="R32" i="73"/>
  <c r="R31" i="73"/>
  <c r="R30" i="73"/>
  <c r="R29" i="73"/>
  <c r="A29" i="73"/>
  <c r="R28" i="73"/>
  <c r="R27" i="73"/>
  <c r="R26" i="73"/>
  <c r="R25" i="73"/>
  <c r="A15" i="73"/>
  <c r="O42" i="74"/>
  <c r="N42" i="74"/>
  <c r="M42" i="74"/>
  <c r="J42" i="74"/>
  <c r="R37" i="74"/>
  <c r="R36" i="74"/>
  <c r="R35" i="74"/>
  <c r="R34" i="74"/>
  <c r="R33" i="74"/>
  <c r="R32" i="74"/>
  <c r="R31" i="74"/>
  <c r="R30" i="74"/>
  <c r="R29" i="74"/>
  <c r="A29" i="74"/>
  <c r="R28" i="74"/>
  <c r="R27" i="74"/>
  <c r="R26" i="74"/>
  <c r="R25" i="74"/>
  <c r="A15" i="74"/>
  <c r="O42" i="75"/>
  <c r="N42" i="75"/>
  <c r="M42" i="75"/>
  <c r="J42" i="75"/>
  <c r="R37" i="75"/>
  <c r="R36" i="75"/>
  <c r="R35" i="75"/>
  <c r="R34" i="75"/>
  <c r="R33" i="75"/>
  <c r="R32" i="75"/>
  <c r="R31" i="75"/>
  <c r="R30" i="75"/>
  <c r="R29" i="75"/>
  <c r="A29" i="75"/>
  <c r="R28" i="75"/>
  <c r="R27" i="75"/>
  <c r="R26" i="75"/>
  <c r="R25" i="75"/>
  <c r="A15" i="75"/>
  <c r="O42" i="76"/>
  <c r="N42" i="76"/>
  <c r="M42" i="76"/>
  <c r="J42" i="76"/>
  <c r="R37" i="76"/>
  <c r="R36" i="76"/>
  <c r="R35" i="76"/>
  <c r="R34" i="76"/>
  <c r="R33" i="76"/>
  <c r="R32" i="76"/>
  <c r="R31" i="76"/>
  <c r="R30" i="76"/>
  <c r="R29" i="76"/>
  <c r="A29" i="76"/>
  <c r="R28" i="76"/>
  <c r="R27" i="76"/>
  <c r="R26" i="76"/>
  <c r="R25" i="76"/>
  <c r="A15" i="76"/>
  <c r="O42" i="77"/>
  <c r="N42" i="77"/>
  <c r="M42" i="77"/>
  <c r="J42" i="77"/>
  <c r="R37" i="77"/>
  <c r="R36" i="77"/>
  <c r="R35" i="77"/>
  <c r="R34" i="77"/>
  <c r="R33" i="77"/>
  <c r="R32" i="77"/>
  <c r="R31" i="77"/>
  <c r="R30" i="77"/>
  <c r="R29" i="77"/>
  <c r="A29" i="77"/>
  <c r="R28" i="77"/>
  <c r="R27" i="77"/>
  <c r="R26" i="77"/>
  <c r="R25" i="77"/>
  <c r="A15" i="77"/>
  <c r="O42" i="78"/>
  <c r="N42" i="78"/>
  <c r="M42" i="78"/>
  <c r="J42" i="78"/>
  <c r="R37" i="78"/>
  <c r="R36" i="78"/>
  <c r="R35" i="78"/>
  <c r="R34" i="78"/>
  <c r="R33" i="78"/>
  <c r="R32" i="78"/>
  <c r="R31" i="78"/>
  <c r="R30" i="78"/>
  <c r="R29" i="78"/>
  <c r="A29" i="78"/>
  <c r="R28" i="78"/>
  <c r="R27" i="78"/>
  <c r="R26" i="78"/>
  <c r="R25" i="78"/>
  <c r="A15" i="78"/>
  <c r="O42" i="79"/>
  <c r="N42" i="79"/>
  <c r="M42" i="79"/>
  <c r="J42" i="79"/>
  <c r="R37" i="79"/>
  <c r="R36" i="79"/>
  <c r="R35" i="79"/>
  <c r="R34" i="79"/>
  <c r="R33" i="79"/>
  <c r="R32" i="79"/>
  <c r="R31" i="79"/>
  <c r="R30" i="79"/>
  <c r="R29" i="79"/>
  <c r="A29" i="79"/>
  <c r="R28" i="79"/>
  <c r="R27" i="79"/>
  <c r="R26" i="79"/>
  <c r="R25" i="79"/>
  <c r="A15" i="79"/>
  <c r="O42" i="80"/>
  <c r="N42" i="80"/>
  <c r="M42" i="80"/>
  <c r="J42" i="80"/>
  <c r="R37" i="80"/>
  <c r="R36" i="80"/>
  <c r="R35" i="80"/>
  <c r="R34" i="80"/>
  <c r="R33" i="80"/>
  <c r="R32" i="80"/>
  <c r="R31" i="80"/>
  <c r="R30" i="80"/>
  <c r="R29" i="80"/>
  <c r="A29" i="80"/>
  <c r="R28" i="80"/>
  <c r="R27" i="80"/>
  <c r="R26" i="80"/>
  <c r="R25" i="80"/>
  <c r="A15" i="80"/>
  <c r="O42" i="81"/>
  <c r="N42" i="81"/>
  <c r="M42" i="81"/>
  <c r="J42" i="81"/>
  <c r="R37" i="81"/>
  <c r="R36" i="81"/>
  <c r="R35" i="81"/>
  <c r="R34" i="81"/>
  <c r="R33" i="81"/>
  <c r="R32" i="81"/>
  <c r="R31" i="81"/>
  <c r="R30" i="81"/>
  <c r="R29" i="81"/>
  <c r="A29" i="81"/>
  <c r="R28" i="81"/>
  <c r="R27" i="81"/>
  <c r="R26" i="81"/>
  <c r="R25" i="81"/>
  <c r="A15" i="81"/>
  <c r="O42" i="82"/>
  <c r="N42" i="82"/>
  <c r="M42" i="82"/>
  <c r="J42" i="82"/>
  <c r="R37" i="82"/>
  <c r="R36" i="82"/>
  <c r="R35" i="82"/>
  <c r="R34" i="82"/>
  <c r="R33" i="82"/>
  <c r="R32" i="82"/>
  <c r="R31" i="82"/>
  <c r="R30" i="82"/>
  <c r="R29" i="82"/>
  <c r="A29" i="82"/>
  <c r="R28" i="82"/>
  <c r="R27" i="82"/>
  <c r="R26" i="82"/>
  <c r="R25" i="82"/>
  <c r="A15" i="82"/>
  <c r="O42" i="83"/>
  <c r="N42" i="83"/>
  <c r="M42" i="83"/>
  <c r="J42" i="83"/>
  <c r="R37" i="83"/>
  <c r="R36" i="83"/>
  <c r="R35" i="83"/>
  <c r="R34" i="83"/>
  <c r="R33" i="83"/>
  <c r="R32" i="83"/>
  <c r="R31" i="83"/>
  <c r="R30" i="83"/>
  <c r="R29" i="83"/>
  <c r="A29" i="83"/>
  <c r="R28" i="83"/>
  <c r="R27" i="83"/>
  <c r="R26" i="83"/>
  <c r="R25" i="83"/>
  <c r="A15" i="83"/>
  <c r="O42" i="84"/>
  <c r="N42" i="84"/>
  <c r="M42" i="84"/>
  <c r="J42" i="84"/>
  <c r="R37" i="84"/>
  <c r="R36" i="84"/>
  <c r="R35" i="84"/>
  <c r="R34" i="84"/>
  <c r="R33" i="84"/>
  <c r="R32" i="84"/>
  <c r="R31" i="84"/>
  <c r="R30" i="84"/>
  <c r="R29" i="84"/>
  <c r="A29" i="84"/>
  <c r="R28" i="84"/>
  <c r="R27" i="84"/>
  <c r="R26" i="84"/>
  <c r="R25" i="84"/>
  <c r="A15" i="84"/>
  <c r="O42" i="85"/>
  <c r="M42" i="85"/>
  <c r="J42" i="85"/>
  <c r="R37" i="85"/>
  <c r="R36" i="85"/>
  <c r="R35" i="85"/>
  <c r="R34" i="85"/>
  <c r="R33" i="85"/>
  <c r="R32" i="85"/>
  <c r="R31" i="85"/>
  <c r="R30" i="85"/>
  <c r="R29" i="85"/>
  <c r="A29" i="85"/>
  <c r="R28" i="85"/>
  <c r="R27" i="85"/>
  <c r="R26" i="85"/>
  <c r="R25" i="85"/>
  <c r="A15" i="85"/>
  <c r="O42" i="86"/>
  <c r="N42" i="86"/>
  <c r="M42" i="86"/>
  <c r="R37" i="86"/>
  <c r="R36" i="86"/>
  <c r="R35" i="86"/>
  <c r="R34" i="86"/>
  <c r="R33" i="86"/>
  <c r="R32" i="86"/>
  <c r="R31" i="86"/>
  <c r="R30" i="86"/>
  <c r="R29" i="86"/>
  <c r="A29" i="86"/>
  <c r="R28" i="86"/>
  <c r="R27" i="86"/>
  <c r="R26" i="86"/>
  <c r="R25" i="86"/>
  <c r="A15" i="86"/>
  <c r="O42" i="87"/>
  <c r="N42" i="87"/>
  <c r="M42" i="87"/>
  <c r="J42" i="87"/>
  <c r="R37" i="87"/>
  <c r="R36" i="87"/>
  <c r="R35" i="87"/>
  <c r="R34" i="87"/>
  <c r="R33" i="87"/>
  <c r="R32" i="87"/>
  <c r="R31" i="87"/>
  <c r="R30" i="87"/>
  <c r="R29" i="87"/>
  <c r="A29" i="87"/>
  <c r="R28" i="87"/>
  <c r="R27" i="87"/>
  <c r="R26" i="87"/>
  <c r="R25" i="87"/>
  <c r="A15" i="87"/>
  <c r="O42" i="55"/>
  <c r="N42" i="55"/>
  <c r="M42" i="55"/>
  <c r="J42" i="55"/>
  <c r="R37" i="55"/>
  <c r="R36" i="55"/>
  <c r="R35" i="55"/>
  <c r="R34" i="55"/>
  <c r="R33" i="55"/>
  <c r="R32" i="55"/>
  <c r="R31" i="55"/>
  <c r="R30" i="55"/>
  <c r="R29" i="55"/>
  <c r="A29" i="55"/>
  <c r="R28" i="55"/>
  <c r="R27" i="55"/>
  <c r="R26" i="55"/>
  <c r="R25" i="55"/>
  <c r="A15" i="55"/>
  <c r="O42" i="56"/>
  <c r="N42" i="56"/>
  <c r="M42" i="56"/>
  <c r="J42" i="56"/>
  <c r="R37" i="56"/>
  <c r="R36" i="56"/>
  <c r="R35" i="56"/>
  <c r="R34" i="56"/>
  <c r="R33" i="56"/>
  <c r="R32" i="56"/>
  <c r="R31" i="56"/>
  <c r="R30" i="56"/>
  <c r="R29" i="56"/>
  <c r="A29" i="56"/>
  <c r="R28" i="56"/>
  <c r="R27" i="56"/>
  <c r="R26" i="56"/>
  <c r="R25" i="56"/>
  <c r="A15" i="56"/>
  <c r="O42" i="57"/>
  <c r="N42" i="57"/>
  <c r="M42" i="57"/>
  <c r="J42" i="57"/>
  <c r="R37" i="57"/>
  <c r="R36" i="57"/>
  <c r="R35" i="57"/>
  <c r="R34" i="57"/>
  <c r="R33" i="57"/>
  <c r="R32" i="57"/>
  <c r="R31" i="57"/>
  <c r="R30" i="57"/>
  <c r="R29" i="57"/>
  <c r="A29" i="57"/>
  <c r="R28" i="57"/>
  <c r="R27" i="57"/>
  <c r="R26" i="57"/>
  <c r="R25" i="57"/>
  <c r="A15" i="57"/>
  <c r="O42" i="58"/>
  <c r="N42" i="58"/>
  <c r="M42" i="58"/>
  <c r="J42" i="58"/>
  <c r="R37" i="58"/>
  <c r="R36" i="58"/>
  <c r="R35" i="58"/>
  <c r="R34" i="58"/>
  <c r="R33" i="58"/>
  <c r="R32" i="58"/>
  <c r="R31" i="58"/>
  <c r="R30" i="58"/>
  <c r="R29" i="58"/>
  <c r="A29" i="58"/>
  <c r="R28" i="58"/>
  <c r="R27" i="58"/>
  <c r="R26" i="58"/>
  <c r="R25" i="58"/>
  <c r="A15" i="58"/>
  <c r="O42" i="59"/>
  <c r="N42" i="59"/>
  <c r="M42" i="59"/>
  <c r="J42" i="59"/>
  <c r="R37" i="59"/>
  <c r="R36" i="59"/>
  <c r="R35" i="59"/>
  <c r="R34" i="59"/>
  <c r="R33" i="59"/>
  <c r="R32" i="59"/>
  <c r="R31" i="59"/>
  <c r="R30" i="59"/>
  <c r="R29" i="59"/>
  <c r="A29" i="59"/>
  <c r="R28" i="59"/>
  <c r="R27" i="59"/>
  <c r="R26" i="59"/>
  <c r="R25" i="59"/>
  <c r="A15" i="59"/>
  <c r="O42" i="60"/>
  <c r="N42" i="60"/>
  <c r="M42" i="60"/>
  <c r="J42" i="60"/>
  <c r="R37" i="60"/>
  <c r="R36" i="60"/>
  <c r="R35" i="60"/>
  <c r="R34" i="60"/>
  <c r="R33" i="60"/>
  <c r="R32" i="60"/>
  <c r="R31" i="60"/>
  <c r="R30" i="60"/>
  <c r="R29" i="60"/>
  <c r="A29" i="60"/>
  <c r="R28" i="60"/>
  <c r="R27" i="60"/>
  <c r="R26" i="60"/>
  <c r="R25" i="60"/>
  <c r="A15" i="60"/>
  <c r="O42" i="61"/>
  <c r="N42" i="61"/>
  <c r="M42" i="61"/>
  <c r="J42" i="61"/>
  <c r="R37" i="61"/>
  <c r="R36" i="61"/>
  <c r="R35" i="61"/>
  <c r="R34" i="61"/>
  <c r="R33" i="61"/>
  <c r="R32" i="61"/>
  <c r="R31" i="61"/>
  <c r="R30" i="61"/>
  <c r="R29" i="61"/>
  <c r="A29" i="61"/>
  <c r="R28" i="61"/>
  <c r="R27" i="61"/>
  <c r="R26" i="61"/>
  <c r="R25" i="61"/>
  <c r="A15" i="61"/>
  <c r="O42" i="62"/>
  <c r="N42" i="62"/>
  <c r="M42" i="62"/>
  <c r="J42" i="62"/>
  <c r="R37" i="62"/>
  <c r="R36" i="62"/>
  <c r="R35" i="62"/>
  <c r="R34" i="62"/>
  <c r="R33" i="62"/>
  <c r="R32" i="62"/>
  <c r="R31" i="62"/>
  <c r="R30" i="62"/>
  <c r="R29" i="62"/>
  <c r="A29" i="62"/>
  <c r="R28" i="62"/>
  <c r="R27" i="62"/>
  <c r="R26" i="62"/>
  <c r="R25" i="62"/>
  <c r="A15" i="62"/>
  <c r="O42" i="63"/>
  <c r="N42" i="63"/>
  <c r="M42" i="63"/>
  <c r="J42" i="63"/>
  <c r="R37" i="63"/>
  <c r="R36" i="63"/>
  <c r="R35" i="63"/>
  <c r="R34" i="63"/>
  <c r="R33" i="63"/>
  <c r="R32" i="63"/>
  <c r="R31" i="63"/>
  <c r="R30" i="63"/>
  <c r="R29" i="63"/>
  <c r="A29" i="63"/>
  <c r="R28" i="63"/>
  <c r="R27" i="63"/>
  <c r="R26" i="63"/>
  <c r="R25" i="63"/>
  <c r="A15" i="63"/>
  <c r="O42" i="64"/>
  <c r="N42" i="64"/>
  <c r="M42" i="64"/>
  <c r="J42" i="64"/>
  <c r="R37" i="64"/>
  <c r="R36" i="64"/>
  <c r="R35" i="64"/>
  <c r="R34" i="64"/>
  <c r="R33" i="64"/>
  <c r="R32" i="64"/>
  <c r="R31" i="64"/>
  <c r="R30" i="64"/>
  <c r="R29" i="64"/>
  <c r="A29" i="64"/>
  <c r="R28" i="64"/>
  <c r="R27" i="64"/>
  <c r="R26" i="64"/>
  <c r="R25" i="64"/>
  <c r="A15" i="64"/>
  <c r="O42" i="49"/>
  <c r="N42" i="49"/>
  <c r="M42" i="49"/>
  <c r="J42" i="49"/>
  <c r="R37" i="49"/>
  <c r="R36" i="49"/>
  <c r="R35" i="49"/>
  <c r="R34" i="49"/>
  <c r="R33" i="49"/>
  <c r="R32" i="49"/>
  <c r="R31" i="49"/>
  <c r="R30" i="49"/>
  <c r="R29" i="49"/>
  <c r="A29" i="49"/>
  <c r="R28" i="49"/>
  <c r="R27" i="49"/>
  <c r="R26" i="49"/>
  <c r="R25" i="49"/>
  <c r="A15" i="49"/>
  <c r="O42" i="48"/>
  <c r="N42" i="48"/>
  <c r="M42" i="48"/>
  <c r="J42" i="48"/>
  <c r="R37" i="48"/>
  <c r="R36" i="48"/>
  <c r="R35" i="48"/>
  <c r="R34" i="48"/>
  <c r="R33" i="48"/>
  <c r="R32" i="48"/>
  <c r="R31" i="48"/>
  <c r="R30" i="48"/>
  <c r="R29" i="48"/>
  <c r="A29" i="48"/>
  <c r="R28" i="48"/>
  <c r="R27" i="48"/>
  <c r="R26" i="48"/>
  <c r="R25" i="48"/>
  <c r="A15" i="48"/>
  <c r="O42" i="47"/>
  <c r="N42" i="47"/>
  <c r="M42" i="47"/>
  <c r="J42" i="47"/>
  <c r="R37" i="47"/>
  <c r="R36" i="47"/>
  <c r="R35" i="47"/>
  <c r="R34" i="47"/>
  <c r="R33" i="47"/>
  <c r="R32" i="47"/>
  <c r="R31" i="47"/>
  <c r="R30" i="47"/>
  <c r="R29" i="47"/>
  <c r="A29" i="47"/>
  <c r="R28" i="47"/>
  <c r="R27" i="47"/>
  <c r="R26" i="47"/>
  <c r="R25" i="47"/>
  <c r="A15" i="47"/>
  <c r="O42" i="46"/>
  <c r="N42" i="46"/>
  <c r="M42" i="46"/>
  <c r="J42" i="46"/>
  <c r="R37" i="46"/>
  <c r="R36" i="46"/>
  <c r="R35" i="46"/>
  <c r="R34" i="46"/>
  <c r="R33" i="46"/>
  <c r="R32" i="46"/>
  <c r="R31" i="46"/>
  <c r="R30" i="46"/>
  <c r="R29" i="46"/>
  <c r="A29" i="46"/>
  <c r="R28" i="46"/>
  <c r="R27" i="46"/>
  <c r="R26" i="46"/>
  <c r="R25" i="46"/>
  <c r="A15" i="46"/>
  <c r="O42" i="45"/>
  <c r="N42" i="45"/>
  <c r="M42" i="45"/>
  <c r="J42" i="45"/>
  <c r="R37" i="45"/>
  <c r="R36" i="45"/>
  <c r="R35" i="45"/>
  <c r="R34" i="45"/>
  <c r="R33" i="45"/>
  <c r="R32" i="45"/>
  <c r="R31" i="45"/>
  <c r="R30" i="45"/>
  <c r="R29" i="45"/>
  <c r="A29" i="45"/>
  <c r="R28" i="45"/>
  <c r="R27" i="45"/>
  <c r="R26" i="45"/>
  <c r="R25" i="45"/>
  <c r="A15" i="45"/>
  <c r="O42" i="54"/>
  <c r="N42" i="54"/>
  <c r="M42" i="54"/>
  <c r="J42" i="54"/>
  <c r="R37" i="54"/>
  <c r="R36" i="54"/>
  <c r="R35" i="54"/>
  <c r="R34" i="54"/>
  <c r="R33" i="54"/>
  <c r="R32" i="54"/>
  <c r="R31" i="54"/>
  <c r="R30" i="54"/>
  <c r="R29" i="54"/>
  <c r="A29" i="54"/>
  <c r="R28" i="54"/>
  <c r="R27" i="54"/>
  <c r="R26" i="54"/>
  <c r="R25" i="54"/>
  <c r="A15" i="54"/>
  <c r="O42" i="53"/>
  <c r="N42" i="53"/>
  <c r="M42" i="53"/>
  <c r="J42" i="53"/>
  <c r="R37" i="53"/>
  <c r="R36" i="53"/>
  <c r="R35" i="53"/>
  <c r="R34" i="53"/>
  <c r="R33" i="53"/>
  <c r="R32" i="53"/>
  <c r="R31" i="53"/>
  <c r="R30" i="53"/>
  <c r="R29" i="53"/>
  <c r="A29" i="53"/>
  <c r="R28" i="53"/>
  <c r="R27" i="53"/>
  <c r="R26" i="53"/>
  <c r="R25" i="53"/>
  <c r="A15" i="53"/>
  <c r="O42" i="52"/>
  <c r="N42" i="52"/>
  <c r="M42" i="52"/>
  <c r="J42" i="52"/>
  <c r="R37" i="52"/>
  <c r="R36" i="52"/>
  <c r="R35" i="52"/>
  <c r="R34" i="52"/>
  <c r="R33" i="52"/>
  <c r="R32" i="52"/>
  <c r="R31" i="52"/>
  <c r="R30" i="52"/>
  <c r="R29" i="52"/>
  <c r="A29" i="52"/>
  <c r="R28" i="52"/>
  <c r="R27" i="52"/>
  <c r="R26" i="52"/>
  <c r="R25" i="52"/>
  <c r="A15" i="52"/>
  <c r="O42" i="44"/>
  <c r="N42" i="44"/>
  <c r="M42" i="44"/>
  <c r="J42" i="44"/>
  <c r="R37" i="44"/>
  <c r="R36" i="44"/>
  <c r="R35" i="44"/>
  <c r="R34" i="44"/>
  <c r="R33" i="44"/>
  <c r="R32" i="44"/>
  <c r="R31" i="44"/>
  <c r="R30" i="44"/>
  <c r="R29" i="44"/>
  <c r="A29" i="44"/>
  <c r="R28" i="44"/>
  <c r="R27" i="44"/>
  <c r="R26" i="44"/>
  <c r="R25" i="44"/>
  <c r="A15" i="44"/>
  <c r="O42" i="43"/>
  <c r="N42" i="43"/>
  <c r="M42" i="43"/>
  <c r="J42" i="43"/>
  <c r="R37" i="43"/>
  <c r="R36" i="43"/>
  <c r="R35" i="43"/>
  <c r="R34" i="43"/>
  <c r="R33" i="43"/>
  <c r="R32" i="43"/>
  <c r="R31" i="43"/>
  <c r="R30" i="43"/>
  <c r="R29" i="43"/>
  <c r="A29" i="43"/>
  <c r="R28" i="43"/>
  <c r="R27" i="43"/>
  <c r="R26" i="43"/>
  <c r="R25" i="43"/>
  <c r="A15" i="43"/>
  <c r="O42" i="42"/>
  <c r="N42" i="42"/>
  <c r="M42" i="42"/>
  <c r="J42" i="42"/>
  <c r="R37" i="42"/>
  <c r="R36" i="42"/>
  <c r="R35" i="42"/>
  <c r="R34" i="42"/>
  <c r="R33" i="42"/>
  <c r="R32" i="42"/>
  <c r="R31" i="42"/>
  <c r="R30" i="42"/>
  <c r="R29" i="42"/>
  <c r="A29" i="42"/>
  <c r="R28" i="42"/>
  <c r="R27" i="42"/>
  <c r="R26" i="42"/>
  <c r="R25" i="42"/>
  <c r="A15" i="42"/>
  <c r="O42" i="41"/>
  <c r="N42" i="41"/>
  <c r="M42" i="41"/>
  <c r="J42" i="41"/>
  <c r="R37" i="41"/>
  <c r="R36" i="41"/>
  <c r="R35" i="41"/>
  <c r="R34" i="41"/>
  <c r="R33" i="41"/>
  <c r="R32" i="41"/>
  <c r="R31" i="41"/>
  <c r="R30" i="41"/>
  <c r="R29" i="41"/>
  <c r="A29" i="41"/>
  <c r="R28" i="41"/>
  <c r="R27" i="41"/>
  <c r="R26" i="41"/>
  <c r="R25" i="41"/>
  <c r="A15" i="41"/>
  <c r="O42" i="51"/>
  <c r="N42" i="51"/>
  <c r="M42" i="51"/>
  <c r="J42" i="51"/>
  <c r="R37" i="51"/>
  <c r="R36" i="51"/>
  <c r="R35" i="51"/>
  <c r="R34" i="51"/>
  <c r="R33" i="51"/>
  <c r="R32" i="51"/>
  <c r="R31" i="51"/>
  <c r="R30" i="51"/>
  <c r="R29" i="51"/>
  <c r="A29" i="51"/>
  <c r="R28" i="51"/>
  <c r="R27" i="51"/>
  <c r="R26" i="51"/>
  <c r="R25" i="51"/>
  <c r="A15" i="51"/>
  <c r="O42" i="3"/>
  <c r="N42" i="3"/>
  <c r="M42" i="3"/>
  <c r="J42" i="3"/>
  <c r="R37" i="3"/>
  <c r="R36" i="3"/>
  <c r="R35" i="3"/>
  <c r="R34" i="3"/>
  <c r="R33" i="3"/>
  <c r="R32" i="3"/>
  <c r="R31" i="3"/>
  <c r="R30" i="3"/>
  <c r="R29" i="3"/>
  <c r="A29" i="3"/>
  <c r="R28" i="3"/>
  <c r="R27" i="3"/>
  <c r="R26" i="3"/>
  <c r="R25" i="3"/>
  <c r="A15" i="3"/>
  <c r="R28" i="37"/>
  <c r="R37" i="37"/>
  <c r="R36" i="37"/>
  <c r="R35" i="37"/>
  <c r="R34" i="37"/>
  <c r="R33" i="37"/>
  <c r="R32" i="37"/>
  <c r="R31" i="37"/>
  <c r="R30" i="37"/>
  <c r="R29" i="37"/>
  <c r="R27" i="37"/>
  <c r="R26" i="37"/>
  <c r="R25" i="37"/>
  <c r="N39" i="37"/>
  <c r="N38" i="37"/>
  <c r="N37" i="37"/>
  <c r="O39" i="37"/>
  <c r="O38" i="37"/>
  <c r="O37" i="37"/>
  <c r="M33" i="37"/>
  <c r="J34" i="37"/>
  <c r="M34" i="37"/>
  <c r="N34" i="37"/>
  <c r="O34" i="37"/>
  <c r="J36" i="37"/>
  <c r="M36" i="37"/>
  <c r="N36" i="37"/>
  <c r="O36" i="37"/>
  <c r="J37" i="37"/>
  <c r="M37" i="37"/>
  <c r="J38" i="37"/>
  <c r="M38" i="37"/>
  <c r="J39" i="37"/>
  <c r="M39" i="37"/>
  <c r="J32" i="37"/>
  <c r="M32" i="37"/>
  <c r="N32" i="37"/>
  <c r="O32" i="37"/>
  <c r="C19" i="37"/>
  <c r="O19" i="37"/>
  <c r="O20" i="37"/>
  <c r="O21" i="37"/>
  <c r="C22" i="37"/>
  <c r="O22" i="37"/>
  <c r="C23" i="37"/>
  <c r="O23" i="37"/>
  <c r="C18" i="37"/>
  <c r="O18" i="37"/>
  <c r="M7" i="37"/>
  <c r="N7" i="37"/>
  <c r="O7" i="37"/>
  <c r="M8" i="37"/>
  <c r="N8" i="37"/>
  <c r="O8" i="37"/>
  <c r="M9" i="37"/>
  <c r="N9" i="37"/>
  <c r="O9" i="37"/>
  <c r="M10" i="37"/>
  <c r="N10" i="37"/>
  <c r="O10" i="37"/>
  <c r="F5" i="37"/>
  <c r="G5" i="37"/>
  <c r="H5" i="37"/>
  <c r="I5" i="37"/>
  <c r="J5" i="37"/>
  <c r="K5" i="37"/>
  <c r="L5" i="37"/>
  <c r="M5" i="37"/>
  <c r="N5" i="37"/>
  <c r="O5" i="37"/>
  <c r="E5" i="37"/>
  <c r="D5" i="37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O42" i="2"/>
  <c r="N42" i="2"/>
  <c r="M42" i="2"/>
  <c r="A29" i="2"/>
  <c r="A15" i="2"/>
  <c r="J42" i="2"/>
  <c r="A29" i="37"/>
  <c r="A15" i="37"/>
  <c r="O42" i="37" l="1"/>
  <c r="B40" i="60"/>
  <c r="S37" i="41"/>
  <c r="J42" i="37"/>
  <c r="N42" i="37"/>
  <c r="M42" i="37"/>
  <c r="P5" i="37"/>
  <c r="C6" i="37"/>
  <c r="N43" i="78"/>
  <c r="S36" i="78" s="1"/>
  <c r="N43" i="62"/>
  <c r="S36" i="62" s="1"/>
  <c r="H11" i="56"/>
  <c r="B24" i="82"/>
  <c r="C42" i="51"/>
  <c r="N43" i="72"/>
  <c r="S36" i="72" s="1"/>
  <c r="N43" i="64"/>
  <c r="S36" i="64" s="1"/>
  <c r="C42" i="52"/>
  <c r="F42" i="67"/>
  <c r="F42" i="75"/>
  <c r="F42" i="83"/>
  <c r="F42" i="58"/>
  <c r="F42" i="48"/>
  <c r="F42" i="43"/>
  <c r="N43" i="66"/>
  <c r="S36" i="66" s="1"/>
  <c r="N43" i="79"/>
  <c r="S36" i="79" s="1"/>
  <c r="N43" i="73"/>
  <c r="S36" i="73" s="1"/>
  <c r="N43" i="76"/>
  <c r="S36" i="76" s="1"/>
  <c r="N43" i="69"/>
  <c r="S36" i="69" s="1"/>
  <c r="N43" i="74"/>
  <c r="S36" i="74" s="1"/>
  <c r="N43" i="63"/>
  <c r="S36" i="63" s="1"/>
  <c r="N43" i="50"/>
  <c r="S36" i="50" s="1"/>
  <c r="N43" i="68"/>
  <c r="S36" i="68" s="1"/>
  <c r="N43" i="70"/>
  <c r="S36" i="70" s="1"/>
  <c r="B42" i="57"/>
  <c r="C42" i="47"/>
  <c r="C42" i="75"/>
  <c r="M20" i="37"/>
  <c r="C42" i="86"/>
  <c r="C42" i="41"/>
  <c r="F42" i="66"/>
  <c r="F42" i="74"/>
  <c r="F42" i="82"/>
  <c r="F42" i="57"/>
  <c r="F42" i="49"/>
  <c r="K42" i="77"/>
  <c r="H42" i="67"/>
  <c r="E42" i="75"/>
  <c r="E42" i="87"/>
  <c r="D42" i="41"/>
  <c r="C42" i="80"/>
  <c r="C42" i="84"/>
  <c r="C42" i="60"/>
  <c r="C42" i="64"/>
  <c r="D42" i="86"/>
  <c r="N43" i="67"/>
  <c r="S36" i="67" s="1"/>
  <c r="N43" i="49"/>
  <c r="S36" i="49" s="1"/>
  <c r="N43" i="65"/>
  <c r="S36" i="65" s="1"/>
  <c r="N43" i="84"/>
  <c r="S36" i="84" s="1"/>
  <c r="N43" i="60"/>
  <c r="S36" i="60" s="1"/>
  <c r="N43" i="41"/>
  <c r="N43" i="77"/>
  <c r="S36" i="77" s="1"/>
  <c r="N43" i="80"/>
  <c r="N43" i="48"/>
  <c r="S36" i="48" s="1"/>
  <c r="M40" i="37"/>
  <c r="N43" i="75"/>
  <c r="S36" i="75" s="1"/>
  <c r="N43" i="61"/>
  <c r="S36" i="61" s="1"/>
  <c r="N43" i="71"/>
  <c r="S36" i="71" s="1"/>
  <c r="N43" i="83"/>
  <c r="S36" i="83" s="1"/>
  <c r="N43" i="59"/>
  <c r="S36" i="59" s="1"/>
  <c r="N43" i="47"/>
  <c r="S36" i="47" s="1"/>
  <c r="N43" i="42"/>
  <c r="S36" i="42" s="1"/>
  <c r="K42" i="86"/>
  <c r="I42" i="65"/>
  <c r="I42" i="73"/>
  <c r="I42" i="81"/>
  <c r="I42" i="56"/>
  <c r="I42" i="64"/>
  <c r="I42" i="52"/>
  <c r="C42" i="45"/>
  <c r="L42" i="70"/>
  <c r="H42" i="81"/>
  <c r="H42" i="60"/>
  <c r="H42" i="46"/>
  <c r="H42" i="52"/>
  <c r="H42" i="41"/>
  <c r="G42" i="50"/>
  <c r="G42" i="68"/>
  <c r="G42" i="72"/>
  <c r="G42" i="76"/>
  <c r="G42" i="80"/>
  <c r="G42" i="84"/>
  <c r="G42" i="55"/>
  <c r="G42" i="59"/>
  <c r="G42" i="63"/>
  <c r="G42" i="53"/>
  <c r="G42" i="42"/>
  <c r="E42" i="68"/>
  <c r="E42" i="42"/>
  <c r="D42" i="66"/>
  <c r="D42" i="82"/>
  <c r="D42" i="57"/>
  <c r="D42" i="49"/>
  <c r="D42" i="45"/>
  <c r="D42" i="51"/>
  <c r="C42" i="50"/>
  <c r="C42" i="72"/>
  <c r="C42" i="76"/>
  <c r="C42" i="79"/>
  <c r="C42" i="83"/>
  <c r="L42" i="73"/>
  <c r="L42" i="60"/>
  <c r="G42" i="67"/>
  <c r="G42" i="71"/>
  <c r="G42" i="75"/>
  <c r="G42" i="79"/>
  <c r="G42" i="43"/>
  <c r="D42" i="85"/>
  <c r="F42" i="86"/>
  <c r="I42" i="41"/>
  <c r="B24" i="70"/>
  <c r="B24" i="83"/>
  <c r="C42" i="59"/>
  <c r="P21" i="48"/>
  <c r="B24" i="48"/>
  <c r="B42" i="65"/>
  <c r="K42" i="72"/>
  <c r="K42" i="55"/>
  <c r="K42" i="53"/>
  <c r="K42" i="2"/>
  <c r="H42" i="66"/>
  <c r="G42" i="3"/>
  <c r="E42" i="77"/>
  <c r="B42" i="64"/>
  <c r="B42" i="52"/>
  <c r="B42" i="73"/>
  <c r="P38" i="74"/>
  <c r="B42" i="75"/>
  <c r="B42" i="46"/>
  <c r="P9" i="62"/>
  <c r="H42" i="68"/>
  <c r="H42" i="77"/>
  <c r="H42" i="85"/>
  <c r="H42" i="56"/>
  <c r="P23" i="69"/>
  <c r="P8" i="69"/>
  <c r="P19" i="71"/>
  <c r="P8" i="73"/>
  <c r="P10" i="74"/>
  <c r="G42" i="85"/>
  <c r="P8" i="85"/>
  <c r="P23" i="56"/>
  <c r="P8" i="56"/>
  <c r="P10" i="57"/>
  <c r="P8" i="60"/>
  <c r="P34" i="3"/>
  <c r="S44" i="3" s="1"/>
  <c r="G20" i="37"/>
  <c r="P9" i="69"/>
  <c r="E42" i="72"/>
  <c r="E42" i="76"/>
  <c r="P9" i="77"/>
  <c r="E42" i="80"/>
  <c r="E42" i="84"/>
  <c r="E42" i="55"/>
  <c r="P9" i="56"/>
  <c r="E42" i="59"/>
  <c r="E42" i="63"/>
  <c r="E42" i="47"/>
  <c r="E42" i="53"/>
  <c r="P39" i="67"/>
  <c r="P8" i="67"/>
  <c r="P10" i="68"/>
  <c r="D42" i="78"/>
  <c r="C42" i="85"/>
  <c r="C42" i="61"/>
  <c r="C42" i="54"/>
  <c r="C42" i="3"/>
  <c r="F42" i="70"/>
  <c r="F42" i="78"/>
  <c r="F42" i="61"/>
  <c r="F42" i="45"/>
  <c r="F42" i="51"/>
  <c r="F42" i="77"/>
  <c r="F42" i="85"/>
  <c r="F42" i="41"/>
  <c r="I42" i="69"/>
  <c r="I42" i="77"/>
  <c r="I42" i="85"/>
  <c r="I42" i="60"/>
  <c r="B42" i="47"/>
  <c r="L42" i="50"/>
  <c r="L42" i="68"/>
  <c r="L42" i="72"/>
  <c r="L42" i="84"/>
  <c r="L42" i="55"/>
  <c r="L42" i="59"/>
  <c r="L42" i="63"/>
  <c r="K42" i="67"/>
  <c r="K42" i="71"/>
  <c r="K42" i="75"/>
  <c r="K42" i="79"/>
  <c r="K42" i="83"/>
  <c r="K42" i="87"/>
  <c r="K42" i="48"/>
  <c r="K42" i="54"/>
  <c r="K42" i="43"/>
  <c r="K42" i="3"/>
  <c r="H42" i="69"/>
  <c r="H42" i="74"/>
  <c r="H42" i="78"/>
  <c r="H42" i="82"/>
  <c r="H42" i="86"/>
  <c r="H42" i="62"/>
  <c r="H42" i="48"/>
  <c r="H42" i="54"/>
  <c r="H42" i="43"/>
  <c r="H42" i="3"/>
  <c r="G42" i="66"/>
  <c r="G42" i="70"/>
  <c r="G42" i="78"/>
  <c r="G42" i="86"/>
  <c r="G42" i="57"/>
  <c r="G42" i="61"/>
  <c r="G42" i="49"/>
  <c r="G42" i="45"/>
  <c r="G42" i="44"/>
  <c r="G42" i="51"/>
  <c r="G11" i="3"/>
  <c r="E42" i="65"/>
  <c r="E42" i="73"/>
  <c r="E42" i="81"/>
  <c r="E42" i="85"/>
  <c r="E42" i="56"/>
  <c r="E11" i="57"/>
  <c r="E42" i="60"/>
  <c r="E42" i="46"/>
  <c r="E42" i="52"/>
  <c r="D42" i="50"/>
  <c r="D42" i="68"/>
  <c r="D42" i="72"/>
  <c r="D42" i="76"/>
  <c r="D42" i="55"/>
  <c r="D42" i="63"/>
  <c r="D42" i="47"/>
  <c r="D42" i="2"/>
  <c r="C42" i="58"/>
  <c r="C42" i="53"/>
  <c r="F42" i="64"/>
  <c r="F42" i="52"/>
  <c r="P37" i="48"/>
  <c r="B24" i="53"/>
  <c r="B42" i="51"/>
  <c r="P23" i="68"/>
  <c r="L42" i="71"/>
  <c r="L42" i="58"/>
  <c r="P20" i="62"/>
  <c r="P9" i="46"/>
  <c r="P36" i="74"/>
  <c r="S43" i="74" s="1"/>
  <c r="P9" i="84"/>
  <c r="P18" i="64"/>
  <c r="P7" i="48"/>
  <c r="P22" i="43"/>
  <c r="P7" i="43"/>
  <c r="P18" i="41"/>
  <c r="P7" i="3"/>
  <c r="P10" i="66"/>
  <c r="P8" i="71"/>
  <c r="P19" i="75"/>
  <c r="P19" i="58"/>
  <c r="P20" i="50"/>
  <c r="H11" i="69"/>
  <c r="P9" i="71"/>
  <c r="P9" i="75"/>
  <c r="P18" i="76"/>
  <c r="P9" i="79"/>
  <c r="P18" i="84"/>
  <c r="P9" i="87"/>
  <c r="H42" i="49"/>
  <c r="H42" i="45"/>
  <c r="H42" i="44"/>
  <c r="H42" i="51"/>
  <c r="G42" i="65"/>
  <c r="P39" i="74"/>
  <c r="P39" i="82"/>
  <c r="P8" i="82"/>
  <c r="G42" i="56"/>
  <c r="G42" i="60"/>
  <c r="G42" i="64"/>
  <c r="G42" i="46"/>
  <c r="G42" i="52"/>
  <c r="G42" i="41"/>
  <c r="G7" i="37"/>
  <c r="G34" i="37"/>
  <c r="P18" i="71"/>
  <c r="P20" i="76"/>
  <c r="L42" i="67"/>
  <c r="P10" i="61"/>
  <c r="P10" i="59"/>
  <c r="P7" i="54"/>
  <c r="P39" i="69"/>
  <c r="P39" i="77"/>
  <c r="P34" i="83"/>
  <c r="S44" i="83" s="1"/>
  <c r="P38" i="49"/>
  <c r="P36" i="47"/>
  <c r="S43" i="47" s="1"/>
  <c r="P36" i="42"/>
  <c r="S43" i="42" s="1"/>
  <c r="P35" i="87"/>
  <c r="P34" i="82"/>
  <c r="S44" i="82" s="1"/>
  <c r="L42" i="65"/>
  <c r="L42" i="69"/>
  <c r="L42" i="56"/>
  <c r="B24" i="75"/>
  <c r="B24" i="80"/>
  <c r="E32" i="37"/>
  <c r="B24" i="76"/>
  <c r="P9" i="78"/>
  <c r="P18" i="83"/>
  <c r="P22" i="85"/>
  <c r="P7" i="85"/>
  <c r="P36" i="55"/>
  <c r="S43" i="55" s="1"/>
  <c r="P22" i="56"/>
  <c r="P7" i="56"/>
  <c r="P18" i="58"/>
  <c r="P22" i="60"/>
  <c r="P7" i="60"/>
  <c r="P9" i="61"/>
  <c r="P36" i="63"/>
  <c r="S43" i="63" s="1"/>
  <c r="P20" i="63"/>
  <c r="P38" i="64"/>
  <c r="P22" i="64"/>
  <c r="P7" i="64"/>
  <c r="P34" i="48"/>
  <c r="S44" i="48" s="1"/>
  <c r="P22" i="46"/>
  <c r="P7" i="46"/>
  <c r="P18" i="54"/>
  <c r="P22" i="52"/>
  <c r="P7" i="52"/>
  <c r="P18" i="43"/>
  <c r="P20" i="42"/>
  <c r="P22" i="41"/>
  <c r="P32" i="51"/>
  <c r="S45" i="51" s="1"/>
  <c r="E42" i="2"/>
  <c r="D24" i="66"/>
  <c r="P21" i="67"/>
  <c r="D42" i="71"/>
  <c r="D42" i="75"/>
  <c r="D42" i="87"/>
  <c r="D42" i="58"/>
  <c r="P37" i="62"/>
  <c r="P21" i="62"/>
  <c r="P8" i="63"/>
  <c r="P19" i="49"/>
  <c r="D42" i="48"/>
  <c r="P23" i="47"/>
  <c r="P8" i="47"/>
  <c r="D42" i="54"/>
  <c r="P8" i="53"/>
  <c r="D42" i="43"/>
  <c r="P8" i="42"/>
  <c r="D42" i="3"/>
  <c r="P23" i="2"/>
  <c r="C42" i="65"/>
  <c r="P32" i="79"/>
  <c r="S45" i="79" s="1"/>
  <c r="C42" i="43"/>
  <c r="P39" i="56"/>
  <c r="F42" i="71"/>
  <c r="F42" i="87"/>
  <c r="F42" i="62"/>
  <c r="F42" i="54"/>
  <c r="P32" i="67"/>
  <c r="S45" i="67" s="1"/>
  <c r="P21" i="50"/>
  <c r="P21" i="68"/>
  <c r="P21" i="76"/>
  <c r="F24" i="84"/>
  <c r="P21" i="63"/>
  <c r="I42" i="71"/>
  <c r="I42" i="54"/>
  <c r="I40" i="3"/>
  <c r="I40" i="77"/>
  <c r="I40" i="74"/>
  <c r="P22" i="80"/>
  <c r="P18" i="86"/>
  <c r="P20" i="60"/>
  <c r="P18" i="61"/>
  <c r="P20" i="64"/>
  <c r="P20" i="46"/>
  <c r="P7" i="50"/>
  <c r="P7" i="66"/>
  <c r="P7" i="68"/>
  <c r="P7" i="80"/>
  <c r="P7" i="55"/>
  <c r="P7" i="61"/>
  <c r="P7" i="49"/>
  <c r="P7" i="82"/>
  <c r="P38" i="61"/>
  <c r="P38" i="45"/>
  <c r="G23" i="37"/>
  <c r="P21" i="56"/>
  <c r="P39" i="51"/>
  <c r="E8" i="37"/>
  <c r="P36" i="2"/>
  <c r="E20" i="37"/>
  <c r="P9" i="65"/>
  <c r="P34" i="70"/>
  <c r="S44" i="70" s="1"/>
  <c r="P7" i="72"/>
  <c r="P34" i="78"/>
  <c r="S44" i="78" s="1"/>
  <c r="P36" i="79"/>
  <c r="S43" i="79" s="1"/>
  <c r="P9" i="85"/>
  <c r="P9" i="67"/>
  <c r="P9" i="48"/>
  <c r="D42" i="61"/>
  <c r="C42" i="67"/>
  <c r="L7" i="37"/>
  <c r="H38" i="37"/>
  <c r="E38" i="37"/>
  <c r="P8" i="68"/>
  <c r="P37" i="54"/>
  <c r="E42" i="51"/>
  <c r="E42" i="41"/>
  <c r="B24" i="44"/>
  <c r="P35" i="69"/>
  <c r="S47" i="69" s="1"/>
  <c r="P35" i="53"/>
  <c r="P37" i="81"/>
  <c r="P32" i="85"/>
  <c r="B42" i="58"/>
  <c r="P36" i="59"/>
  <c r="S43" i="59" s="1"/>
  <c r="P34" i="62"/>
  <c r="S44" i="62" s="1"/>
  <c r="P39" i="49"/>
  <c r="N43" i="58"/>
  <c r="N43" i="44"/>
  <c r="S36" i="44" s="1"/>
  <c r="L38" i="37"/>
  <c r="P38" i="69"/>
  <c r="E7" i="37"/>
  <c r="N43" i="82"/>
  <c r="S36" i="82" s="1"/>
  <c r="N43" i="53"/>
  <c r="S36" i="53" s="1"/>
  <c r="G21" i="37"/>
  <c r="N43" i="56"/>
  <c r="S36" i="56" s="1"/>
  <c r="N43" i="43"/>
  <c r="S36" i="43" s="1"/>
  <c r="P20" i="68"/>
  <c r="P8" i="55"/>
  <c r="P35" i="62"/>
  <c r="S47" i="62" s="1"/>
  <c r="P39" i="65"/>
  <c r="B42" i="74"/>
  <c r="B42" i="84"/>
  <c r="P34" i="43"/>
  <c r="B42" i="86"/>
  <c r="M22" i="37"/>
  <c r="P23" i="65"/>
  <c r="K42" i="76"/>
  <c r="P8" i="77"/>
  <c r="P10" i="82"/>
  <c r="K42" i="59"/>
  <c r="K42" i="63"/>
  <c r="K42" i="47"/>
  <c r="P10" i="70"/>
  <c r="P10" i="78"/>
  <c r="P20" i="87"/>
  <c r="H42" i="70"/>
  <c r="H42" i="75"/>
  <c r="P32" i="60"/>
  <c r="S45" i="60" s="1"/>
  <c r="H42" i="47"/>
  <c r="H42" i="53"/>
  <c r="H42" i="42"/>
  <c r="H42" i="2"/>
  <c r="G42" i="83"/>
  <c r="G42" i="87"/>
  <c r="G42" i="58"/>
  <c r="G42" i="62"/>
  <c r="G42" i="48"/>
  <c r="G42" i="54"/>
  <c r="E42" i="66"/>
  <c r="E42" i="70"/>
  <c r="E42" i="74"/>
  <c r="E42" i="78"/>
  <c r="E42" i="82"/>
  <c r="E11" i="83"/>
  <c r="E42" i="86"/>
  <c r="E42" i="57"/>
  <c r="E42" i="58"/>
  <c r="E42" i="61"/>
  <c r="E42" i="49"/>
  <c r="E42" i="45"/>
  <c r="N43" i="45"/>
  <c r="S36" i="45" s="1"/>
  <c r="N43" i="51"/>
  <c r="S36" i="51" s="1"/>
  <c r="G10" i="37"/>
  <c r="P39" i="41"/>
  <c r="G42" i="82"/>
  <c r="N43" i="87"/>
  <c r="S36" i="87" s="1"/>
  <c r="N43" i="52"/>
  <c r="S36" i="52" s="1"/>
  <c r="P9" i="74"/>
  <c r="P9" i="82"/>
  <c r="P10" i="65"/>
  <c r="P38" i="78"/>
  <c r="C11" i="47"/>
  <c r="E42" i="64"/>
  <c r="B42" i="50"/>
  <c r="B42" i="72"/>
  <c r="P36" i="75"/>
  <c r="S43" i="75" s="1"/>
  <c r="B42" i="81"/>
  <c r="B42" i="82"/>
  <c r="B42" i="59"/>
  <c r="P34" i="52"/>
  <c r="S44" i="52" s="1"/>
  <c r="B42" i="41"/>
  <c r="B35" i="37"/>
  <c r="P20" i="58"/>
  <c r="L42" i="86"/>
  <c r="L42" i="61"/>
  <c r="L42" i="62"/>
  <c r="K42" i="66"/>
  <c r="K42" i="69"/>
  <c r="K42" i="73"/>
  <c r="K42" i="74"/>
  <c r="K42" i="78"/>
  <c r="K42" i="82"/>
  <c r="K42" i="56"/>
  <c r="K42" i="57"/>
  <c r="K42" i="64"/>
  <c r="K42" i="49"/>
  <c r="K42" i="46"/>
  <c r="K42" i="45"/>
  <c r="K42" i="41"/>
  <c r="P8" i="51"/>
  <c r="P9" i="73"/>
  <c r="P9" i="81"/>
  <c r="H42" i="73"/>
  <c r="E42" i="69"/>
  <c r="B24" i="81"/>
  <c r="B24" i="87"/>
  <c r="B24" i="64"/>
  <c r="B24" i="3"/>
  <c r="E36" i="37"/>
  <c r="C42" i="81"/>
  <c r="N43" i="81"/>
  <c r="S36" i="81" s="1"/>
  <c r="N43" i="54"/>
  <c r="S36" i="54" s="1"/>
  <c r="N43" i="3"/>
  <c r="S36" i="3" s="1"/>
  <c r="C11" i="84"/>
  <c r="B24" i="50"/>
  <c r="B24" i="66"/>
  <c r="B24" i="69"/>
  <c r="B24" i="71"/>
  <c r="B24" i="73"/>
  <c r="B24" i="77"/>
  <c r="B24" i="79"/>
  <c r="B24" i="85"/>
  <c r="B24" i="59"/>
  <c r="B24" i="49"/>
  <c r="B24" i="47"/>
  <c r="B24" i="54"/>
  <c r="B24" i="51"/>
  <c r="P10" i="67"/>
  <c r="P10" i="79"/>
  <c r="P10" i="83"/>
  <c r="P10" i="87"/>
  <c r="P10" i="62"/>
  <c r="P10" i="48"/>
  <c r="P10" i="54"/>
  <c r="P10" i="41"/>
  <c r="P20" i="81"/>
  <c r="P7" i="84"/>
  <c r="P7" i="2"/>
  <c r="P38" i="82"/>
  <c r="P10" i="71"/>
  <c r="P10" i="81"/>
  <c r="P10" i="56"/>
  <c r="P10" i="60"/>
  <c r="P10" i="64"/>
  <c r="P10" i="52"/>
  <c r="P36" i="85"/>
  <c r="P20" i="56"/>
  <c r="P22" i="59"/>
  <c r="P7" i="74"/>
  <c r="P7" i="78"/>
  <c r="P7" i="57"/>
  <c r="P37" i="52"/>
  <c r="P38" i="41"/>
  <c r="G39" i="37"/>
  <c r="P38" i="65"/>
  <c r="L11" i="73"/>
  <c r="H42" i="71"/>
  <c r="P23" i="72"/>
  <c r="P8" i="72"/>
  <c r="P21" i="75"/>
  <c r="H42" i="76"/>
  <c r="P8" i="76"/>
  <c r="P21" i="79"/>
  <c r="P8" i="80"/>
  <c r="P21" i="83"/>
  <c r="H42" i="84"/>
  <c r="P23" i="84"/>
  <c r="P8" i="84"/>
  <c r="P19" i="57"/>
  <c r="P21" i="58"/>
  <c r="H42" i="59"/>
  <c r="P9" i="60"/>
  <c r="P32" i="64"/>
  <c r="P9" i="64"/>
  <c r="G42" i="74"/>
  <c r="B24" i="56"/>
  <c r="L34" i="37"/>
  <c r="P18" i="59"/>
  <c r="L20" i="37"/>
  <c r="P21" i="73"/>
  <c r="K11" i="75"/>
  <c r="P37" i="77"/>
  <c r="P21" i="85"/>
  <c r="P23" i="57"/>
  <c r="P8" i="57"/>
  <c r="P35" i="63"/>
  <c r="S47" i="63" s="1"/>
  <c r="P8" i="49"/>
  <c r="P23" i="45"/>
  <c r="P8" i="45"/>
  <c r="P8" i="44"/>
  <c r="P19" i="2"/>
  <c r="P21" i="72"/>
  <c r="P38" i="52"/>
  <c r="B42" i="49"/>
  <c r="P9" i="57"/>
  <c r="P8" i="66"/>
  <c r="B24" i="62"/>
  <c r="B24" i="72"/>
  <c r="B42" i="67"/>
  <c r="P35" i="44"/>
  <c r="S47" i="44" s="1"/>
  <c r="P35" i="84"/>
  <c r="B42" i="68"/>
  <c r="B42" i="70"/>
  <c r="P36" i="71"/>
  <c r="S43" i="71" s="1"/>
  <c r="B42" i="76"/>
  <c r="P32" i="83"/>
  <c r="S45" i="83" s="1"/>
  <c r="B42" i="55"/>
  <c r="P34" i="59"/>
  <c r="S44" i="59" s="1"/>
  <c r="B42" i="63"/>
  <c r="P35" i="47"/>
  <c r="S47" i="47" s="1"/>
  <c r="B42" i="53"/>
  <c r="P34" i="41"/>
  <c r="P33" i="74"/>
  <c r="S46" i="74" s="1"/>
  <c r="L42" i="47"/>
  <c r="L42" i="53"/>
  <c r="L42" i="42"/>
  <c r="K42" i="58"/>
  <c r="K42" i="62"/>
  <c r="D7" i="37"/>
  <c r="C42" i="74"/>
  <c r="P32" i="75"/>
  <c r="S45" i="75" s="1"/>
  <c r="C42" i="78"/>
  <c r="C42" i="82"/>
  <c r="C42" i="42"/>
  <c r="C42" i="2"/>
  <c r="F42" i="65"/>
  <c r="F42" i="73"/>
  <c r="F42" i="81"/>
  <c r="F42" i="56"/>
  <c r="P36" i="87"/>
  <c r="P34" i="86"/>
  <c r="S44" i="86" s="1"/>
  <c r="P38" i="85"/>
  <c r="P34" i="58"/>
  <c r="S44" i="58" s="1"/>
  <c r="P23" i="73"/>
  <c r="K11" i="69"/>
  <c r="K42" i="80"/>
  <c r="K42" i="84"/>
  <c r="J11" i="60"/>
  <c r="J11" i="63"/>
  <c r="D42" i="56"/>
  <c r="D42" i="59"/>
  <c r="D42" i="64"/>
  <c r="D40" i="45"/>
  <c r="D11" i="45"/>
  <c r="D42" i="52"/>
  <c r="D11" i="44"/>
  <c r="D42" i="42"/>
  <c r="P34" i="49"/>
  <c r="S44" i="49" s="1"/>
  <c r="P20" i="48"/>
  <c r="P32" i="46"/>
  <c r="S45" i="46" s="1"/>
  <c r="H40" i="45"/>
  <c r="P18" i="45"/>
  <c r="P36" i="54"/>
  <c r="S43" i="54" s="1"/>
  <c r="P20" i="54"/>
  <c r="P20" i="3"/>
  <c r="P34" i="65"/>
  <c r="S44" i="65" s="1"/>
  <c r="P18" i="65"/>
  <c r="P20" i="66"/>
  <c r="P7" i="67"/>
  <c r="P9" i="68"/>
  <c r="P34" i="69"/>
  <c r="S44" i="69" s="1"/>
  <c r="P20" i="70"/>
  <c r="P7" i="71"/>
  <c r="P9" i="72"/>
  <c r="P7" i="75"/>
  <c r="P9" i="76"/>
  <c r="P36" i="78"/>
  <c r="S43" i="78" s="1"/>
  <c r="P20" i="82"/>
  <c r="P7" i="83"/>
  <c r="G9" i="37"/>
  <c r="P18" i="85"/>
  <c r="P36" i="86"/>
  <c r="S43" i="86" s="1"/>
  <c r="P9" i="55"/>
  <c r="P22" i="58"/>
  <c r="P7" i="58"/>
  <c r="G32" i="37"/>
  <c r="P9" i="59"/>
  <c r="P7" i="62"/>
  <c r="P34" i="64"/>
  <c r="P22" i="48"/>
  <c r="P9" i="47"/>
  <c r="P36" i="45"/>
  <c r="S43" i="45" s="1"/>
  <c r="P22" i="54"/>
  <c r="P36" i="44"/>
  <c r="S43" i="44" s="1"/>
  <c r="P36" i="51"/>
  <c r="S43" i="51" s="1"/>
  <c r="G37" i="37"/>
  <c r="P10" i="50"/>
  <c r="P21" i="66"/>
  <c r="E42" i="71"/>
  <c r="P10" i="72"/>
  <c r="P21" i="74"/>
  <c r="P23" i="75"/>
  <c r="E42" i="79"/>
  <c r="P23" i="79"/>
  <c r="E11" i="80"/>
  <c r="P21" i="82"/>
  <c r="E42" i="83"/>
  <c r="P10" i="84"/>
  <c r="P35" i="85"/>
  <c r="P39" i="87"/>
  <c r="P10" i="55"/>
  <c r="P21" i="57"/>
  <c r="P35" i="60"/>
  <c r="S47" i="60" s="1"/>
  <c r="E42" i="48"/>
  <c r="E40" i="53"/>
  <c r="E42" i="43"/>
  <c r="P18" i="2"/>
  <c r="P36" i="50"/>
  <c r="D42" i="65"/>
  <c r="P22" i="65"/>
  <c r="P18" i="67"/>
  <c r="P36" i="68"/>
  <c r="S43" i="68" s="1"/>
  <c r="D42" i="69"/>
  <c r="P22" i="69"/>
  <c r="P7" i="69"/>
  <c r="D42" i="73"/>
  <c r="P22" i="73"/>
  <c r="P7" i="73"/>
  <c r="D42" i="77"/>
  <c r="P22" i="77"/>
  <c r="P7" i="77"/>
  <c r="D42" i="81"/>
  <c r="P22" i="81"/>
  <c r="P7" i="81"/>
  <c r="J11" i="48"/>
  <c r="P18" i="47"/>
  <c r="P9" i="51"/>
  <c r="I42" i="48"/>
  <c r="L42" i="75"/>
  <c r="L42" i="83"/>
  <c r="L42" i="87"/>
  <c r="G42" i="47"/>
  <c r="C42" i="56"/>
  <c r="F42" i="79"/>
  <c r="F42" i="3"/>
  <c r="B42" i="79"/>
  <c r="P37" i="79"/>
  <c r="P39" i="85"/>
  <c r="B42" i="85"/>
  <c r="P36" i="48"/>
  <c r="S43" i="48" s="1"/>
  <c r="L24" i="57"/>
  <c r="P22" i="2"/>
  <c r="P34" i="56"/>
  <c r="S44" i="56" s="1"/>
  <c r="P34" i="45"/>
  <c r="S44" i="45" s="1"/>
  <c r="P39" i="44"/>
  <c r="F42" i="44"/>
  <c r="P36" i="62"/>
  <c r="S43" i="62" s="1"/>
  <c r="P22" i="67"/>
  <c r="P18" i="69"/>
  <c r="P22" i="71"/>
  <c r="P18" i="73"/>
  <c r="P22" i="83"/>
  <c r="G36" i="37"/>
  <c r="H20" i="37"/>
  <c r="P21" i="84"/>
  <c r="P21" i="55"/>
  <c r="P21" i="59"/>
  <c r="P39" i="60"/>
  <c r="D42" i="60"/>
  <c r="D19" i="37"/>
  <c r="D42" i="53"/>
  <c r="D21" i="37"/>
  <c r="D23" i="37"/>
  <c r="D8" i="37"/>
  <c r="H21" i="37"/>
  <c r="P10" i="77"/>
  <c r="P22" i="63"/>
  <c r="P7" i="63"/>
  <c r="P22" i="47"/>
  <c r="P7" i="47"/>
  <c r="P7" i="53"/>
  <c r="H32" i="37"/>
  <c r="H9" i="37"/>
  <c r="H36" i="37"/>
  <c r="H22" i="37"/>
  <c r="G38" i="37"/>
  <c r="G8" i="37"/>
  <c r="P8" i="2"/>
  <c r="P35" i="77"/>
  <c r="S47" i="77" s="1"/>
  <c r="P23" i="58"/>
  <c r="P21" i="61"/>
  <c r="P39" i="62"/>
  <c r="E42" i="62"/>
  <c r="P23" i="62"/>
  <c r="P8" i="62"/>
  <c r="P10" i="63"/>
  <c r="E19" i="37"/>
  <c r="E21" i="37"/>
  <c r="E39" i="37"/>
  <c r="E23" i="37"/>
  <c r="P21" i="44"/>
  <c r="E9" i="37"/>
  <c r="P9" i="3"/>
  <c r="E40" i="2"/>
  <c r="E34" i="37"/>
  <c r="P34" i="79"/>
  <c r="S44" i="79" s="1"/>
  <c r="H23" i="37"/>
  <c r="G22" i="37"/>
  <c r="L40" i="67"/>
  <c r="P32" i="58"/>
  <c r="S45" i="58" s="1"/>
  <c r="L32" i="37"/>
  <c r="L9" i="37"/>
  <c r="P9" i="58"/>
  <c r="L21" i="37"/>
  <c r="P39" i="70"/>
  <c r="K42" i="70"/>
  <c r="K11" i="74"/>
  <c r="P8" i="74"/>
  <c r="P37" i="85"/>
  <c r="K42" i="85"/>
  <c r="K42" i="60"/>
  <c r="P37" i="60"/>
  <c r="P39" i="61"/>
  <c r="K42" i="61"/>
  <c r="P21" i="69"/>
  <c r="P8" i="70"/>
  <c r="P8" i="78"/>
  <c r="P8" i="61"/>
  <c r="D11" i="82"/>
  <c r="C5" i="37"/>
  <c r="B24" i="55"/>
  <c r="B24" i="63"/>
  <c r="B20" i="37"/>
  <c r="B24" i="2"/>
  <c r="B23" i="37"/>
  <c r="D40" i="2"/>
  <c r="P39" i="75"/>
  <c r="B42" i="77"/>
  <c r="B42" i="87"/>
  <c r="P36" i="49"/>
  <c r="S43" i="49" s="1"/>
  <c r="H11" i="61"/>
  <c r="P18" i="48"/>
  <c r="P20" i="47"/>
  <c r="F24" i="83"/>
  <c r="F40" i="62"/>
  <c r="J24" i="80"/>
  <c r="P22" i="45"/>
  <c r="H11" i="81"/>
  <c r="H11" i="51"/>
  <c r="G42" i="2"/>
  <c r="E42" i="50"/>
  <c r="E42" i="67"/>
  <c r="D24" i="56"/>
  <c r="D11" i="61"/>
  <c r="C42" i="87"/>
  <c r="P9" i="54"/>
  <c r="I11" i="52"/>
  <c r="F40" i="74"/>
  <c r="F40" i="82"/>
  <c r="F40" i="41"/>
  <c r="K24" i="52"/>
  <c r="P20" i="85"/>
  <c r="I24" i="57"/>
  <c r="P21" i="70"/>
  <c r="L11" i="46"/>
  <c r="L11" i="52"/>
  <c r="P23" i="55"/>
  <c r="P23" i="63"/>
  <c r="H42" i="65"/>
  <c r="H11" i="66"/>
  <c r="H40" i="79"/>
  <c r="G42" i="69"/>
  <c r="G42" i="73"/>
  <c r="G42" i="77"/>
  <c r="G42" i="81"/>
  <c r="P20" i="84"/>
  <c r="P38" i="56"/>
  <c r="E24" i="67"/>
  <c r="E11" i="82"/>
  <c r="D42" i="67"/>
  <c r="D42" i="79"/>
  <c r="D11" i="80"/>
  <c r="D11" i="55"/>
  <c r="D40" i="63"/>
  <c r="P10" i="86"/>
  <c r="P39" i="42"/>
  <c r="P38" i="83"/>
  <c r="I42" i="43"/>
  <c r="I42" i="66"/>
  <c r="P37" i="74"/>
  <c r="I42" i="49"/>
  <c r="I40" i="65"/>
  <c r="I40" i="73"/>
  <c r="I40" i="81"/>
  <c r="I40" i="56"/>
  <c r="P34" i="80"/>
  <c r="S44" i="80" s="1"/>
  <c r="I40" i="71"/>
  <c r="I40" i="61"/>
  <c r="P18" i="50"/>
  <c r="P18" i="80"/>
  <c r="F40" i="3"/>
  <c r="P37" i="73"/>
  <c r="P36" i="83"/>
  <c r="S43" i="83" s="1"/>
  <c r="P22" i="84"/>
  <c r="P39" i="71"/>
  <c r="F42" i="69"/>
  <c r="F42" i="60"/>
  <c r="F40" i="73"/>
  <c r="P23" i="80"/>
  <c r="P20" i="86"/>
  <c r="P20" i="57"/>
  <c r="P20" i="45"/>
  <c r="P35" i="75"/>
  <c r="S47" i="75" s="1"/>
  <c r="P35" i="49"/>
  <c r="S47" i="49" s="1"/>
  <c r="P33" i="81"/>
  <c r="S46" i="81" s="1"/>
  <c r="P19" i="55"/>
  <c r="L42" i="66"/>
  <c r="L11" i="67"/>
  <c r="L42" i="74"/>
  <c r="P35" i="76"/>
  <c r="S47" i="76" s="1"/>
  <c r="L42" i="78"/>
  <c r="L42" i="82"/>
  <c r="L42" i="85"/>
  <c r="L42" i="57"/>
  <c r="P21" i="64"/>
  <c r="J11" i="78"/>
  <c r="H42" i="57"/>
  <c r="G24" i="49"/>
  <c r="E11" i="45"/>
  <c r="E11" i="51"/>
  <c r="I11" i="70"/>
  <c r="I11" i="45"/>
  <c r="J11" i="41"/>
  <c r="H42" i="79"/>
  <c r="G11" i="76"/>
  <c r="G24" i="82"/>
  <c r="G11" i="84"/>
  <c r="E42" i="44"/>
  <c r="C42" i="66"/>
  <c r="I24" i="56"/>
  <c r="H39" i="37"/>
  <c r="H8" i="37"/>
  <c r="P23" i="59"/>
  <c r="P8" i="59"/>
  <c r="P19" i="59"/>
  <c r="P23" i="61"/>
  <c r="P39" i="58"/>
  <c r="E24" i="78"/>
  <c r="P38" i="86"/>
  <c r="P23" i="49"/>
  <c r="P34" i="60"/>
  <c r="S44" i="60" s="1"/>
  <c r="P20" i="59"/>
  <c r="P38" i="60"/>
  <c r="P18" i="81"/>
  <c r="P39" i="76"/>
  <c r="P39" i="84"/>
  <c r="P39" i="59"/>
  <c r="P39" i="47"/>
  <c r="P38" i="75"/>
  <c r="P37" i="82"/>
  <c r="P34" i="72"/>
  <c r="S44" i="72" s="1"/>
  <c r="P34" i="55"/>
  <c r="S44" i="55" s="1"/>
  <c r="P34" i="63"/>
  <c r="S44" i="63" s="1"/>
  <c r="P34" i="53"/>
  <c r="P20" i="67"/>
  <c r="H10" i="37"/>
  <c r="G24" i="68"/>
  <c r="P39" i="57"/>
  <c r="P23" i="76"/>
  <c r="P21" i="81"/>
  <c r="P20" i="44"/>
  <c r="E42" i="54"/>
  <c r="P19" i="84"/>
  <c r="K11" i="65"/>
  <c r="F11" i="80"/>
  <c r="E37" i="37"/>
  <c r="P35" i="82"/>
  <c r="S47" i="82" s="1"/>
  <c r="K24" i="87"/>
  <c r="D11" i="42"/>
  <c r="F40" i="45"/>
  <c r="F40" i="51"/>
  <c r="K42" i="68"/>
  <c r="J11" i="66"/>
  <c r="J7" i="37"/>
  <c r="J10" i="37"/>
  <c r="H11" i="47"/>
  <c r="E24" i="75"/>
  <c r="E11" i="76"/>
  <c r="E24" i="51"/>
  <c r="D11" i="49"/>
  <c r="P35" i="68"/>
  <c r="S47" i="68" s="1"/>
  <c r="P37" i="69"/>
  <c r="P32" i="70"/>
  <c r="S45" i="70" s="1"/>
  <c r="P34" i="71"/>
  <c r="S44" i="71" s="1"/>
  <c r="P36" i="72"/>
  <c r="S43" i="72" s="1"/>
  <c r="C11" i="74"/>
  <c r="P36" i="56"/>
  <c r="S43" i="56" s="1"/>
  <c r="C42" i="57"/>
  <c r="C42" i="48"/>
  <c r="P22" i="68"/>
  <c r="P20" i="69"/>
  <c r="P18" i="70"/>
  <c r="P20" i="73"/>
  <c r="P22" i="76"/>
  <c r="P23" i="53"/>
  <c r="P21" i="52"/>
  <c r="F24" i="42"/>
  <c r="P39" i="3"/>
  <c r="F40" i="69"/>
  <c r="F40" i="85"/>
  <c r="F40" i="60"/>
  <c r="F40" i="54"/>
  <c r="L42" i="79"/>
  <c r="P8" i="79"/>
  <c r="P10" i="80"/>
  <c r="P35" i="81"/>
  <c r="S47" i="81" s="1"/>
  <c r="L42" i="49"/>
  <c r="P21" i="49"/>
  <c r="L42" i="48"/>
  <c r="P8" i="48"/>
  <c r="P10" i="47"/>
  <c r="L42" i="45"/>
  <c r="L42" i="54"/>
  <c r="L11" i="54"/>
  <c r="L42" i="44"/>
  <c r="L42" i="43"/>
  <c r="P23" i="43"/>
  <c r="L11" i="43"/>
  <c r="P10" i="42"/>
  <c r="L42" i="51"/>
  <c r="P23" i="3"/>
  <c r="P8" i="3"/>
  <c r="P19" i="50"/>
  <c r="K24" i="65"/>
  <c r="P7" i="65"/>
  <c r="P9" i="66"/>
  <c r="P20" i="80"/>
  <c r="K42" i="81"/>
  <c r="K24" i="62"/>
  <c r="K37" i="37"/>
  <c r="K42" i="52"/>
  <c r="P34" i="44"/>
  <c r="S44" i="44" s="1"/>
  <c r="P18" i="44"/>
  <c r="P20" i="43"/>
  <c r="K42" i="42"/>
  <c r="P32" i="41"/>
  <c r="P34" i="51"/>
  <c r="S44" i="51" s="1"/>
  <c r="P18" i="51"/>
  <c r="P7" i="87"/>
  <c r="P22" i="42"/>
  <c r="J24" i="51"/>
  <c r="H42" i="55"/>
  <c r="G24" i="53"/>
  <c r="E11" i="53"/>
  <c r="F11" i="84"/>
  <c r="F11" i="55"/>
  <c r="F11" i="57"/>
  <c r="F11" i="47"/>
  <c r="F40" i="70"/>
  <c r="F40" i="77"/>
  <c r="F40" i="86"/>
  <c r="F40" i="61"/>
  <c r="P20" i="74"/>
  <c r="P18" i="77"/>
  <c r="K40" i="67"/>
  <c r="K24" i="3"/>
  <c r="I11" i="51"/>
  <c r="C11" i="79"/>
  <c r="F40" i="71"/>
  <c r="F40" i="78"/>
  <c r="F40" i="87"/>
  <c r="P36" i="61"/>
  <c r="P32" i="52"/>
  <c r="S45" i="52" s="1"/>
  <c r="P37" i="41"/>
  <c r="P23" i="71"/>
  <c r="L11" i="65"/>
  <c r="J11" i="58"/>
  <c r="E11" i="60"/>
  <c r="D11" i="51"/>
  <c r="P39" i="50"/>
  <c r="P39" i="72"/>
  <c r="P39" i="80"/>
  <c r="P39" i="63"/>
  <c r="P39" i="53"/>
  <c r="P39" i="2"/>
  <c r="I42" i="70"/>
  <c r="I42" i="45"/>
  <c r="I42" i="51"/>
  <c r="I40" i="69"/>
  <c r="I40" i="85"/>
  <c r="P34" i="68"/>
  <c r="S44" i="68" s="1"/>
  <c r="P34" i="84"/>
  <c r="P34" i="47"/>
  <c r="S44" i="47" s="1"/>
  <c r="I40" i="67"/>
  <c r="I40" i="58"/>
  <c r="I40" i="43"/>
  <c r="P32" i="74"/>
  <c r="S45" i="74" s="1"/>
  <c r="I40" i="57"/>
  <c r="I40" i="49"/>
  <c r="P22" i="50"/>
  <c r="P20" i="65"/>
  <c r="P9" i="53"/>
  <c r="P9" i="44"/>
  <c r="P9" i="42"/>
  <c r="B24" i="60"/>
  <c r="B46" i="60" s="1"/>
  <c r="F40" i="79"/>
  <c r="L11" i="81"/>
  <c r="J11" i="67"/>
  <c r="H24" i="50"/>
  <c r="H11" i="49"/>
  <c r="E11" i="75"/>
  <c r="P36" i="70"/>
  <c r="S43" i="70" s="1"/>
  <c r="P38" i="71"/>
  <c r="P34" i="73"/>
  <c r="S44" i="73" s="1"/>
  <c r="P39" i="55"/>
  <c r="P18" i="68"/>
  <c r="P22" i="70"/>
  <c r="P20" i="71"/>
  <c r="P20" i="75"/>
  <c r="P22" i="78"/>
  <c r="P20" i="79"/>
  <c r="P23" i="44"/>
  <c r="F24" i="43"/>
  <c r="P19" i="42"/>
  <c r="P23" i="51"/>
  <c r="F11" i="3"/>
  <c r="I11" i="86"/>
  <c r="I11" i="57"/>
  <c r="I11" i="59"/>
  <c r="I11" i="49"/>
  <c r="C11" i="77"/>
  <c r="F40" i="65"/>
  <c r="F40" i="56"/>
  <c r="F40" i="43"/>
  <c r="P35" i="79"/>
  <c r="S47" i="79" s="1"/>
  <c r="P19" i="79"/>
  <c r="P21" i="80"/>
  <c r="L42" i="64"/>
  <c r="P10" i="49"/>
  <c r="P21" i="47"/>
  <c r="P23" i="46"/>
  <c r="P10" i="45"/>
  <c r="P35" i="54"/>
  <c r="S47" i="54" s="1"/>
  <c r="L42" i="52"/>
  <c r="P23" i="52"/>
  <c r="P10" i="44"/>
  <c r="P35" i="43"/>
  <c r="L42" i="41"/>
  <c r="P10" i="51"/>
  <c r="P19" i="3"/>
  <c r="P21" i="2"/>
  <c r="K42" i="50"/>
  <c r="P23" i="50"/>
  <c r="P22" i="79"/>
  <c r="P7" i="79"/>
  <c r="P34" i="81"/>
  <c r="S44" i="81" s="1"/>
  <c r="K24" i="81"/>
  <c r="K8" i="37"/>
  <c r="K33" i="37"/>
  <c r="K10" i="37"/>
  <c r="P20" i="52"/>
  <c r="P22" i="44"/>
  <c r="P7" i="44"/>
  <c r="P32" i="43"/>
  <c r="P20" i="41"/>
  <c r="P22" i="51"/>
  <c r="P23" i="86"/>
  <c r="P8" i="86"/>
  <c r="J11" i="43"/>
  <c r="P7" i="41"/>
  <c r="H11" i="79"/>
  <c r="H11" i="57"/>
  <c r="H11" i="45"/>
  <c r="E24" i="80"/>
  <c r="P39" i="45"/>
  <c r="D42" i="74"/>
  <c r="D11" i="53"/>
  <c r="F11" i="56"/>
  <c r="F11" i="60"/>
  <c r="F40" i="66"/>
  <c r="F40" i="81"/>
  <c r="F40" i="57"/>
  <c r="F40" i="48"/>
  <c r="L11" i="74"/>
  <c r="P34" i="75"/>
  <c r="S44" i="75" s="1"/>
  <c r="L42" i="77"/>
  <c r="P19" i="74"/>
  <c r="K11" i="76"/>
  <c r="J11" i="81"/>
  <c r="J11" i="64"/>
  <c r="H11" i="72"/>
  <c r="H40" i="77"/>
  <c r="H11" i="83"/>
  <c r="H11" i="43"/>
  <c r="G24" i="76"/>
  <c r="G11" i="77"/>
  <c r="G11" i="82"/>
  <c r="G11" i="85"/>
  <c r="E24" i="73"/>
  <c r="D11" i="86"/>
  <c r="D11" i="2"/>
  <c r="P39" i="81"/>
  <c r="L42" i="81"/>
  <c r="L11" i="41"/>
  <c r="P8" i="41"/>
  <c r="L42" i="3"/>
  <c r="L39" i="37"/>
  <c r="L33" i="37"/>
  <c r="K40" i="65"/>
  <c r="K24" i="79"/>
  <c r="P18" i="79"/>
  <c r="P38" i="44"/>
  <c r="K42" i="44"/>
  <c r="K32" i="37"/>
  <c r="P34" i="50"/>
  <c r="H34" i="37"/>
  <c r="C42" i="49"/>
  <c r="P37" i="49"/>
  <c r="P35" i="48"/>
  <c r="S47" i="48" s="1"/>
  <c r="F24" i="53"/>
  <c r="P19" i="53"/>
  <c r="P20" i="2"/>
  <c r="I42" i="79"/>
  <c r="P38" i="79"/>
  <c r="P38" i="58"/>
  <c r="I42" i="58"/>
  <c r="I42" i="61"/>
  <c r="P36" i="60"/>
  <c r="S43" i="60" s="1"/>
  <c r="I40" i="60"/>
  <c r="I40" i="52"/>
  <c r="P36" i="52"/>
  <c r="S43" i="52" s="1"/>
  <c r="P34" i="42"/>
  <c r="S44" i="42" s="1"/>
  <c r="I40" i="75"/>
  <c r="I40" i="87"/>
  <c r="I40" i="48"/>
  <c r="I40" i="66"/>
  <c r="I40" i="82"/>
  <c r="I40" i="44"/>
  <c r="P9" i="43"/>
  <c r="I42" i="78"/>
  <c r="P32" i="61"/>
  <c r="P8" i="46"/>
  <c r="P23" i="42"/>
  <c r="P38" i="43"/>
  <c r="P39" i="86"/>
  <c r="P10" i="3"/>
  <c r="K34" i="37"/>
  <c r="P38" i="54"/>
  <c r="P8" i="52"/>
  <c r="P21" i="43"/>
  <c r="P37" i="45"/>
  <c r="I42" i="44"/>
  <c r="I42" i="62"/>
  <c r="P37" i="67"/>
  <c r="P9" i="52"/>
  <c r="P38" i="57"/>
  <c r="I42" i="75"/>
  <c r="L35" i="37"/>
  <c r="P37" i="65"/>
  <c r="K42" i="65"/>
  <c r="P8" i="54"/>
  <c r="K35" i="37"/>
  <c r="P39" i="68"/>
  <c r="C42" i="68"/>
  <c r="C40" i="86"/>
  <c r="C46" i="86" s="1"/>
  <c r="C47" i="86" s="1"/>
  <c r="P35" i="86"/>
  <c r="S47" i="86" s="1"/>
  <c r="P34" i="57"/>
  <c r="S44" i="57" s="1"/>
  <c r="P39" i="64"/>
  <c r="F24" i="2"/>
  <c r="P38" i="3"/>
  <c r="I42" i="3"/>
  <c r="I42" i="86"/>
  <c r="P37" i="86"/>
  <c r="I40" i="79"/>
  <c r="P32" i="44"/>
  <c r="S45" i="44" s="1"/>
  <c r="I42" i="83"/>
  <c r="P39" i="79"/>
  <c r="P37" i="51"/>
  <c r="P21" i="65"/>
  <c r="P39" i="66"/>
  <c r="I42" i="74"/>
  <c r="L42" i="2"/>
  <c r="L37" i="37"/>
  <c r="L10" i="37"/>
  <c r="K11" i="50"/>
  <c r="P8" i="50"/>
  <c r="P23" i="54"/>
  <c r="K19" i="37"/>
  <c r="P21" i="53"/>
  <c r="K21" i="37"/>
  <c r="K9" i="37"/>
  <c r="K42" i="51"/>
  <c r="K38" i="37"/>
  <c r="K7" i="37"/>
  <c r="K36" i="37"/>
  <c r="P36" i="3"/>
  <c r="S43" i="3" s="1"/>
  <c r="J19" i="37"/>
  <c r="P19" i="86"/>
  <c r="J24" i="42"/>
  <c r="J11" i="51"/>
  <c r="J21" i="37"/>
  <c r="P35" i="64"/>
  <c r="F24" i="68"/>
  <c r="F24" i="3"/>
  <c r="P21" i="3"/>
  <c r="F11" i="2"/>
  <c r="P10" i="2"/>
  <c r="I42" i="67"/>
  <c r="P38" i="67"/>
  <c r="I42" i="87"/>
  <c r="P38" i="87"/>
  <c r="I42" i="57"/>
  <c r="P37" i="57"/>
  <c r="I40" i="64"/>
  <c r="P36" i="64"/>
  <c r="P36" i="41"/>
  <c r="I40" i="41"/>
  <c r="I40" i="83"/>
  <c r="I40" i="54"/>
  <c r="I40" i="70"/>
  <c r="I40" i="78"/>
  <c r="P32" i="78"/>
  <c r="S45" i="78" s="1"/>
  <c r="P32" i="86"/>
  <c r="S45" i="86" s="1"/>
  <c r="I40" i="86"/>
  <c r="I40" i="45"/>
  <c r="P32" i="45"/>
  <c r="S45" i="45" s="1"/>
  <c r="I40" i="51"/>
  <c r="P9" i="41"/>
  <c r="J23" i="37"/>
  <c r="P39" i="52"/>
  <c r="P39" i="54"/>
  <c r="P38" i="48"/>
  <c r="K20" i="37"/>
  <c r="L42" i="46"/>
  <c r="I42" i="82"/>
  <c r="K23" i="37"/>
  <c r="C42" i="69"/>
  <c r="P39" i="48"/>
  <c r="C42" i="55"/>
  <c r="P38" i="51"/>
  <c r="K39" i="37"/>
  <c r="P10" i="53"/>
  <c r="P7" i="51"/>
  <c r="C42" i="71"/>
  <c r="P39" i="43"/>
  <c r="P37" i="70"/>
  <c r="C8" i="37"/>
  <c r="P35" i="45"/>
  <c r="S47" i="45" s="1"/>
  <c r="P38" i="81"/>
  <c r="P34" i="2"/>
  <c r="L40" i="71"/>
  <c r="L40" i="62"/>
  <c r="K24" i="64"/>
  <c r="K24" i="48"/>
  <c r="K24" i="46"/>
  <c r="K24" i="54"/>
  <c r="J24" i="82"/>
  <c r="J24" i="86"/>
  <c r="J24" i="49"/>
  <c r="H40" i="56"/>
  <c r="H40" i="49"/>
  <c r="G24" i="57"/>
  <c r="G24" i="59"/>
  <c r="G24" i="61"/>
  <c r="E24" i="65"/>
  <c r="E24" i="55"/>
  <c r="E35" i="37"/>
  <c r="D24" i="72"/>
  <c r="D24" i="74"/>
  <c r="D24" i="76"/>
  <c r="P20" i="77"/>
  <c r="D24" i="87"/>
  <c r="D40" i="49"/>
  <c r="P23" i="81"/>
  <c r="P23" i="64"/>
  <c r="L40" i="79"/>
  <c r="L40" i="64"/>
  <c r="J24" i="72"/>
  <c r="J24" i="76"/>
  <c r="H40" i="65"/>
  <c r="H40" i="67"/>
  <c r="H40" i="73"/>
  <c r="P33" i="45"/>
  <c r="S46" i="45" s="1"/>
  <c r="L24" i="84"/>
  <c r="L24" i="86"/>
  <c r="L24" i="55"/>
  <c r="K24" i="73"/>
  <c r="J24" i="78"/>
  <c r="J24" i="55"/>
  <c r="E42" i="3"/>
  <c r="B24" i="65"/>
  <c r="P33" i="79"/>
  <c r="S46" i="79" s="1"/>
  <c r="B40" i="86"/>
  <c r="L11" i="69"/>
  <c r="L11" i="71"/>
  <c r="L11" i="83"/>
  <c r="L11" i="84"/>
  <c r="L11" i="85"/>
  <c r="L11" i="47"/>
  <c r="K24" i="71"/>
  <c r="K24" i="83"/>
  <c r="K24" i="85"/>
  <c r="K11" i="64"/>
  <c r="K11" i="49"/>
  <c r="K11" i="48"/>
  <c r="K11" i="47"/>
  <c r="J11" i="50"/>
  <c r="J11" i="76"/>
  <c r="J24" i="59"/>
  <c r="J11" i="46"/>
  <c r="J11" i="53"/>
  <c r="J11" i="52"/>
  <c r="J24" i="44"/>
  <c r="H40" i="69"/>
  <c r="H40" i="44"/>
  <c r="H40" i="42"/>
  <c r="G24" i="44"/>
  <c r="E24" i="86"/>
  <c r="E40" i="63"/>
  <c r="D40" i="82"/>
  <c r="D24" i="58"/>
  <c r="F24" i="55"/>
  <c r="F24" i="47"/>
  <c r="F11" i="50"/>
  <c r="I24" i="44"/>
  <c r="P37" i="75"/>
  <c r="B42" i="62"/>
  <c r="B42" i="48"/>
  <c r="B42" i="54"/>
  <c r="P21" i="78"/>
  <c r="P21" i="86"/>
  <c r="P21" i="45"/>
  <c r="L40" i="65"/>
  <c r="L11" i="82"/>
  <c r="L24" i="59"/>
  <c r="L11" i="60"/>
  <c r="L40" i="48"/>
  <c r="L40" i="46"/>
  <c r="K40" i="69"/>
  <c r="K24" i="69"/>
  <c r="K11" i="81"/>
  <c r="K11" i="82"/>
  <c r="K11" i="83"/>
  <c r="K11" i="84"/>
  <c r="K24" i="58"/>
  <c r="K24" i="60"/>
  <c r="K24" i="43"/>
  <c r="K24" i="41"/>
  <c r="J11" i="70"/>
  <c r="J11" i="73"/>
  <c r="J24" i="74"/>
  <c r="J24" i="84"/>
  <c r="J11" i="56"/>
  <c r="J24" i="57"/>
  <c r="J24" i="2"/>
  <c r="H11" i="65"/>
  <c r="H24" i="74"/>
  <c r="H24" i="78"/>
  <c r="H40" i="51"/>
  <c r="E40" i="59"/>
  <c r="E40" i="61"/>
  <c r="D24" i="50"/>
  <c r="D24" i="81"/>
  <c r="D24" i="83"/>
  <c r="D11" i="59"/>
  <c r="D40" i="51"/>
  <c r="I40" i="62"/>
  <c r="P33" i="69"/>
  <c r="S46" i="69" s="1"/>
  <c r="P33" i="73"/>
  <c r="S46" i="73" s="1"/>
  <c r="L40" i="69"/>
  <c r="L40" i="75"/>
  <c r="L11" i="77"/>
  <c r="L11" i="57"/>
  <c r="L11" i="58"/>
  <c r="L11" i="59"/>
  <c r="L11" i="61"/>
  <c r="L11" i="62"/>
  <c r="K11" i="67"/>
  <c r="K24" i="75"/>
  <c r="K24" i="77"/>
  <c r="K24" i="56"/>
  <c r="K11" i="56"/>
  <c r="K11" i="57"/>
  <c r="K11" i="58"/>
  <c r="K11" i="59"/>
  <c r="K11" i="52"/>
  <c r="K11" i="44"/>
  <c r="K11" i="43"/>
  <c r="K11" i="42"/>
  <c r="J11" i="68"/>
  <c r="J24" i="70"/>
  <c r="J11" i="71"/>
  <c r="J11" i="84"/>
  <c r="J11" i="87"/>
  <c r="J24" i="47"/>
  <c r="J11" i="2"/>
  <c r="H42" i="50"/>
  <c r="H11" i="50"/>
  <c r="H11" i="67"/>
  <c r="H11" i="75"/>
  <c r="G24" i="50"/>
  <c r="G24" i="74"/>
  <c r="G24" i="63"/>
  <c r="E40" i="42"/>
  <c r="E40" i="51"/>
  <c r="D24" i="70"/>
  <c r="D24" i="78"/>
  <c r="D24" i="85"/>
  <c r="D40" i="55"/>
  <c r="D40" i="61"/>
  <c r="D11" i="63"/>
  <c r="C40" i="74"/>
  <c r="C46" i="74" s="1"/>
  <c r="C47" i="74" s="1"/>
  <c r="C40" i="47"/>
  <c r="C46" i="47" s="1"/>
  <c r="C47" i="47" s="1"/>
  <c r="F24" i="80"/>
  <c r="I24" i="74"/>
  <c r="I24" i="86"/>
  <c r="H11" i="73"/>
  <c r="H11" i="77"/>
  <c r="H11" i="78"/>
  <c r="H40" i="85"/>
  <c r="H24" i="58"/>
  <c r="H11" i="48"/>
  <c r="H40" i="47"/>
  <c r="H11" i="44"/>
  <c r="H11" i="2"/>
  <c r="G11" i="57"/>
  <c r="G11" i="58"/>
  <c r="G11" i="59"/>
  <c r="G11" i="60"/>
  <c r="G11" i="44"/>
  <c r="G11" i="43"/>
  <c r="G11" i="42"/>
  <c r="G11" i="41"/>
  <c r="E11" i="59"/>
  <c r="E11" i="64"/>
  <c r="E11" i="44"/>
  <c r="E11" i="42"/>
  <c r="D24" i="68"/>
  <c r="D11" i="70"/>
  <c r="D11" i="73"/>
  <c r="D11" i="75"/>
  <c r="D11" i="48"/>
  <c r="D40" i="47"/>
  <c r="D11" i="52"/>
  <c r="F11" i="67"/>
  <c r="F11" i="68"/>
  <c r="F11" i="71"/>
  <c r="F11" i="79"/>
  <c r="F11" i="53"/>
  <c r="F11" i="52"/>
  <c r="F11" i="44"/>
  <c r="F11" i="41"/>
  <c r="F11" i="51"/>
  <c r="I24" i="66"/>
  <c r="I24" i="82"/>
  <c r="I24" i="45"/>
  <c r="I24" i="52"/>
  <c r="I24" i="51"/>
  <c r="I11" i="65"/>
  <c r="I11" i="82"/>
  <c r="I11" i="44"/>
  <c r="H11" i="63"/>
  <c r="H11" i="53"/>
  <c r="H11" i="3"/>
  <c r="H40" i="2"/>
  <c r="G24" i="80"/>
  <c r="G24" i="55"/>
  <c r="G24" i="47"/>
  <c r="G24" i="45"/>
  <c r="E24" i="69"/>
  <c r="E24" i="71"/>
  <c r="E11" i="55"/>
  <c r="E11" i="56"/>
  <c r="E40" i="57"/>
  <c r="E24" i="57"/>
  <c r="E11" i="61"/>
  <c r="E11" i="63"/>
  <c r="E11" i="46"/>
  <c r="E40" i="45"/>
  <c r="D11" i="87"/>
  <c r="D11" i="58"/>
  <c r="D11" i="47"/>
  <c r="F24" i="50"/>
  <c r="F24" i="67"/>
  <c r="F24" i="58"/>
  <c r="F24" i="59"/>
  <c r="F24" i="62"/>
  <c r="F24" i="63"/>
  <c r="F24" i="48"/>
  <c r="F11" i="66"/>
  <c r="F11" i="72"/>
  <c r="F11" i="73"/>
  <c r="F11" i="77"/>
  <c r="I24" i="49"/>
  <c r="I11" i="66"/>
  <c r="I11" i="81"/>
  <c r="B24" i="57"/>
  <c r="H11" i="71"/>
  <c r="H40" i="75"/>
  <c r="H40" i="81"/>
  <c r="H11" i="85"/>
  <c r="H11" i="87"/>
  <c r="H11" i="62"/>
  <c r="H11" i="54"/>
  <c r="H40" i="53"/>
  <c r="H11" i="42"/>
  <c r="G11" i="68"/>
  <c r="G11" i="70"/>
  <c r="G11" i="71"/>
  <c r="G24" i="84"/>
  <c r="G24" i="86"/>
  <c r="G11" i="49"/>
  <c r="G11" i="48"/>
  <c r="G11" i="47"/>
  <c r="G11" i="46"/>
  <c r="E11" i="67"/>
  <c r="E11" i="68"/>
  <c r="E11" i="69"/>
  <c r="E11" i="70"/>
  <c r="E24" i="82"/>
  <c r="E24" i="84"/>
  <c r="E11" i="49"/>
  <c r="E11" i="47"/>
  <c r="E11" i="52"/>
  <c r="E40" i="44"/>
  <c r="E24" i="44"/>
  <c r="E24" i="2"/>
  <c r="E11" i="2"/>
  <c r="D11" i="67"/>
  <c r="D11" i="78"/>
  <c r="D24" i="79"/>
  <c r="D11" i="84"/>
  <c r="D11" i="85"/>
  <c r="D11" i="43"/>
  <c r="F24" i="76"/>
  <c r="F24" i="79"/>
  <c r="F11" i="82"/>
  <c r="F11" i="62"/>
  <c r="F11" i="63"/>
  <c r="I24" i="65"/>
  <c r="I24" i="70"/>
  <c r="I24" i="73"/>
  <c r="I24" i="78"/>
  <c r="I24" i="61"/>
  <c r="I11" i="74"/>
  <c r="I11" i="76"/>
  <c r="I11" i="78"/>
  <c r="I11" i="61"/>
  <c r="I11" i="64"/>
  <c r="B42" i="42"/>
  <c r="P36" i="65"/>
  <c r="S43" i="65" s="1"/>
  <c r="P32" i="65"/>
  <c r="S45" i="65" s="1"/>
  <c r="P23" i="66"/>
  <c r="L24" i="67"/>
  <c r="P36" i="69"/>
  <c r="S43" i="69" s="1"/>
  <c r="P32" i="69"/>
  <c r="S45" i="69" s="1"/>
  <c r="P23" i="70"/>
  <c r="L24" i="71"/>
  <c r="L40" i="77"/>
  <c r="L11" i="78"/>
  <c r="L11" i="79"/>
  <c r="M24" i="50"/>
  <c r="M43" i="50" s="1"/>
  <c r="M24" i="72"/>
  <c r="M43" i="72" s="1"/>
  <c r="M24" i="80"/>
  <c r="M43" i="80" s="1"/>
  <c r="M24" i="55"/>
  <c r="M43" i="55" s="1"/>
  <c r="M24" i="63"/>
  <c r="M43" i="63" s="1"/>
  <c r="M24" i="49"/>
  <c r="M43" i="49" s="1"/>
  <c r="S35" i="49" s="1"/>
  <c r="M24" i="53"/>
  <c r="M43" i="53" s="1"/>
  <c r="M24" i="44"/>
  <c r="M43" i="44" s="1"/>
  <c r="S35" i="44" s="1"/>
  <c r="M24" i="2"/>
  <c r="L11" i="50"/>
  <c r="L11" i="68"/>
  <c r="L11" i="75"/>
  <c r="L42" i="76"/>
  <c r="B42" i="83"/>
  <c r="B42" i="45"/>
  <c r="B42" i="44"/>
  <c r="L40" i="73"/>
  <c r="L40" i="81"/>
  <c r="B24" i="68"/>
  <c r="B24" i="84"/>
  <c r="B24" i="46"/>
  <c r="B24" i="45"/>
  <c r="B42" i="69"/>
  <c r="L11" i="66"/>
  <c r="L11" i="70"/>
  <c r="L42" i="80"/>
  <c r="P36" i="73"/>
  <c r="S43" i="73" s="1"/>
  <c r="P32" i="73"/>
  <c r="S45" i="73" s="1"/>
  <c r="P23" i="74"/>
  <c r="L24" i="75"/>
  <c r="P36" i="77"/>
  <c r="S43" i="77" s="1"/>
  <c r="P32" i="77"/>
  <c r="S45" i="77" s="1"/>
  <c r="P23" i="78"/>
  <c r="L24" i="79"/>
  <c r="P32" i="81"/>
  <c r="S45" i="81" s="1"/>
  <c r="P23" i="82"/>
  <c r="L40" i="84"/>
  <c r="L11" i="86"/>
  <c r="L40" i="59"/>
  <c r="L24" i="61"/>
  <c r="L22" i="37"/>
  <c r="L11" i="63"/>
  <c r="L11" i="64"/>
  <c r="L24" i="45"/>
  <c r="L40" i="54"/>
  <c r="L24" i="53"/>
  <c r="L40" i="52"/>
  <c r="L24" i="44"/>
  <c r="L11" i="44"/>
  <c r="L40" i="43"/>
  <c r="L24" i="42"/>
  <c r="L40" i="41"/>
  <c r="L24" i="51"/>
  <c r="L40" i="3"/>
  <c r="L24" i="2"/>
  <c r="K11" i="66"/>
  <c r="K11" i="70"/>
  <c r="K11" i="77"/>
  <c r="K11" i="78"/>
  <c r="K11" i="85"/>
  <c r="K11" i="86"/>
  <c r="K11" i="60"/>
  <c r="K11" i="61"/>
  <c r="K11" i="46"/>
  <c r="K11" i="45"/>
  <c r="K11" i="41"/>
  <c r="K11" i="51"/>
  <c r="J11" i="65"/>
  <c r="J24" i="66"/>
  <c r="J11" i="74"/>
  <c r="J11" i="77"/>
  <c r="J11" i="82"/>
  <c r="J11" i="85"/>
  <c r="J11" i="62"/>
  <c r="J11" i="54"/>
  <c r="H11" i="70"/>
  <c r="H11" i="76"/>
  <c r="H11" i="58"/>
  <c r="H11" i="60"/>
  <c r="H11" i="64"/>
  <c r="H11" i="46"/>
  <c r="H11" i="52"/>
  <c r="H11" i="41"/>
  <c r="G11" i="50"/>
  <c r="G11" i="65"/>
  <c r="G11" i="72"/>
  <c r="G11" i="73"/>
  <c r="L11" i="72"/>
  <c r="L11" i="76"/>
  <c r="L11" i="80"/>
  <c r="L40" i="86"/>
  <c r="L11" i="55"/>
  <c r="L11" i="56"/>
  <c r="L24" i="63"/>
  <c r="L11" i="49"/>
  <c r="L11" i="48"/>
  <c r="K24" i="67"/>
  <c r="K11" i="71"/>
  <c r="K11" i="72"/>
  <c r="K11" i="79"/>
  <c r="K11" i="80"/>
  <c r="P22" i="86"/>
  <c r="K11" i="87"/>
  <c r="K11" i="55"/>
  <c r="P22" i="61"/>
  <c r="K11" i="62"/>
  <c r="K11" i="63"/>
  <c r="K11" i="54"/>
  <c r="K11" i="53"/>
  <c r="K11" i="3"/>
  <c r="K11" i="2"/>
  <c r="J11" i="72"/>
  <c r="J11" i="75"/>
  <c r="J11" i="80"/>
  <c r="J11" i="55"/>
  <c r="J11" i="57"/>
  <c r="J24" i="61"/>
  <c r="J24" i="45"/>
  <c r="J11" i="44"/>
  <c r="J11" i="3"/>
  <c r="H11" i="68"/>
  <c r="H11" i="74"/>
  <c r="H11" i="80"/>
  <c r="H11" i="84"/>
  <c r="H11" i="55"/>
  <c r="H24" i="49"/>
  <c r="G11" i="66"/>
  <c r="G11" i="67"/>
  <c r="G11" i="74"/>
  <c r="G11" i="75"/>
  <c r="G24" i="78"/>
  <c r="L40" i="55"/>
  <c r="L24" i="49"/>
  <c r="K11" i="68"/>
  <c r="K11" i="73"/>
  <c r="J11" i="69"/>
  <c r="J11" i="86"/>
  <c r="H24" i="81"/>
  <c r="G11" i="69"/>
  <c r="P23" i="85"/>
  <c r="L40" i="57"/>
  <c r="L24" i="47"/>
  <c r="P22" i="3"/>
  <c r="P22" i="74"/>
  <c r="J11" i="79"/>
  <c r="H11" i="82"/>
  <c r="G11" i="80"/>
  <c r="G11" i="81"/>
  <c r="P22" i="87"/>
  <c r="G11" i="55"/>
  <c r="G11" i="56"/>
  <c r="G11" i="63"/>
  <c r="G11" i="64"/>
  <c r="G11" i="53"/>
  <c r="G11" i="52"/>
  <c r="G11" i="2"/>
  <c r="E11" i="65"/>
  <c r="E11" i="66"/>
  <c r="E11" i="74"/>
  <c r="E11" i="78"/>
  <c r="E11" i="79"/>
  <c r="E40" i="84"/>
  <c r="E11" i="86"/>
  <c r="E11" i="87"/>
  <c r="E24" i="58"/>
  <c r="E24" i="59"/>
  <c r="E24" i="62"/>
  <c r="E24" i="63"/>
  <c r="E24" i="48"/>
  <c r="E24" i="47"/>
  <c r="E24" i="54"/>
  <c r="E24" i="53"/>
  <c r="E24" i="43"/>
  <c r="E24" i="42"/>
  <c r="E11" i="3"/>
  <c r="D40" i="66"/>
  <c r="D11" i="71"/>
  <c r="D11" i="79"/>
  <c r="F24" i="65"/>
  <c r="F24" i="85"/>
  <c r="P7" i="76"/>
  <c r="P9" i="86"/>
  <c r="F11" i="87"/>
  <c r="P10" i="58"/>
  <c r="F11" i="46"/>
  <c r="I24" i="69"/>
  <c r="I24" i="71"/>
  <c r="I24" i="58"/>
  <c r="I24" i="43"/>
  <c r="I24" i="3"/>
  <c r="P9" i="50"/>
  <c r="P10" i="69"/>
  <c r="P7" i="70"/>
  <c r="P9" i="80"/>
  <c r="P10" i="85"/>
  <c r="P9" i="63"/>
  <c r="I11" i="42"/>
  <c r="G11" i="83"/>
  <c r="E40" i="78"/>
  <c r="E11" i="81"/>
  <c r="E40" i="86"/>
  <c r="E40" i="62"/>
  <c r="E40" i="48"/>
  <c r="E40" i="54"/>
  <c r="E40" i="43"/>
  <c r="E11" i="41"/>
  <c r="E24" i="3"/>
  <c r="D11" i="65"/>
  <c r="D11" i="62"/>
  <c r="D11" i="54"/>
  <c r="D11" i="3"/>
  <c r="F24" i="69"/>
  <c r="P20" i="72"/>
  <c r="F24" i="73"/>
  <c r="P23" i="77"/>
  <c r="P22" i="82"/>
  <c r="P20" i="55"/>
  <c r="F24" i="56"/>
  <c r="P23" i="60"/>
  <c r="P19" i="60"/>
  <c r="P21" i="54"/>
  <c r="F24" i="52"/>
  <c r="P9" i="70"/>
  <c r="P10" i="75"/>
  <c r="F11" i="85"/>
  <c r="I24" i="75"/>
  <c r="I24" i="79"/>
  <c r="P23" i="83"/>
  <c r="P22" i="55"/>
  <c r="P20" i="61"/>
  <c r="I24" i="62"/>
  <c r="I11" i="79"/>
  <c r="I11" i="62"/>
  <c r="I11" i="3"/>
  <c r="G11" i="51"/>
  <c r="E40" i="80"/>
  <c r="E40" i="55"/>
  <c r="E24" i="61"/>
  <c r="E24" i="49"/>
  <c r="E24" i="45"/>
  <c r="P36" i="82"/>
  <c r="S43" i="82" s="1"/>
  <c r="P32" i="82"/>
  <c r="S45" i="82" s="1"/>
  <c r="D24" i="59"/>
  <c r="D24" i="63"/>
  <c r="D24" i="47"/>
  <c r="D24" i="53"/>
  <c r="D24" i="2"/>
  <c r="P22" i="66"/>
  <c r="F24" i="75"/>
  <c r="F11" i="69"/>
  <c r="F11" i="61"/>
  <c r="F11" i="48"/>
  <c r="I42" i="50"/>
  <c r="I42" i="80"/>
  <c r="I42" i="84"/>
  <c r="P23" i="67"/>
  <c r="I24" i="81"/>
  <c r="I24" i="64"/>
  <c r="I11" i="67"/>
  <c r="I11" i="68"/>
  <c r="I11" i="73"/>
  <c r="I11" i="83"/>
  <c r="I11" i="84"/>
  <c r="I11" i="56"/>
  <c r="I11" i="48"/>
  <c r="I11" i="47"/>
  <c r="N24" i="85"/>
  <c r="G11" i="78"/>
  <c r="G11" i="79"/>
  <c r="G11" i="86"/>
  <c r="G11" i="87"/>
  <c r="G11" i="61"/>
  <c r="G11" i="62"/>
  <c r="G11" i="45"/>
  <c r="G11" i="54"/>
  <c r="E11" i="50"/>
  <c r="E11" i="71"/>
  <c r="E11" i="72"/>
  <c r="E11" i="77"/>
  <c r="E11" i="84"/>
  <c r="E11" i="85"/>
  <c r="D11" i="66"/>
  <c r="D11" i="69"/>
  <c r="D11" i="74"/>
  <c r="D11" i="77"/>
  <c r="D11" i="56"/>
  <c r="D11" i="57"/>
  <c r="D11" i="60"/>
  <c r="D11" i="64"/>
  <c r="D11" i="46"/>
  <c r="D11" i="41"/>
  <c r="F24" i="81"/>
  <c r="F24" i="64"/>
  <c r="F11" i="74"/>
  <c r="F11" i="78"/>
  <c r="F11" i="83"/>
  <c r="P7" i="59"/>
  <c r="F11" i="49"/>
  <c r="F11" i="54"/>
  <c r="I24" i="85"/>
  <c r="I24" i="87"/>
  <c r="I24" i="54"/>
  <c r="I11" i="71"/>
  <c r="I11" i="72"/>
  <c r="I11" i="77"/>
  <c r="I11" i="87"/>
  <c r="I11" i="55"/>
  <c r="I11" i="60"/>
  <c r="I11" i="54"/>
  <c r="I11" i="53"/>
  <c r="I11" i="41"/>
  <c r="J11" i="83"/>
  <c r="J8" i="37"/>
  <c r="P8" i="83"/>
  <c r="J24" i="62"/>
  <c r="J18" i="37"/>
  <c r="J11" i="49"/>
  <c r="J9" i="37"/>
  <c r="P9" i="49"/>
  <c r="P22" i="72"/>
  <c r="E22" i="37"/>
  <c r="E11" i="73"/>
  <c r="P10" i="73"/>
  <c r="E10" i="37"/>
  <c r="D24" i="75"/>
  <c r="P35" i="83"/>
  <c r="D20" i="37"/>
  <c r="P20" i="83"/>
  <c r="P32" i="57"/>
  <c r="D32" i="37"/>
  <c r="P32" i="53"/>
  <c r="C32" i="37"/>
  <c r="P38" i="68"/>
  <c r="F42" i="68"/>
  <c r="P38" i="72"/>
  <c r="F42" i="72"/>
  <c r="P38" i="55"/>
  <c r="F42" i="55"/>
  <c r="P38" i="63"/>
  <c r="F42" i="63"/>
  <c r="F42" i="53"/>
  <c r="P38" i="53"/>
  <c r="F40" i="76"/>
  <c r="F40" i="55"/>
  <c r="F40" i="47"/>
  <c r="F40" i="42"/>
  <c r="F24" i="66"/>
  <c r="P18" i="66"/>
  <c r="F24" i="82"/>
  <c r="P18" i="82"/>
  <c r="F24" i="49"/>
  <c r="P18" i="49"/>
  <c r="F11" i="76"/>
  <c r="P7" i="42"/>
  <c r="F7" i="37"/>
  <c r="P37" i="55"/>
  <c r="I42" i="55"/>
  <c r="I42" i="63"/>
  <c r="P37" i="53"/>
  <c r="I42" i="53"/>
  <c r="I40" i="50"/>
  <c r="P32" i="50"/>
  <c r="P32" i="76"/>
  <c r="I40" i="76"/>
  <c r="P32" i="55"/>
  <c r="I40" i="55"/>
  <c r="I40" i="53"/>
  <c r="I32" i="37"/>
  <c r="P32" i="2"/>
  <c r="I40" i="2"/>
  <c r="I24" i="72"/>
  <c r="I24" i="77"/>
  <c r="P21" i="77"/>
  <c r="I24" i="60"/>
  <c r="P21" i="60"/>
  <c r="P23" i="48"/>
  <c r="I23" i="37"/>
  <c r="P22" i="53"/>
  <c r="I22" i="37"/>
  <c r="I24" i="41"/>
  <c r="P21" i="41"/>
  <c r="I21" i="37"/>
  <c r="I11" i="75"/>
  <c r="P8" i="75"/>
  <c r="I11" i="43"/>
  <c r="P8" i="43"/>
  <c r="I8" i="37"/>
  <c r="N43" i="2"/>
  <c r="N11" i="37"/>
  <c r="P39" i="78"/>
  <c r="B39" i="37"/>
  <c r="B24" i="52"/>
  <c r="B18" i="37"/>
  <c r="C24" i="46"/>
  <c r="P21" i="46"/>
  <c r="O40" i="67"/>
  <c r="S37" i="67" s="1"/>
  <c r="C21" i="42"/>
  <c r="B24" i="42"/>
  <c r="B21" i="37"/>
  <c r="L24" i="60"/>
  <c r="D10" i="37"/>
  <c r="P10" i="76"/>
  <c r="P38" i="76"/>
  <c r="F42" i="76"/>
  <c r="F42" i="59"/>
  <c r="P38" i="59"/>
  <c r="F42" i="42"/>
  <c r="P38" i="42"/>
  <c r="F40" i="59"/>
  <c r="F40" i="53"/>
  <c r="F24" i="71"/>
  <c r="P21" i="71"/>
  <c r="F24" i="72"/>
  <c r="F24" i="87"/>
  <c r="P21" i="87"/>
  <c r="P23" i="41"/>
  <c r="F23" i="37"/>
  <c r="F11" i="65"/>
  <c r="P8" i="65"/>
  <c r="F11" i="81"/>
  <c r="P8" i="81"/>
  <c r="F11" i="59"/>
  <c r="P9" i="45"/>
  <c r="F9" i="37"/>
  <c r="P10" i="43"/>
  <c r="F10" i="37"/>
  <c r="P37" i="68"/>
  <c r="I42" i="68"/>
  <c r="I42" i="47"/>
  <c r="P37" i="47"/>
  <c r="I42" i="2"/>
  <c r="I40" i="72"/>
  <c r="P32" i="72"/>
  <c r="I40" i="80"/>
  <c r="P32" i="80"/>
  <c r="P32" i="59"/>
  <c r="I40" i="59"/>
  <c r="P32" i="47"/>
  <c r="I40" i="47"/>
  <c r="M11" i="37"/>
  <c r="J22" i="37"/>
  <c r="P22" i="62"/>
  <c r="P20" i="49"/>
  <c r="J20" i="37"/>
  <c r="E24" i="72"/>
  <c r="E18" i="37"/>
  <c r="P22" i="75"/>
  <c r="D22" i="37"/>
  <c r="D42" i="83"/>
  <c r="P39" i="83"/>
  <c r="D39" i="37"/>
  <c r="D11" i="83"/>
  <c r="P9" i="83"/>
  <c r="D9" i="37"/>
  <c r="P36" i="57"/>
  <c r="P36" i="53"/>
  <c r="P38" i="50"/>
  <c r="F42" i="50"/>
  <c r="F42" i="80"/>
  <c r="P38" i="80"/>
  <c r="F42" i="84"/>
  <c r="P38" i="84"/>
  <c r="P38" i="47"/>
  <c r="F42" i="47"/>
  <c r="F38" i="37"/>
  <c r="F42" i="2"/>
  <c r="P38" i="2"/>
  <c r="F40" i="50"/>
  <c r="F40" i="72"/>
  <c r="F40" i="84"/>
  <c r="F40" i="63"/>
  <c r="F40" i="2"/>
  <c r="P22" i="49"/>
  <c r="F22" i="37"/>
  <c r="F24" i="54"/>
  <c r="F21" i="37"/>
  <c r="P20" i="53"/>
  <c r="F20" i="37"/>
  <c r="F19" i="37"/>
  <c r="F11" i="64"/>
  <c r="P8" i="64"/>
  <c r="F8" i="37"/>
  <c r="F11" i="42"/>
  <c r="I42" i="72"/>
  <c r="P37" i="76"/>
  <c r="I42" i="76"/>
  <c r="P37" i="59"/>
  <c r="I42" i="59"/>
  <c r="P37" i="42"/>
  <c r="I42" i="42"/>
  <c r="I40" i="68"/>
  <c r="P32" i="68"/>
  <c r="I40" i="84"/>
  <c r="I40" i="63"/>
  <c r="P32" i="63"/>
  <c r="I40" i="42"/>
  <c r="P32" i="42"/>
  <c r="I24" i="55"/>
  <c r="P18" i="55"/>
  <c r="I19" i="37"/>
  <c r="I24" i="53"/>
  <c r="P18" i="53"/>
  <c r="P20" i="51"/>
  <c r="I20" i="37"/>
  <c r="I11" i="58"/>
  <c r="P8" i="58"/>
  <c r="I10" i="37"/>
  <c r="P10" i="46"/>
  <c r="I7" i="37"/>
  <c r="P7" i="45"/>
  <c r="I9" i="37"/>
  <c r="P9" i="2"/>
  <c r="P32" i="84"/>
  <c r="M24" i="81"/>
  <c r="M43" i="81" s="1"/>
  <c r="P19" i="81"/>
  <c r="M19" i="37"/>
  <c r="P22" i="57"/>
  <c r="K22" i="37"/>
  <c r="K24" i="57"/>
  <c r="L24" i="66"/>
  <c r="L24" i="70"/>
  <c r="L24" i="74"/>
  <c r="L24" i="78"/>
  <c r="P19" i="78"/>
  <c r="L36" i="37"/>
  <c r="P36" i="81"/>
  <c r="L24" i="82"/>
  <c r="L23" i="37"/>
  <c r="P23" i="87"/>
  <c r="L19" i="37"/>
  <c r="L11" i="87"/>
  <c r="P8" i="87"/>
  <c r="L24" i="62"/>
  <c r="L18" i="37"/>
  <c r="M24" i="56"/>
  <c r="M43" i="56" s="1"/>
  <c r="M21" i="37"/>
  <c r="P21" i="51"/>
  <c r="K24" i="44"/>
  <c r="K18" i="37"/>
  <c r="M24" i="65"/>
  <c r="M43" i="65" s="1"/>
  <c r="M24" i="64"/>
  <c r="M43" i="64" s="1"/>
  <c r="P32" i="66"/>
  <c r="P37" i="71"/>
  <c r="B42" i="71"/>
  <c r="B40" i="71"/>
  <c r="P32" i="71"/>
  <c r="B40" i="75"/>
  <c r="B42" i="80"/>
  <c r="B40" i="80"/>
  <c r="B40" i="84"/>
  <c r="B42" i="56"/>
  <c r="P37" i="56"/>
  <c r="B40" i="56"/>
  <c r="P32" i="56"/>
  <c r="B40" i="62"/>
  <c r="P32" i="62"/>
  <c r="B40" i="48"/>
  <c r="P32" i="48"/>
  <c r="B40" i="54"/>
  <c r="P32" i="54"/>
  <c r="P37" i="43"/>
  <c r="B42" i="43"/>
  <c r="B40" i="43"/>
  <c r="P37" i="3"/>
  <c r="B42" i="3"/>
  <c r="B40" i="3"/>
  <c r="P32" i="3"/>
  <c r="B32" i="37"/>
  <c r="P33" i="50"/>
  <c r="B24" i="86"/>
  <c r="B22" i="37"/>
  <c r="O11" i="37"/>
  <c r="M24" i="73"/>
  <c r="M43" i="73" s="1"/>
  <c r="M23" i="37"/>
  <c r="M24" i="52"/>
  <c r="M43" i="52" s="1"/>
  <c r="K24" i="74"/>
  <c r="P18" i="74"/>
  <c r="C11" i="58"/>
  <c r="B24" i="74"/>
  <c r="B24" i="58"/>
  <c r="B24" i="43"/>
  <c r="B24" i="41"/>
  <c r="B40" i="65"/>
  <c r="B40" i="70"/>
  <c r="B40" i="74"/>
  <c r="B40" i="79"/>
  <c r="B40" i="83"/>
  <c r="B40" i="55"/>
  <c r="B40" i="49"/>
  <c r="P32" i="49"/>
  <c r="B40" i="45"/>
  <c r="B40" i="44"/>
  <c r="B40" i="51"/>
  <c r="M24" i="66"/>
  <c r="M43" i="66" s="1"/>
  <c r="M24" i="67"/>
  <c r="M43" i="67" s="1"/>
  <c r="M24" i="74"/>
  <c r="M43" i="74" s="1"/>
  <c r="M24" i="75"/>
  <c r="M43" i="75" s="1"/>
  <c r="M24" i="82"/>
  <c r="M43" i="82" s="1"/>
  <c r="M24" i="83"/>
  <c r="M43" i="83" s="1"/>
  <c r="S35" i="83" s="1"/>
  <c r="M24" i="58"/>
  <c r="M43" i="58" s="1"/>
  <c r="M24" i="48"/>
  <c r="M43" i="48" s="1"/>
  <c r="M24" i="43"/>
  <c r="M43" i="43" s="1"/>
  <c r="L40" i="66"/>
  <c r="L40" i="70"/>
  <c r="L40" i="74"/>
  <c r="L40" i="78"/>
  <c r="L40" i="82"/>
  <c r="L24" i="64"/>
  <c r="K24" i="66"/>
  <c r="K24" i="70"/>
  <c r="K24" i="86"/>
  <c r="K24" i="45"/>
  <c r="G24" i="71"/>
  <c r="P37" i="50"/>
  <c r="B40" i="50"/>
  <c r="B40" i="69"/>
  <c r="B40" i="73"/>
  <c r="B40" i="77"/>
  <c r="B40" i="82"/>
  <c r="P32" i="87"/>
  <c r="B40" i="87"/>
  <c r="B40" i="59"/>
  <c r="B40" i="64"/>
  <c r="B40" i="52"/>
  <c r="B40" i="41"/>
  <c r="M24" i="68"/>
  <c r="M43" i="68" s="1"/>
  <c r="M24" i="69"/>
  <c r="M43" i="69" s="1"/>
  <c r="M24" i="76"/>
  <c r="M43" i="76" s="1"/>
  <c r="M24" i="77"/>
  <c r="M43" i="77" s="1"/>
  <c r="M24" i="84"/>
  <c r="M43" i="84" s="1"/>
  <c r="M24" i="85"/>
  <c r="M43" i="85" s="1"/>
  <c r="M24" i="59"/>
  <c r="M43" i="59" s="1"/>
  <c r="M24" i="60"/>
  <c r="M43" i="60" s="1"/>
  <c r="M24" i="47"/>
  <c r="M43" i="47" s="1"/>
  <c r="M24" i="46"/>
  <c r="M43" i="46" s="1"/>
  <c r="M24" i="42"/>
  <c r="M43" i="42" s="1"/>
  <c r="M24" i="41"/>
  <c r="L24" i="50"/>
  <c r="L24" i="65"/>
  <c r="L24" i="68"/>
  <c r="L24" i="69"/>
  <c r="L24" i="72"/>
  <c r="L24" i="73"/>
  <c r="L24" i="76"/>
  <c r="L24" i="77"/>
  <c r="L24" i="80"/>
  <c r="L24" i="81"/>
  <c r="L24" i="48"/>
  <c r="L11" i="3"/>
  <c r="L8" i="37"/>
  <c r="K24" i="82"/>
  <c r="K24" i="49"/>
  <c r="P18" i="87"/>
  <c r="B40" i="68"/>
  <c r="B40" i="72"/>
  <c r="B40" i="81"/>
  <c r="B40" i="85"/>
  <c r="B40" i="58"/>
  <c r="B40" i="63"/>
  <c r="B40" i="47"/>
  <c r="B40" i="53"/>
  <c r="B40" i="42"/>
  <c r="P37" i="2"/>
  <c r="B42" i="2"/>
  <c r="B40" i="2"/>
  <c r="B26" i="84"/>
  <c r="O24" i="37"/>
  <c r="M24" i="70"/>
  <c r="M43" i="70" s="1"/>
  <c r="M24" i="71"/>
  <c r="M43" i="71" s="1"/>
  <c r="M24" i="78"/>
  <c r="M43" i="78" s="1"/>
  <c r="M24" i="79"/>
  <c r="M43" i="79" s="1"/>
  <c r="M24" i="86"/>
  <c r="M43" i="86" s="1"/>
  <c r="M24" i="87"/>
  <c r="M43" i="87" s="1"/>
  <c r="M24" i="61"/>
  <c r="M43" i="61" s="1"/>
  <c r="M24" i="62"/>
  <c r="M43" i="62" s="1"/>
  <c r="M24" i="45"/>
  <c r="M43" i="45" s="1"/>
  <c r="M24" i="54"/>
  <c r="M43" i="54" s="1"/>
  <c r="M24" i="51"/>
  <c r="M43" i="51" s="1"/>
  <c r="M24" i="3"/>
  <c r="L40" i="50"/>
  <c r="L40" i="68"/>
  <c r="L40" i="72"/>
  <c r="L40" i="76"/>
  <c r="L40" i="80"/>
  <c r="L24" i="46"/>
  <c r="L24" i="54"/>
  <c r="L24" i="52"/>
  <c r="L24" i="43"/>
  <c r="L24" i="41"/>
  <c r="L24" i="3"/>
  <c r="P18" i="3"/>
  <c r="K24" i="50"/>
  <c r="K24" i="68"/>
  <c r="K24" i="78"/>
  <c r="P18" i="78"/>
  <c r="K24" i="61"/>
  <c r="K24" i="51"/>
  <c r="J24" i="65"/>
  <c r="H35" i="37"/>
  <c r="P35" i="72"/>
  <c r="H24" i="84"/>
  <c r="H24" i="55"/>
  <c r="G24" i="54"/>
  <c r="L24" i="83"/>
  <c r="L24" i="85"/>
  <c r="L24" i="87"/>
  <c r="L24" i="56"/>
  <c r="L24" i="58"/>
  <c r="K40" i="50"/>
  <c r="K40" i="66"/>
  <c r="K40" i="68"/>
  <c r="K40" i="70"/>
  <c r="K40" i="71"/>
  <c r="K40" i="74"/>
  <c r="K40" i="75"/>
  <c r="K40" i="78"/>
  <c r="K40" i="79"/>
  <c r="K40" i="82"/>
  <c r="K40" i="83"/>
  <c r="K40" i="86"/>
  <c r="K40" i="87"/>
  <c r="K40" i="57"/>
  <c r="K40" i="58"/>
  <c r="K40" i="61"/>
  <c r="K40" i="62"/>
  <c r="K40" i="49"/>
  <c r="K40" i="48"/>
  <c r="K40" i="45"/>
  <c r="K40" i="54"/>
  <c r="K40" i="44"/>
  <c r="K40" i="43"/>
  <c r="K40" i="51"/>
  <c r="K40" i="3"/>
  <c r="J24" i="50"/>
  <c r="J24" i="71"/>
  <c r="J24" i="73"/>
  <c r="J24" i="75"/>
  <c r="J24" i="77"/>
  <c r="J24" i="79"/>
  <c r="J24" i="81"/>
  <c r="J24" i="83"/>
  <c r="J24" i="85"/>
  <c r="J24" i="87"/>
  <c r="J24" i="56"/>
  <c r="J24" i="54"/>
  <c r="G24" i="67"/>
  <c r="G24" i="83"/>
  <c r="G24" i="48"/>
  <c r="E24" i="68"/>
  <c r="L40" i="83"/>
  <c r="L40" i="85"/>
  <c r="L40" i="87"/>
  <c r="L40" i="56"/>
  <c r="L40" i="58"/>
  <c r="L40" i="60"/>
  <c r="L11" i="45"/>
  <c r="L11" i="53"/>
  <c r="L11" i="42"/>
  <c r="L11" i="51"/>
  <c r="L11" i="2"/>
  <c r="K24" i="72"/>
  <c r="K24" i="76"/>
  <c r="K24" i="80"/>
  <c r="K24" i="84"/>
  <c r="K24" i="55"/>
  <c r="K24" i="59"/>
  <c r="K24" i="63"/>
  <c r="K24" i="47"/>
  <c r="K24" i="53"/>
  <c r="K24" i="42"/>
  <c r="K24" i="2"/>
  <c r="J24" i="69"/>
  <c r="J24" i="63"/>
  <c r="H40" i="62"/>
  <c r="H40" i="48"/>
  <c r="H40" i="54"/>
  <c r="H40" i="43"/>
  <c r="H40" i="3"/>
  <c r="G24" i="79"/>
  <c r="E24" i="50"/>
  <c r="L40" i="61"/>
  <c r="L40" i="63"/>
  <c r="L40" i="49"/>
  <c r="L40" i="47"/>
  <c r="L40" i="45"/>
  <c r="L40" i="53"/>
  <c r="L40" i="44"/>
  <c r="L40" i="42"/>
  <c r="L40" i="51"/>
  <c r="L40" i="2"/>
  <c r="K40" i="72"/>
  <c r="K40" i="73"/>
  <c r="K40" i="76"/>
  <c r="K40" i="77"/>
  <c r="K40" i="80"/>
  <c r="K40" i="81"/>
  <c r="K40" i="84"/>
  <c r="K40" i="85"/>
  <c r="K40" i="55"/>
  <c r="K40" i="56"/>
  <c r="K40" i="59"/>
  <c r="K40" i="60"/>
  <c r="K40" i="63"/>
  <c r="K40" i="64"/>
  <c r="K40" i="47"/>
  <c r="K40" i="46"/>
  <c r="K40" i="53"/>
  <c r="K40" i="52"/>
  <c r="K40" i="42"/>
  <c r="K40" i="41"/>
  <c r="K40" i="2"/>
  <c r="J24" i="67"/>
  <c r="J24" i="68"/>
  <c r="J24" i="53"/>
  <c r="H40" i="57"/>
  <c r="G24" i="75"/>
  <c r="G24" i="58"/>
  <c r="G24" i="43"/>
  <c r="G24" i="2"/>
  <c r="E24" i="76"/>
  <c r="J11" i="59"/>
  <c r="J24" i="64"/>
  <c r="J11" i="47"/>
  <c r="J24" i="52"/>
  <c r="J11" i="42"/>
  <c r="J24" i="3"/>
  <c r="H40" i="50"/>
  <c r="H40" i="68"/>
  <c r="H40" i="70"/>
  <c r="H40" i="74"/>
  <c r="H40" i="76"/>
  <c r="H40" i="78"/>
  <c r="H40" i="84"/>
  <c r="H40" i="55"/>
  <c r="H24" i="59"/>
  <c r="H24" i="60"/>
  <c r="G40" i="67"/>
  <c r="G40" i="68"/>
  <c r="G40" i="71"/>
  <c r="G40" i="72"/>
  <c r="G40" i="75"/>
  <c r="G40" i="76"/>
  <c r="G40" i="79"/>
  <c r="G40" i="83"/>
  <c r="G40" i="84"/>
  <c r="G40" i="87"/>
  <c r="G40" i="55"/>
  <c r="G40" i="59"/>
  <c r="G40" i="63"/>
  <c r="G40" i="48"/>
  <c r="G40" i="47"/>
  <c r="G40" i="54"/>
  <c r="G40" i="53"/>
  <c r="G40" i="43"/>
  <c r="E40" i="50"/>
  <c r="E40" i="65"/>
  <c r="E40" i="68"/>
  <c r="E40" i="69"/>
  <c r="E40" i="72"/>
  <c r="E40" i="73"/>
  <c r="E40" i="76"/>
  <c r="E40" i="77"/>
  <c r="D24" i="71"/>
  <c r="J24" i="58"/>
  <c r="J11" i="61"/>
  <c r="J24" i="48"/>
  <c r="J11" i="45"/>
  <c r="J24" i="43"/>
  <c r="H24" i="71"/>
  <c r="H24" i="79"/>
  <c r="H24" i="86"/>
  <c r="H40" i="52"/>
  <c r="G24" i="69"/>
  <c r="G24" i="73"/>
  <c r="G24" i="77"/>
  <c r="G24" i="81"/>
  <c r="G24" i="85"/>
  <c r="G24" i="56"/>
  <c r="G24" i="41"/>
  <c r="G24" i="51"/>
  <c r="G24" i="3"/>
  <c r="E24" i="66"/>
  <c r="E24" i="70"/>
  <c r="E24" i="74"/>
  <c r="D24" i="67"/>
  <c r="C40" i="84"/>
  <c r="J24" i="60"/>
  <c r="J24" i="46"/>
  <c r="J24" i="41"/>
  <c r="H40" i="82"/>
  <c r="H24" i="53"/>
  <c r="H24" i="42"/>
  <c r="H24" i="3"/>
  <c r="H24" i="2"/>
  <c r="G40" i="65"/>
  <c r="G40" i="69"/>
  <c r="G40" i="73"/>
  <c r="G40" i="74"/>
  <c r="G40" i="77"/>
  <c r="G40" i="78"/>
  <c r="G40" i="81"/>
  <c r="G40" i="82"/>
  <c r="G40" i="85"/>
  <c r="G40" i="86"/>
  <c r="G40" i="61"/>
  <c r="G40" i="64"/>
  <c r="G40" i="49"/>
  <c r="G40" i="46"/>
  <c r="G40" i="45"/>
  <c r="G40" i="44"/>
  <c r="G40" i="51"/>
  <c r="E40" i="67"/>
  <c r="E40" i="70"/>
  <c r="E40" i="71"/>
  <c r="E40" i="74"/>
  <c r="E24" i="77"/>
  <c r="E24" i="79"/>
  <c r="E24" i="81"/>
  <c r="E24" i="83"/>
  <c r="E24" i="85"/>
  <c r="E24" i="87"/>
  <c r="E24" i="56"/>
  <c r="E24" i="60"/>
  <c r="E24" i="64"/>
  <c r="E24" i="46"/>
  <c r="E24" i="52"/>
  <c r="E24" i="41"/>
  <c r="D11" i="50"/>
  <c r="D11" i="68"/>
  <c r="D40" i="71"/>
  <c r="D11" i="72"/>
  <c r="D40" i="75"/>
  <c r="D11" i="76"/>
  <c r="C40" i="79"/>
  <c r="E40" i="79"/>
  <c r="E40" i="81"/>
  <c r="E40" i="83"/>
  <c r="E40" i="85"/>
  <c r="E40" i="56"/>
  <c r="E11" i="58"/>
  <c r="E40" i="60"/>
  <c r="E11" i="62"/>
  <c r="E40" i="64"/>
  <c r="E11" i="48"/>
  <c r="E40" i="46"/>
  <c r="E11" i="54"/>
  <c r="E40" i="52"/>
  <c r="E11" i="43"/>
  <c r="E40" i="41"/>
  <c r="D40" i="50"/>
  <c r="D24" i="65"/>
  <c r="D24" i="69"/>
  <c r="D40" i="72"/>
  <c r="D24" i="73"/>
  <c r="D40" i="76"/>
  <c r="D24" i="77"/>
  <c r="D40" i="65"/>
  <c r="D40" i="69"/>
  <c r="D40" i="73"/>
  <c r="D40" i="77"/>
  <c r="D40" i="60"/>
  <c r="D40" i="64"/>
  <c r="D40" i="52"/>
  <c r="D40" i="79"/>
  <c r="D40" i="81"/>
  <c r="D11" i="81"/>
  <c r="D40" i="83"/>
  <c r="D40" i="56"/>
  <c r="D40" i="58"/>
  <c r="D24" i="62"/>
  <c r="D24" i="48"/>
  <c r="D24" i="54"/>
  <c r="D24" i="43"/>
  <c r="D24" i="3"/>
  <c r="C40" i="68"/>
  <c r="C40" i="60"/>
  <c r="D24" i="80"/>
  <c r="D24" i="82"/>
  <c r="D24" i="84"/>
  <c r="D24" i="86"/>
  <c r="D24" i="55"/>
  <c r="D24" i="57"/>
  <c r="D40" i="48"/>
  <c r="D40" i="43"/>
  <c r="D40" i="3"/>
  <c r="C40" i="50"/>
  <c r="C40" i="85"/>
  <c r="D24" i="60"/>
  <c r="D24" i="61"/>
  <c r="D24" i="64"/>
  <c r="D24" i="49"/>
  <c r="D24" i="45"/>
  <c r="D24" i="52"/>
  <c r="D24" i="44"/>
  <c r="D24" i="41"/>
  <c r="D24" i="51"/>
  <c r="C40" i="69"/>
  <c r="C40" i="81"/>
  <c r="C40" i="83"/>
  <c r="C46" i="83" s="1"/>
  <c r="C40" i="57"/>
  <c r="C40" i="45"/>
  <c r="F39" i="37"/>
  <c r="F34" i="37"/>
  <c r="F24" i="70"/>
  <c r="F24" i="77"/>
  <c r="F24" i="86"/>
  <c r="F24" i="60"/>
  <c r="F24" i="45"/>
  <c r="F24" i="41"/>
  <c r="F11" i="70"/>
  <c r="F11" i="75"/>
  <c r="F11" i="86"/>
  <c r="F11" i="58"/>
  <c r="F11" i="45"/>
  <c r="F11" i="43"/>
  <c r="I38" i="37"/>
  <c r="I24" i="67"/>
  <c r="I24" i="76"/>
  <c r="I24" i="83"/>
  <c r="I24" i="59"/>
  <c r="I24" i="48"/>
  <c r="I24" i="42"/>
  <c r="I11" i="50"/>
  <c r="I11" i="69"/>
  <c r="I11" i="80"/>
  <c r="I11" i="85"/>
  <c r="I11" i="63"/>
  <c r="I11" i="46"/>
  <c r="I11" i="2"/>
  <c r="N43" i="86"/>
  <c r="N43" i="57"/>
  <c r="F36" i="37"/>
  <c r="F24" i="74"/>
  <c r="F24" i="57"/>
  <c r="F24" i="44"/>
  <c r="I39" i="37"/>
  <c r="I34" i="37"/>
  <c r="I24" i="50"/>
  <c r="I24" i="80"/>
  <c r="I24" i="63"/>
  <c r="I24" i="2"/>
  <c r="C20" i="78"/>
  <c r="F32" i="37"/>
  <c r="F24" i="78"/>
  <c r="F24" i="61"/>
  <c r="F24" i="51"/>
  <c r="I36" i="37"/>
  <c r="I24" i="68"/>
  <c r="I24" i="84"/>
  <c r="I24" i="47"/>
  <c r="N43" i="55"/>
  <c r="I43" i="83" l="1"/>
  <c r="S31" i="83" s="1"/>
  <c r="M43" i="41"/>
  <c r="S36" i="41"/>
  <c r="S45" i="41"/>
  <c r="S44" i="41"/>
  <c r="S43" i="41"/>
  <c r="S45" i="61"/>
  <c r="S43" i="61"/>
  <c r="S44" i="53"/>
  <c r="S47" i="53"/>
  <c r="S44" i="43"/>
  <c r="S45" i="43"/>
  <c r="S47" i="43"/>
  <c r="S43" i="87"/>
  <c r="S47" i="87"/>
  <c r="S47" i="85"/>
  <c r="S43" i="85"/>
  <c r="S45" i="85"/>
  <c r="S44" i="50"/>
  <c r="S43" i="50"/>
  <c r="S44" i="84"/>
  <c r="S47" i="84"/>
  <c r="S44" i="64"/>
  <c r="S47" i="64"/>
  <c r="S45" i="64"/>
  <c r="S43" i="64"/>
  <c r="S36" i="80"/>
  <c r="S36" i="58"/>
  <c r="M43" i="2"/>
  <c r="S35" i="2" s="1"/>
  <c r="S44" i="2"/>
  <c r="S43" i="2"/>
  <c r="B46" i="2"/>
  <c r="P42" i="49"/>
  <c r="S42" i="49" s="1"/>
  <c r="J43" i="56"/>
  <c r="S32" i="56" s="1"/>
  <c r="B46" i="48"/>
  <c r="B47" i="48" s="1"/>
  <c r="J43" i="78"/>
  <c r="S32" i="78" s="1"/>
  <c r="J43" i="48"/>
  <c r="S32" i="48" s="1"/>
  <c r="P42" i="69"/>
  <c r="S42" i="69" s="1"/>
  <c r="B46" i="86"/>
  <c r="B47" i="86" s="1"/>
  <c r="P42" i="52"/>
  <c r="S42" i="52" s="1"/>
  <c r="L43" i="75"/>
  <c r="S34" i="75" s="1"/>
  <c r="K43" i="75"/>
  <c r="S33" i="75" s="1"/>
  <c r="J43" i="82"/>
  <c r="S32" i="82" s="1"/>
  <c r="I43" i="47"/>
  <c r="S31" i="47" s="1"/>
  <c r="C43" i="74"/>
  <c r="S25" i="74" s="1"/>
  <c r="J43" i="44"/>
  <c r="S32" i="44" s="1"/>
  <c r="B46" i="71"/>
  <c r="D43" i="58"/>
  <c r="S26" i="58" s="1"/>
  <c r="B47" i="60"/>
  <c r="P42" i="3"/>
  <c r="S42" i="3" s="1"/>
  <c r="J43" i="41"/>
  <c r="F43" i="66"/>
  <c r="E43" i="57"/>
  <c r="S27" i="57" s="1"/>
  <c r="F43" i="74"/>
  <c r="E43" i="67"/>
  <c r="S27" i="67" s="1"/>
  <c r="G43" i="82"/>
  <c r="S29" i="82" s="1"/>
  <c r="B46" i="69"/>
  <c r="B47" i="69" s="1"/>
  <c r="L43" i="64"/>
  <c r="P42" i="82"/>
  <c r="S42" i="82" s="1"/>
  <c r="J43" i="64"/>
  <c r="S32" i="64" s="1"/>
  <c r="L43" i="62"/>
  <c r="S34" i="62" s="1"/>
  <c r="G43" i="84"/>
  <c r="F43" i="60"/>
  <c r="F43" i="3"/>
  <c r="J43" i="84"/>
  <c r="S32" i="84" s="1"/>
  <c r="G42" i="37"/>
  <c r="D43" i="47"/>
  <c r="S26" i="47" s="1"/>
  <c r="C43" i="47"/>
  <c r="S25" i="47" s="1"/>
  <c r="G43" i="76"/>
  <c r="S29" i="76" s="1"/>
  <c r="J43" i="81"/>
  <c r="S32" i="81" s="1"/>
  <c r="F43" i="87"/>
  <c r="E43" i="42"/>
  <c r="S27" i="42" s="1"/>
  <c r="P42" i="43"/>
  <c r="P42" i="56"/>
  <c r="S42" i="56" s="1"/>
  <c r="I43" i="86"/>
  <c r="S31" i="86" s="1"/>
  <c r="E42" i="37"/>
  <c r="J43" i="59"/>
  <c r="S32" i="59" s="1"/>
  <c r="P42" i="74"/>
  <c r="S42" i="74" s="1"/>
  <c r="B46" i="75"/>
  <c r="B47" i="75" s="1"/>
  <c r="P42" i="41"/>
  <c r="E43" i="78"/>
  <c r="S27" i="78" s="1"/>
  <c r="J43" i="70"/>
  <c r="S32" i="70" s="1"/>
  <c r="E43" i="80"/>
  <c r="S27" i="80" s="1"/>
  <c r="J43" i="54"/>
  <c r="S32" i="54" s="1"/>
  <c r="K43" i="71"/>
  <c r="S33" i="71" s="1"/>
  <c r="F43" i="84"/>
  <c r="F43" i="53"/>
  <c r="E43" i="45"/>
  <c r="S27" i="45" s="1"/>
  <c r="I43" i="65"/>
  <c r="S31" i="65" s="1"/>
  <c r="L43" i="60"/>
  <c r="S34" i="60" s="1"/>
  <c r="D43" i="75"/>
  <c r="S26" i="75" s="1"/>
  <c r="J43" i="67"/>
  <c r="S32" i="67" s="1"/>
  <c r="F43" i="2"/>
  <c r="H43" i="2"/>
  <c r="L43" i="57"/>
  <c r="S34" i="57" s="1"/>
  <c r="J43" i="55"/>
  <c r="S32" i="55" s="1"/>
  <c r="L43" i="61"/>
  <c r="J43" i="79"/>
  <c r="S32" i="79" s="1"/>
  <c r="J43" i="60"/>
  <c r="S32" i="60" s="1"/>
  <c r="F43" i="55"/>
  <c r="G43" i="78"/>
  <c r="S29" i="78" s="1"/>
  <c r="L43" i="44"/>
  <c r="S34" i="44" s="1"/>
  <c r="K43" i="54"/>
  <c r="S33" i="54" s="1"/>
  <c r="I43" i="51"/>
  <c r="S31" i="51" s="1"/>
  <c r="J43" i="52"/>
  <c r="S32" i="52" s="1"/>
  <c r="L43" i="65"/>
  <c r="S34" i="65" s="1"/>
  <c r="I43" i="55"/>
  <c r="S31" i="55" s="1"/>
  <c r="F43" i="81"/>
  <c r="E43" i="84"/>
  <c r="D43" i="63"/>
  <c r="S26" i="63" s="1"/>
  <c r="L43" i="77"/>
  <c r="S34" i="77" s="1"/>
  <c r="I43" i="61"/>
  <c r="I43" i="49"/>
  <c r="S31" i="49" s="1"/>
  <c r="J43" i="75"/>
  <c r="S32" i="75" s="1"/>
  <c r="K43" i="87"/>
  <c r="F43" i="56"/>
  <c r="K43" i="65"/>
  <c r="S33" i="65" s="1"/>
  <c r="D43" i="2"/>
  <c r="E43" i="53"/>
  <c r="L43" i="67"/>
  <c r="S34" i="67" s="1"/>
  <c r="J43" i="80"/>
  <c r="S32" i="80" s="1"/>
  <c r="E43" i="69"/>
  <c r="S27" i="69" s="1"/>
  <c r="K43" i="41"/>
  <c r="K43" i="77"/>
  <c r="S33" i="77" s="1"/>
  <c r="K43" i="67"/>
  <c r="S33" i="67" s="1"/>
  <c r="K43" i="83"/>
  <c r="S33" i="83" s="1"/>
  <c r="I43" i="48"/>
  <c r="S31" i="48" s="1"/>
  <c r="L43" i="43"/>
  <c r="I43" i="41"/>
  <c r="I43" i="77"/>
  <c r="S31" i="77" s="1"/>
  <c r="P42" i="55"/>
  <c r="S42" i="55" s="1"/>
  <c r="J43" i="74"/>
  <c r="S32" i="74" s="1"/>
  <c r="E43" i="44"/>
  <c r="S27" i="44" s="1"/>
  <c r="K43" i="69"/>
  <c r="S33" i="69" s="1"/>
  <c r="F43" i="61"/>
  <c r="E43" i="50"/>
  <c r="G43" i="63"/>
  <c r="S29" i="63" s="1"/>
  <c r="L43" i="49"/>
  <c r="S34" i="49" s="1"/>
  <c r="K43" i="79"/>
  <c r="S33" i="79" s="1"/>
  <c r="I43" i="56"/>
  <c r="S31" i="56" s="1"/>
  <c r="P42" i="65"/>
  <c r="S42" i="65" s="1"/>
  <c r="H43" i="79"/>
  <c r="S30" i="79" s="1"/>
  <c r="J43" i="62"/>
  <c r="S32" i="62" s="1"/>
  <c r="P11" i="56"/>
  <c r="E43" i="51"/>
  <c r="S27" i="51" s="1"/>
  <c r="I43" i="67"/>
  <c r="S31" i="67" s="1"/>
  <c r="G43" i="74"/>
  <c r="S29" i="74" s="1"/>
  <c r="E43" i="72"/>
  <c r="S27" i="72" s="1"/>
  <c r="J43" i="63"/>
  <c r="S32" i="63" s="1"/>
  <c r="F43" i="41"/>
  <c r="K43" i="78"/>
  <c r="S33" i="78" s="1"/>
  <c r="J43" i="65"/>
  <c r="S32" i="65" s="1"/>
  <c r="D43" i="66"/>
  <c r="S26" i="66" s="1"/>
  <c r="I43" i="74"/>
  <c r="S31" i="74" s="1"/>
  <c r="I43" i="66"/>
  <c r="S31" i="66" s="1"/>
  <c r="K43" i="43"/>
  <c r="K43" i="58"/>
  <c r="S33" i="58" s="1"/>
  <c r="L43" i="41"/>
  <c r="F43" i="47"/>
  <c r="J43" i="49"/>
  <c r="S32" i="49" s="1"/>
  <c r="F43" i="48"/>
  <c r="J43" i="72"/>
  <c r="S32" i="72" s="1"/>
  <c r="I43" i="52"/>
  <c r="S31" i="52" s="1"/>
  <c r="P42" i="54"/>
  <c r="S42" i="54" s="1"/>
  <c r="P42" i="79"/>
  <c r="S42" i="79" s="1"/>
  <c r="P42" i="60"/>
  <c r="S42" i="60" s="1"/>
  <c r="F43" i="43"/>
  <c r="L43" i="73"/>
  <c r="S34" i="73" s="1"/>
  <c r="J43" i="2"/>
  <c r="I43" i="42"/>
  <c r="S31" i="42" s="1"/>
  <c r="H43" i="55"/>
  <c r="S30" i="55" s="1"/>
  <c r="L43" i="66"/>
  <c r="S34" i="66" s="1"/>
  <c r="B46" i="43"/>
  <c r="H43" i="81"/>
  <c r="S30" i="81" s="1"/>
  <c r="L43" i="59"/>
  <c r="S34" i="59" s="1"/>
  <c r="E43" i="63"/>
  <c r="S27" i="63" s="1"/>
  <c r="L43" i="55"/>
  <c r="S34" i="55" s="1"/>
  <c r="J43" i="86"/>
  <c r="S32" i="86" s="1"/>
  <c r="I43" i="78"/>
  <c r="S31" i="78" s="1"/>
  <c r="H43" i="49"/>
  <c r="S30" i="49" s="1"/>
  <c r="F43" i="63"/>
  <c r="I43" i="70"/>
  <c r="S31" i="70" s="1"/>
  <c r="G43" i="61"/>
  <c r="K43" i="46"/>
  <c r="S33" i="46" s="1"/>
  <c r="J43" i="71"/>
  <c r="S32" i="71" s="1"/>
  <c r="F43" i="71"/>
  <c r="I43" i="43"/>
  <c r="K43" i="74"/>
  <c r="S33" i="74" s="1"/>
  <c r="K42" i="37"/>
  <c r="F43" i="57"/>
  <c r="G43" i="45"/>
  <c r="S29" i="45" s="1"/>
  <c r="H43" i="53"/>
  <c r="F43" i="54"/>
  <c r="F43" i="73"/>
  <c r="J43" i="66"/>
  <c r="S32" i="66" s="1"/>
  <c r="L43" i="84"/>
  <c r="P42" i="51"/>
  <c r="S42" i="51" s="1"/>
  <c r="P42" i="85"/>
  <c r="F43" i="78"/>
  <c r="D43" i="61"/>
  <c r="D43" i="56"/>
  <c r="S26" i="56" s="1"/>
  <c r="J43" i="73"/>
  <c r="S32" i="73" s="1"/>
  <c r="L43" i="70"/>
  <c r="S34" i="70" s="1"/>
  <c r="I43" i="53"/>
  <c r="I43" i="73"/>
  <c r="S31" i="73" s="1"/>
  <c r="E43" i="86"/>
  <c r="S27" i="86" s="1"/>
  <c r="G43" i="49"/>
  <c r="S29" i="49" s="1"/>
  <c r="G43" i="55"/>
  <c r="S29" i="55" s="1"/>
  <c r="P42" i="71"/>
  <c r="S42" i="71" s="1"/>
  <c r="E43" i="59"/>
  <c r="S27" i="59" s="1"/>
  <c r="P42" i="75"/>
  <c r="S42" i="75" s="1"/>
  <c r="P42" i="48"/>
  <c r="S42" i="48" s="1"/>
  <c r="L43" i="79"/>
  <c r="S34" i="79" s="1"/>
  <c r="F43" i="82"/>
  <c r="E43" i="55"/>
  <c r="S27" i="55" s="1"/>
  <c r="I43" i="58"/>
  <c r="S31" i="58" s="1"/>
  <c r="J43" i="58"/>
  <c r="S32" i="58" s="1"/>
  <c r="K43" i="81"/>
  <c r="S33" i="81" s="1"/>
  <c r="H43" i="74"/>
  <c r="S30" i="74" s="1"/>
  <c r="L43" i="81"/>
  <c r="S34" i="81" s="1"/>
  <c r="I43" i="81"/>
  <c r="S31" i="81" s="1"/>
  <c r="I43" i="45"/>
  <c r="S31" i="45" s="1"/>
  <c r="F43" i="79"/>
  <c r="D43" i="3"/>
  <c r="S26" i="3" s="1"/>
  <c r="J43" i="43"/>
  <c r="P42" i="67"/>
  <c r="S42" i="67" s="1"/>
  <c r="L42" i="37"/>
  <c r="J43" i="45"/>
  <c r="S32" i="45" s="1"/>
  <c r="J43" i="77"/>
  <c r="S32" i="77" s="1"/>
  <c r="K43" i="57"/>
  <c r="S33" i="57" s="1"/>
  <c r="P11" i="82"/>
  <c r="P11" i="52"/>
  <c r="J43" i="57"/>
  <c r="S32" i="57" s="1"/>
  <c r="I43" i="71"/>
  <c r="S31" i="71" s="1"/>
  <c r="I43" i="57"/>
  <c r="S31" i="57" s="1"/>
  <c r="F43" i="51"/>
  <c r="C43" i="86"/>
  <c r="S25" i="86" s="1"/>
  <c r="P24" i="49"/>
  <c r="J43" i="46"/>
  <c r="S32" i="46" s="1"/>
  <c r="G43" i="53"/>
  <c r="K43" i="85"/>
  <c r="L43" i="63"/>
  <c r="S34" i="63" s="1"/>
  <c r="L43" i="52"/>
  <c r="S34" i="52" s="1"/>
  <c r="P11" i="49"/>
  <c r="F43" i="85"/>
  <c r="E43" i="2"/>
  <c r="E43" i="61"/>
  <c r="L43" i="69"/>
  <c r="S34" i="69" s="1"/>
  <c r="P42" i="45"/>
  <c r="S42" i="45" s="1"/>
  <c r="F43" i="77"/>
  <c r="D43" i="64"/>
  <c r="K43" i="48"/>
  <c r="S33" i="48" s="1"/>
  <c r="I43" i="75"/>
  <c r="S31" i="75" s="1"/>
  <c r="F43" i="76"/>
  <c r="D43" i="51"/>
  <c r="S26" i="51" s="1"/>
  <c r="H43" i="42"/>
  <c r="S30" i="42" s="1"/>
  <c r="G43" i="43"/>
  <c r="L43" i="48"/>
  <c r="S34" i="48" s="1"/>
  <c r="I43" i="82"/>
  <c r="S31" i="82" s="1"/>
  <c r="J43" i="76"/>
  <c r="S32" i="76" s="1"/>
  <c r="G43" i="59"/>
  <c r="S29" i="59" s="1"/>
  <c r="I43" i="76"/>
  <c r="S31" i="76" s="1"/>
  <c r="E43" i="71"/>
  <c r="S27" i="71" s="1"/>
  <c r="E43" i="65"/>
  <c r="S27" i="65" s="1"/>
  <c r="K43" i="3"/>
  <c r="S33" i="3" s="1"/>
  <c r="K43" i="62"/>
  <c r="S33" i="62" s="1"/>
  <c r="F43" i="62"/>
  <c r="J43" i="53"/>
  <c r="S32" i="53" s="1"/>
  <c r="P11" i="71"/>
  <c r="G43" i="86"/>
  <c r="S29" i="86" s="1"/>
  <c r="H43" i="50"/>
  <c r="K43" i="60"/>
  <c r="S33" i="60" s="1"/>
  <c r="K43" i="42"/>
  <c r="S33" i="42" s="1"/>
  <c r="K43" i="59"/>
  <c r="S33" i="59" s="1"/>
  <c r="K43" i="76"/>
  <c r="S33" i="76" s="1"/>
  <c r="L43" i="58"/>
  <c r="S34" i="58" s="1"/>
  <c r="J43" i="87"/>
  <c r="S32" i="87" s="1"/>
  <c r="K43" i="70"/>
  <c r="S33" i="70" s="1"/>
  <c r="L43" i="82"/>
  <c r="S34" i="82" s="1"/>
  <c r="P11" i="87"/>
  <c r="P11" i="66"/>
  <c r="P11" i="44"/>
  <c r="I43" i="44"/>
  <c r="S31" i="44" s="1"/>
  <c r="P42" i="86"/>
  <c r="S42" i="86" s="1"/>
  <c r="P42" i="81"/>
  <c r="S42" i="81" s="1"/>
  <c r="D43" i="79"/>
  <c r="S26" i="79" s="1"/>
  <c r="E43" i="41"/>
  <c r="E43" i="46"/>
  <c r="S27" i="46" s="1"/>
  <c r="E43" i="60"/>
  <c r="S27" i="60" s="1"/>
  <c r="E43" i="85"/>
  <c r="E43" i="77"/>
  <c r="S27" i="77" s="1"/>
  <c r="G43" i="54"/>
  <c r="S29" i="54" s="1"/>
  <c r="H43" i="78"/>
  <c r="S30" i="78" s="1"/>
  <c r="J43" i="3"/>
  <c r="S32" i="3" s="1"/>
  <c r="J43" i="68"/>
  <c r="S32" i="68" s="1"/>
  <c r="J43" i="85"/>
  <c r="S32" i="85" s="1"/>
  <c r="L43" i="54"/>
  <c r="S34" i="54" s="1"/>
  <c r="B46" i="84"/>
  <c r="L43" i="68"/>
  <c r="S34" i="68" s="1"/>
  <c r="F43" i="50"/>
  <c r="I43" i="87"/>
  <c r="P11" i="84"/>
  <c r="I43" i="64"/>
  <c r="I43" i="62"/>
  <c r="S31" i="62" s="1"/>
  <c r="P42" i="57"/>
  <c r="S42" i="57" s="1"/>
  <c r="I43" i="84"/>
  <c r="I43" i="68"/>
  <c r="S31" i="68" s="1"/>
  <c r="I43" i="59"/>
  <c r="S31" i="59" s="1"/>
  <c r="D43" i="43"/>
  <c r="G43" i="44"/>
  <c r="S29" i="44" s="1"/>
  <c r="G43" i="47"/>
  <c r="S29" i="47" s="1"/>
  <c r="G43" i="68"/>
  <c r="S29" i="68" s="1"/>
  <c r="K43" i="52"/>
  <c r="S33" i="52" s="1"/>
  <c r="K43" i="64"/>
  <c r="K43" i="56"/>
  <c r="S33" i="56" s="1"/>
  <c r="K43" i="73"/>
  <c r="S33" i="73" s="1"/>
  <c r="L43" i="47"/>
  <c r="S34" i="47" s="1"/>
  <c r="J43" i="69"/>
  <c r="S32" i="69" s="1"/>
  <c r="K43" i="47"/>
  <c r="S33" i="47" s="1"/>
  <c r="K43" i="84"/>
  <c r="J43" i="50"/>
  <c r="S32" i="50" s="1"/>
  <c r="K43" i="44"/>
  <c r="S33" i="44" s="1"/>
  <c r="L43" i="46"/>
  <c r="S34" i="46" s="1"/>
  <c r="L43" i="78"/>
  <c r="S34" i="78" s="1"/>
  <c r="L43" i="71"/>
  <c r="S34" i="71" s="1"/>
  <c r="I43" i="60"/>
  <c r="S31" i="60" s="1"/>
  <c r="I43" i="54"/>
  <c r="S31" i="54" s="1"/>
  <c r="P11" i="41"/>
  <c r="P11" i="57"/>
  <c r="F43" i="69"/>
  <c r="G43" i="75"/>
  <c r="S29" i="75" s="1"/>
  <c r="K43" i="61"/>
  <c r="K43" i="66"/>
  <c r="S33" i="66" s="1"/>
  <c r="P22" i="37"/>
  <c r="P42" i="50"/>
  <c r="F43" i="72"/>
  <c r="P11" i="77"/>
  <c r="N43" i="85"/>
  <c r="N24" i="37"/>
  <c r="I43" i="3"/>
  <c r="S31" i="3" s="1"/>
  <c r="G43" i="51"/>
  <c r="S29" i="51" s="1"/>
  <c r="G43" i="83"/>
  <c r="S29" i="83" s="1"/>
  <c r="H43" i="84"/>
  <c r="L24" i="37"/>
  <c r="L43" i="80"/>
  <c r="S34" i="80" s="1"/>
  <c r="L43" i="72"/>
  <c r="S34" i="72" s="1"/>
  <c r="L43" i="50"/>
  <c r="K43" i="45"/>
  <c r="S33" i="45" s="1"/>
  <c r="P23" i="37"/>
  <c r="J43" i="83"/>
  <c r="S32" i="83" s="1"/>
  <c r="P11" i="60"/>
  <c r="P11" i="74"/>
  <c r="P11" i="78"/>
  <c r="G11" i="37"/>
  <c r="L43" i="86"/>
  <c r="S34" i="86" s="1"/>
  <c r="F11" i="37"/>
  <c r="H43" i="3"/>
  <c r="S30" i="3" s="1"/>
  <c r="D43" i="71"/>
  <c r="S26" i="71" s="1"/>
  <c r="E43" i="76"/>
  <c r="S27" i="76" s="1"/>
  <c r="L43" i="85"/>
  <c r="G43" i="48"/>
  <c r="S29" i="48" s="1"/>
  <c r="L43" i="83"/>
  <c r="S34" i="83" s="1"/>
  <c r="K43" i="51"/>
  <c r="S33" i="51" s="1"/>
  <c r="K43" i="68"/>
  <c r="S33" i="68" s="1"/>
  <c r="L43" i="76"/>
  <c r="S34" i="76" s="1"/>
  <c r="K43" i="49"/>
  <c r="S33" i="49" s="1"/>
  <c r="G43" i="71"/>
  <c r="S29" i="71" s="1"/>
  <c r="K43" i="86"/>
  <c r="S33" i="86" s="1"/>
  <c r="P42" i="53"/>
  <c r="P11" i="79"/>
  <c r="P11" i="67"/>
  <c r="E43" i="52"/>
  <c r="S27" i="52" s="1"/>
  <c r="E43" i="64"/>
  <c r="G43" i="79"/>
  <c r="S29" i="79" s="1"/>
  <c r="G43" i="67"/>
  <c r="S29" i="67" s="1"/>
  <c r="L43" i="56"/>
  <c r="S34" i="56" s="1"/>
  <c r="K43" i="50"/>
  <c r="K43" i="82"/>
  <c r="S33" i="82" s="1"/>
  <c r="L43" i="74"/>
  <c r="S34" i="74" s="1"/>
  <c r="P42" i="76"/>
  <c r="S42" i="76" s="1"/>
  <c r="P8" i="37"/>
  <c r="I43" i="79"/>
  <c r="S31" i="79" s="1"/>
  <c r="P11" i="55"/>
  <c r="K11" i="37"/>
  <c r="S35" i="45"/>
  <c r="S35" i="86"/>
  <c r="S35" i="84"/>
  <c r="S35" i="82"/>
  <c r="S35" i="59"/>
  <c r="S35" i="42"/>
  <c r="S35" i="76"/>
  <c r="S35" i="78"/>
  <c r="S35" i="47"/>
  <c r="S35" i="68"/>
  <c r="S36" i="55"/>
  <c r="P11" i="85"/>
  <c r="I43" i="85"/>
  <c r="C46" i="57"/>
  <c r="C43" i="57" s="1"/>
  <c r="C46" i="50"/>
  <c r="C46" i="68"/>
  <c r="C47" i="68" s="1"/>
  <c r="E43" i="48"/>
  <c r="P11" i="48"/>
  <c r="S47" i="72"/>
  <c r="S35" i="87"/>
  <c r="B46" i="47"/>
  <c r="B46" i="64"/>
  <c r="S45" i="54"/>
  <c r="B46" i="80"/>
  <c r="S43" i="57"/>
  <c r="S45" i="55"/>
  <c r="S47" i="83"/>
  <c r="D43" i="82"/>
  <c r="P24" i="3"/>
  <c r="D43" i="73"/>
  <c r="D43" i="65"/>
  <c r="D43" i="72"/>
  <c r="P11" i="72"/>
  <c r="D43" i="50"/>
  <c r="P11" i="50"/>
  <c r="P24" i="81"/>
  <c r="E43" i="81"/>
  <c r="G43" i="85"/>
  <c r="G43" i="77"/>
  <c r="G43" i="69"/>
  <c r="J43" i="42"/>
  <c r="J11" i="37"/>
  <c r="P24" i="2"/>
  <c r="K40" i="37"/>
  <c r="L43" i="42"/>
  <c r="S35" i="74"/>
  <c r="B46" i="63"/>
  <c r="L43" i="3"/>
  <c r="P11" i="3"/>
  <c r="S35" i="53"/>
  <c r="S35" i="60"/>
  <c r="S35" i="72"/>
  <c r="B46" i="59"/>
  <c r="B46" i="77"/>
  <c r="S35" i="43"/>
  <c r="S35" i="58"/>
  <c r="S35" i="67"/>
  <c r="B46" i="44"/>
  <c r="S45" i="3"/>
  <c r="B46" i="54"/>
  <c r="B46" i="62"/>
  <c r="P9" i="37"/>
  <c r="S45" i="63"/>
  <c r="S43" i="53"/>
  <c r="S45" i="59"/>
  <c r="P10" i="37"/>
  <c r="P24" i="53"/>
  <c r="P42" i="59"/>
  <c r="P42" i="68"/>
  <c r="S45" i="57"/>
  <c r="E43" i="73"/>
  <c r="P11" i="73"/>
  <c r="C46" i="85"/>
  <c r="C46" i="60"/>
  <c r="C47" i="60" s="1"/>
  <c r="S35" i="54"/>
  <c r="S35" i="66"/>
  <c r="B46" i="81"/>
  <c r="P40" i="81"/>
  <c r="S35" i="85"/>
  <c r="B46" i="82"/>
  <c r="S35" i="61"/>
  <c r="B46" i="51"/>
  <c r="S45" i="62"/>
  <c r="S45" i="71"/>
  <c r="S35" i="65"/>
  <c r="S35" i="56"/>
  <c r="S45" i="72"/>
  <c r="F43" i="59"/>
  <c r="S38" i="59" s="1"/>
  <c r="C24" i="42"/>
  <c r="C21" i="37"/>
  <c r="P21" i="42"/>
  <c r="P21" i="37" s="1"/>
  <c r="S45" i="2"/>
  <c r="P32" i="37"/>
  <c r="P11" i="80"/>
  <c r="I43" i="80"/>
  <c r="P11" i="75"/>
  <c r="C46" i="69"/>
  <c r="C47" i="69" s="1"/>
  <c r="P11" i="46"/>
  <c r="I43" i="69"/>
  <c r="P11" i="69"/>
  <c r="F43" i="45"/>
  <c r="S38" i="45" s="1"/>
  <c r="P11" i="45"/>
  <c r="F43" i="70"/>
  <c r="S38" i="70" s="1"/>
  <c r="P11" i="70"/>
  <c r="C47" i="83"/>
  <c r="D43" i="52"/>
  <c r="D43" i="55"/>
  <c r="P24" i="55"/>
  <c r="D43" i="49"/>
  <c r="E43" i="54"/>
  <c r="P11" i="54"/>
  <c r="E43" i="62"/>
  <c r="P11" i="62"/>
  <c r="P24" i="79"/>
  <c r="P24" i="74"/>
  <c r="E43" i="74"/>
  <c r="P24" i="59"/>
  <c r="E43" i="83"/>
  <c r="P24" i="58"/>
  <c r="L40" i="37"/>
  <c r="K43" i="2"/>
  <c r="K24" i="37"/>
  <c r="K43" i="53"/>
  <c r="K43" i="63"/>
  <c r="K43" i="55"/>
  <c r="K43" i="80"/>
  <c r="K43" i="72"/>
  <c r="L43" i="53"/>
  <c r="P11" i="53"/>
  <c r="M43" i="3"/>
  <c r="S35" i="62"/>
  <c r="S35" i="71"/>
  <c r="B46" i="72"/>
  <c r="S35" i="46"/>
  <c r="S35" i="80"/>
  <c r="S35" i="69"/>
  <c r="B46" i="87"/>
  <c r="B46" i="73"/>
  <c r="E43" i="68"/>
  <c r="S35" i="75"/>
  <c r="B46" i="45"/>
  <c r="P40" i="45"/>
  <c r="B46" i="55"/>
  <c r="B46" i="70"/>
  <c r="B46" i="58"/>
  <c r="B46" i="3"/>
  <c r="S45" i="48"/>
  <c r="S45" i="56"/>
  <c r="S35" i="64"/>
  <c r="S43" i="81"/>
  <c r="S35" i="81"/>
  <c r="F43" i="42"/>
  <c r="S38" i="42" s="1"/>
  <c r="P11" i="42"/>
  <c r="P11" i="64"/>
  <c r="P42" i="2"/>
  <c r="P42" i="47"/>
  <c r="S45" i="80"/>
  <c r="F43" i="65"/>
  <c r="S38" i="65" s="1"/>
  <c r="P11" i="65"/>
  <c r="B46" i="52"/>
  <c r="S36" i="2"/>
  <c r="I43" i="72"/>
  <c r="S45" i="76"/>
  <c r="S36" i="86"/>
  <c r="F43" i="86"/>
  <c r="S38" i="86" s="1"/>
  <c r="C46" i="45"/>
  <c r="C47" i="45" s="1"/>
  <c r="C46" i="81"/>
  <c r="C47" i="81" s="1"/>
  <c r="P24" i="84"/>
  <c r="E43" i="43"/>
  <c r="P11" i="43"/>
  <c r="E11" i="37"/>
  <c r="P11" i="58"/>
  <c r="E43" i="70"/>
  <c r="L43" i="51"/>
  <c r="P11" i="51"/>
  <c r="S35" i="63"/>
  <c r="S35" i="50"/>
  <c r="B46" i="50"/>
  <c r="S35" i="51"/>
  <c r="S35" i="70"/>
  <c r="B46" i="49"/>
  <c r="B46" i="79"/>
  <c r="P40" i="79"/>
  <c r="B46" i="41"/>
  <c r="S35" i="52"/>
  <c r="S45" i="66"/>
  <c r="S45" i="68"/>
  <c r="C24" i="78"/>
  <c r="C20" i="37"/>
  <c r="P20" i="78"/>
  <c r="P20" i="37" s="1"/>
  <c r="I11" i="37"/>
  <c r="I43" i="2"/>
  <c r="P11" i="2"/>
  <c r="D43" i="48"/>
  <c r="S36" i="57"/>
  <c r="I43" i="63"/>
  <c r="P11" i="63"/>
  <c r="I43" i="50"/>
  <c r="D43" i="60"/>
  <c r="P24" i="86"/>
  <c r="C26" i="86" s="1"/>
  <c r="D43" i="81"/>
  <c r="P11" i="81"/>
  <c r="D43" i="45"/>
  <c r="D43" i="77"/>
  <c r="D43" i="69"/>
  <c r="C46" i="79"/>
  <c r="C47" i="79" s="1"/>
  <c r="D43" i="76"/>
  <c r="P11" i="76"/>
  <c r="P11" i="68"/>
  <c r="E24" i="37"/>
  <c r="E43" i="56"/>
  <c r="C46" i="84"/>
  <c r="E43" i="79"/>
  <c r="G43" i="81"/>
  <c r="G43" i="73"/>
  <c r="J43" i="61"/>
  <c r="P11" i="61"/>
  <c r="P24" i="71"/>
  <c r="J24" i="37"/>
  <c r="J43" i="47"/>
  <c r="P11" i="47"/>
  <c r="P24" i="50"/>
  <c r="L43" i="2"/>
  <c r="L11" i="37"/>
  <c r="L43" i="45"/>
  <c r="S35" i="79"/>
  <c r="B46" i="53"/>
  <c r="B46" i="85"/>
  <c r="B46" i="68"/>
  <c r="S35" i="41"/>
  <c r="S35" i="55"/>
  <c r="S35" i="77"/>
  <c r="S45" i="87"/>
  <c r="P40" i="69"/>
  <c r="S35" i="48"/>
  <c r="S45" i="49"/>
  <c r="B46" i="83"/>
  <c r="B47" i="83" s="1"/>
  <c r="B48" i="83" s="1"/>
  <c r="B46" i="65"/>
  <c r="B46" i="74"/>
  <c r="S35" i="73"/>
  <c r="S46" i="50"/>
  <c r="B46" i="56"/>
  <c r="L43" i="87"/>
  <c r="S45" i="84"/>
  <c r="S45" i="42"/>
  <c r="D43" i="83"/>
  <c r="S26" i="83" s="1"/>
  <c r="D11" i="37"/>
  <c r="P11" i="83"/>
  <c r="S45" i="47"/>
  <c r="P42" i="42"/>
  <c r="B46" i="42"/>
  <c r="S45" i="50"/>
  <c r="S45" i="53"/>
  <c r="C43" i="60" l="1"/>
  <c r="S32" i="41"/>
  <c r="S42" i="41"/>
  <c r="S34" i="41"/>
  <c r="S33" i="41"/>
  <c r="S27" i="41"/>
  <c r="S31" i="41"/>
  <c r="S34" i="61"/>
  <c r="S26" i="61"/>
  <c r="S31" i="61"/>
  <c r="S27" i="61"/>
  <c r="S29" i="61"/>
  <c r="S33" i="61"/>
  <c r="S38" i="2"/>
  <c r="S31" i="53"/>
  <c r="B47" i="53"/>
  <c r="S42" i="53"/>
  <c r="S29" i="53"/>
  <c r="S30" i="53"/>
  <c r="S27" i="53"/>
  <c r="B47" i="43"/>
  <c r="S42" i="43"/>
  <c r="S31" i="43"/>
  <c r="S33" i="43"/>
  <c r="S29" i="43"/>
  <c r="S32" i="43"/>
  <c r="S34" i="43"/>
  <c r="S26" i="43"/>
  <c r="S33" i="87"/>
  <c r="S31" i="87"/>
  <c r="S27" i="85"/>
  <c r="C47" i="85"/>
  <c r="S34" i="85"/>
  <c r="S42" i="85"/>
  <c r="S28" i="85"/>
  <c r="S33" i="85"/>
  <c r="S34" i="50"/>
  <c r="S33" i="50"/>
  <c r="C47" i="50"/>
  <c r="S42" i="50"/>
  <c r="S30" i="50"/>
  <c r="S27" i="50"/>
  <c r="S33" i="84"/>
  <c r="C47" i="84"/>
  <c r="S30" i="84"/>
  <c r="S27" i="84"/>
  <c r="S29" i="84"/>
  <c r="S34" i="84"/>
  <c r="S31" i="84"/>
  <c r="B47" i="84"/>
  <c r="S31" i="64"/>
  <c r="S27" i="64"/>
  <c r="S34" i="64"/>
  <c r="S33" i="64"/>
  <c r="S26" i="64"/>
  <c r="T43" i="81"/>
  <c r="S28" i="74"/>
  <c r="S38" i="74"/>
  <c r="S28" i="77"/>
  <c r="S38" i="77"/>
  <c r="S28" i="73"/>
  <c r="S38" i="73"/>
  <c r="S28" i="71"/>
  <c r="S38" i="71"/>
  <c r="S28" i="56"/>
  <c r="S38" i="56"/>
  <c r="S28" i="81"/>
  <c r="S38" i="81"/>
  <c r="S28" i="55"/>
  <c r="S38" i="55"/>
  <c r="S28" i="72"/>
  <c r="S38" i="72"/>
  <c r="S28" i="54"/>
  <c r="S38" i="54"/>
  <c r="S28" i="66"/>
  <c r="S38" i="66"/>
  <c r="S28" i="48"/>
  <c r="S38" i="48"/>
  <c r="S36" i="85"/>
  <c r="S38" i="85"/>
  <c r="S28" i="79"/>
  <c r="S38" i="79"/>
  <c r="S28" i="78"/>
  <c r="S38" i="78"/>
  <c r="S28" i="69"/>
  <c r="S38" i="69"/>
  <c r="S28" i="76"/>
  <c r="S38" i="76"/>
  <c r="S28" i="82"/>
  <c r="S38" i="82"/>
  <c r="S28" i="57"/>
  <c r="S38" i="57"/>
  <c r="S28" i="43"/>
  <c r="S38" i="43"/>
  <c r="S28" i="47"/>
  <c r="S38" i="47"/>
  <c r="S28" i="50"/>
  <c r="S38" i="50"/>
  <c r="S28" i="63"/>
  <c r="S38" i="63"/>
  <c r="S28" i="41"/>
  <c r="S38" i="41"/>
  <c r="S28" i="61"/>
  <c r="S38" i="61"/>
  <c r="S28" i="53"/>
  <c r="S38" i="53"/>
  <c r="S28" i="87"/>
  <c r="S38" i="87"/>
  <c r="S28" i="3"/>
  <c r="S38" i="3"/>
  <c r="S28" i="62"/>
  <c r="S38" i="62"/>
  <c r="S28" i="51"/>
  <c r="S38" i="51"/>
  <c r="S28" i="84"/>
  <c r="S38" i="84"/>
  <c r="S28" i="60"/>
  <c r="S38" i="60"/>
  <c r="S27" i="2"/>
  <c r="S26" i="2"/>
  <c r="S30" i="2"/>
  <c r="S28" i="2"/>
  <c r="S32" i="2"/>
  <c r="S41" i="86"/>
  <c r="C43" i="83"/>
  <c r="S41" i="60"/>
  <c r="C43" i="50"/>
  <c r="C43" i="69"/>
  <c r="S25" i="69" s="1"/>
  <c r="C43" i="45"/>
  <c r="S25" i="45" s="1"/>
  <c r="C43" i="68"/>
  <c r="S25" i="68" s="1"/>
  <c r="C43" i="85"/>
  <c r="B47" i="65"/>
  <c r="S41" i="85"/>
  <c r="B47" i="85"/>
  <c r="S27" i="56"/>
  <c r="S26" i="77"/>
  <c r="S28" i="45"/>
  <c r="S27" i="73"/>
  <c r="S42" i="68"/>
  <c r="B47" i="44"/>
  <c r="S27" i="48"/>
  <c r="S25" i="57"/>
  <c r="B47" i="68"/>
  <c r="S41" i="68"/>
  <c r="L43" i="37"/>
  <c r="S34" i="2"/>
  <c r="S32" i="61"/>
  <c r="S29" i="73"/>
  <c r="S26" i="45"/>
  <c r="S26" i="81"/>
  <c r="S31" i="63"/>
  <c r="P24" i="78"/>
  <c r="B47" i="41"/>
  <c r="B47" i="49"/>
  <c r="B47" i="50"/>
  <c r="S41" i="50"/>
  <c r="S34" i="51"/>
  <c r="S27" i="43"/>
  <c r="C43" i="81"/>
  <c r="S28" i="86"/>
  <c r="S31" i="72"/>
  <c r="B47" i="52"/>
  <c r="S42" i="2"/>
  <c r="B47" i="55"/>
  <c r="B47" i="73"/>
  <c r="B47" i="72"/>
  <c r="S35" i="3"/>
  <c r="S34" i="53"/>
  <c r="S33" i="63"/>
  <c r="S27" i="83"/>
  <c r="S27" i="74"/>
  <c r="S27" i="54"/>
  <c r="S26" i="55"/>
  <c r="S45" i="37"/>
  <c r="B47" i="82"/>
  <c r="S42" i="59"/>
  <c r="S29" i="85"/>
  <c r="S27" i="81"/>
  <c r="S26" i="65"/>
  <c r="B47" i="80"/>
  <c r="B47" i="64"/>
  <c r="S31" i="85"/>
  <c r="S28" i="65"/>
  <c r="B47" i="45"/>
  <c r="S41" i="45"/>
  <c r="K43" i="37"/>
  <c r="S33" i="2"/>
  <c r="B47" i="71"/>
  <c r="B47" i="59"/>
  <c r="B47" i="42"/>
  <c r="T44" i="69"/>
  <c r="S48" i="69"/>
  <c r="T46" i="69"/>
  <c r="T42" i="69"/>
  <c r="T43" i="69"/>
  <c r="T45" i="69"/>
  <c r="T47" i="69"/>
  <c r="S29" i="81"/>
  <c r="S27" i="79"/>
  <c r="S26" i="76"/>
  <c r="T46" i="79"/>
  <c r="T45" i="79"/>
  <c r="S48" i="79"/>
  <c r="T44" i="79"/>
  <c r="T42" i="79"/>
  <c r="T47" i="79"/>
  <c r="T43" i="79"/>
  <c r="S28" i="42"/>
  <c r="B47" i="58"/>
  <c r="S33" i="72"/>
  <c r="S33" i="53"/>
  <c r="S26" i="49"/>
  <c r="S28" i="70"/>
  <c r="S31" i="69"/>
  <c r="C24" i="37"/>
  <c r="S28" i="59"/>
  <c r="T44" i="81"/>
  <c r="S48" i="81"/>
  <c r="T47" i="81"/>
  <c r="T45" i="81"/>
  <c r="T42" i="81"/>
  <c r="T46" i="81"/>
  <c r="B47" i="62"/>
  <c r="S34" i="3"/>
  <c r="B47" i="63"/>
  <c r="S26" i="72"/>
  <c r="S26" i="82"/>
  <c r="S41" i="69"/>
  <c r="B47" i="56"/>
  <c r="S27" i="70"/>
  <c r="S33" i="55"/>
  <c r="S26" i="52"/>
  <c r="S31" i="80"/>
  <c r="B47" i="54"/>
  <c r="S34" i="42"/>
  <c r="S29" i="77"/>
  <c r="S26" i="50"/>
  <c r="S26" i="60"/>
  <c r="S42" i="42"/>
  <c r="S34" i="87"/>
  <c r="B47" i="74"/>
  <c r="S41" i="74"/>
  <c r="S41" i="83"/>
  <c r="B47" i="2"/>
  <c r="S41" i="84"/>
  <c r="S34" i="45"/>
  <c r="S32" i="47"/>
  <c r="C43" i="84"/>
  <c r="C43" i="79"/>
  <c r="S26" i="69"/>
  <c r="S31" i="50"/>
  <c r="S26" i="48"/>
  <c r="S31" i="2"/>
  <c r="S41" i="79"/>
  <c r="B47" i="79"/>
  <c r="S42" i="47"/>
  <c r="B47" i="3"/>
  <c r="B47" i="70"/>
  <c r="T45" i="45"/>
  <c r="T47" i="45"/>
  <c r="T42" i="45"/>
  <c r="T46" i="45"/>
  <c r="T44" i="45"/>
  <c r="S48" i="45"/>
  <c r="T43" i="45"/>
  <c r="S27" i="68"/>
  <c r="B47" i="87"/>
  <c r="S33" i="80"/>
  <c r="S27" i="62"/>
  <c r="B47" i="51"/>
  <c r="B47" i="81"/>
  <c r="S41" i="81"/>
  <c r="B47" i="77"/>
  <c r="S32" i="42"/>
  <c r="S29" i="69"/>
  <c r="S26" i="73"/>
  <c r="B47" i="47"/>
  <c r="S41" i="47"/>
  <c r="C47" i="57"/>
  <c r="S25" i="83" l="1"/>
  <c r="C50" i="83"/>
  <c r="S25" i="85"/>
  <c r="S25" i="50"/>
  <c r="S34" i="37"/>
  <c r="S33" i="37"/>
  <c r="S25" i="79"/>
  <c r="P43" i="79"/>
  <c r="C44" i="79" s="1"/>
  <c r="T25" i="79" s="1"/>
  <c r="S25" i="84"/>
  <c r="S25" i="81"/>
  <c r="P43" i="81"/>
  <c r="S25" i="60"/>
  <c r="P44" i="79" l="1"/>
  <c r="S22" i="79"/>
  <c r="O44" i="79"/>
  <c r="T37" i="79" s="1"/>
  <c r="N44" i="79"/>
  <c r="T36" i="79" s="1"/>
  <c r="F44" i="79"/>
  <c r="T28" i="79" s="1"/>
  <c r="I44" i="79"/>
  <c r="T31" i="79" s="1"/>
  <c r="G44" i="79"/>
  <c r="T29" i="79" s="1"/>
  <c r="H44" i="79"/>
  <c r="T30" i="79" s="1"/>
  <c r="D44" i="79"/>
  <c r="T26" i="79" s="1"/>
  <c r="J44" i="79"/>
  <c r="T32" i="79" s="1"/>
  <c r="K44" i="79"/>
  <c r="T33" i="79" s="1"/>
  <c r="L44" i="79"/>
  <c r="T34" i="79" s="1"/>
  <c r="M44" i="79"/>
  <c r="T35" i="79" s="1"/>
  <c r="E44" i="79"/>
  <c r="T27" i="79" s="1"/>
  <c r="S22" i="81"/>
  <c r="N44" i="81"/>
  <c r="T36" i="81" s="1"/>
  <c r="O44" i="81"/>
  <c r="T37" i="81" s="1"/>
  <c r="P44" i="81"/>
  <c r="I44" i="81"/>
  <c r="T31" i="81" s="1"/>
  <c r="F44" i="81"/>
  <c r="T28" i="81" s="1"/>
  <c r="M44" i="81"/>
  <c r="T35" i="81" s="1"/>
  <c r="L44" i="81"/>
  <c r="T34" i="81" s="1"/>
  <c r="H44" i="81"/>
  <c r="T30" i="81" s="1"/>
  <c r="J44" i="81"/>
  <c r="T32" i="81" s="1"/>
  <c r="K44" i="81"/>
  <c r="T33" i="81" s="1"/>
  <c r="E44" i="81"/>
  <c r="T27" i="81" s="1"/>
  <c r="D44" i="81"/>
  <c r="T26" i="81" s="1"/>
  <c r="G44" i="81"/>
  <c r="T29" i="81" s="1"/>
  <c r="C44" i="81"/>
  <c r="T25" i="81" s="1"/>
  <c r="H19" i="65" l="1"/>
  <c r="H24" i="65" s="1"/>
  <c r="H43" i="65" s="1"/>
  <c r="S30" i="65" s="1"/>
  <c r="G19" i="65"/>
  <c r="H19" i="66"/>
  <c r="G19" i="66"/>
  <c r="H19" i="69"/>
  <c r="G19" i="70"/>
  <c r="H19" i="72"/>
  <c r="G19" i="72"/>
  <c r="G18" i="72"/>
  <c r="H24" i="66" l="1"/>
  <c r="G24" i="72"/>
  <c r="G43" i="72" s="1"/>
  <c r="S29" i="72" s="1"/>
  <c r="P19" i="72"/>
  <c r="H24" i="69"/>
  <c r="P19" i="69"/>
  <c r="G24" i="70"/>
  <c r="P19" i="66"/>
  <c r="G24" i="66"/>
  <c r="P19" i="65"/>
  <c r="G24" i="65"/>
  <c r="P24" i="66" l="1"/>
  <c r="P24" i="65"/>
  <c r="G43" i="65"/>
  <c r="S29" i="65" s="1"/>
  <c r="P24" i="69"/>
  <c r="H43" i="69"/>
  <c r="S30" i="69" l="1"/>
  <c r="P43" i="69"/>
  <c r="H44" i="69" s="1"/>
  <c r="T30" i="69" s="1"/>
  <c r="C44" i="69" l="1"/>
  <c r="T25" i="69" s="1"/>
  <c r="G44" i="69"/>
  <c r="T29" i="69" s="1"/>
  <c r="L44" i="69"/>
  <c r="T34" i="69" s="1"/>
  <c r="J44" i="69"/>
  <c r="T32" i="69" s="1"/>
  <c r="K44" i="69"/>
  <c r="T33" i="69" s="1"/>
  <c r="P44" i="69"/>
  <c r="O44" i="69"/>
  <c r="T37" i="69" s="1"/>
  <c r="N44" i="69"/>
  <c r="T36" i="69" s="1"/>
  <c r="F44" i="69"/>
  <c r="T28" i="69" s="1"/>
  <c r="D44" i="69"/>
  <c r="T26" i="69" s="1"/>
  <c r="E44" i="69"/>
  <c r="T27" i="69" s="1"/>
  <c r="M44" i="69"/>
  <c r="T35" i="69" s="1"/>
  <c r="I44" i="69"/>
  <c r="T31" i="69" s="1"/>
  <c r="S22" i="69"/>
  <c r="H19" i="82"/>
  <c r="G19" i="87"/>
  <c r="G24" i="87" l="1"/>
  <c r="H24" i="82"/>
  <c r="P19" i="82"/>
  <c r="G18" i="60"/>
  <c r="B19" i="61"/>
  <c r="B24" i="61" l="1"/>
  <c r="P18" i="60"/>
  <c r="G24" i="60"/>
  <c r="P24" i="60" s="1"/>
  <c r="O33" i="57"/>
  <c r="B33" i="57"/>
  <c r="B40" i="57" s="1"/>
  <c r="H43" i="82"/>
  <c r="S30" i="82" s="1"/>
  <c r="P24" i="82"/>
  <c r="G43" i="87"/>
  <c r="G18" i="62"/>
  <c r="H19" i="64"/>
  <c r="H24" i="64" s="1"/>
  <c r="G19" i="64"/>
  <c r="G19" i="46"/>
  <c r="H19" i="45"/>
  <c r="H19" i="52"/>
  <c r="G19" i="52"/>
  <c r="G18" i="52"/>
  <c r="G18" i="42"/>
  <c r="G24" i="42" s="1"/>
  <c r="S29" i="87" l="1"/>
  <c r="G24" i="52"/>
  <c r="G24" i="64"/>
  <c r="P19" i="64"/>
  <c r="O40" i="57"/>
  <c r="S37" i="57" s="1"/>
  <c r="P19" i="45"/>
  <c r="H24" i="45"/>
  <c r="P19" i="52"/>
  <c r="G19" i="37"/>
  <c r="H24" i="83"/>
  <c r="P19" i="83"/>
  <c r="G24" i="62"/>
  <c r="H19" i="70"/>
  <c r="H19" i="80"/>
  <c r="H19" i="85"/>
  <c r="H19" i="87"/>
  <c r="H19" i="77"/>
  <c r="H19" i="43"/>
  <c r="H19" i="61"/>
  <c r="H19" i="67"/>
  <c r="H19" i="41"/>
  <c r="H19" i="54"/>
  <c r="H19" i="44"/>
  <c r="H18" i="63"/>
  <c r="H19" i="63"/>
  <c r="P19" i="63" s="1"/>
  <c r="H19" i="73"/>
  <c r="H19" i="51"/>
  <c r="H19" i="56"/>
  <c r="P19" i="56" s="1"/>
  <c r="H19" i="48"/>
  <c r="H19" i="68"/>
  <c r="H19" i="47"/>
  <c r="H19" i="76"/>
  <c r="H19" i="46"/>
  <c r="H24" i="46" s="1"/>
  <c r="H19" i="62"/>
  <c r="P19" i="62" s="1"/>
  <c r="P24" i="83" l="1"/>
  <c r="B46" i="57"/>
  <c r="B47" i="57" s="1"/>
  <c r="H24" i="77"/>
  <c r="P19" i="77"/>
  <c r="H24" i="76"/>
  <c r="P19" i="76"/>
  <c r="H24" i="47"/>
  <c r="P19" i="47"/>
  <c r="H43" i="45"/>
  <c r="P24" i="45"/>
  <c r="H24" i="85"/>
  <c r="P19" i="85"/>
  <c r="P19" i="48"/>
  <c r="H24" i="48"/>
  <c r="H24" i="41"/>
  <c r="P19" i="41"/>
  <c r="H24" i="67"/>
  <c r="P19" i="67"/>
  <c r="H24" i="70"/>
  <c r="P19" i="70"/>
  <c r="P19" i="46"/>
  <c r="H24" i="63"/>
  <c r="P24" i="63" s="1"/>
  <c r="P18" i="63"/>
  <c r="H24" i="68"/>
  <c r="P19" i="68"/>
  <c r="H24" i="80"/>
  <c r="P24" i="80" s="1"/>
  <c r="P19" i="80"/>
  <c r="P24" i="64"/>
  <c r="G43" i="64"/>
  <c r="H24" i="87"/>
  <c r="P24" i="87" s="1"/>
  <c r="P19" i="87"/>
  <c r="P19" i="44"/>
  <c r="H24" i="44"/>
  <c r="H24" i="54"/>
  <c r="P19" i="54"/>
  <c r="P19" i="51"/>
  <c r="H24" i="51"/>
  <c r="H19" i="37"/>
  <c r="P19" i="61"/>
  <c r="H24" i="61"/>
  <c r="P24" i="61" s="1"/>
  <c r="H24" i="73"/>
  <c r="P19" i="73"/>
  <c r="H24" i="43"/>
  <c r="P19" i="43"/>
  <c r="H18" i="62"/>
  <c r="P24" i="41" l="1"/>
  <c r="S29" i="64"/>
  <c r="S41" i="57"/>
  <c r="H18" i="57"/>
  <c r="H24" i="57" s="1"/>
  <c r="H43" i="67"/>
  <c r="S30" i="67" s="1"/>
  <c r="P24" i="67"/>
  <c r="H43" i="43"/>
  <c r="P24" i="43"/>
  <c r="H43" i="48"/>
  <c r="S30" i="48" s="1"/>
  <c r="P24" i="48"/>
  <c r="S30" i="45"/>
  <c r="P43" i="45"/>
  <c r="P24" i="51"/>
  <c r="H43" i="51"/>
  <c r="P19" i="37"/>
  <c r="H43" i="47"/>
  <c r="S30" i="47" s="1"/>
  <c r="P24" i="47"/>
  <c r="P24" i="54"/>
  <c r="H43" i="54"/>
  <c r="S30" i="54" s="1"/>
  <c r="P24" i="76"/>
  <c r="H43" i="76"/>
  <c r="S30" i="76" s="1"/>
  <c r="P24" i="73"/>
  <c r="H43" i="73"/>
  <c r="S30" i="73" s="1"/>
  <c r="H43" i="44"/>
  <c r="S30" i="44" s="1"/>
  <c r="P24" i="44"/>
  <c r="H24" i="62"/>
  <c r="P18" i="62"/>
  <c r="H43" i="68"/>
  <c r="S30" i="68" s="1"/>
  <c r="P24" i="68"/>
  <c r="H43" i="70"/>
  <c r="S30" i="70" s="1"/>
  <c r="P24" i="70"/>
  <c r="H43" i="85"/>
  <c r="P24" i="85"/>
  <c r="H43" i="77"/>
  <c r="S30" i="77" s="1"/>
  <c r="P24" i="77"/>
  <c r="S30" i="43" l="1"/>
  <c r="S30" i="85"/>
  <c r="S30" i="51"/>
  <c r="H43" i="62"/>
  <c r="S30" i="62" s="1"/>
  <c r="P24" i="62"/>
  <c r="D44" i="45"/>
  <c r="T26" i="45" s="1"/>
  <c r="C44" i="45"/>
  <c r="T25" i="45" s="1"/>
  <c r="G44" i="45"/>
  <c r="T29" i="45" s="1"/>
  <c r="M44" i="45"/>
  <c r="T35" i="45" s="1"/>
  <c r="O44" i="45"/>
  <c r="T37" i="45" s="1"/>
  <c r="K44" i="45"/>
  <c r="T33" i="45" s="1"/>
  <c r="L44" i="45"/>
  <c r="T34" i="45" s="1"/>
  <c r="P44" i="45"/>
  <c r="N44" i="45"/>
  <c r="T36" i="45" s="1"/>
  <c r="J44" i="45"/>
  <c r="T32" i="45" s="1"/>
  <c r="F44" i="45"/>
  <c r="T28" i="45" s="1"/>
  <c r="S22" i="45"/>
  <c r="I44" i="45"/>
  <c r="T31" i="45" s="1"/>
  <c r="E44" i="45"/>
  <c r="T27" i="45" s="1"/>
  <c r="H44" i="45"/>
  <c r="T30" i="45" s="1"/>
  <c r="H43" i="57"/>
  <c r="S30" i="57" s="1"/>
  <c r="B34" i="66" l="1"/>
  <c r="P34" i="66" s="1"/>
  <c r="S44" i="66" l="1"/>
  <c r="B37" i="66"/>
  <c r="P37" i="66" s="1"/>
  <c r="G33" i="58" l="1"/>
  <c r="I42" i="46" l="1"/>
  <c r="I37" i="37"/>
  <c r="I42" i="37" l="1"/>
  <c r="F37" i="37"/>
  <c r="P37" i="46"/>
  <c r="F42" i="46"/>
  <c r="F40" i="46"/>
  <c r="F42" i="37" l="1"/>
  <c r="D33" i="54" l="1"/>
  <c r="D40" i="54" s="1"/>
  <c r="D43" i="54" s="1"/>
  <c r="S26" i="54" s="1"/>
  <c r="C35" i="41" l="1"/>
  <c r="G35" i="57" l="1"/>
  <c r="G40" i="57" s="1"/>
  <c r="G43" i="57" s="1"/>
  <c r="C33" i="65"/>
  <c r="P33" i="65" l="1"/>
  <c r="C35" i="65"/>
  <c r="P35" i="65" s="1"/>
  <c r="S29" i="57"/>
  <c r="C33" i="82"/>
  <c r="D35" i="57"/>
  <c r="P35" i="57" s="1"/>
  <c r="D33" i="57"/>
  <c r="C35" i="70"/>
  <c r="C38" i="73"/>
  <c r="P38" i="73" s="1"/>
  <c r="S47" i="57" l="1"/>
  <c r="S46" i="65"/>
  <c r="C37" i="63"/>
  <c r="H37" i="63"/>
  <c r="S47" i="65"/>
  <c r="C40" i="82"/>
  <c r="P33" i="57"/>
  <c r="D40" i="57"/>
  <c r="C40" i="65"/>
  <c r="C46" i="82" l="1"/>
  <c r="C46" i="65"/>
  <c r="P40" i="65"/>
  <c r="P37" i="63"/>
  <c r="P42" i="63" s="1"/>
  <c r="C42" i="63"/>
  <c r="S46" i="57"/>
  <c r="H42" i="63"/>
  <c r="H40" i="63"/>
  <c r="H43" i="63" s="1"/>
  <c r="P40" i="57"/>
  <c r="T46" i="57" s="1"/>
  <c r="D43" i="57"/>
  <c r="O33" i="78"/>
  <c r="T44" i="65" l="1"/>
  <c r="T43" i="65"/>
  <c r="T45" i="65"/>
  <c r="S48" i="65"/>
  <c r="T42" i="65"/>
  <c r="T47" i="65"/>
  <c r="T46" i="65"/>
  <c r="O40" i="78"/>
  <c r="O33" i="37"/>
  <c r="S42" i="63"/>
  <c r="T44" i="57"/>
  <c r="T43" i="57"/>
  <c r="T45" i="57"/>
  <c r="S48" i="57"/>
  <c r="T42" i="57"/>
  <c r="T47" i="57"/>
  <c r="C43" i="65"/>
  <c r="S41" i="65"/>
  <c r="C47" i="65"/>
  <c r="S26" i="57"/>
  <c r="S30" i="63"/>
  <c r="C43" i="82"/>
  <c r="S41" i="82"/>
  <c r="C47" i="82"/>
  <c r="C33" i="56"/>
  <c r="C35" i="56"/>
  <c r="G35" i="52"/>
  <c r="G40" i="52" s="1"/>
  <c r="G43" i="52" s="1"/>
  <c r="G35" i="42"/>
  <c r="G40" i="42" s="1"/>
  <c r="G43" i="42" s="1"/>
  <c r="C33" i="64"/>
  <c r="C33" i="75"/>
  <c r="I33" i="46"/>
  <c r="C40" i="75" l="1"/>
  <c r="C40" i="64"/>
  <c r="S37" i="78"/>
  <c r="O40" i="37"/>
  <c r="S29" i="52"/>
  <c r="C40" i="56"/>
  <c r="P33" i="56"/>
  <c r="S46" i="56" s="1"/>
  <c r="S29" i="42"/>
  <c r="I33" i="37"/>
  <c r="I40" i="37" s="1"/>
  <c r="I40" i="46"/>
  <c r="S25" i="65"/>
  <c r="P43" i="65"/>
  <c r="C44" i="65" s="1"/>
  <c r="T25" i="65" s="1"/>
  <c r="S25" i="82"/>
  <c r="G35" i="56"/>
  <c r="G40" i="56" s="1"/>
  <c r="G43" i="56" s="1"/>
  <c r="G35" i="70"/>
  <c r="P35" i="70" s="1"/>
  <c r="B25" i="37" l="1"/>
  <c r="S37" i="37"/>
  <c r="S29" i="56"/>
  <c r="C46" i="64"/>
  <c r="P35" i="56"/>
  <c r="P40" i="56"/>
  <c r="C46" i="56"/>
  <c r="C43" i="56" s="1"/>
  <c r="S47" i="70"/>
  <c r="E44" i="65"/>
  <c r="T27" i="65" s="1"/>
  <c r="L44" i="65"/>
  <c r="T34" i="65" s="1"/>
  <c r="F44" i="65"/>
  <c r="T28" i="65" s="1"/>
  <c r="G44" i="65"/>
  <c r="T29" i="65" s="1"/>
  <c r="S22" i="65"/>
  <c r="I44" i="65"/>
  <c r="T31" i="65" s="1"/>
  <c r="J44" i="65"/>
  <c r="T32" i="65" s="1"/>
  <c r="M44" i="65"/>
  <c r="T35" i="65" s="1"/>
  <c r="P44" i="65"/>
  <c r="K44" i="65"/>
  <c r="T33" i="65" s="1"/>
  <c r="D44" i="65"/>
  <c r="T26" i="65" s="1"/>
  <c r="H44" i="65"/>
  <c r="T30" i="65" s="1"/>
  <c r="N44" i="65"/>
  <c r="T36" i="65" s="1"/>
  <c r="O44" i="65"/>
  <c r="T37" i="65" s="1"/>
  <c r="C46" i="75"/>
  <c r="G33" i="70"/>
  <c r="G40" i="70" s="1"/>
  <c r="G43" i="70" s="1"/>
  <c r="S41" i="56" l="1"/>
  <c r="C47" i="56"/>
  <c r="S25" i="56"/>
  <c r="C43" i="75"/>
  <c r="S41" i="75"/>
  <c r="C47" i="75"/>
  <c r="T46" i="56"/>
  <c r="T44" i="56"/>
  <c r="S48" i="56"/>
  <c r="T43" i="56"/>
  <c r="T45" i="56"/>
  <c r="T42" i="56"/>
  <c r="S47" i="56"/>
  <c r="T47" i="56"/>
  <c r="S29" i="70"/>
  <c r="C43" i="64"/>
  <c r="S41" i="64"/>
  <c r="C47" i="64"/>
  <c r="S25" i="75" l="1"/>
  <c r="S25" i="64"/>
  <c r="D33" i="53"/>
  <c r="C7" i="46"/>
  <c r="C7" i="37" s="1"/>
  <c r="F33" i="83"/>
  <c r="C33" i="3"/>
  <c r="C39" i="73"/>
  <c r="F33" i="44"/>
  <c r="C35" i="67"/>
  <c r="H37" i="61"/>
  <c r="C33" i="2"/>
  <c r="D33" i="84"/>
  <c r="H42" i="61" l="1"/>
  <c r="D40" i="53"/>
  <c r="P33" i="83"/>
  <c r="F40" i="83"/>
  <c r="P33" i="2"/>
  <c r="F40" i="44"/>
  <c r="F43" i="44" s="1"/>
  <c r="P33" i="84"/>
  <c r="P39" i="73"/>
  <c r="P42" i="73" s="1"/>
  <c r="C42" i="73"/>
  <c r="C35" i="73"/>
  <c r="C39" i="46"/>
  <c r="B37" i="61"/>
  <c r="D43" i="53" l="1"/>
  <c r="B42" i="61"/>
  <c r="P37" i="61"/>
  <c r="S46" i="2"/>
  <c r="P39" i="46"/>
  <c r="C42" i="46"/>
  <c r="C39" i="37"/>
  <c r="F43" i="83"/>
  <c r="S28" i="83" s="1"/>
  <c r="S38" i="44"/>
  <c r="S28" i="44"/>
  <c r="P35" i="73"/>
  <c r="S47" i="73" s="1"/>
  <c r="C40" i="73"/>
  <c r="S46" i="83"/>
  <c r="S42" i="73"/>
  <c r="S46" i="84"/>
  <c r="B34" i="61"/>
  <c r="B33" i="66"/>
  <c r="B33" i="76"/>
  <c r="N33" i="46"/>
  <c r="P42" i="61" l="1"/>
  <c r="S42" i="61" s="1"/>
  <c r="S26" i="53"/>
  <c r="P34" i="61"/>
  <c r="B40" i="61"/>
  <c r="C46" i="73"/>
  <c r="P40" i="73"/>
  <c r="P39" i="37"/>
  <c r="N33" i="37"/>
  <c r="N40" i="46"/>
  <c r="S38" i="83"/>
  <c r="C35" i="2"/>
  <c r="G33" i="60"/>
  <c r="N40" i="37" l="1"/>
  <c r="N43" i="46"/>
  <c r="C40" i="2"/>
  <c r="T47" i="73"/>
  <c r="T45" i="73"/>
  <c r="T46" i="73"/>
  <c r="S48" i="73"/>
  <c r="T44" i="73"/>
  <c r="T43" i="73"/>
  <c r="T42" i="73"/>
  <c r="C43" i="73"/>
  <c r="C47" i="73"/>
  <c r="S41" i="73"/>
  <c r="B46" i="61"/>
  <c r="C35" i="51"/>
  <c r="P35" i="51" s="1"/>
  <c r="G40" i="60"/>
  <c r="P40" i="60" s="1"/>
  <c r="S44" i="61"/>
  <c r="H33" i="60"/>
  <c r="H40" i="60" s="1"/>
  <c r="C33" i="51"/>
  <c r="H43" i="60" l="1"/>
  <c r="S30" i="60" s="1"/>
  <c r="H33" i="59"/>
  <c r="H40" i="59" s="1"/>
  <c r="S25" i="73"/>
  <c r="P43" i="73"/>
  <c r="C46" i="2"/>
  <c r="P33" i="60"/>
  <c r="G43" i="60"/>
  <c r="S47" i="51"/>
  <c r="B47" i="61"/>
  <c r="C40" i="51"/>
  <c r="S36" i="46"/>
  <c r="N43" i="37"/>
  <c r="C43" i="2" l="1"/>
  <c r="C33" i="59"/>
  <c r="P33" i="59" s="1"/>
  <c r="S46" i="59" s="1"/>
  <c r="S46" i="60"/>
  <c r="T46" i="60"/>
  <c r="C46" i="51"/>
  <c r="S41" i="2"/>
  <c r="C47" i="2"/>
  <c r="T47" i="60"/>
  <c r="T45" i="60"/>
  <c r="T43" i="60"/>
  <c r="S48" i="60"/>
  <c r="T42" i="60"/>
  <c r="T44" i="60"/>
  <c r="S29" i="60"/>
  <c r="G44" i="60"/>
  <c r="T29" i="60" s="1"/>
  <c r="C44" i="73"/>
  <c r="T25" i="73" s="1"/>
  <c r="N44" i="73"/>
  <c r="T36" i="73" s="1"/>
  <c r="O44" i="73"/>
  <c r="T37" i="73" s="1"/>
  <c r="G44" i="73"/>
  <c r="T29" i="73" s="1"/>
  <c r="M44" i="73"/>
  <c r="T35" i="73" s="1"/>
  <c r="D44" i="73"/>
  <c r="T26" i="73" s="1"/>
  <c r="L44" i="73"/>
  <c r="T34" i="73" s="1"/>
  <c r="H44" i="73"/>
  <c r="T30" i="73" s="1"/>
  <c r="K44" i="73"/>
  <c r="T33" i="73" s="1"/>
  <c r="F44" i="73"/>
  <c r="T28" i="73" s="1"/>
  <c r="I44" i="73"/>
  <c r="T31" i="73" s="1"/>
  <c r="J44" i="73"/>
  <c r="T32" i="73" s="1"/>
  <c r="S22" i="73"/>
  <c r="E44" i="73"/>
  <c r="T27" i="73" s="1"/>
  <c r="P44" i="73"/>
  <c r="S36" i="37"/>
  <c r="F33" i="80"/>
  <c r="F40" i="80" s="1"/>
  <c r="F43" i="80" s="1"/>
  <c r="S25" i="2" l="1"/>
  <c r="S28" i="80"/>
  <c r="S38" i="80"/>
  <c r="C43" i="51"/>
  <c r="S41" i="51"/>
  <c r="C47" i="51"/>
  <c r="H44" i="60"/>
  <c r="T30" i="60" s="1"/>
  <c r="I44" i="60"/>
  <c r="T31" i="60" s="1"/>
  <c r="K44" i="60"/>
  <c r="T33" i="60" s="1"/>
  <c r="M44" i="60"/>
  <c r="T35" i="60" s="1"/>
  <c r="P44" i="60"/>
  <c r="O44" i="60"/>
  <c r="T37" i="60" s="1"/>
  <c r="F44" i="60"/>
  <c r="T28" i="60" s="1"/>
  <c r="L44" i="60"/>
  <c r="T34" i="60" s="1"/>
  <c r="S22" i="60"/>
  <c r="J44" i="60"/>
  <c r="T32" i="60" s="1"/>
  <c r="D44" i="60"/>
  <c r="T26" i="60" s="1"/>
  <c r="E44" i="60"/>
  <c r="T27" i="60" s="1"/>
  <c r="C44" i="60"/>
  <c r="T25" i="60" s="1"/>
  <c r="N44" i="60"/>
  <c r="T36" i="60" s="1"/>
  <c r="F33" i="58"/>
  <c r="F40" i="58" s="1"/>
  <c r="F43" i="58" s="1"/>
  <c r="S25" i="51" l="1"/>
  <c r="S38" i="58"/>
  <c r="S28" i="58"/>
  <c r="C9" i="54"/>
  <c r="C11" i="54" s="1"/>
  <c r="C9" i="59" l="1"/>
  <c r="C9" i="45"/>
  <c r="C9" i="43"/>
  <c r="C9" i="52"/>
  <c r="C11" i="52" s="1"/>
  <c r="C9" i="75"/>
  <c r="C9" i="49"/>
  <c r="C11" i="49" s="1"/>
  <c r="C9" i="82"/>
  <c r="C11" i="82" s="1"/>
  <c r="C9" i="83"/>
  <c r="C11" i="83" s="1"/>
  <c r="C9" i="60"/>
  <c r="C11" i="60" s="1"/>
  <c r="C9" i="57"/>
  <c r="C9" i="65"/>
  <c r="C9" i="69"/>
  <c r="C9" i="42"/>
  <c r="C11" i="42" s="1"/>
  <c r="C9" i="3"/>
  <c r="C9" i="72"/>
  <c r="C9" i="66"/>
  <c r="C9" i="70"/>
  <c r="C9" i="86"/>
  <c r="C11" i="86" s="1"/>
  <c r="C9" i="71"/>
  <c r="C11" i="71" s="1"/>
  <c r="C9" i="76"/>
  <c r="C11" i="76" s="1"/>
  <c r="C9" i="68"/>
  <c r="C11" i="68" s="1"/>
  <c r="C9" i="48"/>
  <c r="C11" i="48" s="1"/>
  <c r="C9" i="78"/>
  <c r="C9" i="56"/>
  <c r="C9" i="55"/>
  <c r="C11" i="55" s="1"/>
  <c r="C9" i="51"/>
  <c r="C11" i="51" s="1"/>
  <c r="C9" i="73"/>
  <c r="C9" i="63"/>
  <c r="C9" i="44"/>
  <c r="C11" i="44" s="1"/>
  <c r="C9" i="41"/>
  <c r="C9" i="67"/>
  <c r="C9" i="61"/>
  <c r="C11" i="61" s="1"/>
  <c r="C9" i="2"/>
  <c r="C11" i="78" l="1"/>
  <c r="C11" i="66"/>
  <c r="C11" i="41"/>
  <c r="C11" i="2"/>
  <c r="C11" i="43"/>
  <c r="C9" i="53"/>
  <c r="C11" i="53" s="1"/>
  <c r="C9" i="87"/>
  <c r="C11" i="87" s="1"/>
  <c r="C9" i="85"/>
  <c r="C9" i="64" l="1"/>
  <c r="C11" i="64" s="1"/>
  <c r="C9" i="37" l="1"/>
  <c r="B36" i="76"/>
  <c r="P36" i="76" s="1"/>
  <c r="B34" i="76"/>
  <c r="P34" i="76" l="1"/>
  <c r="B40" i="76"/>
  <c r="S43" i="76"/>
  <c r="B38" i="66"/>
  <c r="B42" i="66" l="1"/>
  <c r="B38" i="37"/>
  <c r="P38" i="66"/>
  <c r="P42" i="66" s="1"/>
  <c r="B46" i="76"/>
  <c r="S44" i="76"/>
  <c r="S42" i="66" l="1"/>
  <c r="B47" i="76"/>
  <c r="B19" i="78"/>
  <c r="B24" i="78" l="1"/>
  <c r="E33" i="82" l="1"/>
  <c r="J33" i="51"/>
  <c r="E33" i="3"/>
  <c r="E33" i="75"/>
  <c r="E33" i="49"/>
  <c r="E40" i="49" s="1"/>
  <c r="E43" i="49" s="1"/>
  <c r="E33" i="87"/>
  <c r="E33" i="47"/>
  <c r="E40" i="87" l="1"/>
  <c r="E40" i="75"/>
  <c r="E40" i="82"/>
  <c r="P33" i="82"/>
  <c r="S46" i="82" s="1"/>
  <c r="E40" i="3"/>
  <c r="P33" i="3"/>
  <c r="J33" i="37"/>
  <c r="J40" i="51"/>
  <c r="P33" i="51"/>
  <c r="P33" i="47"/>
  <c r="E40" i="47"/>
  <c r="S27" i="49"/>
  <c r="E43" i="87" l="1"/>
  <c r="S46" i="3"/>
  <c r="E43" i="3"/>
  <c r="E43" i="82"/>
  <c r="P40" i="82"/>
  <c r="S46" i="47"/>
  <c r="S46" i="51"/>
  <c r="P40" i="47"/>
  <c r="E43" i="47"/>
  <c r="J43" i="51"/>
  <c r="J40" i="37"/>
  <c r="P40" i="51"/>
  <c r="E43" i="75"/>
  <c r="H18" i="52"/>
  <c r="H18" i="75"/>
  <c r="D18" i="42"/>
  <c r="H18" i="72"/>
  <c r="I18" i="46"/>
  <c r="G18" i="46"/>
  <c r="F18" i="46"/>
  <c r="D18" i="46"/>
  <c r="H18" i="56"/>
  <c r="I18" i="37" l="1"/>
  <c r="I24" i="46"/>
  <c r="H24" i="56"/>
  <c r="P18" i="56"/>
  <c r="H24" i="52"/>
  <c r="P18" i="52"/>
  <c r="H18" i="37"/>
  <c r="H24" i="75"/>
  <c r="P18" i="75"/>
  <c r="P18" i="46"/>
  <c r="D24" i="46"/>
  <c r="P18" i="72"/>
  <c r="H24" i="72"/>
  <c r="P24" i="72" s="1"/>
  <c r="D18" i="37"/>
  <c r="D24" i="42"/>
  <c r="P18" i="42"/>
  <c r="F18" i="37"/>
  <c r="F24" i="46"/>
  <c r="G24" i="46"/>
  <c r="G18" i="37"/>
  <c r="S27" i="87"/>
  <c r="S27" i="82"/>
  <c r="P43" i="82"/>
  <c r="T46" i="82"/>
  <c r="T45" i="82"/>
  <c r="T43" i="82"/>
  <c r="S48" i="82"/>
  <c r="T47" i="82"/>
  <c r="T42" i="82"/>
  <c r="T44" i="82"/>
  <c r="T43" i="47"/>
  <c r="T45" i="47"/>
  <c r="S48" i="47"/>
  <c r="T47" i="47"/>
  <c r="T42" i="47"/>
  <c r="T44" i="47"/>
  <c r="S27" i="3"/>
  <c r="S48" i="51"/>
  <c r="T44" i="51"/>
  <c r="T42" i="51"/>
  <c r="T43" i="51"/>
  <c r="T45" i="51"/>
  <c r="T47" i="51"/>
  <c r="S32" i="51"/>
  <c r="J43" i="37"/>
  <c r="P43" i="51"/>
  <c r="P43" i="47"/>
  <c r="S27" i="47"/>
  <c r="T46" i="51"/>
  <c r="S27" i="75"/>
  <c r="T46" i="47"/>
  <c r="M18" i="57"/>
  <c r="H6" i="59"/>
  <c r="D24" i="37" l="1"/>
  <c r="P24" i="42"/>
  <c r="P24" i="52"/>
  <c r="H43" i="52"/>
  <c r="S30" i="52" s="1"/>
  <c r="H24" i="37"/>
  <c r="H43" i="75"/>
  <c r="S30" i="75" s="1"/>
  <c r="P24" i="75"/>
  <c r="H6" i="37"/>
  <c r="H11" i="59"/>
  <c r="P6" i="59"/>
  <c r="P6" i="37" s="1"/>
  <c r="P18" i="57"/>
  <c r="P18" i="37" s="1"/>
  <c r="M18" i="37"/>
  <c r="M24" i="57"/>
  <c r="G43" i="46"/>
  <c r="S29" i="46" s="1"/>
  <c r="G24" i="37"/>
  <c r="P24" i="46"/>
  <c r="P24" i="56"/>
  <c r="H43" i="56"/>
  <c r="F43" i="46"/>
  <c r="F24" i="37"/>
  <c r="I24" i="37"/>
  <c r="I43" i="37" s="1"/>
  <c r="S31" i="37" s="1"/>
  <c r="I43" i="46"/>
  <c r="S31" i="46" s="1"/>
  <c r="E44" i="47"/>
  <c r="T27" i="47" s="1"/>
  <c r="K44" i="47"/>
  <c r="T33" i="47" s="1"/>
  <c r="N44" i="47"/>
  <c r="T36" i="47" s="1"/>
  <c r="L44" i="47"/>
  <c r="T34" i="47" s="1"/>
  <c r="F44" i="47"/>
  <c r="T28" i="47" s="1"/>
  <c r="J44" i="47"/>
  <c r="T32" i="47" s="1"/>
  <c r="C44" i="47"/>
  <c r="T25" i="47" s="1"/>
  <c r="S22" i="47"/>
  <c r="D44" i="47"/>
  <c r="T26" i="47" s="1"/>
  <c r="O44" i="47"/>
  <c r="T37" i="47" s="1"/>
  <c r="M44" i="47"/>
  <c r="T35" i="47" s="1"/>
  <c r="H44" i="47"/>
  <c r="T30" i="47" s="1"/>
  <c r="I44" i="47"/>
  <c r="T31" i="47" s="1"/>
  <c r="G44" i="47"/>
  <c r="T29" i="47" s="1"/>
  <c r="P44" i="47"/>
  <c r="I44" i="51"/>
  <c r="T31" i="51" s="1"/>
  <c r="G44" i="51"/>
  <c r="T29" i="51" s="1"/>
  <c r="K44" i="51"/>
  <c r="T33" i="51" s="1"/>
  <c r="E44" i="51"/>
  <c r="T27" i="51" s="1"/>
  <c r="M44" i="51"/>
  <c r="T35" i="51" s="1"/>
  <c r="D44" i="51"/>
  <c r="T26" i="51" s="1"/>
  <c r="F44" i="51"/>
  <c r="T28" i="51" s="1"/>
  <c r="L44" i="51"/>
  <c r="T34" i="51" s="1"/>
  <c r="O44" i="51"/>
  <c r="T37" i="51" s="1"/>
  <c r="P44" i="51"/>
  <c r="N44" i="51"/>
  <c r="T36" i="51" s="1"/>
  <c r="H44" i="51"/>
  <c r="T30" i="51" s="1"/>
  <c r="S22" i="51"/>
  <c r="C44" i="51"/>
  <c r="T25" i="51" s="1"/>
  <c r="J44" i="51"/>
  <c r="T32" i="51" s="1"/>
  <c r="S32" i="37"/>
  <c r="E44" i="82"/>
  <c r="T27" i="82" s="1"/>
  <c r="M44" i="82"/>
  <c r="T35" i="82" s="1"/>
  <c r="F44" i="82"/>
  <c r="T28" i="82" s="1"/>
  <c r="P44" i="82"/>
  <c r="K44" i="82"/>
  <c r="T33" i="82" s="1"/>
  <c r="J44" i="82"/>
  <c r="T32" i="82" s="1"/>
  <c r="L44" i="82"/>
  <c r="T34" i="82" s="1"/>
  <c r="H44" i="82"/>
  <c r="T30" i="82" s="1"/>
  <c r="G44" i="82"/>
  <c r="T29" i="82" s="1"/>
  <c r="D44" i="82"/>
  <c r="T26" i="82" s="1"/>
  <c r="I44" i="82"/>
  <c r="T31" i="82" s="1"/>
  <c r="N44" i="82"/>
  <c r="T36" i="82" s="1"/>
  <c r="O44" i="82"/>
  <c r="T37" i="82" s="1"/>
  <c r="S22" i="82"/>
  <c r="C44" i="82"/>
  <c r="T25" i="82" s="1"/>
  <c r="P24" i="57" l="1"/>
  <c r="M43" i="57"/>
  <c r="M24" i="37"/>
  <c r="S28" i="46"/>
  <c r="S38" i="46"/>
  <c r="S30" i="56"/>
  <c r="P43" i="56"/>
  <c r="H44" i="56" s="1"/>
  <c r="T30" i="56" s="1"/>
  <c r="P24" i="37"/>
  <c r="P11" i="59"/>
  <c r="H43" i="59"/>
  <c r="S30" i="59" s="1"/>
  <c r="E33" i="66"/>
  <c r="C33" i="53"/>
  <c r="H33" i="41"/>
  <c r="C35" i="66"/>
  <c r="C35" i="58"/>
  <c r="D35" i="67"/>
  <c r="P35" i="67" s="1"/>
  <c r="E33" i="58"/>
  <c r="C33" i="54"/>
  <c r="E40" i="66" l="1"/>
  <c r="E44" i="56"/>
  <c r="T27" i="56" s="1"/>
  <c r="C44" i="56"/>
  <c r="T25" i="56" s="1"/>
  <c r="L44" i="56"/>
  <c r="T34" i="56" s="1"/>
  <c r="K44" i="56"/>
  <c r="T33" i="56" s="1"/>
  <c r="J44" i="56"/>
  <c r="T32" i="56" s="1"/>
  <c r="P44" i="56"/>
  <c r="M44" i="56"/>
  <c r="T35" i="56" s="1"/>
  <c r="N44" i="56"/>
  <c r="T36" i="56" s="1"/>
  <c r="O44" i="56"/>
  <c r="T37" i="56" s="1"/>
  <c r="G44" i="56"/>
  <c r="T29" i="56" s="1"/>
  <c r="F44" i="56"/>
  <c r="T28" i="56" s="1"/>
  <c r="I44" i="56"/>
  <c r="T31" i="56" s="1"/>
  <c r="D44" i="56"/>
  <c r="T26" i="56" s="1"/>
  <c r="S22" i="56"/>
  <c r="M43" i="37"/>
  <c r="S35" i="37" s="1"/>
  <c r="S35" i="57"/>
  <c r="P43" i="57"/>
  <c r="M44" i="57" s="1"/>
  <c r="T35" i="57" s="1"/>
  <c r="E40" i="58"/>
  <c r="E33" i="37"/>
  <c r="D35" i="59"/>
  <c r="D40" i="59" s="1"/>
  <c r="D43" i="59" s="1"/>
  <c r="C35" i="59"/>
  <c r="P33" i="53"/>
  <c r="C40" i="53"/>
  <c r="P33" i="54"/>
  <c r="S47" i="67"/>
  <c r="F33" i="52"/>
  <c r="H40" i="41"/>
  <c r="C33" i="48"/>
  <c r="D33" i="67"/>
  <c r="D40" i="67" s="1"/>
  <c r="D43" i="67" s="1"/>
  <c r="C35" i="52"/>
  <c r="G35" i="2"/>
  <c r="C10" i="46"/>
  <c r="C11" i="46" s="1"/>
  <c r="C33" i="76"/>
  <c r="E43" i="66" l="1"/>
  <c r="D44" i="57"/>
  <c r="T26" i="57" s="1"/>
  <c r="O44" i="57"/>
  <c r="T37" i="57" s="1"/>
  <c r="C44" i="57"/>
  <c r="T25" i="57" s="1"/>
  <c r="F44" i="57"/>
  <c r="T28" i="57" s="1"/>
  <c r="N44" i="57"/>
  <c r="T36" i="57" s="1"/>
  <c r="J44" i="57"/>
  <c r="T32" i="57" s="1"/>
  <c r="P44" i="57"/>
  <c r="E44" i="57"/>
  <c r="T27" i="57" s="1"/>
  <c r="S22" i="57"/>
  <c r="K44" i="57"/>
  <c r="T33" i="57" s="1"/>
  <c r="H44" i="57"/>
  <c r="T30" i="57" s="1"/>
  <c r="I44" i="57"/>
  <c r="T31" i="57" s="1"/>
  <c r="L44" i="57"/>
  <c r="T34" i="57" s="1"/>
  <c r="G44" i="57"/>
  <c r="T29" i="57" s="1"/>
  <c r="S46" i="54"/>
  <c r="G40" i="2"/>
  <c r="P35" i="2"/>
  <c r="H43" i="41"/>
  <c r="C46" i="53"/>
  <c r="P40" i="53"/>
  <c r="C40" i="52"/>
  <c r="P35" i="52"/>
  <c r="S47" i="52" s="1"/>
  <c r="F40" i="52"/>
  <c r="F43" i="52" s="1"/>
  <c r="P33" i="52"/>
  <c r="S46" i="53"/>
  <c r="C40" i="76"/>
  <c r="P33" i="76"/>
  <c r="S26" i="67"/>
  <c r="P35" i="59"/>
  <c r="C40" i="59"/>
  <c r="P33" i="48"/>
  <c r="C40" i="48"/>
  <c r="S26" i="59"/>
  <c r="E43" i="58"/>
  <c r="E40" i="37"/>
  <c r="F33" i="68"/>
  <c r="F40" i="68" s="1"/>
  <c r="F43" i="68" s="1"/>
  <c r="F33" i="75"/>
  <c r="F33" i="49"/>
  <c r="F40" i="49" s="1"/>
  <c r="F43" i="49" s="1"/>
  <c r="H33" i="61"/>
  <c r="H33" i="71"/>
  <c r="D33" i="85"/>
  <c r="H33" i="64"/>
  <c r="H33" i="87"/>
  <c r="G33" i="66"/>
  <c r="H33" i="66"/>
  <c r="H37" i="72"/>
  <c r="C33" i="63"/>
  <c r="C36" i="58"/>
  <c r="P36" i="58" s="1"/>
  <c r="H37" i="64"/>
  <c r="H37" i="87"/>
  <c r="H37" i="58"/>
  <c r="H40" i="66" l="1"/>
  <c r="S27" i="66"/>
  <c r="H40" i="61"/>
  <c r="S47" i="2"/>
  <c r="H40" i="87"/>
  <c r="P33" i="63"/>
  <c r="C40" i="63"/>
  <c r="S38" i="49"/>
  <c r="S28" i="49"/>
  <c r="S46" i="48"/>
  <c r="S41" i="53"/>
  <c r="C47" i="53"/>
  <c r="S48" i="53"/>
  <c r="T44" i="53"/>
  <c r="T45" i="53"/>
  <c r="T47" i="53"/>
  <c r="T42" i="53"/>
  <c r="T43" i="53"/>
  <c r="H40" i="64"/>
  <c r="F40" i="75"/>
  <c r="P33" i="75"/>
  <c r="S46" i="75" s="1"/>
  <c r="C46" i="59"/>
  <c r="P40" i="59"/>
  <c r="T47" i="59" s="1"/>
  <c r="P40" i="48"/>
  <c r="C46" i="48"/>
  <c r="H40" i="72"/>
  <c r="H43" i="72" s="1"/>
  <c r="P37" i="72"/>
  <c r="P42" i="72" s="1"/>
  <c r="H42" i="72"/>
  <c r="P33" i="85"/>
  <c r="S38" i="68"/>
  <c r="S28" i="68"/>
  <c r="S47" i="59"/>
  <c r="S46" i="52"/>
  <c r="S30" i="41"/>
  <c r="S43" i="58"/>
  <c r="T46" i="53"/>
  <c r="S38" i="52"/>
  <c r="S28" i="52"/>
  <c r="S27" i="58"/>
  <c r="E43" i="37"/>
  <c r="G43" i="2"/>
  <c r="P40" i="2"/>
  <c r="H40" i="58"/>
  <c r="H43" i="58" s="1"/>
  <c r="H42" i="58"/>
  <c r="P37" i="58"/>
  <c r="P42" i="58" s="1"/>
  <c r="H42" i="87"/>
  <c r="P37" i="87"/>
  <c r="H40" i="71"/>
  <c r="H43" i="71" s="1"/>
  <c r="P33" i="71"/>
  <c r="S46" i="76"/>
  <c r="C46" i="52"/>
  <c r="P40" i="52"/>
  <c r="T46" i="52" s="1"/>
  <c r="P37" i="64"/>
  <c r="H42" i="64"/>
  <c r="C46" i="76"/>
  <c r="C43" i="76" s="1"/>
  <c r="P40" i="76"/>
  <c r="T46" i="76" s="1"/>
  <c r="C43" i="53"/>
  <c r="F33" i="64"/>
  <c r="D34" i="85"/>
  <c r="C33" i="61"/>
  <c r="H37" i="80"/>
  <c r="D33" i="68"/>
  <c r="C33" i="49"/>
  <c r="G35" i="66"/>
  <c r="D38" i="62"/>
  <c r="C38" i="77"/>
  <c r="B36" i="66"/>
  <c r="P35" i="66" l="1"/>
  <c r="H43" i="66"/>
  <c r="H43" i="61"/>
  <c r="P42" i="87"/>
  <c r="H43" i="87"/>
  <c r="P34" i="85"/>
  <c r="S44" i="85" s="1"/>
  <c r="D40" i="85"/>
  <c r="P43" i="76"/>
  <c r="S25" i="76"/>
  <c r="F40" i="64"/>
  <c r="P33" i="64"/>
  <c r="C47" i="48"/>
  <c r="S41" i="48"/>
  <c r="P33" i="49"/>
  <c r="S46" i="49" s="1"/>
  <c r="C40" i="49"/>
  <c r="H40" i="80"/>
  <c r="H43" i="80" s="1"/>
  <c r="H42" i="80"/>
  <c r="S30" i="58"/>
  <c r="T44" i="48"/>
  <c r="T43" i="48"/>
  <c r="T45" i="48"/>
  <c r="T47" i="48"/>
  <c r="S48" i="48"/>
  <c r="T42" i="48"/>
  <c r="T46" i="48"/>
  <c r="P36" i="66"/>
  <c r="B40" i="66"/>
  <c r="B37" i="78"/>
  <c r="T42" i="76"/>
  <c r="T47" i="76"/>
  <c r="S48" i="76"/>
  <c r="T45" i="76"/>
  <c r="T43" i="76"/>
  <c r="T44" i="76"/>
  <c r="S30" i="71"/>
  <c r="S46" i="85"/>
  <c r="T44" i="59"/>
  <c r="T45" i="59"/>
  <c r="T42" i="59"/>
  <c r="T43" i="59"/>
  <c r="S48" i="59"/>
  <c r="T46" i="59"/>
  <c r="D42" i="62"/>
  <c r="D40" i="62"/>
  <c r="D43" i="62" s="1"/>
  <c r="P42" i="64"/>
  <c r="G40" i="66"/>
  <c r="S29" i="2"/>
  <c r="P43" i="2"/>
  <c r="C43" i="59"/>
  <c r="S41" i="59"/>
  <c r="C47" i="59"/>
  <c r="C42" i="77"/>
  <c r="P38" i="77"/>
  <c r="P42" i="77" s="1"/>
  <c r="P33" i="68"/>
  <c r="S46" i="68" s="1"/>
  <c r="D40" i="68"/>
  <c r="S25" i="53"/>
  <c r="P43" i="53"/>
  <c r="T47" i="2"/>
  <c r="T42" i="2"/>
  <c r="T44" i="2"/>
  <c r="S48" i="2"/>
  <c r="T45" i="2"/>
  <c r="T43" i="2"/>
  <c r="T46" i="2"/>
  <c r="C47" i="76"/>
  <c r="S41" i="76"/>
  <c r="S27" i="37"/>
  <c r="S42" i="72"/>
  <c r="S46" i="71"/>
  <c r="T47" i="52"/>
  <c r="T43" i="52"/>
  <c r="T44" i="52"/>
  <c r="S48" i="52"/>
  <c r="T42" i="52"/>
  <c r="T45" i="52"/>
  <c r="S30" i="72"/>
  <c r="F43" i="75"/>
  <c r="P40" i="75"/>
  <c r="C46" i="63"/>
  <c r="P40" i="63"/>
  <c r="T46" i="63" s="1"/>
  <c r="P33" i="61"/>
  <c r="S47" i="66"/>
  <c r="C43" i="52"/>
  <c r="S41" i="52"/>
  <c r="C47" i="52"/>
  <c r="S42" i="58"/>
  <c r="C43" i="48"/>
  <c r="H43" i="64"/>
  <c r="S46" i="63"/>
  <c r="C37" i="44"/>
  <c r="D37" i="80"/>
  <c r="D34" i="87"/>
  <c r="D34" i="74"/>
  <c r="H37" i="83"/>
  <c r="C33" i="72"/>
  <c r="C35" i="61"/>
  <c r="D38" i="46"/>
  <c r="G43" i="66" l="1"/>
  <c r="S30" i="66"/>
  <c r="S42" i="87"/>
  <c r="P35" i="61"/>
  <c r="S30" i="61"/>
  <c r="D34" i="37"/>
  <c r="S30" i="87"/>
  <c r="P40" i="85"/>
  <c r="T46" i="85" s="1"/>
  <c r="D43" i="85"/>
  <c r="P43" i="85" s="1"/>
  <c r="T46" i="75"/>
  <c r="S48" i="75"/>
  <c r="T47" i="75"/>
  <c r="T43" i="75"/>
  <c r="T44" i="75"/>
  <c r="T45" i="75"/>
  <c r="T42" i="75"/>
  <c r="P33" i="72"/>
  <c r="S46" i="72" s="1"/>
  <c r="C40" i="72"/>
  <c r="S25" i="52"/>
  <c r="P43" i="52"/>
  <c r="S38" i="75"/>
  <c r="S28" i="75"/>
  <c r="P43" i="75"/>
  <c r="F44" i="75" s="1"/>
  <c r="T28" i="75" s="1"/>
  <c r="P40" i="68"/>
  <c r="D43" i="68"/>
  <c r="B46" i="66"/>
  <c r="P37" i="83"/>
  <c r="P42" i="83" s="1"/>
  <c r="H42" i="83"/>
  <c r="H40" i="83"/>
  <c r="H43" i="83" s="1"/>
  <c r="S30" i="83" s="1"/>
  <c r="H37" i="37"/>
  <c r="H42" i="37" s="1"/>
  <c r="S30" i="64"/>
  <c r="S42" i="77"/>
  <c r="S29" i="66"/>
  <c r="S43" i="66"/>
  <c r="S46" i="64"/>
  <c r="S47" i="61"/>
  <c r="P34" i="74"/>
  <c r="D42" i="80"/>
  <c r="P37" i="80"/>
  <c r="P42" i="80" s="1"/>
  <c r="P43" i="48"/>
  <c r="S25" i="48"/>
  <c r="C40" i="61"/>
  <c r="F43" i="64"/>
  <c r="P40" i="64"/>
  <c r="T46" i="64" s="1"/>
  <c r="S46" i="61"/>
  <c r="S42" i="64"/>
  <c r="G44" i="2"/>
  <c r="S22" i="2"/>
  <c r="O44" i="2"/>
  <c r="J44" i="2"/>
  <c r="M44" i="2"/>
  <c r="D44" i="2"/>
  <c r="K44" i="2"/>
  <c r="P44" i="2"/>
  <c r="L44" i="2"/>
  <c r="N44" i="2"/>
  <c r="F44" i="2"/>
  <c r="H44" i="2"/>
  <c r="E44" i="2"/>
  <c r="I44" i="2"/>
  <c r="C44" i="2"/>
  <c r="B42" i="78"/>
  <c r="B40" i="78"/>
  <c r="P37" i="78"/>
  <c r="B37" i="37"/>
  <c r="B42" i="37" s="1"/>
  <c r="S48" i="63"/>
  <c r="T43" i="63"/>
  <c r="T44" i="63"/>
  <c r="T45" i="63"/>
  <c r="T47" i="63"/>
  <c r="T42" i="63"/>
  <c r="S26" i="62"/>
  <c r="S30" i="80"/>
  <c r="P38" i="46"/>
  <c r="D42" i="46"/>
  <c r="C42" i="44"/>
  <c r="C37" i="37"/>
  <c r="C43" i="63"/>
  <c r="S41" i="63"/>
  <c r="C47" i="63"/>
  <c r="C44" i="53"/>
  <c r="F44" i="53"/>
  <c r="P44" i="53"/>
  <c r="S22" i="53"/>
  <c r="M44" i="53"/>
  <c r="G44" i="53"/>
  <c r="I44" i="53"/>
  <c r="L44" i="53"/>
  <c r="K44" i="53"/>
  <c r="J44" i="53"/>
  <c r="N44" i="53"/>
  <c r="H44" i="53"/>
  <c r="E44" i="53"/>
  <c r="O44" i="53"/>
  <c r="D44" i="53"/>
  <c r="S25" i="59"/>
  <c r="P43" i="59"/>
  <c r="P40" i="49"/>
  <c r="C46" i="49"/>
  <c r="C44" i="76"/>
  <c r="T25" i="76" s="1"/>
  <c r="E44" i="76"/>
  <c r="T27" i="76" s="1"/>
  <c r="L44" i="76"/>
  <c r="T34" i="76" s="1"/>
  <c r="D44" i="76"/>
  <c r="T26" i="76" s="1"/>
  <c r="K44" i="76"/>
  <c r="T33" i="76" s="1"/>
  <c r="N44" i="76"/>
  <c r="T36" i="76" s="1"/>
  <c r="S22" i="76"/>
  <c r="F44" i="76"/>
  <c r="T28" i="76" s="1"/>
  <c r="O44" i="76"/>
  <c r="T37" i="76" s="1"/>
  <c r="I44" i="76"/>
  <c r="T31" i="76" s="1"/>
  <c r="H44" i="76"/>
  <c r="T30" i="76" s="1"/>
  <c r="P44" i="76"/>
  <c r="J44" i="76"/>
  <c r="T32" i="76" s="1"/>
  <c r="G44" i="76"/>
  <c r="T29" i="76" s="1"/>
  <c r="M44" i="76"/>
  <c r="T35" i="76" s="1"/>
  <c r="D37" i="84"/>
  <c r="D37" i="44"/>
  <c r="D33" i="87"/>
  <c r="C34" i="87"/>
  <c r="D35" i="74"/>
  <c r="P35" i="74" s="1"/>
  <c r="D38" i="70"/>
  <c r="D42" i="70" s="1"/>
  <c r="C33" i="44"/>
  <c r="B34" i="67"/>
  <c r="P34" i="67" s="1"/>
  <c r="P42" i="78" l="1"/>
  <c r="S42" i="78" s="1"/>
  <c r="S48" i="85"/>
  <c r="T47" i="85"/>
  <c r="T43" i="85"/>
  <c r="T45" i="85"/>
  <c r="T42" i="85"/>
  <c r="T27" i="2"/>
  <c r="T35" i="2"/>
  <c r="T30" i="2"/>
  <c r="T32" i="2"/>
  <c r="S26" i="85"/>
  <c r="T36" i="2"/>
  <c r="T34" i="2"/>
  <c r="T29" i="2"/>
  <c r="T28" i="2"/>
  <c r="T37" i="2"/>
  <c r="T25" i="2"/>
  <c r="T33" i="2"/>
  <c r="T31" i="2"/>
  <c r="T26" i="2"/>
  <c r="T29" i="53"/>
  <c r="T27" i="53"/>
  <c r="T35" i="53"/>
  <c r="T30" i="53"/>
  <c r="T36" i="53"/>
  <c r="T32" i="53"/>
  <c r="T28" i="53"/>
  <c r="T44" i="85"/>
  <c r="T33" i="53"/>
  <c r="T25" i="53"/>
  <c r="T37" i="53"/>
  <c r="T34" i="53"/>
  <c r="T26" i="53"/>
  <c r="T31" i="53"/>
  <c r="D40" i="87"/>
  <c r="P34" i="87"/>
  <c r="D40" i="74"/>
  <c r="D43" i="74" s="1"/>
  <c r="D38" i="37"/>
  <c r="D44" i="85"/>
  <c r="I44" i="85"/>
  <c r="L44" i="85"/>
  <c r="O44" i="85"/>
  <c r="C44" i="85"/>
  <c r="M44" i="85"/>
  <c r="G44" i="85"/>
  <c r="P44" i="85"/>
  <c r="J44" i="85"/>
  <c r="E44" i="85"/>
  <c r="N44" i="85"/>
  <c r="H44" i="85"/>
  <c r="S22" i="85"/>
  <c r="K44" i="85"/>
  <c r="F44" i="85"/>
  <c r="S38" i="64"/>
  <c r="S28" i="64"/>
  <c r="P43" i="64"/>
  <c r="F44" i="64" s="1"/>
  <c r="S44" i="74"/>
  <c r="P40" i="83"/>
  <c r="T42" i="83" s="1"/>
  <c r="T46" i="68"/>
  <c r="S48" i="68"/>
  <c r="T44" i="68"/>
  <c r="T45" i="68"/>
  <c r="T42" i="68"/>
  <c r="T47" i="68"/>
  <c r="T43" i="68"/>
  <c r="S47" i="74"/>
  <c r="P37" i="44"/>
  <c r="D42" i="44"/>
  <c r="B46" i="78"/>
  <c r="S44" i="67"/>
  <c r="D37" i="37"/>
  <c r="P37" i="84"/>
  <c r="D42" i="84"/>
  <c r="P42" i="46"/>
  <c r="T42" i="64"/>
  <c r="C46" i="61"/>
  <c r="P40" i="61"/>
  <c r="S42" i="83"/>
  <c r="C43" i="49"/>
  <c r="C47" i="49"/>
  <c r="S41" i="49"/>
  <c r="C44" i="52"/>
  <c r="T25" i="52" s="1"/>
  <c r="M44" i="52"/>
  <c r="T35" i="52" s="1"/>
  <c r="I44" i="52"/>
  <c r="T31" i="52" s="1"/>
  <c r="H44" i="52"/>
  <c r="T30" i="52" s="1"/>
  <c r="S22" i="52"/>
  <c r="D44" i="52"/>
  <c r="T26" i="52" s="1"/>
  <c r="O44" i="52"/>
  <c r="T37" i="52" s="1"/>
  <c r="L44" i="52"/>
  <c r="T34" i="52" s="1"/>
  <c r="N44" i="52"/>
  <c r="T36" i="52" s="1"/>
  <c r="E44" i="52"/>
  <c r="T27" i="52" s="1"/>
  <c r="K44" i="52"/>
  <c r="T33" i="52" s="1"/>
  <c r="J44" i="52"/>
  <c r="T32" i="52" s="1"/>
  <c r="P44" i="52"/>
  <c r="G44" i="52"/>
  <c r="T29" i="52" s="1"/>
  <c r="F44" i="52"/>
  <c r="T28" i="52" s="1"/>
  <c r="T43" i="64"/>
  <c r="T44" i="64"/>
  <c r="T47" i="64"/>
  <c r="S48" i="64"/>
  <c r="T45" i="64"/>
  <c r="I44" i="75"/>
  <c r="T31" i="75" s="1"/>
  <c r="M44" i="75"/>
  <c r="T35" i="75" s="1"/>
  <c r="K44" i="75"/>
  <c r="T33" i="75" s="1"/>
  <c r="G44" i="75"/>
  <c r="T29" i="75" s="1"/>
  <c r="H44" i="75"/>
  <c r="T30" i="75" s="1"/>
  <c r="P44" i="75"/>
  <c r="N44" i="75"/>
  <c r="T36" i="75" s="1"/>
  <c r="D44" i="75"/>
  <c r="T26" i="75" s="1"/>
  <c r="J44" i="75"/>
  <c r="T32" i="75" s="1"/>
  <c r="O44" i="75"/>
  <c r="T37" i="75" s="1"/>
  <c r="L44" i="75"/>
  <c r="T34" i="75" s="1"/>
  <c r="S22" i="75"/>
  <c r="C44" i="75"/>
  <c r="T25" i="75" s="1"/>
  <c r="E44" i="75"/>
  <c r="T27" i="75" s="1"/>
  <c r="T46" i="49"/>
  <c r="T44" i="49"/>
  <c r="T43" i="49"/>
  <c r="T42" i="49"/>
  <c r="T45" i="49"/>
  <c r="T47" i="49"/>
  <c r="S48" i="49"/>
  <c r="C44" i="48"/>
  <c r="T25" i="48" s="1"/>
  <c r="S22" i="48"/>
  <c r="F44" i="48"/>
  <c r="T28" i="48" s="1"/>
  <c r="N44" i="48"/>
  <c r="T36" i="48" s="1"/>
  <c r="I44" i="48"/>
  <c r="T31" i="48" s="1"/>
  <c r="H44" i="48"/>
  <c r="T30" i="48" s="1"/>
  <c r="O44" i="48"/>
  <c r="T37" i="48" s="1"/>
  <c r="P44" i="48"/>
  <c r="L44" i="48"/>
  <c r="T34" i="48" s="1"/>
  <c r="M44" i="48"/>
  <c r="T35" i="48" s="1"/>
  <c r="J44" i="48"/>
  <c r="T32" i="48" s="1"/>
  <c r="K44" i="48"/>
  <c r="T33" i="48" s="1"/>
  <c r="G44" i="48"/>
  <c r="T29" i="48" s="1"/>
  <c r="E44" i="48"/>
  <c r="T27" i="48" s="1"/>
  <c r="D44" i="48"/>
  <c r="T26" i="48" s="1"/>
  <c r="B47" i="66"/>
  <c r="C40" i="44"/>
  <c r="C44" i="59"/>
  <c r="T25" i="59" s="1"/>
  <c r="O44" i="59"/>
  <c r="T37" i="59" s="1"/>
  <c r="S22" i="59"/>
  <c r="I44" i="59"/>
  <c r="T31" i="59" s="1"/>
  <c r="H44" i="59"/>
  <c r="T30" i="59" s="1"/>
  <c r="K44" i="59"/>
  <c r="T33" i="59" s="1"/>
  <c r="L44" i="59"/>
  <c r="T34" i="59" s="1"/>
  <c r="N44" i="59"/>
  <c r="T36" i="59" s="1"/>
  <c r="M44" i="59"/>
  <c r="T35" i="59" s="1"/>
  <c r="P44" i="59"/>
  <c r="E44" i="59"/>
  <c r="T27" i="59" s="1"/>
  <c r="J44" i="59"/>
  <c r="T32" i="59" s="1"/>
  <c r="G44" i="59"/>
  <c r="T29" i="59" s="1"/>
  <c r="F44" i="59"/>
  <c r="T28" i="59" s="1"/>
  <c r="D44" i="59"/>
  <c r="T26" i="59" s="1"/>
  <c r="P43" i="63"/>
  <c r="S25" i="63"/>
  <c r="S42" i="80"/>
  <c r="S26" i="68"/>
  <c r="P43" i="68"/>
  <c r="P40" i="72"/>
  <c r="C46" i="72"/>
  <c r="D36" i="84"/>
  <c r="D33" i="70"/>
  <c r="D40" i="70" s="1"/>
  <c r="D43" i="70" s="1"/>
  <c r="C33" i="87"/>
  <c r="C33" i="78"/>
  <c r="D35" i="78"/>
  <c r="C38" i="70"/>
  <c r="P35" i="78" l="1"/>
  <c r="S44" i="87"/>
  <c r="P40" i="74"/>
  <c r="T44" i="74" s="1"/>
  <c r="D43" i="87"/>
  <c r="T28" i="85"/>
  <c r="T29" i="85"/>
  <c r="T32" i="85"/>
  <c r="T33" i="85"/>
  <c r="T35" i="85"/>
  <c r="T25" i="85"/>
  <c r="T30" i="85"/>
  <c r="T37" i="85"/>
  <c r="T26" i="85"/>
  <c r="T36" i="85"/>
  <c r="T34" i="85"/>
  <c r="T27" i="85"/>
  <c r="T31" i="85"/>
  <c r="P42" i="84"/>
  <c r="S42" i="84" s="1"/>
  <c r="T47" i="74"/>
  <c r="P36" i="84"/>
  <c r="D40" i="84"/>
  <c r="D44" i="68"/>
  <c r="T26" i="68" s="1"/>
  <c r="C44" i="68"/>
  <c r="T25" i="68" s="1"/>
  <c r="L44" i="68"/>
  <c r="T34" i="68" s="1"/>
  <c r="G44" i="68"/>
  <c r="T29" i="68" s="1"/>
  <c r="E44" i="68"/>
  <c r="T27" i="68" s="1"/>
  <c r="N44" i="68"/>
  <c r="T36" i="68" s="1"/>
  <c r="K44" i="68"/>
  <c r="T33" i="68" s="1"/>
  <c r="O44" i="68"/>
  <c r="T37" i="68" s="1"/>
  <c r="M44" i="68"/>
  <c r="T35" i="68" s="1"/>
  <c r="P44" i="68"/>
  <c r="H44" i="68"/>
  <c r="T30" i="68" s="1"/>
  <c r="I44" i="68"/>
  <c r="T31" i="68" s="1"/>
  <c r="S22" i="68"/>
  <c r="J44" i="68"/>
  <c r="T32" i="68" s="1"/>
  <c r="F44" i="68"/>
  <c r="T28" i="68" s="1"/>
  <c r="C46" i="44"/>
  <c r="P42" i="44"/>
  <c r="P37" i="37"/>
  <c r="J44" i="64"/>
  <c r="N44" i="64"/>
  <c r="G44" i="64"/>
  <c r="K44" i="64"/>
  <c r="S22" i="64"/>
  <c r="O44" i="64"/>
  <c r="D44" i="64"/>
  <c r="M44" i="64"/>
  <c r="I44" i="64"/>
  <c r="E44" i="64"/>
  <c r="P44" i="64"/>
  <c r="L44" i="64"/>
  <c r="C44" i="64"/>
  <c r="H44" i="64"/>
  <c r="T43" i="61"/>
  <c r="S48" i="61"/>
  <c r="T45" i="61"/>
  <c r="T42" i="61"/>
  <c r="T44" i="61"/>
  <c r="T46" i="61"/>
  <c r="T47" i="61"/>
  <c r="T28" i="64"/>
  <c r="D33" i="44"/>
  <c r="C43" i="61"/>
  <c r="C47" i="61"/>
  <c r="S41" i="61"/>
  <c r="P43" i="74"/>
  <c r="S26" i="74"/>
  <c r="P33" i="87"/>
  <c r="C40" i="87"/>
  <c r="P38" i="70"/>
  <c r="P42" i="70" s="1"/>
  <c r="C42" i="70"/>
  <c r="S26" i="70"/>
  <c r="S42" i="46"/>
  <c r="T47" i="83"/>
  <c r="T43" i="83"/>
  <c r="S48" i="83"/>
  <c r="T45" i="83"/>
  <c r="T44" i="83"/>
  <c r="T46" i="83"/>
  <c r="C44" i="63"/>
  <c r="T25" i="63" s="1"/>
  <c r="L44" i="63"/>
  <c r="T34" i="63" s="1"/>
  <c r="F44" i="63"/>
  <c r="T28" i="63" s="1"/>
  <c r="D44" i="63"/>
  <c r="T26" i="63" s="1"/>
  <c r="O44" i="63"/>
  <c r="T37" i="63" s="1"/>
  <c r="P44" i="63"/>
  <c r="J44" i="63"/>
  <c r="T32" i="63" s="1"/>
  <c r="M44" i="63"/>
  <c r="T35" i="63" s="1"/>
  <c r="I44" i="63"/>
  <c r="T31" i="63" s="1"/>
  <c r="K44" i="63"/>
  <c r="T33" i="63" s="1"/>
  <c r="G44" i="63"/>
  <c r="T29" i="63" s="1"/>
  <c r="N44" i="63"/>
  <c r="T36" i="63" s="1"/>
  <c r="S22" i="63"/>
  <c r="E44" i="63"/>
  <c r="T27" i="63" s="1"/>
  <c r="H44" i="63"/>
  <c r="T30" i="63" s="1"/>
  <c r="B47" i="78"/>
  <c r="P43" i="83"/>
  <c r="H44" i="83" s="1"/>
  <c r="T46" i="72"/>
  <c r="S48" i="72"/>
  <c r="T43" i="72"/>
  <c r="T45" i="72"/>
  <c r="T44" i="72"/>
  <c r="T47" i="72"/>
  <c r="T42" i="72"/>
  <c r="C40" i="78"/>
  <c r="B34" i="46"/>
  <c r="C43" i="72"/>
  <c r="C47" i="72"/>
  <c r="S41" i="72"/>
  <c r="S25" i="49"/>
  <c r="P43" i="49"/>
  <c r="D42" i="37"/>
  <c r="D33" i="78"/>
  <c r="C33" i="70"/>
  <c r="B19" i="67"/>
  <c r="C38" i="62"/>
  <c r="F33" i="67"/>
  <c r="D40" i="78" l="1"/>
  <c r="P40" i="78" s="1"/>
  <c r="S47" i="78"/>
  <c r="T43" i="74"/>
  <c r="T45" i="74"/>
  <c r="S48" i="74"/>
  <c r="T46" i="74"/>
  <c r="T42" i="74"/>
  <c r="S26" i="87"/>
  <c r="L44" i="49"/>
  <c r="T34" i="49" s="1"/>
  <c r="D44" i="49"/>
  <c r="T26" i="49" s="1"/>
  <c r="G44" i="49"/>
  <c r="T29" i="49" s="1"/>
  <c r="K44" i="49"/>
  <c r="T33" i="49" s="1"/>
  <c r="O44" i="49"/>
  <c r="T37" i="49" s="1"/>
  <c r="S22" i="49"/>
  <c r="M44" i="49"/>
  <c r="T35" i="49" s="1"/>
  <c r="I44" i="49"/>
  <c r="T31" i="49" s="1"/>
  <c r="J44" i="49"/>
  <c r="T32" i="49" s="1"/>
  <c r="P44" i="49"/>
  <c r="N44" i="49"/>
  <c r="T36" i="49" s="1"/>
  <c r="H44" i="49"/>
  <c r="T30" i="49" s="1"/>
  <c r="E44" i="49"/>
  <c r="T27" i="49" s="1"/>
  <c r="F44" i="49"/>
  <c r="T28" i="49" s="1"/>
  <c r="B24" i="67"/>
  <c r="B19" i="37"/>
  <c r="T35" i="64"/>
  <c r="C46" i="78"/>
  <c r="C40" i="70"/>
  <c r="P33" i="70"/>
  <c r="S46" i="70" s="1"/>
  <c r="C44" i="83"/>
  <c r="T25" i="83" s="1"/>
  <c r="O44" i="83"/>
  <c r="T37" i="83" s="1"/>
  <c r="J44" i="83"/>
  <c r="T32" i="83" s="1"/>
  <c r="K44" i="83"/>
  <c r="T33" i="83" s="1"/>
  <c r="G44" i="83"/>
  <c r="T29" i="83" s="1"/>
  <c r="M44" i="83"/>
  <c r="T35" i="83" s="1"/>
  <c r="P44" i="83"/>
  <c r="N44" i="83"/>
  <c r="T36" i="83" s="1"/>
  <c r="S22" i="83"/>
  <c r="E44" i="83"/>
  <c r="T27" i="83" s="1"/>
  <c r="I44" i="83"/>
  <c r="T31" i="83" s="1"/>
  <c r="L44" i="83"/>
  <c r="T34" i="83" s="1"/>
  <c r="D44" i="83"/>
  <c r="T26" i="83" s="1"/>
  <c r="F44" i="83"/>
  <c r="T28" i="83" s="1"/>
  <c r="D44" i="74"/>
  <c r="T26" i="74" s="1"/>
  <c r="I44" i="74"/>
  <c r="T31" i="74" s="1"/>
  <c r="L44" i="74"/>
  <c r="T34" i="74" s="1"/>
  <c r="G44" i="74"/>
  <c r="T29" i="74" s="1"/>
  <c r="E44" i="74"/>
  <c r="T27" i="74" s="1"/>
  <c r="F44" i="74"/>
  <c r="T28" i="74" s="1"/>
  <c r="H44" i="74"/>
  <c r="T30" i="74" s="1"/>
  <c r="P44" i="74"/>
  <c r="C44" i="74"/>
  <c r="T25" i="74" s="1"/>
  <c r="O44" i="74"/>
  <c r="T37" i="74" s="1"/>
  <c r="M44" i="74"/>
  <c r="T35" i="74" s="1"/>
  <c r="N44" i="74"/>
  <c r="T36" i="74" s="1"/>
  <c r="S22" i="74"/>
  <c r="J44" i="74"/>
  <c r="T32" i="74" s="1"/>
  <c r="K44" i="74"/>
  <c r="T33" i="74" s="1"/>
  <c r="T26" i="64"/>
  <c r="D36" i="80"/>
  <c r="T30" i="83"/>
  <c r="T30" i="64"/>
  <c r="T37" i="64"/>
  <c r="S42" i="44"/>
  <c r="D40" i="44"/>
  <c r="P33" i="44"/>
  <c r="S46" i="44" s="1"/>
  <c r="S25" i="72"/>
  <c r="P43" i="72"/>
  <c r="T25" i="64"/>
  <c r="T31" i="64"/>
  <c r="P38" i="62"/>
  <c r="C38" i="37"/>
  <c r="C42" i="37" s="1"/>
  <c r="C42" i="62"/>
  <c r="B34" i="37"/>
  <c r="P34" i="46"/>
  <c r="T34" i="64"/>
  <c r="T33" i="64"/>
  <c r="C43" i="44"/>
  <c r="S41" i="44"/>
  <c r="C47" i="44"/>
  <c r="P40" i="84"/>
  <c r="T43" i="84" s="1"/>
  <c r="D43" i="84"/>
  <c r="S46" i="87"/>
  <c r="T32" i="64"/>
  <c r="S42" i="70"/>
  <c r="T29" i="64"/>
  <c r="F40" i="67"/>
  <c r="F43" i="67" s="1"/>
  <c r="F33" i="37"/>
  <c r="F40" i="37" s="1"/>
  <c r="F43" i="37" s="1"/>
  <c r="C44" i="49"/>
  <c r="T25" i="49" s="1"/>
  <c r="P33" i="78"/>
  <c r="P40" i="87"/>
  <c r="C46" i="87"/>
  <c r="P43" i="61"/>
  <c r="S25" i="61"/>
  <c r="T27" i="64"/>
  <c r="T36" i="64"/>
  <c r="S43" i="84"/>
  <c r="C33" i="62"/>
  <c r="C43" i="78" l="1"/>
  <c r="D43" i="78"/>
  <c r="C44" i="61"/>
  <c r="T46" i="87"/>
  <c r="S25" i="78"/>
  <c r="S46" i="78"/>
  <c r="T46" i="78"/>
  <c r="S44" i="46"/>
  <c r="P36" i="80"/>
  <c r="D36" i="37"/>
  <c r="C44" i="72"/>
  <c r="T25" i="72" s="1"/>
  <c r="M44" i="72"/>
  <c r="T35" i="72" s="1"/>
  <c r="E44" i="72"/>
  <c r="T27" i="72" s="1"/>
  <c r="S22" i="72"/>
  <c r="O44" i="72"/>
  <c r="T37" i="72" s="1"/>
  <c r="D44" i="72"/>
  <c r="T26" i="72" s="1"/>
  <c r="F44" i="72"/>
  <c r="T28" i="72" s="1"/>
  <c r="J44" i="72"/>
  <c r="T32" i="72" s="1"/>
  <c r="N44" i="72"/>
  <c r="T36" i="72" s="1"/>
  <c r="G44" i="72"/>
  <c r="T29" i="72" s="1"/>
  <c r="P44" i="72"/>
  <c r="K44" i="72"/>
  <c r="T33" i="72" s="1"/>
  <c r="I44" i="72"/>
  <c r="T31" i="72" s="1"/>
  <c r="L44" i="72"/>
  <c r="T34" i="72" s="1"/>
  <c r="H44" i="72"/>
  <c r="T30" i="72" s="1"/>
  <c r="B24" i="37"/>
  <c r="P40" i="70"/>
  <c r="C46" i="70"/>
  <c r="C40" i="62"/>
  <c r="T47" i="78"/>
  <c r="S48" i="78"/>
  <c r="T45" i="78"/>
  <c r="T43" i="78"/>
  <c r="T44" i="78"/>
  <c r="T42" i="78"/>
  <c r="S25" i="44"/>
  <c r="D35" i="80"/>
  <c r="D40" i="80" s="1"/>
  <c r="D43" i="80" s="1"/>
  <c r="S28" i="67"/>
  <c r="S38" i="67"/>
  <c r="P42" i="62"/>
  <c r="P38" i="37"/>
  <c r="D43" i="44"/>
  <c r="P40" i="44"/>
  <c r="C47" i="78"/>
  <c r="S41" i="78"/>
  <c r="S28" i="37"/>
  <c r="S38" i="37"/>
  <c r="K44" i="61"/>
  <c r="M44" i="61"/>
  <c r="L44" i="61"/>
  <c r="G44" i="61"/>
  <c r="N44" i="61"/>
  <c r="F44" i="61"/>
  <c r="O44" i="61"/>
  <c r="D44" i="61"/>
  <c r="J44" i="61"/>
  <c r="P44" i="61"/>
  <c r="S22" i="61"/>
  <c r="I44" i="61"/>
  <c r="E44" i="61"/>
  <c r="H44" i="61"/>
  <c r="C43" i="87"/>
  <c r="S41" i="87"/>
  <c r="C47" i="87"/>
  <c r="P43" i="84"/>
  <c r="S26" i="84"/>
  <c r="T47" i="87"/>
  <c r="T45" i="87"/>
  <c r="T43" i="87"/>
  <c r="S48" i="87"/>
  <c r="T42" i="87"/>
  <c r="T44" i="87"/>
  <c r="S48" i="84"/>
  <c r="T44" i="84"/>
  <c r="T47" i="84"/>
  <c r="T45" i="84"/>
  <c r="T46" i="84"/>
  <c r="T42" i="84"/>
  <c r="G33" i="62"/>
  <c r="P33" i="62" s="1"/>
  <c r="S46" i="62" s="1"/>
  <c r="C10" i="45"/>
  <c r="C11" i="45" s="1"/>
  <c r="C10" i="69"/>
  <c r="C11" i="69" s="1"/>
  <c r="C10" i="59"/>
  <c r="C11" i="59" s="1"/>
  <c r="C10" i="73"/>
  <c r="C11" i="73" s="1"/>
  <c r="C10" i="62"/>
  <c r="C11" i="62" s="1"/>
  <c r="C10" i="85"/>
  <c r="C11" i="85" s="1"/>
  <c r="C10" i="57"/>
  <c r="C11" i="57" s="1"/>
  <c r="C10" i="65"/>
  <c r="C11" i="65" s="1"/>
  <c r="C10" i="72"/>
  <c r="C11" i="72" s="1"/>
  <c r="C10" i="50"/>
  <c r="C11" i="50" s="1"/>
  <c r="C10" i="80"/>
  <c r="C11" i="80" s="1"/>
  <c r="C10" i="67"/>
  <c r="C11" i="67" s="1"/>
  <c r="C10" i="56"/>
  <c r="C11" i="56" s="1"/>
  <c r="C10" i="63"/>
  <c r="C11" i="63" s="1"/>
  <c r="C10" i="81"/>
  <c r="C11" i="81" s="1"/>
  <c r="C10" i="3"/>
  <c r="C10" i="70"/>
  <c r="C11" i="70" s="1"/>
  <c r="P43" i="78" l="1"/>
  <c r="S26" i="78"/>
  <c r="T37" i="61"/>
  <c r="T26" i="61"/>
  <c r="T30" i="61"/>
  <c r="T28" i="61"/>
  <c r="T27" i="61"/>
  <c r="T36" i="61"/>
  <c r="T31" i="61"/>
  <c r="T29" i="61"/>
  <c r="T34" i="61"/>
  <c r="T35" i="61"/>
  <c r="T32" i="61"/>
  <c r="T33" i="61"/>
  <c r="T25" i="61"/>
  <c r="C11" i="3"/>
  <c r="C46" i="62"/>
  <c r="G40" i="62"/>
  <c r="G43" i="62" s="1"/>
  <c r="S29" i="62" s="1"/>
  <c r="C43" i="70"/>
  <c r="C47" i="70"/>
  <c r="S41" i="70"/>
  <c r="G35" i="80"/>
  <c r="P35" i="80" s="1"/>
  <c r="D44" i="84"/>
  <c r="O44" i="84"/>
  <c r="M44" i="84"/>
  <c r="H44" i="84"/>
  <c r="E44" i="84"/>
  <c r="K44" i="84"/>
  <c r="J44" i="84"/>
  <c r="L44" i="84"/>
  <c r="N44" i="84"/>
  <c r="F44" i="84"/>
  <c r="C44" i="84"/>
  <c r="G44" i="84"/>
  <c r="P44" i="84"/>
  <c r="I44" i="84"/>
  <c r="S22" i="84"/>
  <c r="T46" i="44"/>
  <c r="T45" i="44"/>
  <c r="T44" i="44"/>
  <c r="T47" i="44"/>
  <c r="T43" i="44"/>
  <c r="S48" i="44"/>
  <c r="T42" i="44"/>
  <c r="T46" i="70"/>
  <c r="S48" i="70"/>
  <c r="T45" i="70"/>
  <c r="T44" i="70"/>
  <c r="T43" i="70"/>
  <c r="T47" i="70"/>
  <c r="T42" i="70"/>
  <c r="S26" i="44"/>
  <c r="S26" i="80"/>
  <c r="P43" i="87"/>
  <c r="S25" i="87"/>
  <c r="S42" i="62"/>
  <c r="P42" i="37"/>
  <c r="P43" i="44"/>
  <c r="S43" i="80"/>
  <c r="C44" i="78"/>
  <c r="K44" i="78"/>
  <c r="N44" i="78"/>
  <c r="H44" i="78"/>
  <c r="L44" i="78"/>
  <c r="F44" i="78"/>
  <c r="O44" i="78"/>
  <c r="J44" i="78"/>
  <c r="S22" i="78"/>
  <c r="I44" i="78"/>
  <c r="E44" i="78"/>
  <c r="P44" i="78"/>
  <c r="M44" i="78"/>
  <c r="G44" i="78"/>
  <c r="D44" i="78"/>
  <c r="T29" i="78" l="1"/>
  <c r="T35" i="78"/>
  <c r="T30" i="78"/>
  <c r="T27" i="78"/>
  <c r="T36" i="78"/>
  <c r="T31" i="78"/>
  <c r="T33" i="78"/>
  <c r="T28" i="78"/>
  <c r="T34" i="78"/>
  <c r="T25" i="78"/>
  <c r="T32" i="78"/>
  <c r="T26" i="78"/>
  <c r="T37" i="78"/>
  <c r="T25" i="84"/>
  <c r="T35" i="84"/>
  <c r="T28" i="84"/>
  <c r="T37" i="84"/>
  <c r="T26" i="84"/>
  <c r="T34" i="84"/>
  <c r="T30" i="84"/>
  <c r="T36" i="84"/>
  <c r="T32" i="84"/>
  <c r="T29" i="84"/>
  <c r="T31" i="84"/>
  <c r="T33" i="84"/>
  <c r="T27" i="84"/>
  <c r="P43" i="70"/>
  <c r="S25" i="70"/>
  <c r="C44" i="87"/>
  <c r="G44" i="87"/>
  <c r="P44" i="87"/>
  <c r="O44" i="87"/>
  <c r="K44" i="87"/>
  <c r="N44" i="87"/>
  <c r="M44" i="87"/>
  <c r="F44" i="87"/>
  <c r="S22" i="87"/>
  <c r="I44" i="87"/>
  <c r="L44" i="87"/>
  <c r="J44" i="87"/>
  <c r="E44" i="87"/>
  <c r="H44" i="87"/>
  <c r="D44" i="87"/>
  <c r="G33" i="80"/>
  <c r="S47" i="80"/>
  <c r="C44" i="44"/>
  <c r="T25" i="44" s="1"/>
  <c r="O44" i="44"/>
  <c r="T37" i="44" s="1"/>
  <c r="J44" i="44"/>
  <c r="T32" i="44" s="1"/>
  <c r="N44" i="44"/>
  <c r="T36" i="44" s="1"/>
  <c r="H44" i="44"/>
  <c r="T30" i="44" s="1"/>
  <c r="M44" i="44"/>
  <c r="T35" i="44" s="1"/>
  <c r="I44" i="44"/>
  <c r="T31" i="44" s="1"/>
  <c r="S22" i="44"/>
  <c r="G44" i="44"/>
  <c r="T29" i="44" s="1"/>
  <c r="E44" i="44"/>
  <c r="T27" i="44" s="1"/>
  <c r="P44" i="44"/>
  <c r="L44" i="44"/>
  <c r="T34" i="44" s="1"/>
  <c r="K44" i="44"/>
  <c r="T33" i="44" s="1"/>
  <c r="F44" i="44"/>
  <c r="T28" i="44" s="1"/>
  <c r="D44" i="44"/>
  <c r="T26" i="44" s="1"/>
  <c r="P40" i="62"/>
  <c r="S42" i="37"/>
  <c r="C43" i="62"/>
  <c r="C47" i="62"/>
  <c r="S41" i="62"/>
  <c r="H33" i="86"/>
  <c r="H40" i="86" s="1"/>
  <c r="H7" i="86"/>
  <c r="P7" i="86" l="1"/>
  <c r="P7" i="37" s="1"/>
  <c r="H7" i="37"/>
  <c r="H11" i="86"/>
  <c r="H43" i="86" s="1"/>
  <c r="S30" i="86" s="1"/>
  <c r="T28" i="87"/>
  <c r="T26" i="87"/>
  <c r="T35" i="87"/>
  <c r="T30" i="87"/>
  <c r="T36" i="87"/>
  <c r="T33" i="87"/>
  <c r="T32" i="87"/>
  <c r="T37" i="87"/>
  <c r="T34" i="87"/>
  <c r="T27" i="87"/>
  <c r="T31" i="87"/>
  <c r="T29" i="87"/>
  <c r="T25" i="87"/>
  <c r="S25" i="62"/>
  <c r="P43" i="62"/>
  <c r="C44" i="62" s="1"/>
  <c r="T25" i="62" s="1"/>
  <c r="T46" i="62"/>
  <c r="T47" i="62"/>
  <c r="T43" i="62"/>
  <c r="S48" i="62"/>
  <c r="T44" i="62"/>
  <c r="T45" i="62"/>
  <c r="T42" i="62"/>
  <c r="G40" i="80"/>
  <c r="G43" i="80" s="1"/>
  <c r="G33" i="37"/>
  <c r="C44" i="70"/>
  <c r="T25" i="70" s="1"/>
  <c r="H44" i="70"/>
  <c r="T30" i="70" s="1"/>
  <c r="M44" i="70"/>
  <c r="T35" i="70" s="1"/>
  <c r="S22" i="70"/>
  <c r="E44" i="70"/>
  <c r="T27" i="70" s="1"/>
  <c r="I44" i="70"/>
  <c r="T31" i="70" s="1"/>
  <c r="K44" i="70"/>
  <c r="T33" i="70" s="1"/>
  <c r="O44" i="70"/>
  <c r="T37" i="70" s="1"/>
  <c r="J44" i="70"/>
  <c r="T32" i="70" s="1"/>
  <c r="P44" i="70"/>
  <c r="F44" i="70"/>
  <c r="T28" i="70" s="1"/>
  <c r="N44" i="70"/>
  <c r="T36" i="70" s="1"/>
  <c r="L44" i="70"/>
  <c r="T34" i="70" s="1"/>
  <c r="G44" i="70"/>
  <c r="T29" i="70" s="1"/>
  <c r="D44" i="70"/>
  <c r="T26" i="70" s="1"/>
  <c r="H33" i="46"/>
  <c r="D33" i="86"/>
  <c r="P11" i="86" l="1"/>
  <c r="P11" i="37" s="1"/>
  <c r="H11" i="37"/>
  <c r="P33" i="86"/>
  <c r="D40" i="86"/>
  <c r="S29" i="80"/>
  <c r="H40" i="46"/>
  <c r="H33" i="37"/>
  <c r="G44" i="62"/>
  <c r="T29" i="62" s="1"/>
  <c r="K44" i="62"/>
  <c r="T33" i="62" s="1"/>
  <c r="M44" i="62"/>
  <c r="T35" i="62" s="1"/>
  <c r="S22" i="62"/>
  <c r="H44" i="62"/>
  <c r="T30" i="62" s="1"/>
  <c r="L44" i="62"/>
  <c r="T34" i="62" s="1"/>
  <c r="E44" i="62"/>
  <c r="T27" i="62" s="1"/>
  <c r="F44" i="62"/>
  <c r="T28" i="62" s="1"/>
  <c r="P44" i="62"/>
  <c r="I44" i="62"/>
  <c r="T31" i="62" s="1"/>
  <c r="N44" i="62"/>
  <c r="T36" i="62" s="1"/>
  <c r="O44" i="62"/>
  <c r="T37" i="62" s="1"/>
  <c r="J44" i="62"/>
  <c r="T32" i="62" s="1"/>
  <c r="D44" i="62"/>
  <c r="T26" i="62" s="1"/>
  <c r="D33" i="46"/>
  <c r="P33" i="46" s="1"/>
  <c r="H43" i="46" l="1"/>
  <c r="H40" i="37"/>
  <c r="S46" i="46"/>
  <c r="D43" i="86"/>
  <c r="P40" i="86"/>
  <c r="T46" i="86" s="1"/>
  <c r="S46" i="86"/>
  <c r="D33" i="42"/>
  <c r="D33" i="37" s="1"/>
  <c r="D35" i="46"/>
  <c r="D40" i="46" s="1"/>
  <c r="D43" i="46" s="1"/>
  <c r="S48" i="86" l="1"/>
  <c r="T44" i="86"/>
  <c r="T42" i="86"/>
  <c r="T47" i="86"/>
  <c r="T43" i="86"/>
  <c r="T45" i="86"/>
  <c r="S26" i="86"/>
  <c r="P43" i="86"/>
  <c r="S26" i="46"/>
  <c r="S30" i="46"/>
  <c r="H43" i="37"/>
  <c r="D35" i="42"/>
  <c r="D40" i="42" s="1"/>
  <c r="D43" i="42" s="1"/>
  <c r="C33" i="42"/>
  <c r="D44" i="86" l="1"/>
  <c r="T26" i="86" s="1"/>
  <c r="C44" i="86"/>
  <c r="T25" i="86" s="1"/>
  <c r="J44" i="86"/>
  <c r="T32" i="86" s="1"/>
  <c r="S22" i="86"/>
  <c r="E44" i="86"/>
  <c r="T27" i="86" s="1"/>
  <c r="O44" i="86"/>
  <c r="T37" i="86" s="1"/>
  <c r="I44" i="86"/>
  <c r="T31" i="86" s="1"/>
  <c r="K44" i="86"/>
  <c r="T33" i="86" s="1"/>
  <c r="N44" i="86"/>
  <c r="T36" i="86" s="1"/>
  <c r="F44" i="86"/>
  <c r="T28" i="86" s="1"/>
  <c r="P44" i="86"/>
  <c r="M44" i="86"/>
  <c r="T35" i="86" s="1"/>
  <c r="L44" i="86"/>
  <c r="T34" i="86" s="1"/>
  <c r="G44" i="86"/>
  <c r="T29" i="86" s="1"/>
  <c r="H44" i="86"/>
  <c r="T30" i="86" s="1"/>
  <c r="P33" i="42"/>
  <c r="S46" i="42" s="1"/>
  <c r="S26" i="42"/>
  <c r="S30" i="37"/>
  <c r="C35" i="42"/>
  <c r="P35" i="42" s="1"/>
  <c r="S47" i="42" l="1"/>
  <c r="C40" i="42"/>
  <c r="P40" i="42" l="1"/>
  <c r="C46" i="42"/>
  <c r="C10" i="75"/>
  <c r="C11" i="75" l="1"/>
  <c r="C11" i="37" s="1"/>
  <c r="C10" i="37"/>
  <c r="C43" i="42"/>
  <c r="S41" i="42"/>
  <c r="C47" i="42"/>
  <c r="T46" i="42"/>
  <c r="T43" i="42"/>
  <c r="T42" i="42"/>
  <c r="T45" i="42"/>
  <c r="S48" i="42"/>
  <c r="T44" i="42"/>
  <c r="T47" i="42"/>
  <c r="S25" i="42" l="1"/>
  <c r="P43" i="42"/>
  <c r="C44" i="42" l="1"/>
  <c r="T25" i="42" s="1"/>
  <c r="H44" i="42"/>
  <c r="T30" i="42" s="1"/>
  <c r="I44" i="42"/>
  <c r="T31" i="42" s="1"/>
  <c r="N44" i="42"/>
  <c r="T36" i="42" s="1"/>
  <c r="P44" i="42"/>
  <c r="J44" i="42"/>
  <c r="T32" i="42" s="1"/>
  <c r="E44" i="42"/>
  <c r="T27" i="42" s="1"/>
  <c r="F44" i="42"/>
  <c r="T28" i="42" s="1"/>
  <c r="S22" i="42"/>
  <c r="O44" i="42"/>
  <c r="T37" i="42" s="1"/>
  <c r="M44" i="42"/>
  <c r="T35" i="42" s="1"/>
  <c r="L44" i="42"/>
  <c r="T34" i="42" s="1"/>
  <c r="K44" i="42"/>
  <c r="T33" i="42" s="1"/>
  <c r="G44" i="42"/>
  <c r="T29" i="42" s="1"/>
  <c r="D44" i="42"/>
  <c r="T26" i="42" s="1"/>
  <c r="B36" i="46"/>
  <c r="P36" i="46" l="1"/>
  <c r="B40" i="46"/>
  <c r="C33" i="66"/>
  <c r="B36" i="67"/>
  <c r="B36" i="37" s="1"/>
  <c r="C40" i="66" l="1"/>
  <c r="P33" i="66"/>
  <c r="B46" i="46"/>
  <c r="S43" i="46"/>
  <c r="C35" i="46"/>
  <c r="B33" i="67"/>
  <c r="C36" i="67"/>
  <c r="P36" i="67" s="1"/>
  <c r="C40" i="46" l="1"/>
  <c r="P35" i="46"/>
  <c r="S47" i="46" s="1"/>
  <c r="S43" i="67"/>
  <c r="B47" i="46"/>
  <c r="B40" i="67"/>
  <c r="B33" i="37"/>
  <c r="S46" i="66"/>
  <c r="C46" i="66"/>
  <c r="P40" i="66"/>
  <c r="C36" i="43"/>
  <c r="C33" i="67"/>
  <c r="C40" i="67" s="1"/>
  <c r="B46" i="67" l="1"/>
  <c r="B40" i="37"/>
  <c r="T45" i="66"/>
  <c r="S48" i="66"/>
  <c r="T44" i="66"/>
  <c r="T42" i="66"/>
  <c r="T47" i="66"/>
  <c r="T43" i="66"/>
  <c r="P40" i="67"/>
  <c r="C46" i="67"/>
  <c r="C47" i="67" s="1"/>
  <c r="C43" i="66"/>
  <c r="C47" i="66"/>
  <c r="S41" i="66"/>
  <c r="T46" i="66"/>
  <c r="C36" i="37"/>
  <c r="P36" i="43"/>
  <c r="P33" i="67"/>
  <c r="C46" i="46"/>
  <c r="P40" i="46"/>
  <c r="C33" i="43"/>
  <c r="T46" i="67" l="1"/>
  <c r="S46" i="67"/>
  <c r="C40" i="43"/>
  <c r="P33" i="43"/>
  <c r="T47" i="46"/>
  <c r="T45" i="46"/>
  <c r="S48" i="46"/>
  <c r="T42" i="46"/>
  <c r="T44" i="46"/>
  <c r="T46" i="46"/>
  <c r="T43" i="46"/>
  <c r="P43" i="66"/>
  <c r="S25" i="66"/>
  <c r="C43" i="46"/>
  <c r="C47" i="46"/>
  <c r="S41" i="46"/>
  <c r="C43" i="67"/>
  <c r="P36" i="37"/>
  <c r="S43" i="43"/>
  <c r="S48" i="67"/>
  <c r="T45" i="67"/>
  <c r="T42" i="67"/>
  <c r="T47" i="67"/>
  <c r="T44" i="67"/>
  <c r="T43" i="67"/>
  <c r="S41" i="67"/>
  <c r="B47" i="67"/>
  <c r="B46" i="37"/>
  <c r="S25" i="46" l="1"/>
  <c r="P43" i="46"/>
  <c r="C44" i="46" s="1"/>
  <c r="T25" i="46" s="1"/>
  <c r="C44" i="66"/>
  <c r="F44" i="66"/>
  <c r="K44" i="66"/>
  <c r="L44" i="66"/>
  <c r="I44" i="66"/>
  <c r="P44" i="66"/>
  <c r="J44" i="66"/>
  <c r="N44" i="66"/>
  <c r="S22" i="66"/>
  <c r="D44" i="66"/>
  <c r="M44" i="66"/>
  <c r="O44" i="66"/>
  <c r="E44" i="66"/>
  <c r="H44" i="66"/>
  <c r="G44" i="66"/>
  <c r="S46" i="43"/>
  <c r="C46" i="43"/>
  <c r="P40" i="43"/>
  <c r="B47" i="37"/>
  <c r="S43" i="37"/>
  <c r="P43" i="67"/>
  <c r="C44" i="67" s="1"/>
  <c r="T25" i="67" s="1"/>
  <c r="S25" i="67"/>
  <c r="T37" i="66" l="1"/>
  <c r="T34" i="66"/>
  <c r="T27" i="66"/>
  <c r="T31" i="66"/>
  <c r="T35" i="66"/>
  <c r="T33" i="66"/>
  <c r="T30" i="66"/>
  <c r="T25" i="66"/>
  <c r="T26" i="66"/>
  <c r="T28" i="66"/>
  <c r="T36" i="66"/>
  <c r="T29" i="66"/>
  <c r="T32" i="66"/>
  <c r="S48" i="43"/>
  <c r="T44" i="43"/>
  <c r="T47" i="43"/>
  <c r="T42" i="43"/>
  <c r="T45" i="43"/>
  <c r="T43" i="43"/>
  <c r="C43" i="43"/>
  <c r="S41" i="43"/>
  <c r="C47" i="43"/>
  <c r="T46" i="43"/>
  <c r="K44" i="46"/>
  <c r="T33" i="46" s="1"/>
  <c r="G44" i="46"/>
  <c r="T29" i="46" s="1"/>
  <c r="L44" i="46"/>
  <c r="T34" i="46" s="1"/>
  <c r="M44" i="46"/>
  <c r="T35" i="46" s="1"/>
  <c r="J44" i="46"/>
  <c r="T32" i="46" s="1"/>
  <c r="S22" i="46"/>
  <c r="O44" i="46"/>
  <c r="T37" i="46" s="1"/>
  <c r="P44" i="46"/>
  <c r="F44" i="46"/>
  <c r="T28" i="46" s="1"/>
  <c r="E44" i="46"/>
  <c r="T27" i="46" s="1"/>
  <c r="I44" i="46"/>
  <c r="T31" i="46" s="1"/>
  <c r="N44" i="46"/>
  <c r="T36" i="46" s="1"/>
  <c r="D44" i="46"/>
  <c r="T26" i="46" s="1"/>
  <c r="H44" i="46"/>
  <c r="T30" i="46" s="1"/>
  <c r="G44" i="67"/>
  <c r="T29" i="67" s="1"/>
  <c r="L44" i="67"/>
  <c r="T34" i="67" s="1"/>
  <c r="O44" i="67"/>
  <c r="T37" i="67" s="1"/>
  <c r="K44" i="67"/>
  <c r="T33" i="67" s="1"/>
  <c r="P44" i="67"/>
  <c r="I44" i="67"/>
  <c r="T31" i="67" s="1"/>
  <c r="N44" i="67"/>
  <c r="T36" i="67" s="1"/>
  <c r="H44" i="67"/>
  <c r="T30" i="67" s="1"/>
  <c r="S22" i="67"/>
  <c r="J44" i="67"/>
  <c r="T32" i="67" s="1"/>
  <c r="E44" i="67"/>
  <c r="T27" i="67" s="1"/>
  <c r="M44" i="67"/>
  <c r="T35" i="67" s="1"/>
  <c r="D44" i="67"/>
  <c r="T26" i="67" s="1"/>
  <c r="F44" i="67"/>
  <c r="T28" i="67" s="1"/>
  <c r="S25" i="43" l="1"/>
  <c r="P43" i="43"/>
  <c r="C44" i="43" l="1"/>
  <c r="O44" i="43"/>
  <c r="F44" i="43"/>
  <c r="S22" i="43"/>
  <c r="E44" i="43"/>
  <c r="K44" i="43"/>
  <c r="N44" i="43"/>
  <c r="M44" i="43"/>
  <c r="L44" i="43"/>
  <c r="I44" i="43"/>
  <c r="J44" i="43"/>
  <c r="D44" i="43"/>
  <c r="P44" i="43"/>
  <c r="H44" i="43"/>
  <c r="G44" i="43"/>
  <c r="T35" i="43" l="1"/>
  <c r="T29" i="43"/>
  <c r="T36" i="43"/>
  <c r="T30" i="43"/>
  <c r="T33" i="43"/>
  <c r="T27" i="43"/>
  <c r="T26" i="43"/>
  <c r="T28" i="43"/>
  <c r="T31" i="43"/>
  <c r="T37" i="43"/>
  <c r="T32" i="43"/>
  <c r="T34" i="43"/>
  <c r="T25" i="43"/>
  <c r="C34" i="54" l="1"/>
  <c r="P34" i="54" l="1"/>
  <c r="C40" i="54"/>
  <c r="C33" i="77" l="1"/>
  <c r="C34" i="77"/>
  <c r="P40" i="54"/>
  <c r="T44" i="54" s="1"/>
  <c r="C46" i="54"/>
  <c r="S44" i="54"/>
  <c r="C43" i="54" l="1"/>
  <c r="S41" i="54"/>
  <c r="C47" i="54"/>
  <c r="S48" i="54"/>
  <c r="T45" i="54"/>
  <c r="T42" i="54"/>
  <c r="T47" i="54"/>
  <c r="T43" i="54"/>
  <c r="T46" i="54"/>
  <c r="P34" i="77"/>
  <c r="C34" i="37"/>
  <c r="P33" i="77"/>
  <c r="C40" i="77"/>
  <c r="C46" i="77" l="1"/>
  <c r="C43" i="77" s="1"/>
  <c r="P40" i="77"/>
  <c r="T46" i="77" s="1"/>
  <c r="S46" i="77"/>
  <c r="S44" i="77"/>
  <c r="P34" i="37"/>
  <c r="P43" i="54"/>
  <c r="C44" i="54" s="1"/>
  <c r="T25" i="54" s="1"/>
  <c r="S25" i="54"/>
  <c r="D35" i="41"/>
  <c r="T44" i="77" l="1"/>
  <c r="D40" i="41"/>
  <c r="D35" i="37"/>
  <c r="P43" i="77"/>
  <c r="C44" i="77" s="1"/>
  <c r="T25" i="77" s="1"/>
  <c r="S25" i="77"/>
  <c r="S44" i="37"/>
  <c r="S48" i="77"/>
  <c r="T45" i="77"/>
  <c r="T43" i="77"/>
  <c r="T47" i="77"/>
  <c r="T42" i="77"/>
  <c r="N44" i="54"/>
  <c r="T36" i="54" s="1"/>
  <c r="E44" i="54"/>
  <c r="T27" i="54" s="1"/>
  <c r="H44" i="54"/>
  <c r="T30" i="54" s="1"/>
  <c r="I44" i="54"/>
  <c r="T31" i="54" s="1"/>
  <c r="D44" i="54"/>
  <c r="T26" i="54" s="1"/>
  <c r="S22" i="54"/>
  <c r="G44" i="54"/>
  <c r="T29" i="54" s="1"/>
  <c r="K44" i="54"/>
  <c r="T33" i="54" s="1"/>
  <c r="P44" i="54"/>
  <c r="M44" i="54"/>
  <c r="T35" i="54" s="1"/>
  <c r="L44" i="54"/>
  <c r="T34" i="54" s="1"/>
  <c r="O44" i="54"/>
  <c r="T37" i="54" s="1"/>
  <c r="J44" i="54"/>
  <c r="T32" i="54" s="1"/>
  <c r="F44" i="54"/>
  <c r="T28" i="54" s="1"/>
  <c r="S41" i="77"/>
  <c r="C47" i="77"/>
  <c r="G35" i="41"/>
  <c r="G40" i="41" l="1"/>
  <c r="F44" i="77"/>
  <c r="T28" i="77" s="1"/>
  <c r="L44" i="77"/>
  <c r="T34" i="77" s="1"/>
  <c r="J44" i="77"/>
  <c r="T32" i="77" s="1"/>
  <c r="S22" i="77"/>
  <c r="D44" i="77"/>
  <c r="T26" i="77" s="1"/>
  <c r="N44" i="77"/>
  <c r="T36" i="77" s="1"/>
  <c r="G44" i="77"/>
  <c r="T29" i="77" s="1"/>
  <c r="H44" i="77"/>
  <c r="T30" i="77" s="1"/>
  <c r="O44" i="77"/>
  <c r="T37" i="77" s="1"/>
  <c r="P44" i="77"/>
  <c r="E44" i="77"/>
  <c r="T27" i="77" s="1"/>
  <c r="M44" i="77"/>
  <c r="T35" i="77" s="1"/>
  <c r="K44" i="77"/>
  <c r="T33" i="77" s="1"/>
  <c r="I44" i="77"/>
  <c r="T31" i="77" s="1"/>
  <c r="P35" i="41"/>
  <c r="D43" i="41"/>
  <c r="D40" i="37"/>
  <c r="G35" i="50"/>
  <c r="G35" i="3"/>
  <c r="G40" i="3" s="1"/>
  <c r="G35" i="58"/>
  <c r="G43" i="41" l="1"/>
  <c r="S47" i="41"/>
  <c r="G35" i="37"/>
  <c r="G40" i="58"/>
  <c r="G43" i="58" s="1"/>
  <c r="P35" i="58"/>
  <c r="G43" i="3"/>
  <c r="P35" i="50"/>
  <c r="G40" i="50"/>
  <c r="D43" i="37"/>
  <c r="S26" i="41"/>
  <c r="C33" i="58"/>
  <c r="S29" i="41" l="1"/>
  <c r="G40" i="37"/>
  <c r="S47" i="50"/>
  <c r="C35" i="55"/>
  <c r="P35" i="55" s="1"/>
  <c r="C35" i="3"/>
  <c r="S29" i="3"/>
  <c r="G43" i="37"/>
  <c r="S47" i="58"/>
  <c r="C40" i="58"/>
  <c r="P33" i="58"/>
  <c r="S46" i="58" s="1"/>
  <c r="S29" i="58"/>
  <c r="S26" i="37"/>
  <c r="P40" i="50"/>
  <c r="G43" i="50"/>
  <c r="C33" i="41"/>
  <c r="C35" i="71"/>
  <c r="P43" i="50" l="1"/>
  <c r="S29" i="50"/>
  <c r="C33" i="55"/>
  <c r="S29" i="37"/>
  <c r="P35" i="71"/>
  <c r="C40" i="71"/>
  <c r="P40" i="58"/>
  <c r="C46" i="58"/>
  <c r="T47" i="50"/>
  <c r="S48" i="50"/>
  <c r="T45" i="50"/>
  <c r="T43" i="50"/>
  <c r="T44" i="50"/>
  <c r="T42" i="50"/>
  <c r="T46" i="50"/>
  <c r="C40" i="41"/>
  <c r="P33" i="41"/>
  <c r="P35" i="3"/>
  <c r="C40" i="3"/>
  <c r="C35" i="37"/>
  <c r="P35" i="37" s="1"/>
  <c r="S47" i="55"/>
  <c r="S47" i="71" l="1"/>
  <c r="S47" i="37"/>
  <c r="T46" i="58"/>
  <c r="T45" i="58"/>
  <c r="S48" i="58"/>
  <c r="T44" i="58"/>
  <c r="T43" i="58"/>
  <c r="T42" i="58"/>
  <c r="T47" i="58"/>
  <c r="C46" i="71"/>
  <c r="C43" i="71" s="1"/>
  <c r="P40" i="71"/>
  <c r="T47" i="71" s="1"/>
  <c r="S47" i="3"/>
  <c r="C40" i="55"/>
  <c r="P33" i="55"/>
  <c r="S46" i="41"/>
  <c r="C46" i="3"/>
  <c r="P40" i="3"/>
  <c r="C46" i="41"/>
  <c r="P40" i="41"/>
  <c r="C43" i="58"/>
  <c r="C47" i="58"/>
  <c r="S41" i="58"/>
  <c r="G44" i="50"/>
  <c r="F44" i="50"/>
  <c r="C44" i="50"/>
  <c r="L44" i="50"/>
  <c r="S22" i="50"/>
  <c r="M44" i="50"/>
  <c r="J44" i="50"/>
  <c r="K44" i="50"/>
  <c r="H44" i="50"/>
  <c r="D44" i="50"/>
  <c r="O44" i="50"/>
  <c r="I44" i="50"/>
  <c r="E44" i="50"/>
  <c r="P44" i="50"/>
  <c r="N44" i="50"/>
  <c r="T35" i="50" l="1"/>
  <c r="T30" i="50"/>
  <c r="T27" i="50"/>
  <c r="T36" i="50"/>
  <c r="T31" i="50"/>
  <c r="T34" i="50"/>
  <c r="T33" i="50"/>
  <c r="T37" i="50"/>
  <c r="T25" i="50"/>
  <c r="T32" i="50"/>
  <c r="T26" i="50"/>
  <c r="T28" i="50"/>
  <c r="T29" i="50"/>
  <c r="S48" i="3"/>
  <c r="T45" i="3"/>
  <c r="T43" i="3"/>
  <c r="T44" i="3"/>
  <c r="T42" i="3"/>
  <c r="T46" i="3"/>
  <c r="T46" i="41"/>
  <c r="T44" i="41"/>
  <c r="T43" i="41"/>
  <c r="S48" i="41"/>
  <c r="T45" i="41"/>
  <c r="T42" i="41"/>
  <c r="T47" i="41"/>
  <c r="T47" i="3"/>
  <c r="C47" i="41"/>
  <c r="S41" i="41"/>
  <c r="S41" i="71"/>
  <c r="C47" i="71"/>
  <c r="C33" i="80"/>
  <c r="S25" i="71"/>
  <c r="P43" i="71"/>
  <c r="C44" i="71" s="1"/>
  <c r="T25" i="71" s="1"/>
  <c r="C43" i="3"/>
  <c r="C47" i="3"/>
  <c r="S41" i="3"/>
  <c r="S25" i="58"/>
  <c r="P43" i="58"/>
  <c r="S46" i="55"/>
  <c r="T44" i="71"/>
  <c r="T45" i="71"/>
  <c r="T42" i="71"/>
  <c r="T43" i="71"/>
  <c r="S48" i="71"/>
  <c r="T46" i="71"/>
  <c r="C43" i="41"/>
  <c r="C46" i="55"/>
  <c r="C43" i="55" s="1"/>
  <c r="P40" i="55"/>
  <c r="P43" i="55" l="1"/>
  <c r="C44" i="55" s="1"/>
  <c r="T25" i="55" s="1"/>
  <c r="S25" i="55"/>
  <c r="S48" i="55"/>
  <c r="T45" i="55"/>
  <c r="T42" i="55"/>
  <c r="T44" i="55"/>
  <c r="T43" i="55"/>
  <c r="T47" i="55"/>
  <c r="P43" i="3"/>
  <c r="C44" i="3" s="1"/>
  <c r="T25" i="3" s="1"/>
  <c r="S25" i="3"/>
  <c r="S41" i="55"/>
  <c r="C47" i="55"/>
  <c r="T46" i="55"/>
  <c r="I44" i="71"/>
  <c r="T31" i="71" s="1"/>
  <c r="G44" i="71"/>
  <c r="T29" i="71" s="1"/>
  <c r="M44" i="71"/>
  <c r="T35" i="71" s="1"/>
  <c r="P44" i="71"/>
  <c r="S22" i="71"/>
  <c r="D44" i="71"/>
  <c r="T26" i="71" s="1"/>
  <c r="N44" i="71"/>
  <c r="T36" i="71" s="1"/>
  <c r="O44" i="71"/>
  <c r="T37" i="71" s="1"/>
  <c r="E44" i="71"/>
  <c r="T27" i="71" s="1"/>
  <c r="J44" i="71"/>
  <c r="T32" i="71" s="1"/>
  <c r="K44" i="71"/>
  <c r="T33" i="71" s="1"/>
  <c r="L44" i="71"/>
  <c r="T34" i="71" s="1"/>
  <c r="F44" i="71"/>
  <c r="T28" i="71" s="1"/>
  <c r="H44" i="71"/>
  <c r="T30" i="71" s="1"/>
  <c r="P43" i="41"/>
  <c r="S25" i="41"/>
  <c r="C44" i="58"/>
  <c r="T25" i="58" s="1"/>
  <c r="L44" i="58"/>
  <c r="T34" i="58" s="1"/>
  <c r="M44" i="58"/>
  <c r="T35" i="58" s="1"/>
  <c r="J44" i="58"/>
  <c r="T32" i="58" s="1"/>
  <c r="D44" i="58"/>
  <c r="T26" i="58" s="1"/>
  <c r="P44" i="58"/>
  <c r="I44" i="58"/>
  <c r="T31" i="58" s="1"/>
  <c r="N44" i="58"/>
  <c r="T36" i="58" s="1"/>
  <c r="O44" i="58"/>
  <c r="T37" i="58" s="1"/>
  <c r="K44" i="58"/>
  <c r="T33" i="58" s="1"/>
  <c r="S22" i="58"/>
  <c r="F44" i="58"/>
  <c r="T28" i="58" s="1"/>
  <c r="E44" i="58"/>
  <c r="T27" i="58" s="1"/>
  <c r="H44" i="58"/>
  <c r="T30" i="58" s="1"/>
  <c r="G44" i="58"/>
  <c r="T29" i="58" s="1"/>
  <c r="C33" i="37"/>
  <c r="P33" i="80"/>
  <c r="C40" i="80"/>
  <c r="C44" i="41" l="1"/>
  <c r="K44" i="41"/>
  <c r="N44" i="41"/>
  <c r="E44" i="41"/>
  <c r="M44" i="41"/>
  <c r="O44" i="41"/>
  <c r="F44" i="41"/>
  <c r="I44" i="41"/>
  <c r="L44" i="41"/>
  <c r="S22" i="41"/>
  <c r="P44" i="41"/>
  <c r="J44" i="41"/>
  <c r="H44" i="41"/>
  <c r="G44" i="41"/>
  <c r="D44" i="41"/>
  <c r="N44" i="3"/>
  <c r="T36" i="3" s="1"/>
  <c r="J44" i="3"/>
  <c r="T32" i="3" s="1"/>
  <c r="O44" i="3"/>
  <c r="T37" i="3" s="1"/>
  <c r="S22" i="3"/>
  <c r="H44" i="3"/>
  <c r="T30" i="3" s="1"/>
  <c r="L44" i="3"/>
  <c r="T34" i="3" s="1"/>
  <c r="P44" i="3"/>
  <c r="F44" i="3"/>
  <c r="T28" i="3" s="1"/>
  <c r="M44" i="3"/>
  <c r="T35" i="3" s="1"/>
  <c r="D44" i="3"/>
  <c r="T26" i="3" s="1"/>
  <c r="K44" i="3"/>
  <c r="T33" i="3" s="1"/>
  <c r="I44" i="3"/>
  <c r="T31" i="3" s="1"/>
  <c r="E44" i="3"/>
  <c r="T27" i="3" s="1"/>
  <c r="G44" i="3"/>
  <c r="T29" i="3" s="1"/>
  <c r="C40" i="37"/>
  <c r="P40" i="37" s="1"/>
  <c r="P40" i="80"/>
  <c r="C46" i="80"/>
  <c r="C43" i="80" s="1"/>
  <c r="S46" i="80"/>
  <c r="P33" i="37"/>
  <c r="F44" i="55"/>
  <c r="T28" i="55" s="1"/>
  <c r="N44" i="55"/>
  <c r="T36" i="55" s="1"/>
  <c r="D44" i="55"/>
  <c r="T26" i="55" s="1"/>
  <c r="O44" i="55"/>
  <c r="T37" i="55" s="1"/>
  <c r="J44" i="55"/>
  <c r="T32" i="55" s="1"/>
  <c r="L44" i="55"/>
  <c r="T34" i="55" s="1"/>
  <c r="P44" i="55"/>
  <c r="K44" i="55"/>
  <c r="T33" i="55" s="1"/>
  <c r="I44" i="55"/>
  <c r="T31" i="55" s="1"/>
  <c r="M44" i="55"/>
  <c r="T35" i="55" s="1"/>
  <c r="G44" i="55"/>
  <c r="T29" i="55" s="1"/>
  <c r="H44" i="55"/>
  <c r="T30" i="55" s="1"/>
  <c r="S22" i="55"/>
  <c r="E44" i="55"/>
  <c r="T27" i="55" s="1"/>
  <c r="T32" i="41" l="1"/>
  <c r="T27" i="41"/>
  <c r="T36" i="41"/>
  <c r="T33" i="41"/>
  <c r="T34" i="41"/>
  <c r="T30" i="41"/>
  <c r="T31" i="41"/>
  <c r="T35" i="41"/>
  <c r="T26" i="41"/>
  <c r="T28" i="41"/>
  <c r="T25" i="41"/>
  <c r="T29" i="41"/>
  <c r="T37" i="41"/>
  <c r="C46" i="37"/>
  <c r="C47" i="80"/>
  <c r="S41" i="80"/>
  <c r="C43" i="37"/>
  <c r="S25" i="80"/>
  <c r="P43" i="80"/>
  <c r="T44" i="80"/>
  <c r="T45" i="80"/>
  <c r="S48" i="80"/>
  <c r="T42" i="80"/>
  <c r="T43" i="80"/>
  <c r="T47" i="80"/>
  <c r="S48" i="37"/>
  <c r="T45" i="37"/>
  <c r="T42" i="37"/>
  <c r="T43" i="37"/>
  <c r="T44" i="37"/>
  <c r="T47" i="37"/>
  <c r="T46" i="37"/>
  <c r="S46" i="37"/>
  <c r="T46" i="80"/>
  <c r="C44" i="80" l="1"/>
  <c r="T25" i="80" s="1"/>
  <c r="O44" i="80"/>
  <c r="T37" i="80" s="1"/>
  <c r="M44" i="80"/>
  <c r="T35" i="80" s="1"/>
  <c r="L44" i="80"/>
  <c r="T34" i="80" s="1"/>
  <c r="S22" i="80"/>
  <c r="E44" i="80"/>
  <c r="T27" i="80" s="1"/>
  <c r="K44" i="80"/>
  <c r="T33" i="80" s="1"/>
  <c r="I44" i="80"/>
  <c r="T31" i="80" s="1"/>
  <c r="P44" i="80"/>
  <c r="N44" i="80"/>
  <c r="T36" i="80" s="1"/>
  <c r="J44" i="80"/>
  <c r="T32" i="80" s="1"/>
  <c r="F44" i="80"/>
  <c r="T28" i="80" s="1"/>
  <c r="H44" i="80"/>
  <c r="T30" i="80" s="1"/>
  <c r="D44" i="80"/>
  <c r="T26" i="80" s="1"/>
  <c r="G44" i="80"/>
  <c r="T29" i="80" s="1"/>
  <c r="S25" i="37"/>
  <c r="P43" i="37"/>
  <c r="C47" i="37"/>
  <c r="S41" i="37"/>
  <c r="C44" i="37" l="1"/>
  <c r="T25" i="37" s="1"/>
  <c r="P44" i="37"/>
  <c r="S22" i="37"/>
  <c r="K44" i="37"/>
  <c r="T33" i="37" s="1"/>
  <c r="L44" i="37"/>
  <c r="T34" i="37" s="1"/>
  <c r="M44" i="37"/>
  <c r="T35" i="37" s="1"/>
  <c r="O44" i="37"/>
  <c r="T37" i="37" s="1"/>
  <c r="I44" i="37"/>
  <c r="T31" i="37" s="1"/>
  <c r="N44" i="37"/>
  <c r="T36" i="37" s="1"/>
  <c r="J44" i="37"/>
  <c r="T32" i="37" s="1"/>
  <c r="E44" i="37"/>
  <c r="T27" i="37" s="1"/>
  <c r="F44" i="37"/>
  <c r="H44" i="37"/>
  <c r="T30" i="37" s="1"/>
  <c r="D44" i="37"/>
  <c r="T26" i="37" s="1"/>
  <c r="G44" i="37"/>
  <c r="T29" i="37" s="1"/>
  <c r="T28" i="37" l="1"/>
  <c r="T38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2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2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9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9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A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A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B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B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C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C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D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D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E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E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F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F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0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0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1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1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2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2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0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0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3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3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4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4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5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5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7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7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8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8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9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9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A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A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B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B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C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C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D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D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6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6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E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E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1F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1F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  <author>Kindgren, Cristofer</author>
  </authors>
  <commentList>
    <comment ref="A20" authorId="0" shapeId="0" xr:uid="{00000000-0006-0000-21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1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  <comment ref="E33" authorId="1" shapeId="0" xr:uid="{00000000-0006-0000-2100-000003000000}">
      <text>
        <r>
          <rPr>
            <b/>
            <sz val="9"/>
            <color indexed="81"/>
            <rFont val="Tahoma"/>
            <family val="2"/>
          </rPr>
          <t>Kindgren, Cristofer:</t>
        </r>
        <r>
          <rPr>
            <sz val="9"/>
            <color indexed="81"/>
            <rFont val="Tahoma"/>
            <family val="2"/>
          </rPr>
          <t xml:space="preserve">
Bildäck, Fasta övriga alternativa bränslen.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2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2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3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3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4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4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5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5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6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6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7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7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8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8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3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9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9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A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A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B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B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C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C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D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D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E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E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2F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2F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30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30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31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31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32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32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4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4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33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33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5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5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6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6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7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7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A20" authorId="0" shapeId="0" xr:uid="{00000000-0006-0000-0800-000001000000}">
      <text>
        <r>
          <rPr>
            <sz val="8"/>
            <color rgb="FF000000"/>
            <rFont val="Tahoma"/>
            <family val="2"/>
          </rPr>
          <t xml:space="preserve">1. Elpannornas elanvändning motsvarar ungefär 1.015 x producerad mängd värme (räknat i MWh).
</t>
        </r>
      </text>
    </comment>
    <comment ref="A21" authorId="0" shapeId="0" xr:uid="{00000000-0006-0000-0800-000002000000}">
      <text>
        <r>
          <rPr>
            <sz val="8"/>
            <color rgb="FF000000"/>
            <rFont val="Tahoma"/>
            <family val="2"/>
          </rPr>
          <t xml:space="preserve">2. Värmepumparnas elanvändning motsvarar ungefär 0.33 x producerad mängd värme (räknat i MWh).
</t>
        </r>
      </text>
    </comment>
  </commentList>
</comments>
</file>

<file path=xl/sharedStrings.xml><?xml version="1.0" encoding="utf-8"?>
<sst xmlns="http://schemas.openxmlformats.org/spreadsheetml/2006/main" count="5501" uniqueCount="152">
  <si>
    <t xml:space="preserve">Datum för inhämtande av statistik från SCB: </t>
  </si>
  <si>
    <t>Juni 2022</t>
  </si>
  <si>
    <t xml:space="preserve">Datum för leverans av Energibalans: </t>
  </si>
  <si>
    <t xml:space="preserve">Kontaktperson WSP: </t>
  </si>
  <si>
    <t>Ronja Beijer Englund, Cristofer Kindgren</t>
  </si>
  <si>
    <t xml:space="preserve">E-post: </t>
  </si>
  <si>
    <t>ronja.englund@wsp.com</t>
  </si>
  <si>
    <t xml:space="preserve">Kontaktperson Länsstyrelsen: </t>
  </si>
  <si>
    <t>Markus Klingberg</t>
  </si>
  <si>
    <t>Markus.Klingberg@lansstyrelsen.se</t>
  </si>
  <si>
    <r>
      <rPr>
        <b/>
        <sz val="11"/>
        <color theme="1"/>
        <rFont val="Calibri  "/>
      </rPr>
      <t>Kort beskrivning av uppdraget</t>
    </r>
    <r>
      <rPr>
        <sz val="11"/>
        <color theme="1"/>
        <rFont val="Calibri  "/>
      </rPr>
      <t xml:space="preserve">
WSP Sverige AB har på uppdrag av</t>
    </r>
    <r>
      <rPr>
        <sz val="11"/>
        <rFont val="Calibri  "/>
      </rPr>
      <t xml:space="preserve"> Länsstyrelsernas energi- och klimatsamordning (LEKS) genom Länsstyrelsen Skåne</t>
    </r>
    <r>
      <rPr>
        <sz val="11"/>
        <color theme="1"/>
        <rFont val="Calibri  "/>
      </rPr>
      <t xml:space="preserve"> tagit fram energibalanser för samtliga kommuner i länet och för länet som helhet. Denna excelfil är energibalansen för både län och kommuner. Till denna excelfil finns även en förklarande rapport (för rapport kontakta länsstyrelsen), samt ett Sankey-diagram (följ länk nedan). Huvudsaklig uppgiftskälla för energibalanserna är SCB:s databas för kommunal och regional energistatistik (KRE), tagen från SCB:s </t>
    </r>
    <r>
      <rPr>
        <sz val="11"/>
        <rFont val="Calibri  "/>
      </rPr>
      <t xml:space="preserve">hemsida i juni 2022. Energibalanserna som redovisas gäller år 2020, </t>
    </r>
    <r>
      <rPr>
        <sz val="11"/>
        <color theme="1"/>
        <rFont val="Calibri  "/>
      </rPr>
      <t>vilket var det senaste år då uppgifter hos SCB fanns tillgängligt. Den metodik som använts följer alla ska-krav i upphandlingens metodikbeskrivning (se vidare detaljer i länk nedan).</t>
    </r>
  </si>
  <si>
    <r>
      <rPr>
        <b/>
        <sz val="11"/>
        <color theme="1"/>
        <rFont val="Calibri"/>
        <family val="2"/>
        <scheme val="minor"/>
      </rPr>
      <t xml:space="preserve">Hur ska man läsa energibalansen?
</t>
    </r>
    <r>
      <rPr>
        <sz val="12"/>
        <color theme="1"/>
        <rFont val="Calibri"/>
        <family val="2"/>
        <scheme val="minor"/>
      </rPr>
      <t xml:space="preserve">I Excefilen finns en energibalans (flik) per kommun i länet, samt en summerande flik för totalt i länet. Energibalansen för länet utgör summan av kommunernas energibalanser, med undantag för om tillägg gjorts av data som endast finns på länsnivå.
Varje energibalans är uppdelad i tre delar: 1) Elproduktion, 2) Fjärrvärmeproduktion och 3) Slutanvändning. En Samtliga värden anges i MWh. Kort orientering för respektive del:
</t>
    </r>
    <r>
      <rPr>
        <u/>
        <sz val="11"/>
        <color theme="1"/>
        <rFont val="Calibri"/>
        <family val="2"/>
        <scheme val="minor"/>
      </rPr>
      <t>1) Elproduktion</t>
    </r>
    <r>
      <rPr>
        <sz val="12"/>
        <color theme="1"/>
        <rFont val="Calibri"/>
        <family val="2"/>
        <scheme val="minor"/>
      </rPr>
      <t xml:space="preserve">
Kolumn C är mängden producerad el fördelat på olika produktionssätt (rad 5-10). Kolumn D-O är bränslen som åtgår för eventuell elproduktion genom industriellt mottryck (om bränslen här är noll inkluderas dessa bränslen under industrins slutanvändning). Bränslen för elproduktion i kraftvärmeverk inkluderas i del 2.
</t>
    </r>
    <r>
      <rPr>
        <u/>
        <sz val="11"/>
        <color theme="1"/>
        <rFont val="Calibri"/>
        <family val="2"/>
        <scheme val="minor"/>
      </rPr>
      <t xml:space="preserve">
2) Fjärrvärmeproduktion
</t>
    </r>
    <r>
      <rPr>
        <sz val="12"/>
        <color theme="1"/>
        <rFont val="Calibri"/>
        <family val="2"/>
        <scheme val="minor"/>
      </rPr>
      <t xml:space="preserve">Kolumn B är mängden producerad fjärrvärme fördelat på olika produktionssätt (rad 18-23). Kolumn C-O är bränslen som åtgår för denna fjärrvärmeproduktion. Här återfinns också för vissa kommuner importerad fjärrvärme från annan kommun/län.
</t>
    </r>
    <r>
      <rPr>
        <u/>
        <sz val="11"/>
        <color theme="1"/>
        <rFont val="Calibri"/>
        <family val="2"/>
        <scheme val="minor"/>
      </rPr>
      <t>3) Slutanvändning</t>
    </r>
    <r>
      <rPr>
        <sz val="12"/>
        <color theme="1"/>
        <rFont val="Calibri"/>
        <family val="2"/>
        <scheme val="minor"/>
      </rPr>
      <t xml:space="preserve">
Kolumn B-O är bränslen som används i länet fördelat på olika förbrukare (rad 32-39). Här återfinns också för vissa kommuner exporterad fjärrvärme till annan kommun/län. På rad 42 summeras användningen för förbrukarna småhus, flerbostadshus och fritidshus.
</t>
    </r>
    <r>
      <rPr>
        <u/>
        <sz val="11"/>
        <color theme="1"/>
        <rFont val="Calibri"/>
        <family val="2"/>
        <scheme val="minor"/>
      </rPr>
      <t>Övrigt</t>
    </r>
    <r>
      <rPr>
        <sz val="12"/>
        <color theme="1"/>
        <rFont val="Calibri"/>
        <family val="2"/>
        <scheme val="minor"/>
      </rPr>
      <t xml:space="preserve">
Rad 43 anger total energitillförsel, som är en summering av bränslen till slutanvändning samt el- och fjärrvärmeproduktion.
Distributionsförluster för fjärrvärme beräknas baserat på tillförd och använd fjärrvärme. Distributionsförluster är en schablon om 8 % och beräknas på använd el i respektive kommun.</t>
    </r>
  </si>
  <si>
    <r>
      <rPr>
        <b/>
        <sz val="11"/>
        <color theme="1"/>
        <rFont val="Calibri  "/>
      </rPr>
      <t>Förklaring av formateringen i energibalansen</t>
    </r>
    <r>
      <rPr>
        <sz val="11"/>
        <color theme="1"/>
        <rFont val="Calibri  "/>
      </rPr>
      <t xml:space="preserve">
De korrigeringar och kompletteringar som har gjorts av KRE finns markerade</t>
    </r>
    <r>
      <rPr>
        <b/>
        <sz val="11"/>
        <color theme="1"/>
        <rFont val="Calibri  "/>
      </rPr>
      <t xml:space="preserve"> </t>
    </r>
    <r>
      <rPr>
        <sz val="11"/>
        <color theme="1"/>
        <rFont val="Calibri  "/>
      </rPr>
      <t xml:space="preserve">i Excel-filen på följande sätt: </t>
    </r>
    <r>
      <rPr>
        <i/>
        <sz val="11"/>
        <color theme="1"/>
        <rFont val="Calibri  "/>
      </rPr>
      <t>kursiv</t>
    </r>
    <r>
      <rPr>
        <sz val="11"/>
        <color theme="1"/>
        <rFont val="Calibri  "/>
      </rPr>
      <t xml:space="preserve"> text om miljörapporter använts, </t>
    </r>
    <r>
      <rPr>
        <u/>
        <sz val="11"/>
        <color theme="1"/>
        <rFont val="Calibri  "/>
      </rPr>
      <t>understruken</t>
    </r>
    <r>
      <rPr>
        <sz val="11"/>
        <color theme="1"/>
        <rFont val="Calibri  "/>
      </rPr>
      <t xml:space="preserve"> text om uppgifter inhämtats från företag, branschorganisation, myndighet eller liknande, </t>
    </r>
    <r>
      <rPr>
        <i/>
        <u/>
        <sz val="11"/>
        <color theme="1"/>
        <rFont val="Calibri  "/>
      </rPr>
      <t>kursiv och understruken</t>
    </r>
    <r>
      <rPr>
        <sz val="11"/>
        <color theme="1"/>
        <rFont val="Calibri  "/>
      </rPr>
      <t xml:space="preserve"> text om blandning av ovanstående (direkta) metoder och </t>
    </r>
    <r>
      <rPr>
        <sz val="11"/>
        <color rgb="FFFF0000"/>
        <rFont val="Calibri  "/>
      </rPr>
      <t xml:space="preserve">röd </t>
    </r>
    <r>
      <rPr>
        <sz val="11"/>
        <color theme="1"/>
        <rFont val="Calibri  "/>
      </rPr>
      <t>text om indirekt metod använts, t.ex. beräkning av genomsnittet av en viss uppgift mellan tidigare års statistik; den röda texten har gjorts kursiv/understruken om blandning av direkt och indirekt metod används.</t>
    </r>
  </si>
  <si>
    <t xml:space="preserve">Fjärrvärme mellan kommuner </t>
  </si>
  <si>
    <t>Importkommuner</t>
  </si>
  <si>
    <t>Mängd MWh</t>
  </si>
  <si>
    <t>Exportkommuner</t>
  </si>
  <si>
    <t>Partille</t>
  </si>
  <si>
    <t>Göteborg</t>
  </si>
  <si>
    <t>Mölndal</t>
  </si>
  <si>
    <t>Kungälv</t>
  </si>
  <si>
    <t xml:space="preserve">Ale </t>
  </si>
  <si>
    <t>Totalt</t>
  </si>
  <si>
    <t>Elproduktion och bränsleanvändning (MWh) efter tid, region, produktionssätt och bränsletyp</t>
  </si>
  <si>
    <t>Västra Götalands län</t>
  </si>
  <si>
    <t>Elproduktion</t>
  </si>
  <si>
    <t>Oljeprodukter</t>
  </si>
  <si>
    <t>Kol och koks</t>
  </si>
  <si>
    <t>Gasol/naturgas</t>
  </si>
  <si>
    <t>Bioolja</t>
  </si>
  <si>
    <t>Biobränslen</t>
  </si>
  <si>
    <t>Biogas</t>
  </si>
  <si>
    <t>Avlutar</t>
  </si>
  <si>
    <t>Torv</t>
  </si>
  <si>
    <t>Avfall</t>
  </si>
  <si>
    <t>Övrigt</t>
  </si>
  <si>
    <t>Summa produktionssätt</t>
  </si>
  <si>
    <t>Kategorier enligt KRE</t>
  </si>
  <si>
    <t>elproduktion</t>
  </si>
  <si>
    <t>flytande (icke förnybara)</t>
  </si>
  <si>
    <t>gas (icke förnybara)</t>
  </si>
  <si>
    <t>gas (förnybara)</t>
  </si>
  <si>
    <t>summa produktionssätt</t>
  </si>
  <si>
    <t>Solceller</t>
  </si>
  <si>
    <t>industriellt mottryck</t>
  </si>
  <si>
    <t>kraftvärmeverk</t>
  </si>
  <si>
    <t>övrig värmekraft (kärnkraft, kondenskraft o.dyl.)</t>
  </si>
  <si>
    <t>vattenkraft</t>
  </si>
  <si>
    <t>vindkraft</t>
  </si>
  <si>
    <t>summa bränsletyp</t>
  </si>
  <si>
    <t>Fjärrvärmeproduktion och bränsleanvändning (MWh) efter tid, region, produktionssätt och bränsletyp</t>
  </si>
  <si>
    <t>Fjärrvärmeproduktion</t>
  </si>
  <si>
    <t>El</t>
  </si>
  <si>
    <t>RT-flis</t>
  </si>
  <si>
    <t>Solvärme</t>
  </si>
  <si>
    <t>fjärrvärmeproduktion</t>
  </si>
  <si>
    <t>fristående värmeverk</t>
  </si>
  <si>
    <t>elpannor (1)</t>
  </si>
  <si>
    <t>värmepumpar (2)</t>
  </si>
  <si>
    <t>spillvärme</t>
  </si>
  <si>
    <t>Total energitillörsel</t>
  </si>
  <si>
    <t>rökgaskondens</t>
  </si>
  <si>
    <t>GWh</t>
  </si>
  <si>
    <t>Procent</t>
  </si>
  <si>
    <t>Varav ånga</t>
  </si>
  <si>
    <t>Slutanvändning (MWh) efter tid, region, förbrukarkategori och bränsletyp</t>
  </si>
  <si>
    <t xml:space="preserve">Fjärrvärme </t>
  </si>
  <si>
    <t>Biodrivmedel</t>
  </si>
  <si>
    <t>Bränngas+övrig gas</t>
  </si>
  <si>
    <t>Ånga</t>
  </si>
  <si>
    <t>Summa förbrukarkategori</t>
  </si>
  <si>
    <t xml:space="preserve">fjärrvärme </t>
  </si>
  <si>
    <t>el</t>
  </si>
  <si>
    <t>flytande (förnybara)</t>
  </si>
  <si>
    <t>fast (förnybara)</t>
  </si>
  <si>
    <t>summa förbrukarkategori</t>
  </si>
  <si>
    <t>slutanv. jordbruk,skogsbruk,fiske</t>
  </si>
  <si>
    <t>slutanv. industri, byggverks.</t>
  </si>
  <si>
    <t>slutanv. offentlig verksamhet</t>
  </si>
  <si>
    <t>slutanv. transporter</t>
  </si>
  <si>
    <t>slutanv. övriga tjänster</t>
  </si>
  <si>
    <t>slutanv. småhus</t>
  </si>
  <si>
    <t>slutanv. flerbostadshus</t>
  </si>
  <si>
    <t>Fossila gaser</t>
  </si>
  <si>
    <t>slutanv. fritidshus</t>
  </si>
  <si>
    <t>Distributionsförluster</t>
  </si>
  <si>
    <t>Slutanvändning hushåll</t>
  </si>
  <si>
    <t>Hushåll</t>
  </si>
  <si>
    <t>Total energitillförsel</t>
  </si>
  <si>
    <t>Övriga tjänster</t>
  </si>
  <si>
    <t>Andel av total tillförsel i procent</t>
  </si>
  <si>
    <t>Offentlig verks</t>
  </si>
  <si>
    <t>Jord, skog</t>
  </si>
  <si>
    <t>Distributionsförluster el och fjärrvärme</t>
  </si>
  <si>
    <t>Industri</t>
  </si>
  <si>
    <t>Förluster i %</t>
  </si>
  <si>
    <t>Transporter</t>
  </si>
  <si>
    <t>Total slutlig anv.</t>
  </si>
  <si>
    <t>1440 Ale</t>
  </si>
  <si>
    <t>kraftvärmeverk + industriellt mottryck</t>
  </si>
  <si>
    <t>Import</t>
  </si>
  <si>
    <t>1489 Alingsås</t>
  </si>
  <si>
    <t>1460 Bengtsfors</t>
  </si>
  <si>
    <t>1443 Bollebygd</t>
  </si>
  <si>
    <t>1490 Borås</t>
  </si>
  <si>
    <t>1438 Dals-Ed</t>
  </si>
  <si>
    <t>1445 Essunga</t>
  </si>
  <si>
    <t>1499 Falköping</t>
  </si>
  <si>
    <t>1439 Färgelanda</t>
  </si>
  <si>
    <t>1444 Grästorp</t>
  </si>
  <si>
    <t>1447 Gullspång</t>
  </si>
  <si>
    <t>1480 Göteborg</t>
  </si>
  <si>
    <t>Export</t>
  </si>
  <si>
    <t>1471 Götene</t>
  </si>
  <si>
    <t>1466 Herrljunga</t>
  </si>
  <si>
    <t>1497 Hjo</t>
  </si>
  <si>
    <t>1401 Härryda</t>
  </si>
  <si>
    <t>1446 Karlsborg</t>
  </si>
  <si>
    <t>1482 Kungälv</t>
  </si>
  <si>
    <t>1441 Lerum</t>
  </si>
  <si>
    <t>1494 Lidköping</t>
  </si>
  <si>
    <t>1462 Lilla Edet</t>
  </si>
  <si>
    <t>1484 Lysekil</t>
  </si>
  <si>
    <t>1493 Mariestad</t>
  </si>
  <si>
    <t>1463 Mark</t>
  </si>
  <si>
    <t>1461 Mellerud</t>
  </si>
  <si>
    <t>1430 Munkedal</t>
  </si>
  <si>
    <t>1481 Mölndal</t>
  </si>
  <si>
    <t>Nettoexport</t>
  </si>
  <si>
    <t>1421 Orust</t>
  </si>
  <si>
    <t>1402 Partille</t>
  </si>
  <si>
    <t>1495 Skara</t>
  </si>
  <si>
    <t>1496 Skövde</t>
  </si>
  <si>
    <t>1427 Sotenäs</t>
  </si>
  <si>
    <t>1415 Stenungsund</t>
  </si>
  <si>
    <t>1486 Strömstad</t>
  </si>
  <si>
    <t>1465 Svenljunga</t>
  </si>
  <si>
    <t>1435 Tanum</t>
  </si>
  <si>
    <t>1472 Tibro</t>
  </si>
  <si>
    <t>1498 Tidaholm</t>
  </si>
  <si>
    <t>1419 Tjörn</t>
  </si>
  <si>
    <t>1452 Tranemo</t>
  </si>
  <si>
    <t>1488 Trollhättan</t>
  </si>
  <si>
    <t>1473 Töreboda</t>
  </si>
  <si>
    <t>1485 Uddevalla</t>
  </si>
  <si>
    <t>1491 Ulricehamn</t>
  </si>
  <si>
    <t>1470 Vara</t>
  </si>
  <si>
    <t>1442 Vårgårda</t>
  </si>
  <si>
    <t>1487 Vänersborg</t>
  </si>
  <si>
    <t>1492 Åmål</t>
  </si>
  <si>
    <t>1407 Öckerö</t>
  </si>
  <si>
    <t>grunddata tar inte med "distributionsförlusterna" i sammanställning av "total slutlig energianvändning"!!!!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</si>
</sst>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_(* #,##0.00_);_(* \(#,##0.00\);_(* &quot;-&quot;??_);_(@_)"/>
    <numFmt numFmtId="167" formatCode="0.000%"/>
    <numFmt numFmtId="168" formatCode="0.0000%"/>
  </numFmts>
  <fonts count="6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 "/>
    </font>
    <font>
      <b/>
      <sz val="11"/>
      <color theme="1"/>
      <name val="Calibri  "/>
    </font>
    <font>
      <b/>
      <u/>
      <sz val="11"/>
      <color theme="1"/>
      <name val="Calibri"/>
      <family val="2"/>
      <scheme val="minor"/>
    </font>
    <font>
      <i/>
      <sz val="11"/>
      <color theme="1"/>
      <name val="Calibri  "/>
    </font>
    <font>
      <u/>
      <sz val="11"/>
      <color theme="1"/>
      <name val="Calibri  "/>
    </font>
    <font>
      <i/>
      <u/>
      <sz val="11"/>
      <color theme="1"/>
      <name val="Calibri  "/>
    </font>
    <font>
      <sz val="11"/>
      <color rgb="FFFF0000"/>
      <name val="Calibri  "/>
    </font>
    <font>
      <sz val="9"/>
      <color theme="1"/>
      <name val="Garamond"/>
      <family val="1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  "/>
    </font>
    <font>
      <sz val="8"/>
      <name val="Calibri"/>
      <family val="2"/>
    </font>
    <font>
      <sz val="14"/>
      <name val="Calibri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  <font>
      <i/>
      <sz val="11"/>
      <name val="Calibri"/>
      <family val="2"/>
    </font>
    <font>
      <i/>
      <sz val="11"/>
      <color rgb="FFFF0000"/>
      <name val="Calibri"/>
      <family val="2"/>
    </font>
    <font>
      <b/>
      <u/>
      <sz val="11"/>
      <name val="Calibri"/>
      <family val="2"/>
      <scheme val="minor"/>
    </font>
    <font>
      <b/>
      <u/>
      <sz val="11"/>
      <name val="Calibri"/>
      <family val="2"/>
    </font>
    <font>
      <i/>
      <u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5">
    <xf numFmtId="0" fontId="0" fillId="0" borderId="0"/>
    <xf numFmtId="0" fontId="4" fillId="0" borderId="0" applyNumberFormat="0" applyBorder="0" applyAlignment="0"/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6" fillId="3" borderId="0" applyNumberFormat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3" fontId="0" fillId="0" borderId="0" xfId="0" applyNumberFormat="1"/>
    <xf numFmtId="0" fontId="17" fillId="0" borderId="0" xfId="0" applyFont="1"/>
    <xf numFmtId="0" fontId="5" fillId="0" borderId="1" xfId="1" applyFont="1" applyBorder="1"/>
    <xf numFmtId="0" fontId="6" fillId="0" borderId="1" xfId="1" applyFont="1" applyBorder="1"/>
    <xf numFmtId="0" fontId="8" fillId="0" borderId="1" xfId="0" applyFont="1" applyBorder="1"/>
    <xf numFmtId="0" fontId="8" fillId="0" borderId="1" xfId="1" applyFont="1" applyBorder="1"/>
    <xf numFmtId="3" fontId="14" fillId="0" borderId="1" xfId="1" applyNumberFormat="1" applyFont="1" applyBorder="1"/>
    <xf numFmtId="3" fontId="10" fillId="0" borderId="1" xfId="1" applyNumberFormat="1" applyFont="1" applyBorder="1"/>
    <xf numFmtId="0" fontId="4" fillId="0" borderId="1" xfId="1" applyBorder="1"/>
    <xf numFmtId="2" fontId="4" fillId="0" borderId="1" xfId="1" applyNumberFormat="1" applyBorder="1"/>
    <xf numFmtId="0" fontId="7" fillId="0" borderId="1" xfId="0" applyFont="1" applyBorder="1"/>
    <xf numFmtId="0" fontId="9" fillId="0" borderId="1" xfId="0" applyFont="1" applyBorder="1"/>
    <xf numFmtId="3" fontId="11" fillId="0" borderId="1" xfId="1" applyNumberFormat="1" applyFont="1" applyBorder="1"/>
    <xf numFmtId="9" fontId="11" fillId="0" borderId="1" xfId="2" applyFont="1" applyBorder="1"/>
    <xf numFmtId="0" fontId="22" fillId="0" borderId="1" xfId="1" applyFont="1" applyBorder="1"/>
    <xf numFmtId="0" fontId="21" fillId="0" borderId="1" xfId="1" applyFont="1" applyBorder="1"/>
    <xf numFmtId="0" fontId="23" fillId="0" borderId="1" xfId="0" applyFont="1" applyBorder="1"/>
    <xf numFmtId="0" fontId="6" fillId="0" borderId="2" xfId="1" applyFont="1" applyBorder="1"/>
    <xf numFmtId="0" fontId="23" fillId="0" borderId="2" xfId="0" applyFont="1" applyBorder="1"/>
    <xf numFmtId="3" fontId="6" fillId="0" borderId="2" xfId="1" applyNumberFormat="1" applyFont="1" applyBorder="1"/>
    <xf numFmtId="0" fontId="4" fillId="0" borderId="2" xfId="1" applyBorder="1"/>
    <xf numFmtId="0" fontId="21" fillId="0" borderId="3" xfId="1" applyFont="1" applyBorder="1"/>
    <xf numFmtId="0" fontId="4" fillId="0" borderId="3" xfId="1" applyBorder="1"/>
    <xf numFmtId="0" fontId="6" fillId="0" borderId="4" xfId="1" applyFont="1" applyBorder="1"/>
    <xf numFmtId="0" fontId="6" fillId="0" borderId="7" xfId="1" applyFont="1" applyBorder="1"/>
    <xf numFmtId="0" fontId="6" fillId="0" borderId="9" xfId="1" applyFont="1" applyBorder="1"/>
    <xf numFmtId="0" fontId="21" fillId="0" borderId="9" xfId="1" applyFont="1" applyBorder="1"/>
    <xf numFmtId="0" fontId="4" fillId="0" borderId="8" xfId="1" applyBorder="1"/>
    <xf numFmtId="164" fontId="4" fillId="0" borderId="9" xfId="1" applyNumberFormat="1" applyBorder="1"/>
    <xf numFmtId="0" fontId="4" fillId="0" borderId="5" xfId="1" applyBorder="1"/>
    <xf numFmtId="3" fontId="4" fillId="0" borderId="1" xfId="1" applyNumberFormat="1" applyBorder="1"/>
    <xf numFmtId="0" fontId="24" fillId="0" borderId="1" xfId="1" applyFont="1" applyBorder="1"/>
    <xf numFmtId="3" fontId="24" fillId="0" borderId="1" xfId="1" applyNumberFormat="1" applyFont="1" applyBorder="1"/>
    <xf numFmtId="3" fontId="8" fillId="0" borderId="1" xfId="1" applyNumberFormat="1" applyFont="1" applyBorder="1"/>
    <xf numFmtId="164" fontId="1" fillId="0" borderId="1" xfId="2" applyNumberFormat="1" applyFont="1" applyBorder="1"/>
    <xf numFmtId="9" fontId="1" fillId="0" borderId="1" xfId="2" applyFont="1" applyBorder="1"/>
    <xf numFmtId="0" fontId="1" fillId="0" borderId="1" xfId="0" applyFont="1" applyBorder="1"/>
    <xf numFmtId="0" fontId="25" fillId="0" borderId="1" xfId="1" applyFont="1" applyBorder="1" applyAlignment="1">
      <alignment horizontal="center"/>
    </xf>
    <xf numFmtId="3" fontId="1" fillId="0" borderId="1" xfId="0" applyNumberFormat="1" applyFont="1" applyBorder="1"/>
    <xf numFmtId="4" fontId="4" fillId="0" borderId="1" xfId="1" applyNumberFormat="1" applyBorder="1"/>
    <xf numFmtId="10" fontId="4" fillId="0" borderId="9" xfId="1" applyNumberFormat="1" applyBorder="1"/>
    <xf numFmtId="0" fontId="4" fillId="0" borderId="9" xfId="1" applyBorder="1"/>
    <xf numFmtId="165" fontId="4" fillId="0" borderId="1" xfId="1" applyNumberFormat="1" applyBorder="1"/>
    <xf numFmtId="0" fontId="4" fillId="0" borderId="10" xfId="1" applyBorder="1"/>
    <xf numFmtId="164" fontId="4" fillId="0" borderId="11" xfId="1" applyNumberFormat="1" applyBorder="1"/>
    <xf numFmtId="0" fontId="4" fillId="0" borderId="1" xfId="1" applyBorder="1" applyAlignment="1">
      <alignment horizontal="right"/>
    </xf>
    <xf numFmtId="3" fontId="4" fillId="0" borderId="1" xfId="1" applyNumberFormat="1" applyBorder="1" applyAlignment="1">
      <alignment horizontal="right"/>
    </xf>
    <xf numFmtId="0" fontId="20" fillId="0" borderId="1" xfId="0" applyFont="1" applyBorder="1"/>
    <xf numFmtId="0" fontId="22" fillId="0" borderId="1" xfId="1" applyFont="1" applyBorder="1" applyAlignment="1">
      <alignment horizontal="right"/>
    </xf>
    <xf numFmtId="3" fontId="4" fillId="0" borderId="8" xfId="1" applyNumberFormat="1" applyBorder="1"/>
    <xf numFmtId="0" fontId="7" fillId="0" borderId="2" xfId="0" applyFont="1" applyBorder="1"/>
    <xf numFmtId="4" fontId="4" fillId="0" borderId="6" xfId="1" applyNumberFormat="1" applyBorder="1"/>
    <xf numFmtId="3" fontId="25" fillId="0" borderId="1" xfId="1" applyNumberFormat="1" applyFont="1" applyBorder="1" applyAlignment="1">
      <alignment horizontal="center"/>
    </xf>
    <xf numFmtId="2" fontId="4" fillId="0" borderId="1" xfId="1" applyNumberFormat="1" applyBorder="1" applyAlignment="1">
      <alignment horizontal="left"/>
    </xf>
    <xf numFmtId="3" fontId="28" fillId="0" borderId="1" xfId="1" applyNumberFormat="1" applyFont="1" applyBorder="1" applyAlignment="1">
      <alignment horizontal="center"/>
    </xf>
    <xf numFmtId="3" fontId="29" fillId="0" borderId="1" xfId="1" applyNumberFormat="1" applyFont="1" applyBorder="1" applyAlignment="1">
      <alignment horizontal="center"/>
    </xf>
    <xf numFmtId="3" fontId="30" fillId="0" borderId="1" xfId="1" applyNumberFormat="1" applyFont="1" applyBorder="1" applyAlignment="1">
      <alignment horizontal="center"/>
    </xf>
    <xf numFmtId="3" fontId="29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right"/>
    </xf>
    <xf numFmtId="0" fontId="29" fillId="0" borderId="14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5" borderId="15" xfId="0" applyFill="1" applyBorder="1"/>
    <xf numFmtId="0" fontId="0" fillId="5" borderId="17" xfId="0" applyFill="1" applyBorder="1"/>
    <xf numFmtId="0" fontId="12" fillId="0" borderId="0" xfId="243"/>
    <xf numFmtId="0" fontId="40" fillId="0" borderId="0" xfId="0" applyFont="1" applyAlignment="1">
      <alignment vertical="center"/>
    </xf>
    <xf numFmtId="3" fontId="25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42" fillId="0" borderId="1" xfId="0" applyFont="1" applyBorder="1" applyAlignment="1">
      <alignment horizontal="center"/>
    </xf>
    <xf numFmtId="3" fontId="29" fillId="0" borderId="1" xfId="0" applyNumberFormat="1" applyFont="1" applyBorder="1"/>
    <xf numFmtId="0" fontId="29" fillId="0" borderId="1" xfId="0" applyFont="1" applyBorder="1"/>
    <xf numFmtId="3" fontId="42" fillId="0" borderId="1" xfId="0" applyNumberFormat="1" applyFont="1" applyBorder="1" applyAlignment="1">
      <alignment horizontal="center"/>
    </xf>
    <xf numFmtId="9" fontId="6" fillId="0" borderId="2" xfId="244" applyFont="1" applyBorder="1" applyAlignment="1">
      <alignment horizontal="center"/>
    </xf>
    <xf numFmtId="14" fontId="0" fillId="0" borderId="13" xfId="0" quotePrefix="1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12" fillId="0" borderId="15" xfId="243" applyBorder="1" applyAlignment="1">
      <alignment horizontal="left"/>
    </xf>
    <xf numFmtId="0" fontId="0" fillId="0" borderId="16" xfId="0" applyBorder="1" applyAlignment="1">
      <alignment horizontal="right"/>
    </xf>
    <xf numFmtId="0" fontId="0" fillId="0" borderId="14" xfId="0" applyBorder="1"/>
    <xf numFmtId="0" fontId="25" fillId="0" borderId="1" xfId="1" applyFont="1" applyBorder="1"/>
    <xf numFmtId="3" fontId="25" fillId="0" borderId="1" xfId="1" applyNumberFormat="1" applyFont="1" applyBorder="1" applyAlignment="1">
      <alignment horizontal="center" wrapText="1"/>
    </xf>
    <xf numFmtId="0" fontId="25" fillId="0" borderId="1" xfId="1" applyFont="1" applyBorder="1" applyAlignment="1">
      <alignment horizontal="center" wrapText="1"/>
    </xf>
    <xf numFmtId="0" fontId="44" fillId="0" borderId="1" xfId="1" applyFont="1" applyBorder="1"/>
    <xf numFmtId="3" fontId="44" fillId="4" borderId="1" xfId="1" applyNumberFormat="1" applyFont="1" applyFill="1" applyBorder="1" applyAlignment="1">
      <alignment horizontal="center" wrapText="1"/>
    </xf>
    <xf numFmtId="3" fontId="44" fillId="0" borderId="1" xfId="1" applyNumberFormat="1" applyFont="1" applyBorder="1" applyAlignment="1">
      <alignment horizontal="center" wrapText="1"/>
    </xf>
    <xf numFmtId="0" fontId="44" fillId="4" borderId="1" xfId="1" applyFont="1" applyFill="1" applyBorder="1" applyAlignment="1">
      <alignment horizontal="center" wrapText="1"/>
    </xf>
    <xf numFmtId="3" fontId="45" fillId="0" borderId="1" xfId="1" applyNumberFormat="1" applyFont="1" applyBorder="1" applyAlignment="1">
      <alignment horizontal="center"/>
    </xf>
    <xf numFmtId="3" fontId="44" fillId="0" borderId="1" xfId="1" applyNumberFormat="1" applyFont="1" applyBorder="1" applyAlignment="1">
      <alignment horizontal="center"/>
    </xf>
    <xf numFmtId="3" fontId="46" fillId="0" borderId="1" xfId="0" applyNumberFormat="1" applyFont="1" applyBorder="1" applyAlignment="1">
      <alignment horizontal="center"/>
    </xf>
    <xf numFmtId="3" fontId="44" fillId="4" borderId="1" xfId="1" applyNumberFormat="1" applyFont="1" applyFill="1" applyBorder="1" applyAlignment="1">
      <alignment horizontal="center"/>
    </xf>
    <xf numFmtId="3" fontId="25" fillId="2" borderId="1" xfId="1" applyNumberFormat="1" applyFont="1" applyFill="1" applyBorder="1" applyAlignment="1">
      <alignment horizontal="center"/>
    </xf>
    <xf numFmtId="164" fontId="25" fillId="0" borderId="1" xfId="1" applyNumberFormat="1" applyFont="1" applyBorder="1" applyAlignment="1">
      <alignment horizontal="center"/>
    </xf>
    <xf numFmtId="9" fontId="25" fillId="3" borderId="1" xfId="233" applyNumberFormat="1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164" fontId="47" fillId="0" borderId="1" xfId="2" applyNumberFormat="1" applyFont="1" applyBorder="1"/>
    <xf numFmtId="1" fontId="25" fillId="0" borderId="1" xfId="1" applyNumberFormat="1" applyFont="1" applyBorder="1" applyAlignment="1">
      <alignment horizontal="center"/>
    </xf>
    <xf numFmtId="3" fontId="25" fillId="0" borderId="1" xfId="1" applyNumberFormat="1" applyFont="1" applyBorder="1"/>
    <xf numFmtId="3" fontId="48" fillId="0" borderId="1" xfId="1" applyNumberFormat="1" applyFont="1" applyBorder="1" applyAlignment="1">
      <alignment horizontal="center"/>
    </xf>
    <xf numFmtId="3" fontId="29" fillId="5" borderId="1" xfId="1" applyNumberFormat="1" applyFont="1" applyFill="1" applyBorder="1" applyAlignment="1">
      <alignment horizontal="center"/>
    </xf>
    <xf numFmtId="3" fontId="29" fillId="2" borderId="1" xfId="1" applyNumberFormat="1" applyFont="1" applyFill="1" applyBorder="1" applyAlignment="1">
      <alignment horizontal="center"/>
    </xf>
    <xf numFmtId="3" fontId="42" fillId="0" borderId="1" xfId="1" applyNumberFormat="1" applyFont="1" applyBorder="1" applyAlignment="1">
      <alignment horizontal="center"/>
    </xf>
    <xf numFmtId="3" fontId="25" fillId="0" borderId="1" xfId="0" applyNumberFormat="1" applyFont="1" applyBorder="1"/>
    <xf numFmtId="3" fontId="25" fillId="5" borderId="1" xfId="1" applyNumberFormat="1" applyFont="1" applyFill="1" applyBorder="1" applyAlignment="1">
      <alignment horizontal="center"/>
    </xf>
    <xf numFmtId="3" fontId="41" fillId="0" borderId="1" xfId="1" applyNumberFormat="1" applyFont="1" applyBorder="1" applyAlignment="1">
      <alignment horizontal="center"/>
    </xf>
    <xf numFmtId="9" fontId="29" fillId="3" borderId="1" xfId="233" applyNumberFormat="1" applyFont="1" applyBorder="1" applyAlignment="1">
      <alignment horizontal="center"/>
    </xf>
    <xf numFmtId="1" fontId="29" fillId="0" borderId="1" xfId="0" applyNumberFormat="1" applyFont="1" applyBorder="1" applyAlignment="1">
      <alignment horizontal="center"/>
    </xf>
    <xf numFmtId="9" fontId="25" fillId="6" borderId="1" xfId="244" applyFont="1" applyFill="1" applyBorder="1" applyAlignment="1" applyProtection="1">
      <alignment horizontal="center"/>
    </xf>
    <xf numFmtId="164" fontId="29" fillId="0" borderId="1" xfId="1" applyNumberFormat="1" applyFont="1" applyBorder="1" applyAlignment="1">
      <alignment horizontal="center"/>
    </xf>
    <xf numFmtId="0" fontId="29" fillId="0" borderId="1" xfId="1" applyFont="1" applyBorder="1" applyAlignment="1">
      <alignment horizontal="center"/>
    </xf>
    <xf numFmtId="3" fontId="29" fillId="0" borderId="1" xfId="0" quotePrefix="1" applyNumberFormat="1" applyFont="1" applyBorder="1" applyAlignment="1">
      <alignment horizontal="center"/>
    </xf>
    <xf numFmtId="0" fontId="50" fillId="0" borderId="0" xfId="0" applyFont="1"/>
    <xf numFmtId="3" fontId="30" fillId="0" borderId="1" xfId="0" applyNumberFormat="1" applyFont="1" applyBorder="1" applyAlignment="1">
      <alignment horizontal="center"/>
    </xf>
    <xf numFmtId="3" fontId="51" fillId="0" borderId="1" xfId="1" applyNumberFormat="1" applyFont="1" applyBorder="1" applyAlignment="1">
      <alignment horizontal="center"/>
    </xf>
    <xf numFmtId="3" fontId="52" fillId="0" borderId="1" xfId="0" applyNumberFormat="1" applyFont="1" applyBorder="1" applyAlignment="1">
      <alignment horizontal="center"/>
    </xf>
    <xf numFmtId="3" fontId="49" fillId="0" borderId="1" xfId="1" applyNumberFormat="1" applyFont="1" applyBorder="1" applyAlignment="1">
      <alignment horizontal="center"/>
    </xf>
    <xf numFmtId="3" fontId="52" fillId="0" borderId="1" xfId="1" applyNumberFormat="1" applyFont="1" applyBorder="1" applyAlignment="1">
      <alignment horizontal="center"/>
    </xf>
    <xf numFmtId="3" fontId="53" fillId="0" borderId="1" xfId="1" applyNumberFormat="1" applyFont="1" applyBorder="1" applyAlignment="1">
      <alignment horizontal="center"/>
    </xf>
    <xf numFmtId="3" fontId="49" fillId="0" borderId="1" xfId="0" applyNumberFormat="1" applyFont="1" applyBorder="1" applyAlignment="1">
      <alignment horizontal="center"/>
    </xf>
    <xf numFmtId="3" fontId="28" fillId="0" borderId="1" xfId="0" applyNumberFormat="1" applyFont="1" applyBorder="1" applyAlignment="1">
      <alignment horizontal="center"/>
    </xf>
    <xf numFmtId="3" fontId="54" fillId="0" borderId="1" xfId="0" applyNumberFormat="1" applyFont="1" applyBorder="1" applyAlignment="1">
      <alignment horizontal="center"/>
    </xf>
    <xf numFmtId="3" fontId="54" fillId="0" borderId="1" xfId="1" applyNumberFormat="1" applyFont="1" applyBorder="1" applyAlignment="1">
      <alignment horizontal="center"/>
    </xf>
    <xf numFmtId="3" fontId="51" fillId="0" borderId="1" xfId="0" applyNumberFormat="1" applyFont="1" applyBorder="1" applyAlignment="1">
      <alignment horizontal="center"/>
    </xf>
    <xf numFmtId="3" fontId="53" fillId="0" borderId="1" xfId="0" applyNumberFormat="1" applyFont="1" applyBorder="1" applyAlignment="1">
      <alignment horizontal="center"/>
    </xf>
    <xf numFmtId="3" fontId="55" fillId="0" borderId="1" xfId="0" applyNumberFormat="1" applyFont="1" applyBorder="1" applyAlignment="1">
      <alignment horizontal="center"/>
    </xf>
    <xf numFmtId="3" fontId="55" fillId="0" borderId="1" xfId="1" applyNumberFormat="1" applyFont="1" applyBorder="1" applyAlignment="1">
      <alignment horizontal="center"/>
    </xf>
    <xf numFmtId="3" fontId="56" fillId="0" borderId="1" xfId="0" applyNumberFormat="1" applyFont="1" applyBorder="1" applyAlignment="1">
      <alignment horizontal="center"/>
    </xf>
    <xf numFmtId="3" fontId="56" fillId="0" borderId="1" xfId="1" applyNumberFormat="1" applyFont="1" applyBorder="1" applyAlignment="1">
      <alignment horizontal="center"/>
    </xf>
    <xf numFmtId="3" fontId="57" fillId="0" borderId="1" xfId="0" applyNumberFormat="1" applyFont="1" applyBorder="1" applyAlignment="1">
      <alignment horizontal="center"/>
    </xf>
    <xf numFmtId="3" fontId="57" fillId="0" borderId="1" xfId="1" applyNumberFormat="1" applyFont="1" applyBorder="1" applyAlignment="1">
      <alignment horizontal="center"/>
    </xf>
    <xf numFmtId="3" fontId="58" fillId="0" borderId="1" xfId="0" applyNumberFormat="1" applyFont="1" applyBorder="1" applyAlignment="1">
      <alignment horizontal="center"/>
    </xf>
    <xf numFmtId="3" fontId="59" fillId="0" borderId="1" xfId="0" applyNumberFormat="1" applyFont="1" applyBorder="1" applyAlignment="1">
      <alignment horizontal="center"/>
    </xf>
    <xf numFmtId="3" fontId="60" fillId="0" borderId="1" xfId="1" applyNumberFormat="1" applyFont="1" applyBorder="1" applyAlignment="1">
      <alignment horizontal="center"/>
    </xf>
    <xf numFmtId="0" fontId="14" fillId="0" borderId="1" xfId="1" applyFont="1" applyBorder="1"/>
    <xf numFmtId="0" fontId="12" fillId="0" borderId="16" xfId="243" applyFill="1" applyBorder="1"/>
    <xf numFmtId="14" fontId="0" fillId="0" borderId="15" xfId="0" applyNumberFormat="1" applyBorder="1" applyAlignment="1">
      <alignment horizontal="left"/>
    </xf>
    <xf numFmtId="0" fontId="35" fillId="0" borderId="14" xfId="0" applyFont="1" applyBorder="1"/>
    <xf numFmtId="4" fontId="4" fillId="7" borderId="1" xfId="1" applyNumberFormat="1" applyFill="1" applyBorder="1"/>
    <xf numFmtId="167" fontId="29" fillId="3" borderId="1" xfId="233" applyNumberFormat="1" applyFont="1" applyBorder="1" applyAlignment="1">
      <alignment horizontal="center"/>
    </xf>
    <xf numFmtId="168" fontId="29" fillId="0" borderId="1" xfId="244" applyNumberFormat="1" applyFont="1" applyBorder="1"/>
    <xf numFmtId="0" fontId="9" fillId="0" borderId="4" xfId="0" applyFont="1" applyBorder="1" applyAlignment="1">
      <alignment horizontal="left"/>
    </xf>
    <xf numFmtId="0" fontId="42" fillId="0" borderId="4" xfId="0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1" xfId="1" applyBorder="1" applyAlignment="1">
      <alignment horizontal="left"/>
    </xf>
    <xf numFmtId="0" fontId="9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4" fillId="0" borderId="0" xfId="1" applyBorder="1" applyAlignment="1">
      <alignment horizontal="left"/>
    </xf>
    <xf numFmtId="3" fontId="4" fillId="0" borderId="0" xfId="1" applyNumberFormat="1" applyBorder="1" applyAlignment="1">
      <alignment horizontal="left"/>
    </xf>
    <xf numFmtId="164" fontId="1" fillId="0" borderId="0" xfId="2" applyNumberFormat="1" applyFont="1" applyBorder="1" applyAlignment="1">
      <alignment horizontal="left"/>
    </xf>
    <xf numFmtId="0" fontId="25" fillId="0" borderId="0" xfId="1" applyFont="1" applyBorder="1" applyAlignment="1">
      <alignment horizontal="left"/>
    </xf>
    <xf numFmtId="164" fontId="47" fillId="0" borderId="0" xfId="2" applyNumberFormat="1" applyFont="1" applyBorder="1" applyAlignment="1">
      <alignment horizontal="left"/>
    </xf>
    <xf numFmtId="1" fontId="25" fillId="0" borderId="0" xfId="1" applyNumberFormat="1" applyFont="1" applyBorder="1" applyAlignment="1">
      <alignment horizontal="left"/>
    </xf>
    <xf numFmtId="3" fontId="25" fillId="0" borderId="0" xfId="1" applyNumberFormat="1" applyFont="1" applyBorder="1" applyAlignment="1">
      <alignment horizontal="left"/>
    </xf>
    <xf numFmtId="0" fontId="4" fillId="0" borderId="3" xfId="1" applyBorder="1" applyAlignment="1">
      <alignment horizontal="left"/>
    </xf>
    <xf numFmtId="3" fontId="11" fillId="0" borderId="0" xfId="1" applyNumberFormat="1" applyFont="1" applyBorder="1" applyAlignment="1">
      <alignment horizontal="left"/>
    </xf>
    <xf numFmtId="9" fontId="11" fillId="0" borderId="0" xfId="2" applyFont="1" applyBorder="1" applyAlignment="1">
      <alignment horizontal="left"/>
    </xf>
    <xf numFmtId="3" fontId="10" fillId="0" borderId="0" xfId="1" applyNumberFormat="1" applyFont="1" applyBorder="1" applyAlignment="1">
      <alignment horizontal="left"/>
    </xf>
    <xf numFmtId="9" fontId="1" fillId="0" borderId="0" xfId="2" applyFont="1" applyBorder="1" applyAlignment="1">
      <alignment horizontal="left"/>
    </xf>
    <xf numFmtId="3" fontId="48" fillId="0" borderId="0" xfId="1" applyNumberFormat="1" applyFont="1" applyBorder="1" applyAlignment="1">
      <alignment horizontal="left"/>
    </xf>
    <xf numFmtId="3" fontId="25" fillId="8" borderId="1" xfId="1" applyNumberFormat="1" applyFont="1" applyFill="1" applyBorder="1" applyAlignment="1">
      <alignment horizontal="center"/>
    </xf>
    <xf numFmtId="3" fontId="29" fillId="7" borderId="1" xfId="1" applyNumberFormat="1" applyFont="1" applyFill="1" applyBorder="1" applyAlignment="1">
      <alignment horizontal="center"/>
    </xf>
    <xf numFmtId="168" fontId="29" fillId="3" borderId="1" xfId="233" applyNumberFormat="1" applyFont="1" applyBorder="1" applyAlignment="1">
      <alignment horizontal="center"/>
    </xf>
    <xf numFmtId="0" fontId="33" fillId="5" borderId="12" xfId="0" applyFont="1" applyFill="1" applyBorder="1" applyAlignment="1">
      <alignment vertical="center" wrapText="1"/>
    </xf>
    <xf numFmtId="0" fontId="33" fillId="5" borderId="13" xfId="0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33" fillId="0" borderId="20" xfId="0" applyFont="1" applyBorder="1" applyAlignment="1">
      <alignment vertical="center" wrapText="1"/>
    </xf>
    <xf numFmtId="0" fontId="33" fillId="0" borderId="21" xfId="0" applyFont="1" applyBorder="1"/>
  </cellXfs>
  <cellStyles count="245">
    <cellStyle name="Comma 2" xfId="236" xr:uid="{00000000-0005-0000-0000-000000000000}"/>
    <cellStyle name="Followed Hyperlink" xfId="66" builtinId="9" hidden="1"/>
    <cellStyle name="Followed Hyperlink" xfId="70" builtinId="9" hidden="1"/>
    <cellStyle name="Followed Hyperlink" xfId="74" builtinId="9" hidden="1"/>
    <cellStyle name="Followed Hyperlink" xfId="78" builtinId="9" hidden="1"/>
    <cellStyle name="Followed Hyperlink" xfId="82" builtinId="9" hidden="1"/>
    <cellStyle name="Followed Hyperlink" xfId="86" builtinId="9" hidden="1"/>
    <cellStyle name="Followed Hyperlink" xfId="90" builtinId="9" hidden="1"/>
    <cellStyle name="Followed Hyperlink" xfId="94" builtinId="9" hidden="1"/>
    <cellStyle name="Followed Hyperlink" xfId="98" builtinId="9" hidden="1"/>
    <cellStyle name="Followed Hyperlink" xfId="102" builtinId="9" hidden="1"/>
    <cellStyle name="Followed Hyperlink" xfId="106" builtinId="9" hidden="1"/>
    <cellStyle name="Followed Hyperlink" xfId="110" builtinId="9" hidden="1"/>
    <cellStyle name="Followed Hyperlink" xfId="114" builtinId="9" hidden="1"/>
    <cellStyle name="Followed Hyperlink" xfId="118" builtinId="9" hidden="1"/>
    <cellStyle name="Followed Hyperlink" xfId="122" builtinId="9" hidden="1"/>
    <cellStyle name="Followed Hyperlink" xfId="126" builtinId="9" hidden="1"/>
    <cellStyle name="Followed Hyperlink" xfId="130" builtinId="9" hidden="1"/>
    <cellStyle name="Followed Hyperlink" xfId="134" builtinId="9" hidden="1"/>
    <cellStyle name="Followed Hyperlink" xfId="138" builtinId="9" hidden="1"/>
    <cellStyle name="Followed Hyperlink" xfId="142" builtinId="9" hidden="1"/>
    <cellStyle name="Followed Hyperlink" xfId="146" builtinId="9" hidden="1"/>
    <cellStyle name="Followed Hyperlink" xfId="150" builtinId="9" hidden="1"/>
    <cellStyle name="Followed Hyperlink" xfId="154" builtinId="9" hidden="1"/>
    <cellStyle name="Followed Hyperlink" xfId="158" builtinId="9" hidden="1"/>
    <cellStyle name="Followed Hyperlink" xfId="162" builtinId="9" hidden="1"/>
    <cellStyle name="Followed Hyperlink" xfId="166" builtinId="9" hidden="1"/>
    <cellStyle name="Followed Hyperlink" xfId="170" builtinId="9" hidden="1"/>
    <cellStyle name="Followed Hyperlink" xfId="174" builtinId="9" hidden="1"/>
    <cellStyle name="Followed Hyperlink" xfId="178" builtinId="9" hidden="1"/>
    <cellStyle name="Followed Hyperlink" xfId="182" builtinId="9" hidden="1"/>
    <cellStyle name="Followed Hyperlink" xfId="186" builtinId="9" hidden="1"/>
    <cellStyle name="Followed Hyperlink" xfId="190" builtinId="9" hidden="1"/>
    <cellStyle name="Followed Hyperlink" xfId="194" builtinId="9" hidden="1"/>
    <cellStyle name="Followed Hyperlink" xfId="198" builtinId="9" hidden="1"/>
    <cellStyle name="Followed Hyperlink" xfId="202" builtinId="9" hidden="1"/>
    <cellStyle name="Followed Hyperlink" xfId="206" builtinId="9" hidden="1"/>
    <cellStyle name="Followed Hyperlink" xfId="210" builtinId="9" hidden="1"/>
    <cellStyle name="Followed Hyperlink" xfId="214" builtinId="9" hidden="1"/>
    <cellStyle name="Followed Hyperlink" xfId="218" builtinId="9" hidden="1"/>
    <cellStyle name="Followed Hyperlink" xfId="222" builtinId="9" hidden="1"/>
    <cellStyle name="Followed Hyperlink" xfId="226" builtinId="9" hidden="1"/>
    <cellStyle name="Followed Hyperlink" xfId="230" builtinId="9" hidden="1"/>
    <cellStyle name="Followed Hyperlink" xfId="242" builtinId="9" hidden="1"/>
    <cellStyle name="Followed Hyperlink" xfId="240" builtinId="9" hidden="1"/>
    <cellStyle name="Followed Hyperlink" xfId="228" builtinId="9" hidden="1"/>
    <cellStyle name="Followed Hyperlink" xfId="224" builtinId="9" hidden="1"/>
    <cellStyle name="Followed Hyperlink" xfId="220" builtinId="9" hidden="1"/>
    <cellStyle name="Followed Hyperlink" xfId="216" builtinId="9" hidden="1"/>
    <cellStyle name="Followed Hyperlink" xfId="212" builtinId="9" hidden="1"/>
    <cellStyle name="Followed Hyperlink" xfId="208" builtinId="9" hidden="1"/>
    <cellStyle name="Followed Hyperlink" xfId="204" builtinId="9" hidden="1"/>
    <cellStyle name="Followed Hyperlink" xfId="200" builtinId="9" hidden="1"/>
    <cellStyle name="Followed Hyperlink" xfId="196" builtinId="9" hidden="1"/>
    <cellStyle name="Followed Hyperlink" xfId="192" builtinId="9" hidden="1"/>
    <cellStyle name="Followed Hyperlink" xfId="188" builtinId="9" hidden="1"/>
    <cellStyle name="Followed Hyperlink" xfId="184" builtinId="9" hidden="1"/>
    <cellStyle name="Followed Hyperlink" xfId="180" builtinId="9" hidden="1"/>
    <cellStyle name="Followed Hyperlink" xfId="176" builtinId="9" hidden="1"/>
    <cellStyle name="Followed Hyperlink" xfId="172" builtinId="9" hidden="1"/>
    <cellStyle name="Followed Hyperlink" xfId="168" builtinId="9" hidden="1"/>
    <cellStyle name="Followed Hyperlink" xfId="164" builtinId="9" hidden="1"/>
    <cellStyle name="Followed Hyperlink" xfId="160" builtinId="9" hidden="1"/>
    <cellStyle name="Followed Hyperlink" xfId="156" builtinId="9" hidden="1"/>
    <cellStyle name="Followed Hyperlink" xfId="152" builtinId="9" hidden="1"/>
    <cellStyle name="Followed Hyperlink" xfId="148" builtinId="9" hidden="1"/>
    <cellStyle name="Followed Hyperlink" xfId="144" builtinId="9" hidden="1"/>
    <cellStyle name="Followed Hyperlink" xfId="140" builtinId="9" hidden="1"/>
    <cellStyle name="Followed Hyperlink" xfId="136" builtinId="9" hidden="1"/>
    <cellStyle name="Followed Hyperlink" xfId="132" builtinId="9" hidden="1"/>
    <cellStyle name="Followed Hyperlink" xfId="128" builtinId="9" hidden="1"/>
    <cellStyle name="Followed Hyperlink" xfId="124" builtinId="9" hidden="1"/>
    <cellStyle name="Followed Hyperlink" xfId="120" builtinId="9" hidden="1"/>
    <cellStyle name="Followed Hyperlink" xfId="116" builtinId="9" hidden="1"/>
    <cellStyle name="Followed Hyperlink" xfId="112" builtinId="9" hidden="1"/>
    <cellStyle name="Followed Hyperlink" xfId="108" builtinId="9" hidden="1"/>
    <cellStyle name="Followed Hyperlink" xfId="104" builtinId="9" hidden="1"/>
    <cellStyle name="Followed Hyperlink" xfId="100" builtinId="9" hidden="1"/>
    <cellStyle name="Followed Hyperlink" xfId="96" builtinId="9" hidden="1"/>
    <cellStyle name="Followed Hyperlink" xfId="92" builtinId="9" hidden="1"/>
    <cellStyle name="Followed Hyperlink" xfId="88" builtinId="9" hidden="1"/>
    <cellStyle name="Followed Hyperlink" xfId="84" builtinId="9" hidden="1"/>
    <cellStyle name="Followed Hyperlink" xfId="80" builtinId="9" hidden="1"/>
    <cellStyle name="Followed Hyperlink" xfId="76" builtinId="9" hidden="1"/>
    <cellStyle name="Followed Hyperlink" xfId="72" builtinId="9" hidden="1"/>
    <cellStyle name="Followed Hyperlink" xfId="68" builtinId="9" hidden="1"/>
    <cellStyle name="Followed Hyperlink" xfId="64" builtinId="9" hidden="1"/>
    <cellStyle name="Followed Hyperlink" xfId="24" builtinId="9" hidden="1"/>
    <cellStyle name="Followed Hyperlink" xfId="26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2" builtinId="9" hidden="1"/>
    <cellStyle name="Followed Hyperlink" xfId="60" builtinId="9" hidden="1"/>
    <cellStyle name="Followed Hyperlink" xfId="52" builtinId="9" hidden="1"/>
    <cellStyle name="Followed Hyperlink" xfId="44" builtinId="9" hidden="1"/>
    <cellStyle name="Followed Hyperlink" xfId="36" builtinId="9" hidden="1"/>
    <cellStyle name="Followed Hyperlink" xfId="2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2" builtinId="9" hidden="1"/>
    <cellStyle name="Followed Hyperlink" xfId="20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Good" xfId="233" builtinId="26"/>
    <cellStyle name="Hyperlink" xfId="103" builtinId="8" hidden="1"/>
    <cellStyle name="Hyperlink" xfId="105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1" builtinId="8" hidden="1"/>
    <cellStyle name="Hyperlink" xfId="123" builtinId="8" hidden="1"/>
    <cellStyle name="Hyperlink" xfId="127" builtinId="8" hidden="1"/>
    <cellStyle name="Hyperlink" xfId="129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43" builtinId="8" hidden="1"/>
    <cellStyle name="Hyperlink" xfId="145" builtinId="8" hidden="1"/>
    <cellStyle name="Hyperlink" xfId="147" builtinId="8" hidden="1"/>
    <cellStyle name="Hyperlink" xfId="151" builtinId="8" hidden="1"/>
    <cellStyle name="Hyperlink" xfId="153" builtinId="8" hidden="1"/>
    <cellStyle name="Hyperlink" xfId="155" builtinId="8" hidden="1"/>
    <cellStyle name="Hyperlink" xfId="159" builtinId="8" hidden="1"/>
    <cellStyle name="Hyperlink" xfId="161" builtinId="8" hidden="1"/>
    <cellStyle name="Hyperlink" xfId="163" builtinId="8" hidden="1"/>
    <cellStyle name="Hyperlink" xfId="167" builtinId="8" hidden="1"/>
    <cellStyle name="Hyperlink" xfId="169" builtinId="8" hidden="1"/>
    <cellStyle name="Hyperlink" xfId="171" builtinId="8" hidden="1"/>
    <cellStyle name="Hyperlink" xfId="175" builtinId="8" hidden="1"/>
    <cellStyle name="Hyperlink" xfId="177" builtinId="8" hidden="1"/>
    <cellStyle name="Hyperlink" xfId="179" builtinId="8" hidden="1"/>
    <cellStyle name="Hyperlink" xfId="183" builtinId="8" hidden="1"/>
    <cellStyle name="Hyperlink" xfId="185" builtinId="8" hidden="1"/>
    <cellStyle name="Hyperlink" xfId="187" builtinId="8" hidden="1"/>
    <cellStyle name="Hyperlink" xfId="191" builtinId="8" hidden="1"/>
    <cellStyle name="Hyperlink" xfId="193" builtinId="8" hidden="1"/>
    <cellStyle name="Hyperlink" xfId="195" builtinId="8" hidden="1"/>
    <cellStyle name="Hyperlink" xfId="199" builtinId="8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215" builtinId="8" hidden="1"/>
    <cellStyle name="Hyperlink" xfId="217" builtinId="8" hidden="1"/>
    <cellStyle name="Hyperlink" xfId="219" builtinId="8" hidden="1"/>
    <cellStyle name="Hyperlink" xfId="223" builtinId="8" hidden="1"/>
    <cellStyle name="Hyperlink" xfId="225" builtinId="8" hidden="1"/>
    <cellStyle name="Hyperlink" xfId="227" builtinId="8" hidden="1"/>
    <cellStyle name="Hyperlink" xfId="239" builtinId="8" hidden="1"/>
    <cellStyle name="Hyperlink" xfId="241" builtinId="8" hidden="1"/>
    <cellStyle name="Hyperlink" xfId="229" builtinId="8" hidden="1"/>
    <cellStyle name="Hyperlink" xfId="221" builtinId="8" hidden="1"/>
    <cellStyle name="Hyperlink" xfId="213" builtinId="8" hidden="1"/>
    <cellStyle name="Hyperlink" xfId="205" builtinId="8" hidden="1"/>
    <cellStyle name="Hyperlink" xfId="197" builtinId="8" hidden="1"/>
    <cellStyle name="Hyperlink" xfId="189" builtinId="8" hidden="1"/>
    <cellStyle name="Hyperlink" xfId="181" builtinId="8" hidden="1"/>
    <cellStyle name="Hyperlink" xfId="173" builtinId="8" hidden="1"/>
    <cellStyle name="Hyperlink" xfId="165" builtinId="8" hidden="1"/>
    <cellStyle name="Hyperlink" xfId="157" builtinId="8" hidden="1"/>
    <cellStyle name="Hyperlink" xfId="149" builtinId="8" hidden="1"/>
    <cellStyle name="Hyperlink" xfId="141" builtinId="8" hidden="1"/>
    <cellStyle name="Hyperlink" xfId="133" builtinId="8" hidden="1"/>
    <cellStyle name="Hyperlink" xfId="125" builtinId="8" hidden="1"/>
    <cellStyle name="Hyperlink" xfId="117" builtinId="8" hidden="1"/>
    <cellStyle name="Hyperlink" xfId="109" builtinId="8" hidden="1"/>
    <cellStyle name="Hyperlink" xfId="101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85" builtinId="8" hidden="1"/>
    <cellStyle name="Hyperlink" xfId="69" builtinId="8" hidden="1"/>
    <cellStyle name="Hyperlink" xfId="53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21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7" builtinId="8" hidden="1"/>
    <cellStyle name="Hyperlink" xfId="9" builtinId="8" hidden="1"/>
    <cellStyle name="Hyperlink" xfId="5" builtinId="8" hidden="1"/>
    <cellStyle name="Hyperlink" xfId="3" builtinId="8" hidden="1"/>
    <cellStyle name="Hyperlink" xfId="243" builtinId="8"/>
    <cellStyle name="Hyperlink 2" xfId="237" xr:uid="{00000000-0005-0000-0000-0000EB000000}"/>
    <cellStyle name="Komma 2" xfId="234" xr:uid="{00000000-0005-0000-0000-0000EC000000}"/>
    <cellStyle name="Normal" xfId="0" builtinId="0"/>
    <cellStyle name="Normal 2" xfId="1" xr:uid="{00000000-0005-0000-0000-0000EE000000}"/>
    <cellStyle name="Normal 3" xfId="232" xr:uid="{00000000-0005-0000-0000-0000EF000000}"/>
    <cellStyle name="Normal 4" xfId="238" xr:uid="{00000000-0005-0000-0000-0000F0000000}"/>
    <cellStyle name="Percent" xfId="244" builtinId="5"/>
    <cellStyle name="Percent 2" xfId="2" xr:uid="{00000000-0005-0000-0000-0000F2000000}"/>
    <cellStyle name="Percent 3" xfId="231" xr:uid="{00000000-0005-0000-0000-0000F3000000}"/>
    <cellStyle name="Procent 2" xfId="235" xr:uid="{00000000-0005-0000-0000-0000F4000000}"/>
  </cellStyles>
  <dxfs count="0"/>
  <tableStyles count="0" defaultTableStyle="TableStyleMedium9" defaultPivotStyle="PivotStyleMedium4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1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61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&#228;nsdata%20V&#228;stra%20G&#246;talands%20l&#228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produktion"/>
      <sheetName val="Fjärrvärmeproduktion"/>
      <sheetName val="Slutanvändning"/>
      <sheetName val="Biogasproduktion och fordonsgas"/>
      <sheetName val="Gas hushåll"/>
      <sheetName val="Solceller"/>
      <sheetName val="Vattenkraft.info"/>
      <sheetName val="Vindkraftproduktion"/>
      <sheetName val="Mindre vattenkraft"/>
      <sheetName val="Länsstyrelsen 2017"/>
      <sheetName val="Länsstyrelsen 2020"/>
      <sheetName val="KVV miljörapport"/>
      <sheetName val="Miljörapport"/>
      <sheetName val="Energiföretagen KVV Elprod"/>
      <sheetName val="Energiföretagen KVV Värmeprod"/>
    </sheetNames>
    <sheetDataSet>
      <sheetData sheetId="0" refreshError="1">
        <row r="42">
          <cell r="N42">
            <v>0</v>
          </cell>
        </row>
        <row r="43">
          <cell r="N43">
            <v>0</v>
          </cell>
        </row>
        <row r="44">
          <cell r="Q44"/>
          <cell r="U44"/>
          <cell r="V44"/>
        </row>
        <row r="45">
          <cell r="N45">
            <v>0</v>
          </cell>
        </row>
        <row r="46">
          <cell r="R46"/>
          <cell r="T46"/>
        </row>
        <row r="47">
          <cell r="S47"/>
        </row>
        <row r="48">
          <cell r="N48">
            <v>0</v>
          </cell>
        </row>
        <row r="50">
          <cell r="N50">
            <v>0</v>
          </cell>
        </row>
        <row r="51">
          <cell r="N51">
            <v>0</v>
          </cell>
        </row>
        <row r="52">
          <cell r="Q52"/>
          <cell r="U52"/>
          <cell r="V52"/>
        </row>
        <row r="53">
          <cell r="N53">
            <v>0</v>
          </cell>
        </row>
        <row r="54">
          <cell r="R54"/>
          <cell r="T54"/>
        </row>
        <row r="55">
          <cell r="S55"/>
        </row>
        <row r="56">
          <cell r="N56">
            <v>0</v>
          </cell>
        </row>
        <row r="58">
          <cell r="N58">
            <v>6457</v>
          </cell>
        </row>
        <row r="59">
          <cell r="N59">
            <v>0</v>
          </cell>
        </row>
        <row r="60">
          <cell r="Q60"/>
          <cell r="U60"/>
          <cell r="V60"/>
        </row>
        <row r="61">
          <cell r="N61">
            <v>0</v>
          </cell>
        </row>
        <row r="62">
          <cell r="R62"/>
          <cell r="T62"/>
        </row>
        <row r="63">
          <cell r="S63"/>
        </row>
        <row r="64">
          <cell r="N64">
            <v>0</v>
          </cell>
        </row>
        <row r="66">
          <cell r="N66">
            <v>0</v>
          </cell>
        </row>
        <row r="67">
          <cell r="N67">
            <v>0</v>
          </cell>
        </row>
        <row r="68">
          <cell r="Q68"/>
          <cell r="U68"/>
          <cell r="V68"/>
        </row>
        <row r="69">
          <cell r="N69">
            <v>0</v>
          </cell>
        </row>
        <row r="70">
          <cell r="R70"/>
          <cell r="T70"/>
        </row>
        <row r="71">
          <cell r="S71"/>
        </row>
        <row r="72">
          <cell r="N72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Q84"/>
          <cell r="U84"/>
          <cell r="V84"/>
        </row>
        <row r="85">
          <cell r="N85">
            <v>0</v>
          </cell>
        </row>
        <row r="86">
          <cell r="R86"/>
          <cell r="T86"/>
        </row>
        <row r="87">
          <cell r="S87"/>
        </row>
        <row r="88">
          <cell r="N88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Q92"/>
          <cell r="U92"/>
          <cell r="V92"/>
        </row>
        <row r="93">
          <cell r="N93">
            <v>0</v>
          </cell>
        </row>
        <row r="94">
          <cell r="R94"/>
          <cell r="T94"/>
        </row>
        <row r="95">
          <cell r="S95"/>
        </row>
        <row r="96">
          <cell r="N96">
            <v>0</v>
          </cell>
        </row>
        <row r="98">
          <cell r="N98">
            <v>7217</v>
          </cell>
        </row>
        <row r="99">
          <cell r="N99">
            <v>0</v>
          </cell>
        </row>
        <row r="100">
          <cell r="Q100"/>
          <cell r="U100"/>
          <cell r="V100"/>
        </row>
        <row r="101">
          <cell r="N101">
            <v>0</v>
          </cell>
        </row>
        <row r="102">
          <cell r="R102"/>
          <cell r="T102"/>
        </row>
        <row r="103">
          <cell r="S103"/>
        </row>
        <row r="104">
          <cell r="N104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Q108"/>
          <cell r="U108"/>
          <cell r="V108"/>
        </row>
        <row r="109">
          <cell r="N109">
            <v>0</v>
          </cell>
        </row>
        <row r="110">
          <cell r="R110"/>
          <cell r="T110"/>
        </row>
        <row r="111">
          <cell r="S111"/>
        </row>
        <row r="112">
          <cell r="N112">
            <v>0</v>
          </cell>
        </row>
        <row r="122">
          <cell r="N122">
            <v>0</v>
          </cell>
        </row>
        <row r="123">
          <cell r="N123">
            <v>0</v>
          </cell>
        </row>
        <row r="124">
          <cell r="Q124"/>
          <cell r="U124"/>
          <cell r="V124"/>
        </row>
        <row r="125">
          <cell r="N125">
            <v>0</v>
          </cell>
        </row>
        <row r="126">
          <cell r="R126"/>
          <cell r="T126"/>
        </row>
        <row r="127">
          <cell r="S127"/>
        </row>
        <row r="128">
          <cell r="N128">
            <v>0</v>
          </cell>
        </row>
        <row r="130">
          <cell r="N130">
            <v>0</v>
          </cell>
        </row>
        <row r="131">
          <cell r="N131">
            <v>0</v>
          </cell>
        </row>
        <row r="132">
          <cell r="Q132"/>
          <cell r="U132"/>
          <cell r="V132"/>
        </row>
        <row r="133">
          <cell r="N133">
            <v>0</v>
          </cell>
        </row>
        <row r="134">
          <cell r="R134"/>
          <cell r="T134"/>
        </row>
        <row r="135">
          <cell r="S135"/>
        </row>
        <row r="136">
          <cell r="N136">
            <v>0</v>
          </cell>
        </row>
        <row r="138">
          <cell r="N138">
            <v>0</v>
          </cell>
        </row>
        <row r="139">
          <cell r="N139">
            <v>0</v>
          </cell>
        </row>
        <row r="140">
          <cell r="Q140"/>
          <cell r="U140"/>
          <cell r="V140"/>
        </row>
        <row r="141">
          <cell r="N141">
            <v>0</v>
          </cell>
        </row>
        <row r="142">
          <cell r="R142"/>
          <cell r="T142"/>
        </row>
        <row r="143">
          <cell r="S143"/>
        </row>
        <row r="144">
          <cell r="N144">
            <v>0</v>
          </cell>
        </row>
        <row r="146">
          <cell r="N146">
            <v>2803.9708333333333</v>
          </cell>
        </row>
        <row r="147">
          <cell r="N147">
            <v>0</v>
          </cell>
        </row>
        <row r="148">
          <cell r="Q148"/>
          <cell r="U148"/>
          <cell r="V148"/>
        </row>
        <row r="149">
          <cell r="N149">
            <v>0</v>
          </cell>
        </row>
        <row r="150">
          <cell r="R150"/>
          <cell r="T150"/>
        </row>
        <row r="151">
          <cell r="S151"/>
        </row>
        <row r="152">
          <cell r="N152">
            <v>0</v>
          </cell>
        </row>
        <row r="162">
          <cell r="N162">
            <v>0</v>
          </cell>
        </row>
        <row r="163">
          <cell r="N163">
            <v>0</v>
          </cell>
        </row>
        <row r="164">
          <cell r="Q164"/>
          <cell r="U164"/>
          <cell r="V164"/>
        </row>
        <row r="165">
          <cell r="N165">
            <v>0</v>
          </cell>
        </row>
        <row r="166">
          <cell r="R166"/>
          <cell r="T166"/>
        </row>
        <row r="167">
          <cell r="S167"/>
        </row>
        <row r="168">
          <cell r="N168">
            <v>0</v>
          </cell>
        </row>
        <row r="170">
          <cell r="N170">
            <v>0</v>
          </cell>
        </row>
        <row r="171">
          <cell r="N171">
            <v>0</v>
          </cell>
        </row>
        <row r="172">
          <cell r="Q172"/>
          <cell r="U172"/>
          <cell r="V172"/>
        </row>
        <row r="173">
          <cell r="N173">
            <v>0</v>
          </cell>
        </row>
        <row r="174">
          <cell r="R174"/>
          <cell r="T174"/>
        </row>
        <row r="175">
          <cell r="S175"/>
        </row>
        <row r="176">
          <cell r="N176">
            <v>0</v>
          </cell>
        </row>
        <row r="178">
          <cell r="N178">
            <v>0</v>
          </cell>
        </row>
        <row r="179">
          <cell r="N179">
            <v>0</v>
          </cell>
        </row>
        <row r="180">
          <cell r="Q180"/>
          <cell r="U180"/>
          <cell r="V180"/>
        </row>
        <row r="181">
          <cell r="N181">
            <v>0</v>
          </cell>
        </row>
        <row r="182">
          <cell r="R182"/>
          <cell r="T182"/>
        </row>
        <row r="183">
          <cell r="S183"/>
        </row>
        <row r="184">
          <cell r="N184">
            <v>0</v>
          </cell>
        </row>
        <row r="186">
          <cell r="N186">
            <v>5607.9416666666666</v>
          </cell>
        </row>
        <row r="187">
          <cell r="N187">
            <v>0</v>
          </cell>
        </row>
        <row r="188">
          <cell r="Q188"/>
          <cell r="U188"/>
          <cell r="V188"/>
        </row>
        <row r="189">
          <cell r="N189">
            <v>0</v>
          </cell>
        </row>
        <row r="190">
          <cell r="R190"/>
          <cell r="T190"/>
        </row>
        <row r="191">
          <cell r="S191"/>
        </row>
        <row r="192">
          <cell r="N192">
            <v>0</v>
          </cell>
        </row>
        <row r="202">
          <cell r="N202">
            <v>0</v>
          </cell>
        </row>
        <row r="203">
          <cell r="N203">
            <v>0</v>
          </cell>
        </row>
        <row r="204">
          <cell r="Q204"/>
          <cell r="U204"/>
          <cell r="V204"/>
        </row>
        <row r="205">
          <cell r="N205">
            <v>0</v>
          </cell>
        </row>
        <row r="206">
          <cell r="R206"/>
          <cell r="T206"/>
        </row>
        <row r="207">
          <cell r="S207"/>
        </row>
        <row r="208">
          <cell r="N208">
            <v>0</v>
          </cell>
        </row>
        <row r="210">
          <cell r="N210">
            <v>0</v>
          </cell>
        </row>
        <row r="211">
          <cell r="N211">
            <v>0</v>
          </cell>
        </row>
        <row r="212">
          <cell r="Q212"/>
          <cell r="U212"/>
          <cell r="V212"/>
        </row>
        <row r="213">
          <cell r="N213">
            <v>0</v>
          </cell>
        </row>
        <row r="214">
          <cell r="R214"/>
          <cell r="T214"/>
        </row>
        <row r="215">
          <cell r="S215"/>
        </row>
        <row r="216">
          <cell r="N216">
            <v>0</v>
          </cell>
        </row>
        <row r="218">
          <cell r="N218">
            <v>0</v>
          </cell>
        </row>
        <row r="219">
          <cell r="N219">
            <v>0</v>
          </cell>
        </row>
        <row r="220">
          <cell r="Q220"/>
          <cell r="U220"/>
          <cell r="V220"/>
        </row>
        <row r="221">
          <cell r="N221">
            <v>0</v>
          </cell>
        </row>
        <row r="222">
          <cell r="R222"/>
          <cell r="T222"/>
        </row>
        <row r="223">
          <cell r="S223"/>
        </row>
        <row r="224">
          <cell r="N224">
            <v>0</v>
          </cell>
        </row>
        <row r="226">
          <cell r="N226">
            <v>4258</v>
          </cell>
        </row>
        <row r="227">
          <cell r="N227">
            <v>0</v>
          </cell>
        </row>
        <row r="228">
          <cell r="Q228"/>
          <cell r="U228"/>
          <cell r="V228"/>
        </row>
        <row r="229">
          <cell r="N229">
            <v>0</v>
          </cell>
        </row>
        <row r="230">
          <cell r="R230"/>
          <cell r="T230"/>
        </row>
        <row r="231">
          <cell r="S231"/>
        </row>
        <row r="232">
          <cell r="N232">
            <v>0</v>
          </cell>
        </row>
        <row r="242">
          <cell r="N242">
            <v>0</v>
          </cell>
        </row>
        <row r="243">
          <cell r="N243">
            <v>0</v>
          </cell>
        </row>
        <row r="244">
          <cell r="Q244"/>
          <cell r="U244"/>
          <cell r="V244"/>
        </row>
        <row r="245">
          <cell r="N245">
            <v>0</v>
          </cell>
        </row>
        <row r="246">
          <cell r="R246"/>
          <cell r="T246"/>
        </row>
        <row r="247">
          <cell r="S247"/>
        </row>
        <row r="248">
          <cell r="N248">
            <v>0</v>
          </cell>
        </row>
        <row r="250">
          <cell r="N250">
            <v>0</v>
          </cell>
        </row>
        <row r="251">
          <cell r="N251">
            <v>0</v>
          </cell>
        </row>
        <row r="252">
          <cell r="Q252"/>
          <cell r="U252"/>
          <cell r="V252"/>
        </row>
        <row r="253">
          <cell r="N253">
            <v>0</v>
          </cell>
        </row>
        <row r="254">
          <cell r="R254"/>
          <cell r="T254"/>
        </row>
        <row r="255">
          <cell r="S255"/>
        </row>
        <row r="256">
          <cell r="N256">
            <v>0</v>
          </cell>
        </row>
        <row r="258">
          <cell r="N258">
            <v>396</v>
          </cell>
        </row>
        <row r="259">
          <cell r="N259">
            <v>0</v>
          </cell>
        </row>
        <row r="260">
          <cell r="Q260"/>
          <cell r="U260"/>
          <cell r="V260"/>
        </row>
        <row r="261">
          <cell r="N261">
            <v>0</v>
          </cell>
        </row>
        <row r="262">
          <cell r="R262"/>
          <cell r="T262"/>
        </row>
        <row r="263">
          <cell r="S263"/>
        </row>
        <row r="264">
          <cell r="N264">
            <v>0</v>
          </cell>
        </row>
        <row r="266">
          <cell r="N266">
            <v>16823.825000000001</v>
          </cell>
        </row>
        <row r="267">
          <cell r="N267">
            <v>0</v>
          </cell>
        </row>
        <row r="268">
          <cell r="Q268"/>
          <cell r="U268"/>
          <cell r="V268"/>
        </row>
        <row r="269">
          <cell r="N269">
            <v>0</v>
          </cell>
        </row>
        <row r="270">
          <cell r="R270"/>
          <cell r="T270"/>
        </row>
        <row r="271">
          <cell r="S271"/>
        </row>
        <row r="272">
          <cell r="N272">
            <v>0</v>
          </cell>
        </row>
        <row r="282">
          <cell r="N282">
            <v>0</v>
          </cell>
        </row>
        <row r="283">
          <cell r="N283">
            <v>0</v>
          </cell>
        </row>
        <row r="284">
          <cell r="Q284"/>
          <cell r="U284"/>
          <cell r="V284"/>
        </row>
        <row r="285">
          <cell r="N285">
            <v>0</v>
          </cell>
        </row>
        <row r="286">
          <cell r="R286"/>
          <cell r="T286"/>
        </row>
        <row r="287">
          <cell r="S287"/>
        </row>
        <row r="288">
          <cell r="N288">
            <v>0</v>
          </cell>
        </row>
        <row r="290">
          <cell r="N290">
            <v>0</v>
          </cell>
        </row>
        <row r="291">
          <cell r="N291">
            <v>0</v>
          </cell>
        </row>
        <row r="292">
          <cell r="Q292"/>
          <cell r="U292"/>
          <cell r="V292"/>
        </row>
        <row r="293">
          <cell r="N293">
            <v>0</v>
          </cell>
        </row>
        <row r="294">
          <cell r="R294"/>
          <cell r="T294"/>
        </row>
        <row r="295">
          <cell r="S295"/>
        </row>
        <row r="296">
          <cell r="N296">
            <v>0</v>
          </cell>
        </row>
        <row r="298">
          <cell r="N298">
            <v>0</v>
          </cell>
        </row>
        <row r="299">
          <cell r="N299">
            <v>0</v>
          </cell>
        </row>
        <row r="300">
          <cell r="Q300"/>
          <cell r="U300"/>
          <cell r="V300"/>
        </row>
        <row r="301">
          <cell r="N301">
            <v>0</v>
          </cell>
        </row>
        <row r="302">
          <cell r="R302"/>
          <cell r="T302"/>
        </row>
        <row r="303">
          <cell r="S303"/>
        </row>
        <row r="304">
          <cell r="N304">
            <v>0</v>
          </cell>
        </row>
        <row r="306">
          <cell r="N306">
            <v>5607.9416666666666</v>
          </cell>
        </row>
        <row r="307">
          <cell r="N307">
            <v>0</v>
          </cell>
        </row>
        <row r="308">
          <cell r="Q308"/>
          <cell r="U308"/>
          <cell r="V308"/>
        </row>
        <row r="309">
          <cell r="N309">
            <v>0</v>
          </cell>
        </row>
        <row r="310">
          <cell r="R310"/>
          <cell r="T310"/>
        </row>
        <row r="311">
          <cell r="S311"/>
        </row>
        <row r="312">
          <cell r="N312">
            <v>0</v>
          </cell>
        </row>
        <row r="322">
          <cell r="N322">
            <v>0</v>
          </cell>
        </row>
        <row r="323">
          <cell r="N323">
            <v>0</v>
          </cell>
        </row>
        <row r="324">
          <cell r="Q324"/>
          <cell r="U324"/>
          <cell r="V324"/>
        </row>
        <row r="325">
          <cell r="N325">
            <v>0</v>
          </cell>
        </row>
        <row r="326">
          <cell r="R326"/>
          <cell r="T326"/>
        </row>
        <row r="327">
          <cell r="S327"/>
        </row>
        <row r="328">
          <cell r="N328">
            <v>0</v>
          </cell>
        </row>
        <row r="330">
          <cell r="N330">
            <v>0</v>
          </cell>
        </row>
        <row r="331">
          <cell r="N331">
            <v>0</v>
          </cell>
        </row>
        <row r="332">
          <cell r="Q332"/>
          <cell r="U332"/>
          <cell r="V332"/>
        </row>
        <row r="333">
          <cell r="N333">
            <v>0</v>
          </cell>
        </row>
        <row r="334">
          <cell r="R334"/>
          <cell r="T334"/>
        </row>
        <row r="335">
          <cell r="S335"/>
        </row>
        <row r="336">
          <cell r="N336">
            <v>0</v>
          </cell>
        </row>
        <row r="338">
          <cell r="N338">
            <v>13686</v>
          </cell>
        </row>
        <row r="339">
          <cell r="N339">
            <v>0</v>
          </cell>
        </row>
        <row r="340">
          <cell r="Q340"/>
          <cell r="U340"/>
          <cell r="V340"/>
        </row>
        <row r="341">
          <cell r="N341">
            <v>0</v>
          </cell>
        </row>
        <row r="342">
          <cell r="R342"/>
          <cell r="T342"/>
        </row>
        <row r="343">
          <cell r="S343"/>
        </row>
        <row r="344">
          <cell r="N344">
            <v>0</v>
          </cell>
        </row>
        <row r="346">
          <cell r="N346">
            <v>154393</v>
          </cell>
        </row>
        <row r="347">
          <cell r="N347">
            <v>0</v>
          </cell>
        </row>
        <row r="348">
          <cell r="Q348"/>
          <cell r="U348"/>
          <cell r="V348"/>
        </row>
        <row r="349">
          <cell r="N349">
            <v>0</v>
          </cell>
        </row>
        <row r="350">
          <cell r="R350"/>
          <cell r="T350"/>
        </row>
        <row r="351">
          <cell r="S351"/>
        </row>
        <row r="352">
          <cell r="N352">
            <v>0</v>
          </cell>
        </row>
        <row r="362">
          <cell r="N362">
            <v>0</v>
          </cell>
        </row>
        <row r="363">
          <cell r="N363">
            <v>0</v>
          </cell>
        </row>
        <row r="364">
          <cell r="Q364"/>
          <cell r="U364"/>
          <cell r="V364"/>
        </row>
        <row r="365">
          <cell r="N365">
            <v>0</v>
          </cell>
        </row>
        <row r="366">
          <cell r="R366"/>
          <cell r="T366"/>
        </row>
        <row r="367">
          <cell r="S367"/>
        </row>
        <row r="368">
          <cell r="N368">
            <v>0</v>
          </cell>
        </row>
        <row r="370">
          <cell r="N370">
            <v>0</v>
          </cell>
        </row>
        <row r="371">
          <cell r="N371">
            <v>0</v>
          </cell>
        </row>
        <row r="372">
          <cell r="Q372"/>
          <cell r="U372"/>
          <cell r="V372"/>
        </row>
        <row r="373">
          <cell r="N373">
            <v>0</v>
          </cell>
        </row>
        <row r="374">
          <cell r="R374"/>
          <cell r="T374"/>
        </row>
        <row r="375">
          <cell r="S375"/>
        </row>
        <row r="376">
          <cell r="N376">
            <v>0</v>
          </cell>
        </row>
        <row r="378">
          <cell r="N378">
            <v>0</v>
          </cell>
        </row>
        <row r="379">
          <cell r="N379">
            <v>0</v>
          </cell>
        </row>
        <row r="380">
          <cell r="Q380"/>
          <cell r="U380"/>
          <cell r="V380"/>
        </row>
        <row r="381">
          <cell r="N381">
            <v>0</v>
          </cell>
        </row>
        <row r="382">
          <cell r="R382"/>
          <cell r="T382"/>
        </row>
        <row r="383">
          <cell r="S383"/>
        </row>
        <row r="384">
          <cell r="N384">
            <v>0</v>
          </cell>
        </row>
        <row r="386">
          <cell r="N386">
            <v>274557</v>
          </cell>
        </row>
        <row r="387">
          <cell r="N387">
            <v>0</v>
          </cell>
        </row>
        <row r="388">
          <cell r="Q388"/>
          <cell r="U388"/>
          <cell r="V388"/>
        </row>
        <row r="389">
          <cell r="N389">
            <v>0</v>
          </cell>
        </row>
        <row r="390">
          <cell r="R390"/>
          <cell r="T390"/>
        </row>
        <row r="391">
          <cell r="S391"/>
        </row>
        <row r="392">
          <cell r="N392">
            <v>0</v>
          </cell>
        </row>
        <row r="402">
          <cell r="N402">
            <v>0</v>
          </cell>
        </row>
        <row r="403">
          <cell r="N403">
            <v>0</v>
          </cell>
        </row>
        <row r="404">
          <cell r="Q404"/>
          <cell r="U404"/>
          <cell r="V404"/>
        </row>
        <row r="405">
          <cell r="N405">
            <v>0</v>
          </cell>
        </row>
        <row r="406">
          <cell r="R406"/>
          <cell r="T406"/>
        </row>
        <row r="407">
          <cell r="S407"/>
        </row>
        <row r="408">
          <cell r="N408">
            <v>0</v>
          </cell>
        </row>
        <row r="410">
          <cell r="N410">
            <v>0</v>
          </cell>
        </row>
        <row r="411">
          <cell r="N411">
            <v>0</v>
          </cell>
        </row>
        <row r="412">
          <cell r="Q412"/>
          <cell r="U412"/>
          <cell r="V412"/>
        </row>
        <row r="413">
          <cell r="N413">
            <v>0</v>
          </cell>
        </row>
        <row r="414">
          <cell r="R414"/>
          <cell r="T414"/>
        </row>
        <row r="415">
          <cell r="S415"/>
        </row>
        <row r="416">
          <cell r="N416">
            <v>0</v>
          </cell>
        </row>
        <row r="418">
          <cell r="N418">
            <v>8770</v>
          </cell>
        </row>
        <row r="419">
          <cell r="N419">
            <v>0</v>
          </cell>
        </row>
        <row r="420">
          <cell r="Q420"/>
          <cell r="U420"/>
          <cell r="V420"/>
        </row>
        <row r="421">
          <cell r="N421">
            <v>0</v>
          </cell>
        </row>
        <row r="422">
          <cell r="R422"/>
          <cell r="T422"/>
        </row>
        <row r="423">
          <cell r="S423"/>
        </row>
        <row r="424">
          <cell r="N424">
            <v>0</v>
          </cell>
        </row>
        <row r="426">
          <cell r="N426">
            <v>147220</v>
          </cell>
        </row>
        <row r="427">
          <cell r="N427">
            <v>0</v>
          </cell>
        </row>
        <row r="428">
          <cell r="Q428"/>
          <cell r="U428"/>
          <cell r="V428"/>
        </row>
        <row r="429">
          <cell r="N429">
            <v>0</v>
          </cell>
        </row>
        <row r="430">
          <cell r="R430"/>
          <cell r="T430"/>
        </row>
        <row r="431">
          <cell r="S431"/>
        </row>
        <row r="432">
          <cell r="N432">
            <v>0</v>
          </cell>
        </row>
        <row r="442">
          <cell r="N442">
            <v>0</v>
          </cell>
        </row>
        <row r="443">
          <cell r="N443">
            <v>0</v>
          </cell>
        </row>
        <row r="444">
          <cell r="Q444"/>
          <cell r="U444"/>
          <cell r="V444"/>
        </row>
        <row r="445">
          <cell r="N445">
            <v>0</v>
          </cell>
        </row>
        <row r="446">
          <cell r="R446"/>
          <cell r="T446"/>
        </row>
        <row r="447">
          <cell r="S447"/>
        </row>
        <row r="448">
          <cell r="N448">
            <v>0</v>
          </cell>
        </row>
        <row r="450">
          <cell r="N450">
            <v>0</v>
          </cell>
        </row>
        <row r="451">
          <cell r="N451">
            <v>0</v>
          </cell>
        </row>
        <row r="452">
          <cell r="Q452"/>
          <cell r="U452"/>
          <cell r="V452"/>
        </row>
        <row r="453">
          <cell r="N453">
            <v>0</v>
          </cell>
        </row>
        <row r="454">
          <cell r="R454"/>
          <cell r="T454"/>
        </row>
        <row r="455">
          <cell r="S455"/>
        </row>
        <row r="456">
          <cell r="N456">
            <v>0</v>
          </cell>
        </row>
        <row r="458">
          <cell r="N458">
            <v>3288</v>
          </cell>
        </row>
        <row r="459">
          <cell r="N459">
            <v>0</v>
          </cell>
        </row>
        <row r="460">
          <cell r="Q460"/>
          <cell r="U460"/>
          <cell r="V460"/>
        </row>
        <row r="461">
          <cell r="N461">
            <v>0</v>
          </cell>
        </row>
        <row r="462">
          <cell r="R462"/>
          <cell r="T462"/>
        </row>
        <row r="463">
          <cell r="S463"/>
        </row>
        <row r="464">
          <cell r="N464">
            <v>0</v>
          </cell>
        </row>
        <row r="466">
          <cell r="N466">
            <v>0</v>
          </cell>
        </row>
        <row r="467">
          <cell r="N467">
            <v>0</v>
          </cell>
        </row>
        <row r="468">
          <cell r="Q468"/>
          <cell r="U468"/>
          <cell r="V468"/>
        </row>
        <row r="469">
          <cell r="N469">
            <v>0</v>
          </cell>
        </row>
        <row r="470">
          <cell r="R470"/>
          <cell r="T470"/>
        </row>
        <row r="471">
          <cell r="S471"/>
        </row>
        <row r="472">
          <cell r="N472">
            <v>0</v>
          </cell>
        </row>
        <row r="482">
          <cell r="N482">
            <v>0</v>
          </cell>
        </row>
        <row r="483">
          <cell r="N483">
            <v>0</v>
          </cell>
        </row>
        <row r="484">
          <cell r="Q484"/>
          <cell r="U484"/>
          <cell r="V484"/>
        </row>
        <row r="485">
          <cell r="N485">
            <v>0</v>
          </cell>
        </row>
        <row r="486">
          <cell r="R486"/>
          <cell r="T486"/>
        </row>
        <row r="487">
          <cell r="S487"/>
        </row>
        <row r="488">
          <cell r="N488">
            <v>0</v>
          </cell>
        </row>
        <row r="490">
          <cell r="N490">
            <v>0</v>
          </cell>
        </row>
        <row r="491">
          <cell r="N491">
            <v>0</v>
          </cell>
        </row>
        <row r="492">
          <cell r="Q492"/>
          <cell r="U492"/>
          <cell r="V492"/>
        </row>
        <row r="493">
          <cell r="N493">
            <v>0</v>
          </cell>
        </row>
        <row r="494">
          <cell r="R494"/>
          <cell r="T494"/>
        </row>
        <row r="495">
          <cell r="S495"/>
        </row>
        <row r="496">
          <cell r="N496">
            <v>0</v>
          </cell>
        </row>
        <row r="498">
          <cell r="N498">
            <v>1641</v>
          </cell>
        </row>
        <row r="499">
          <cell r="N499">
            <v>0</v>
          </cell>
        </row>
        <row r="500">
          <cell r="Q500"/>
          <cell r="U500"/>
          <cell r="V500"/>
        </row>
        <row r="501">
          <cell r="N501">
            <v>0</v>
          </cell>
        </row>
        <row r="502">
          <cell r="R502"/>
          <cell r="T502"/>
        </row>
        <row r="503">
          <cell r="S503"/>
        </row>
        <row r="504">
          <cell r="N504">
            <v>0</v>
          </cell>
        </row>
        <row r="506">
          <cell r="N506">
            <v>0</v>
          </cell>
        </row>
        <row r="507">
          <cell r="N507">
            <v>0</v>
          </cell>
        </row>
        <row r="508">
          <cell r="Q508"/>
          <cell r="U508"/>
          <cell r="V508"/>
        </row>
        <row r="509">
          <cell r="N509">
            <v>0</v>
          </cell>
        </row>
        <row r="510">
          <cell r="R510"/>
          <cell r="T510"/>
        </row>
        <row r="511">
          <cell r="S511"/>
        </row>
        <row r="512">
          <cell r="N512">
            <v>0</v>
          </cell>
        </row>
        <row r="522">
          <cell r="N522">
            <v>0</v>
          </cell>
        </row>
        <row r="523">
          <cell r="N523">
            <v>0</v>
          </cell>
        </row>
        <row r="524">
          <cell r="Q524"/>
          <cell r="U524"/>
          <cell r="V524"/>
        </row>
        <row r="525">
          <cell r="N525">
            <v>0</v>
          </cell>
        </row>
        <row r="526">
          <cell r="R526"/>
          <cell r="T526"/>
        </row>
        <row r="527">
          <cell r="S527"/>
        </row>
        <row r="528">
          <cell r="N528">
            <v>0</v>
          </cell>
        </row>
        <row r="530">
          <cell r="N530">
            <v>0</v>
          </cell>
        </row>
        <row r="531">
          <cell r="N531">
            <v>0</v>
          </cell>
        </row>
        <row r="532">
          <cell r="Q532"/>
          <cell r="U532"/>
          <cell r="V532"/>
        </row>
        <row r="533">
          <cell r="N533">
            <v>0</v>
          </cell>
        </row>
        <row r="534">
          <cell r="R534"/>
          <cell r="T534"/>
        </row>
        <row r="535">
          <cell r="S535"/>
        </row>
        <row r="536">
          <cell r="N536">
            <v>0</v>
          </cell>
        </row>
        <row r="538">
          <cell r="N538">
            <v>23393</v>
          </cell>
        </row>
        <row r="539">
          <cell r="N539">
            <v>0</v>
          </cell>
        </row>
        <row r="540">
          <cell r="Q540"/>
          <cell r="U540"/>
          <cell r="V540"/>
        </row>
        <row r="541">
          <cell r="N541">
            <v>0</v>
          </cell>
        </row>
        <row r="542">
          <cell r="R542"/>
          <cell r="T542"/>
        </row>
        <row r="543">
          <cell r="S543"/>
        </row>
        <row r="544">
          <cell r="N544">
            <v>0</v>
          </cell>
        </row>
        <row r="546">
          <cell r="N546">
            <v>0</v>
          </cell>
        </row>
        <row r="547">
          <cell r="N547">
            <v>0</v>
          </cell>
        </row>
        <row r="548">
          <cell r="Q548"/>
          <cell r="U548"/>
          <cell r="V548"/>
        </row>
        <row r="549">
          <cell r="N549">
            <v>0</v>
          </cell>
        </row>
        <row r="550">
          <cell r="R550"/>
          <cell r="T550"/>
        </row>
        <row r="551">
          <cell r="S551"/>
        </row>
        <row r="552">
          <cell r="N552">
            <v>0</v>
          </cell>
        </row>
        <row r="562">
          <cell r="N562">
            <v>0</v>
          </cell>
        </row>
        <row r="563">
          <cell r="N563">
            <v>0</v>
          </cell>
        </row>
        <row r="564">
          <cell r="Q564"/>
          <cell r="U564"/>
          <cell r="V564"/>
        </row>
        <row r="565">
          <cell r="N565">
            <v>0</v>
          </cell>
        </row>
        <row r="566">
          <cell r="R566"/>
          <cell r="T566"/>
        </row>
        <row r="567">
          <cell r="S567"/>
        </row>
        <row r="568">
          <cell r="N568">
            <v>0</v>
          </cell>
        </row>
        <row r="570">
          <cell r="N570">
            <v>0</v>
          </cell>
        </row>
        <row r="571">
          <cell r="N571">
            <v>0</v>
          </cell>
        </row>
        <row r="572">
          <cell r="Q572"/>
          <cell r="U572"/>
          <cell r="V572"/>
        </row>
        <row r="573">
          <cell r="N573">
            <v>0</v>
          </cell>
        </row>
        <row r="574">
          <cell r="R574"/>
          <cell r="T574"/>
        </row>
        <row r="575">
          <cell r="S575"/>
        </row>
        <row r="576">
          <cell r="N576">
            <v>0</v>
          </cell>
        </row>
        <row r="578">
          <cell r="N578">
            <v>6777</v>
          </cell>
        </row>
        <row r="579">
          <cell r="N579">
            <v>0</v>
          </cell>
        </row>
        <row r="580">
          <cell r="Q580"/>
          <cell r="U580"/>
          <cell r="V580"/>
        </row>
        <row r="581">
          <cell r="N581">
            <v>0</v>
          </cell>
        </row>
        <row r="582">
          <cell r="R582"/>
          <cell r="T582"/>
        </row>
        <row r="583">
          <cell r="S583"/>
        </row>
        <row r="584">
          <cell r="N584">
            <v>0</v>
          </cell>
        </row>
        <row r="586">
          <cell r="N586">
            <v>2803.9708333333333</v>
          </cell>
        </row>
        <row r="587">
          <cell r="N587">
            <v>0</v>
          </cell>
        </row>
        <row r="588">
          <cell r="Q588"/>
          <cell r="U588"/>
          <cell r="V588"/>
        </row>
        <row r="589">
          <cell r="N589">
            <v>0</v>
          </cell>
        </row>
        <row r="590">
          <cell r="R590"/>
          <cell r="T590"/>
        </row>
        <row r="591">
          <cell r="S591"/>
        </row>
        <row r="592">
          <cell r="N592">
            <v>0</v>
          </cell>
        </row>
        <row r="602">
          <cell r="N602">
            <v>0</v>
          </cell>
        </row>
        <row r="603">
          <cell r="N603">
            <v>0</v>
          </cell>
        </row>
        <row r="604">
          <cell r="Q604"/>
          <cell r="U604"/>
          <cell r="V604"/>
        </row>
        <row r="605">
          <cell r="N605">
            <v>0</v>
          </cell>
        </row>
        <row r="606">
          <cell r="R606"/>
          <cell r="T606"/>
        </row>
        <row r="607">
          <cell r="S607"/>
        </row>
        <row r="608">
          <cell r="N608">
            <v>0</v>
          </cell>
        </row>
        <row r="610">
          <cell r="N610">
            <v>0</v>
          </cell>
        </row>
        <row r="611">
          <cell r="N611">
            <v>0</v>
          </cell>
        </row>
        <row r="612">
          <cell r="Q612"/>
          <cell r="U612"/>
          <cell r="V612"/>
        </row>
        <row r="613">
          <cell r="N613">
            <v>0</v>
          </cell>
        </row>
        <row r="614">
          <cell r="R614"/>
          <cell r="T614"/>
        </row>
        <row r="615">
          <cell r="S615"/>
        </row>
        <row r="616">
          <cell r="N616">
            <v>0</v>
          </cell>
        </row>
        <row r="618">
          <cell r="N618">
            <v>4280</v>
          </cell>
        </row>
        <row r="619">
          <cell r="N619">
            <v>0</v>
          </cell>
        </row>
        <row r="620">
          <cell r="Q620"/>
          <cell r="U620"/>
          <cell r="V620"/>
        </row>
        <row r="621">
          <cell r="N621">
            <v>0</v>
          </cell>
        </row>
        <row r="622">
          <cell r="R622"/>
          <cell r="T622"/>
        </row>
        <row r="623">
          <cell r="S623"/>
        </row>
        <row r="624">
          <cell r="N624">
            <v>0</v>
          </cell>
        </row>
        <row r="626">
          <cell r="N626">
            <v>0</v>
          </cell>
        </row>
        <row r="627">
          <cell r="N627">
            <v>0</v>
          </cell>
        </row>
        <row r="628">
          <cell r="Q628"/>
          <cell r="U628"/>
          <cell r="V628"/>
        </row>
        <row r="629">
          <cell r="N629">
            <v>0</v>
          </cell>
        </row>
        <row r="630">
          <cell r="R630"/>
          <cell r="T630"/>
        </row>
        <row r="631">
          <cell r="S631"/>
        </row>
        <row r="632">
          <cell r="N632">
            <v>0</v>
          </cell>
        </row>
        <row r="642">
          <cell r="N642">
            <v>0</v>
          </cell>
        </row>
        <row r="643">
          <cell r="N643">
            <v>0</v>
          </cell>
        </row>
        <row r="644">
          <cell r="Q644"/>
          <cell r="U644"/>
          <cell r="V644"/>
        </row>
        <row r="645">
          <cell r="N645">
            <v>0</v>
          </cell>
        </row>
        <row r="646">
          <cell r="R646"/>
          <cell r="T646"/>
        </row>
        <row r="647">
          <cell r="S647"/>
        </row>
        <row r="648">
          <cell r="N648">
            <v>0</v>
          </cell>
        </row>
        <row r="650">
          <cell r="N650">
            <v>0</v>
          </cell>
        </row>
        <row r="651">
          <cell r="N651">
            <v>0</v>
          </cell>
        </row>
        <row r="652">
          <cell r="Q652"/>
          <cell r="U652"/>
          <cell r="V652"/>
        </row>
        <row r="653">
          <cell r="N653">
            <v>0</v>
          </cell>
        </row>
        <row r="654">
          <cell r="R654"/>
          <cell r="T654"/>
        </row>
        <row r="655">
          <cell r="S655"/>
        </row>
        <row r="656">
          <cell r="N656">
            <v>0</v>
          </cell>
        </row>
        <row r="658">
          <cell r="N658">
            <v>1000</v>
          </cell>
        </row>
        <row r="659">
          <cell r="N659">
            <v>0</v>
          </cell>
        </row>
        <row r="660">
          <cell r="Q660"/>
          <cell r="U660"/>
          <cell r="V660"/>
        </row>
        <row r="661">
          <cell r="N661">
            <v>0</v>
          </cell>
        </row>
        <row r="662">
          <cell r="R662"/>
          <cell r="T662"/>
        </row>
        <row r="663">
          <cell r="S663"/>
        </row>
        <row r="664">
          <cell r="N664">
            <v>0</v>
          </cell>
        </row>
        <row r="666">
          <cell r="N666">
            <v>60379</v>
          </cell>
        </row>
        <row r="667">
          <cell r="N667">
            <v>0</v>
          </cell>
        </row>
        <row r="668">
          <cell r="Q668"/>
          <cell r="U668"/>
          <cell r="V668"/>
        </row>
        <row r="669">
          <cell r="N669">
            <v>0</v>
          </cell>
        </row>
        <row r="670">
          <cell r="R670"/>
          <cell r="T670"/>
        </row>
        <row r="671">
          <cell r="S671"/>
        </row>
        <row r="672">
          <cell r="N672">
            <v>0</v>
          </cell>
        </row>
        <row r="682">
          <cell r="N682">
            <v>0</v>
          </cell>
        </row>
        <row r="683">
          <cell r="N683">
            <v>0</v>
          </cell>
        </row>
        <row r="684">
          <cell r="Q684"/>
          <cell r="U684"/>
          <cell r="V684"/>
        </row>
        <row r="685">
          <cell r="N685">
            <v>0</v>
          </cell>
        </row>
        <row r="686">
          <cell r="R686"/>
          <cell r="T686"/>
        </row>
        <row r="687">
          <cell r="S687"/>
        </row>
        <row r="688">
          <cell r="N688">
            <v>0</v>
          </cell>
        </row>
        <row r="690">
          <cell r="N690">
            <v>0</v>
          </cell>
        </row>
        <row r="691">
          <cell r="N691">
            <v>0</v>
          </cell>
        </row>
        <row r="692">
          <cell r="Q692"/>
          <cell r="U692"/>
          <cell r="V692"/>
        </row>
        <row r="693">
          <cell r="N693">
            <v>0</v>
          </cell>
        </row>
        <row r="694">
          <cell r="R694"/>
          <cell r="T694"/>
        </row>
        <row r="695">
          <cell r="S695"/>
        </row>
        <row r="696">
          <cell r="N696">
            <v>0</v>
          </cell>
        </row>
        <row r="698">
          <cell r="N698">
            <v>1290</v>
          </cell>
        </row>
        <row r="699">
          <cell r="N699">
            <v>0</v>
          </cell>
        </row>
        <row r="700">
          <cell r="Q700"/>
          <cell r="U700"/>
          <cell r="V700"/>
        </row>
        <row r="701">
          <cell r="N701">
            <v>0</v>
          </cell>
        </row>
        <row r="702">
          <cell r="R702"/>
          <cell r="T702"/>
        </row>
        <row r="703">
          <cell r="S703"/>
        </row>
        <row r="704">
          <cell r="N704">
            <v>0</v>
          </cell>
        </row>
        <row r="706">
          <cell r="N706">
            <v>14653</v>
          </cell>
        </row>
        <row r="707">
          <cell r="N707">
            <v>0</v>
          </cell>
        </row>
        <row r="708">
          <cell r="Q708"/>
          <cell r="U708"/>
          <cell r="V708"/>
        </row>
        <row r="709">
          <cell r="N709">
            <v>0</v>
          </cell>
        </row>
        <row r="710">
          <cell r="R710"/>
          <cell r="T710"/>
        </row>
        <row r="711">
          <cell r="S711"/>
        </row>
        <row r="712">
          <cell r="N712">
            <v>0</v>
          </cell>
        </row>
        <row r="722">
          <cell r="N722">
            <v>0</v>
          </cell>
        </row>
        <row r="723">
          <cell r="N723">
            <v>0</v>
          </cell>
        </row>
        <row r="724">
          <cell r="Q724"/>
          <cell r="U724"/>
          <cell r="V724"/>
        </row>
        <row r="725">
          <cell r="N725">
            <v>0</v>
          </cell>
        </row>
        <row r="726">
          <cell r="R726"/>
          <cell r="T726"/>
        </row>
        <row r="727">
          <cell r="S727"/>
        </row>
        <row r="728">
          <cell r="N728">
            <v>0</v>
          </cell>
        </row>
        <row r="730">
          <cell r="N730">
            <v>0</v>
          </cell>
        </row>
        <row r="731">
          <cell r="N731">
            <v>0</v>
          </cell>
        </row>
        <row r="732">
          <cell r="Q732"/>
          <cell r="U732"/>
          <cell r="V732"/>
        </row>
        <row r="733">
          <cell r="N733">
            <v>0</v>
          </cell>
        </row>
        <row r="734">
          <cell r="R734"/>
          <cell r="T734"/>
        </row>
        <row r="735">
          <cell r="S735"/>
        </row>
        <row r="736">
          <cell r="N736">
            <v>0</v>
          </cell>
        </row>
        <row r="738">
          <cell r="N738">
            <v>5478</v>
          </cell>
        </row>
        <row r="739">
          <cell r="N739">
            <v>0</v>
          </cell>
        </row>
        <row r="740">
          <cell r="Q740"/>
          <cell r="U740"/>
          <cell r="V740"/>
        </row>
        <row r="741">
          <cell r="N741">
            <v>0</v>
          </cell>
        </row>
        <row r="742">
          <cell r="R742"/>
          <cell r="T742"/>
        </row>
        <row r="743">
          <cell r="S743"/>
        </row>
        <row r="744">
          <cell r="N744">
            <v>0</v>
          </cell>
        </row>
        <row r="746">
          <cell r="N746">
            <v>11215.883333333333</v>
          </cell>
        </row>
        <row r="747">
          <cell r="N747">
            <v>0</v>
          </cell>
        </row>
        <row r="748">
          <cell r="Q748"/>
          <cell r="U748"/>
          <cell r="V748"/>
        </row>
        <row r="749">
          <cell r="N749">
            <v>0</v>
          </cell>
        </row>
        <row r="750">
          <cell r="R750"/>
          <cell r="T750"/>
        </row>
        <row r="751">
          <cell r="S751"/>
        </row>
        <row r="752">
          <cell r="N752">
            <v>0</v>
          </cell>
        </row>
        <row r="762">
          <cell r="N762">
            <v>0</v>
          </cell>
        </row>
        <row r="763">
          <cell r="N763">
            <v>0</v>
          </cell>
        </row>
        <row r="764">
          <cell r="Q764"/>
          <cell r="U764"/>
          <cell r="V764"/>
        </row>
        <row r="765">
          <cell r="N765">
            <v>0</v>
          </cell>
        </row>
        <row r="766">
          <cell r="R766"/>
          <cell r="T766"/>
        </row>
        <row r="767">
          <cell r="S767"/>
        </row>
        <row r="768">
          <cell r="N768">
            <v>0</v>
          </cell>
        </row>
        <row r="770">
          <cell r="N770">
            <v>0</v>
          </cell>
        </row>
        <row r="771">
          <cell r="N771">
            <v>0</v>
          </cell>
        </row>
        <row r="772">
          <cell r="Q772"/>
          <cell r="U772"/>
          <cell r="V772"/>
        </row>
        <row r="773">
          <cell r="N773">
            <v>0</v>
          </cell>
        </row>
        <row r="774">
          <cell r="R774"/>
          <cell r="T774"/>
        </row>
        <row r="775">
          <cell r="S775"/>
        </row>
        <row r="776">
          <cell r="N776">
            <v>0</v>
          </cell>
        </row>
        <row r="778">
          <cell r="N778">
            <v>94529</v>
          </cell>
        </row>
        <row r="779">
          <cell r="N779">
            <v>0</v>
          </cell>
        </row>
        <row r="780">
          <cell r="Q780"/>
          <cell r="U780"/>
          <cell r="V780"/>
        </row>
        <row r="781">
          <cell r="N781">
            <v>0</v>
          </cell>
        </row>
        <row r="782">
          <cell r="R782"/>
          <cell r="T782"/>
        </row>
        <row r="783">
          <cell r="S783"/>
        </row>
        <row r="784">
          <cell r="N784">
            <v>0</v>
          </cell>
        </row>
        <row r="786">
          <cell r="N786">
            <v>22431.766666666666</v>
          </cell>
        </row>
        <row r="787">
          <cell r="N787">
            <v>0</v>
          </cell>
        </row>
        <row r="788">
          <cell r="Q788"/>
          <cell r="U788"/>
          <cell r="V788"/>
        </row>
        <row r="789">
          <cell r="N789">
            <v>0</v>
          </cell>
        </row>
        <row r="790">
          <cell r="R790"/>
          <cell r="T790"/>
        </row>
        <row r="791">
          <cell r="S791"/>
        </row>
        <row r="792">
          <cell r="N792">
            <v>0</v>
          </cell>
        </row>
        <row r="802">
          <cell r="N802">
            <v>0</v>
          </cell>
        </row>
        <row r="803">
          <cell r="N803">
            <v>0</v>
          </cell>
        </row>
        <row r="804">
          <cell r="Q804"/>
          <cell r="U804"/>
          <cell r="V804"/>
        </row>
        <row r="805">
          <cell r="N805">
            <v>0</v>
          </cell>
        </row>
        <row r="806">
          <cell r="R806"/>
          <cell r="T806"/>
        </row>
        <row r="807">
          <cell r="S807"/>
        </row>
        <row r="808">
          <cell r="N808">
            <v>0</v>
          </cell>
        </row>
        <row r="810">
          <cell r="N810">
            <v>0</v>
          </cell>
        </row>
        <row r="811">
          <cell r="N811">
            <v>0</v>
          </cell>
        </row>
        <row r="812">
          <cell r="Q812"/>
          <cell r="U812"/>
          <cell r="V812"/>
        </row>
        <row r="813">
          <cell r="N813">
            <v>0</v>
          </cell>
        </row>
        <row r="814">
          <cell r="R814"/>
          <cell r="T814"/>
        </row>
        <row r="815">
          <cell r="S815"/>
        </row>
        <row r="816">
          <cell r="N816">
            <v>0</v>
          </cell>
        </row>
        <row r="818">
          <cell r="N818">
            <v>2638</v>
          </cell>
        </row>
        <row r="819">
          <cell r="N819">
            <v>0</v>
          </cell>
        </row>
        <row r="820">
          <cell r="Q820"/>
          <cell r="U820"/>
          <cell r="V820"/>
        </row>
        <row r="821">
          <cell r="N821">
            <v>0</v>
          </cell>
        </row>
        <row r="822">
          <cell r="R822"/>
          <cell r="T822"/>
        </row>
        <row r="823">
          <cell r="S823"/>
        </row>
        <row r="824">
          <cell r="N824">
            <v>0</v>
          </cell>
        </row>
        <row r="826">
          <cell r="N826">
            <v>100942.95</v>
          </cell>
        </row>
        <row r="827">
          <cell r="N827">
            <v>0</v>
          </cell>
        </row>
        <row r="828">
          <cell r="Q828"/>
          <cell r="U828"/>
          <cell r="V828"/>
        </row>
        <row r="829">
          <cell r="N829">
            <v>0</v>
          </cell>
        </row>
        <row r="830">
          <cell r="R830"/>
          <cell r="T830"/>
        </row>
        <row r="831">
          <cell r="S831"/>
        </row>
        <row r="832">
          <cell r="N832">
            <v>0</v>
          </cell>
        </row>
        <row r="842">
          <cell r="N842">
            <v>0</v>
          </cell>
        </row>
        <row r="843">
          <cell r="N843">
            <v>0</v>
          </cell>
        </row>
        <row r="844">
          <cell r="Q844"/>
          <cell r="U844"/>
          <cell r="V844"/>
        </row>
        <row r="845">
          <cell r="N845">
            <v>0</v>
          </cell>
        </row>
        <row r="846">
          <cell r="R846"/>
          <cell r="T846"/>
        </row>
        <row r="847">
          <cell r="S847"/>
        </row>
        <row r="848">
          <cell r="N848">
            <v>0</v>
          </cell>
        </row>
        <row r="850">
          <cell r="N850">
            <v>0</v>
          </cell>
        </row>
        <row r="851">
          <cell r="N851">
            <v>0</v>
          </cell>
        </row>
        <row r="852">
          <cell r="Q852"/>
          <cell r="U852"/>
          <cell r="V852"/>
        </row>
        <row r="853">
          <cell r="N853">
            <v>0</v>
          </cell>
        </row>
        <row r="854">
          <cell r="R854"/>
          <cell r="T854"/>
        </row>
        <row r="855">
          <cell r="S855"/>
        </row>
        <row r="856">
          <cell r="N856">
            <v>0</v>
          </cell>
        </row>
        <row r="858">
          <cell r="N858">
            <v>67500</v>
          </cell>
        </row>
        <row r="859">
          <cell r="N859">
            <v>0</v>
          </cell>
        </row>
        <row r="860">
          <cell r="Q860"/>
          <cell r="U860"/>
          <cell r="V860"/>
        </row>
        <row r="861">
          <cell r="N861">
            <v>0</v>
          </cell>
        </row>
        <row r="862">
          <cell r="R862"/>
          <cell r="T862"/>
        </row>
        <row r="863">
          <cell r="S863"/>
        </row>
        <row r="864">
          <cell r="N864">
            <v>0</v>
          </cell>
        </row>
        <row r="866">
          <cell r="N866">
            <v>0</v>
          </cell>
        </row>
        <row r="867">
          <cell r="N867">
            <v>0</v>
          </cell>
        </row>
        <row r="868">
          <cell r="Q868"/>
          <cell r="U868"/>
          <cell r="V868"/>
        </row>
        <row r="869">
          <cell r="N869">
            <v>0</v>
          </cell>
        </row>
        <row r="870">
          <cell r="R870"/>
          <cell r="T870"/>
        </row>
        <row r="871">
          <cell r="S871"/>
        </row>
        <row r="872">
          <cell r="N872">
            <v>0</v>
          </cell>
        </row>
        <row r="882">
          <cell r="N882">
            <v>0</v>
          </cell>
        </row>
        <row r="883">
          <cell r="N883">
            <v>0</v>
          </cell>
        </row>
        <row r="884">
          <cell r="Q884"/>
          <cell r="U884"/>
          <cell r="V884"/>
        </row>
        <row r="885">
          <cell r="N885">
            <v>0</v>
          </cell>
        </row>
        <row r="886">
          <cell r="R886"/>
          <cell r="T886"/>
        </row>
        <row r="887">
          <cell r="S887"/>
        </row>
        <row r="888">
          <cell r="N888">
            <v>0</v>
          </cell>
        </row>
        <row r="890">
          <cell r="N890">
            <v>0</v>
          </cell>
        </row>
        <row r="891">
          <cell r="N891">
            <v>0</v>
          </cell>
        </row>
        <row r="892">
          <cell r="Q892"/>
          <cell r="U892"/>
          <cell r="V892"/>
        </row>
        <row r="893">
          <cell r="N893">
            <v>0</v>
          </cell>
        </row>
        <row r="894">
          <cell r="R894"/>
          <cell r="T894"/>
        </row>
        <row r="895">
          <cell r="S895"/>
        </row>
        <row r="896">
          <cell r="N896">
            <v>0</v>
          </cell>
        </row>
        <row r="898">
          <cell r="N898">
            <v>39058</v>
          </cell>
        </row>
        <row r="899">
          <cell r="N899">
            <v>0</v>
          </cell>
        </row>
        <row r="900">
          <cell r="Q900"/>
          <cell r="U900"/>
          <cell r="V900"/>
        </row>
        <row r="901">
          <cell r="N901">
            <v>0</v>
          </cell>
        </row>
        <row r="902">
          <cell r="R902"/>
          <cell r="T902"/>
        </row>
        <row r="903">
          <cell r="S903"/>
        </row>
        <row r="904">
          <cell r="N904">
            <v>0</v>
          </cell>
        </row>
        <row r="906">
          <cell r="N906">
            <v>241153</v>
          </cell>
        </row>
        <row r="907">
          <cell r="N907">
            <v>0</v>
          </cell>
        </row>
        <row r="908">
          <cell r="Q908"/>
          <cell r="U908"/>
          <cell r="V908"/>
        </row>
        <row r="909">
          <cell r="N909">
            <v>0</v>
          </cell>
        </row>
        <row r="910">
          <cell r="R910"/>
          <cell r="T910"/>
        </row>
        <row r="911">
          <cell r="S911"/>
        </row>
        <row r="912">
          <cell r="N912">
            <v>0</v>
          </cell>
        </row>
        <row r="922">
          <cell r="N922">
            <v>4900</v>
          </cell>
        </row>
        <row r="923">
          <cell r="N923">
            <v>0</v>
          </cell>
        </row>
        <row r="924">
          <cell r="Q924"/>
          <cell r="U924"/>
          <cell r="V924"/>
        </row>
        <row r="925">
          <cell r="N925">
            <v>0</v>
          </cell>
        </row>
        <row r="926">
          <cell r="R926"/>
          <cell r="T926"/>
        </row>
        <row r="927">
          <cell r="S927">
            <v>5880</v>
          </cell>
        </row>
        <row r="928">
          <cell r="N928">
            <v>0</v>
          </cell>
        </row>
        <row r="930">
          <cell r="N930">
            <v>0</v>
          </cell>
        </row>
        <row r="931">
          <cell r="N931">
            <v>0</v>
          </cell>
        </row>
        <row r="932">
          <cell r="Q932"/>
          <cell r="U932"/>
          <cell r="V932"/>
        </row>
        <row r="933">
          <cell r="N933">
            <v>0</v>
          </cell>
        </row>
        <row r="934">
          <cell r="R934"/>
          <cell r="T934"/>
        </row>
        <row r="935">
          <cell r="S935"/>
        </row>
        <row r="936">
          <cell r="N936">
            <v>0</v>
          </cell>
        </row>
        <row r="938">
          <cell r="N938">
            <v>179943</v>
          </cell>
        </row>
        <row r="939">
          <cell r="N939">
            <v>0</v>
          </cell>
        </row>
        <row r="940">
          <cell r="Q940"/>
          <cell r="U940"/>
          <cell r="V940"/>
        </row>
        <row r="941">
          <cell r="N941">
            <v>0</v>
          </cell>
        </row>
        <row r="942">
          <cell r="R942"/>
          <cell r="T942"/>
        </row>
        <row r="943">
          <cell r="S943"/>
        </row>
        <row r="944">
          <cell r="N944">
            <v>0</v>
          </cell>
        </row>
        <row r="946">
          <cell r="N946">
            <v>50471.474999999999</v>
          </cell>
        </row>
        <row r="947">
          <cell r="N947">
            <v>0</v>
          </cell>
        </row>
        <row r="948">
          <cell r="Q948"/>
          <cell r="U948"/>
          <cell r="V948"/>
        </row>
        <row r="949">
          <cell r="N949">
            <v>0</v>
          </cell>
        </row>
        <row r="950">
          <cell r="R950"/>
          <cell r="T950"/>
        </row>
        <row r="951">
          <cell r="S951"/>
        </row>
        <row r="952">
          <cell r="N952">
            <v>0</v>
          </cell>
        </row>
        <row r="962">
          <cell r="N962">
            <v>7162</v>
          </cell>
        </row>
        <row r="963">
          <cell r="N963">
            <v>0</v>
          </cell>
        </row>
        <row r="964">
          <cell r="Q964"/>
          <cell r="U964"/>
          <cell r="V964"/>
        </row>
        <row r="965">
          <cell r="N965">
            <v>0</v>
          </cell>
        </row>
        <row r="966">
          <cell r="R966"/>
          <cell r="T966"/>
        </row>
        <row r="967">
          <cell r="S967"/>
        </row>
        <row r="968">
          <cell r="N968">
            <v>0</v>
          </cell>
        </row>
        <row r="970">
          <cell r="N970">
            <v>0</v>
          </cell>
        </row>
        <row r="971">
          <cell r="N971">
            <v>0</v>
          </cell>
        </row>
        <row r="972">
          <cell r="Q972"/>
          <cell r="U972"/>
          <cell r="V972"/>
        </row>
        <row r="973">
          <cell r="N973">
            <v>0</v>
          </cell>
        </row>
        <row r="974">
          <cell r="R974"/>
          <cell r="T974"/>
        </row>
        <row r="975">
          <cell r="S975"/>
        </row>
        <row r="976">
          <cell r="N976">
            <v>0</v>
          </cell>
        </row>
        <row r="978">
          <cell r="N978">
            <v>64764.233333333337</v>
          </cell>
        </row>
        <row r="979">
          <cell r="N979">
            <v>0</v>
          </cell>
        </row>
        <row r="980">
          <cell r="Q980"/>
          <cell r="U980"/>
          <cell r="V980"/>
        </row>
        <row r="981">
          <cell r="N981">
            <v>0</v>
          </cell>
        </row>
        <row r="982">
          <cell r="R982"/>
          <cell r="T982"/>
        </row>
        <row r="983">
          <cell r="S983"/>
        </row>
        <row r="984">
          <cell r="N984">
            <v>0</v>
          </cell>
        </row>
        <row r="986">
          <cell r="N986">
            <v>22431.766666666666</v>
          </cell>
        </row>
        <row r="987">
          <cell r="N987">
            <v>0</v>
          </cell>
        </row>
        <row r="988">
          <cell r="Q988"/>
          <cell r="U988"/>
          <cell r="V988"/>
        </row>
        <row r="989">
          <cell r="N989">
            <v>0</v>
          </cell>
        </row>
        <row r="990">
          <cell r="R990"/>
          <cell r="T990"/>
        </row>
        <row r="991">
          <cell r="S991"/>
        </row>
        <row r="992">
          <cell r="N992">
            <v>0</v>
          </cell>
        </row>
        <row r="1002">
          <cell r="N1002">
            <v>0</v>
          </cell>
        </row>
        <row r="1003">
          <cell r="N1003">
            <v>0</v>
          </cell>
        </row>
        <row r="1004">
          <cell r="Q1004"/>
          <cell r="U1004"/>
          <cell r="V1004"/>
        </row>
        <row r="1005">
          <cell r="N1005">
            <v>0</v>
          </cell>
        </row>
        <row r="1006">
          <cell r="R1006"/>
          <cell r="T1006"/>
        </row>
        <row r="1007">
          <cell r="S1007"/>
        </row>
        <row r="1008">
          <cell r="N1008">
            <v>0</v>
          </cell>
        </row>
        <row r="1010">
          <cell r="N1010">
            <v>0</v>
          </cell>
        </row>
        <row r="1011">
          <cell r="N1011">
            <v>0</v>
          </cell>
        </row>
        <row r="1012">
          <cell r="Q1012"/>
          <cell r="U1012"/>
          <cell r="V1012"/>
        </row>
        <row r="1013">
          <cell r="N1013">
            <v>0</v>
          </cell>
        </row>
        <row r="1014">
          <cell r="R1014"/>
          <cell r="T1014"/>
        </row>
        <row r="1015">
          <cell r="S1015"/>
        </row>
        <row r="1016">
          <cell r="N1016">
            <v>0</v>
          </cell>
        </row>
        <row r="1018">
          <cell r="N1018">
            <v>60940</v>
          </cell>
        </row>
        <row r="1019">
          <cell r="N1019">
            <v>0</v>
          </cell>
        </row>
        <row r="1020">
          <cell r="Q1020"/>
          <cell r="U1020"/>
          <cell r="V1020"/>
        </row>
        <row r="1021">
          <cell r="N1021">
            <v>0</v>
          </cell>
        </row>
        <row r="1022">
          <cell r="R1022"/>
          <cell r="T1022"/>
        </row>
        <row r="1023">
          <cell r="S1023"/>
        </row>
        <row r="1024">
          <cell r="N1024">
            <v>0</v>
          </cell>
        </row>
        <row r="1026">
          <cell r="N1026">
            <v>0</v>
          </cell>
        </row>
        <row r="1027">
          <cell r="N1027">
            <v>0</v>
          </cell>
        </row>
        <row r="1028">
          <cell r="Q1028"/>
          <cell r="U1028"/>
          <cell r="V1028"/>
        </row>
        <row r="1029">
          <cell r="N1029">
            <v>0</v>
          </cell>
        </row>
        <row r="1030">
          <cell r="R1030"/>
          <cell r="T1030"/>
        </row>
        <row r="1031">
          <cell r="S1031"/>
        </row>
        <row r="1032">
          <cell r="N1032">
            <v>0</v>
          </cell>
        </row>
        <row r="1042">
          <cell r="N1042">
            <v>0</v>
          </cell>
        </row>
        <row r="1043">
          <cell r="N1043">
            <v>0</v>
          </cell>
        </row>
        <row r="1044">
          <cell r="Q1044"/>
          <cell r="U1044"/>
          <cell r="V1044"/>
        </row>
        <row r="1045">
          <cell r="N1045">
            <v>0</v>
          </cell>
        </row>
        <row r="1046">
          <cell r="R1046"/>
          <cell r="T1046"/>
        </row>
        <row r="1047">
          <cell r="S1047"/>
        </row>
        <row r="1048">
          <cell r="N1048">
            <v>0</v>
          </cell>
        </row>
        <row r="1050">
          <cell r="N1050">
            <v>0</v>
          </cell>
        </row>
        <row r="1051">
          <cell r="N1051">
            <v>0</v>
          </cell>
        </row>
        <row r="1052">
          <cell r="Q1052"/>
          <cell r="U1052"/>
          <cell r="V1052"/>
        </row>
        <row r="1053">
          <cell r="N1053">
            <v>0</v>
          </cell>
        </row>
        <row r="1054">
          <cell r="R1054"/>
          <cell r="T1054"/>
        </row>
        <row r="1055">
          <cell r="S1055"/>
        </row>
        <row r="1056">
          <cell r="N1056">
            <v>0</v>
          </cell>
        </row>
        <row r="1058">
          <cell r="N1058">
            <v>2247</v>
          </cell>
        </row>
        <row r="1059">
          <cell r="N1059">
            <v>0</v>
          </cell>
        </row>
        <row r="1060">
          <cell r="Q1060"/>
          <cell r="U1060"/>
          <cell r="V1060"/>
        </row>
        <row r="1061">
          <cell r="N1061">
            <v>0</v>
          </cell>
        </row>
        <row r="1062">
          <cell r="R1062"/>
          <cell r="T1062"/>
        </row>
        <row r="1063">
          <cell r="S1063"/>
        </row>
        <row r="1064">
          <cell r="N1064">
            <v>0</v>
          </cell>
        </row>
        <row r="1066">
          <cell r="N1066">
            <v>0</v>
          </cell>
        </row>
        <row r="1067">
          <cell r="N1067">
            <v>0</v>
          </cell>
        </row>
        <row r="1068">
          <cell r="Q1068"/>
          <cell r="U1068"/>
          <cell r="V1068"/>
        </row>
        <row r="1069">
          <cell r="N1069">
            <v>0</v>
          </cell>
        </row>
        <row r="1070">
          <cell r="R1070"/>
          <cell r="T1070"/>
        </row>
        <row r="1071">
          <cell r="S1071"/>
        </row>
        <row r="1072">
          <cell r="N1072">
            <v>0</v>
          </cell>
        </row>
        <row r="1082">
          <cell r="N1082">
            <v>0</v>
          </cell>
        </row>
        <row r="1083">
          <cell r="N1083">
            <v>0</v>
          </cell>
        </row>
        <row r="1084">
          <cell r="Q1084"/>
          <cell r="U1084"/>
          <cell r="V1084"/>
        </row>
        <row r="1085">
          <cell r="N1085">
            <v>0</v>
          </cell>
        </row>
        <row r="1086">
          <cell r="R1086"/>
          <cell r="T1086"/>
        </row>
        <row r="1087">
          <cell r="S1087"/>
        </row>
        <row r="1088">
          <cell r="N1088">
            <v>0</v>
          </cell>
        </row>
        <row r="1090">
          <cell r="N1090">
            <v>0</v>
          </cell>
        </row>
        <row r="1091">
          <cell r="N1091">
            <v>0</v>
          </cell>
        </row>
        <row r="1092">
          <cell r="Q1092"/>
          <cell r="U1092"/>
          <cell r="V1092"/>
        </row>
        <row r="1093">
          <cell r="N1093">
            <v>0</v>
          </cell>
        </row>
        <row r="1094">
          <cell r="R1094"/>
          <cell r="T1094"/>
        </row>
        <row r="1095">
          <cell r="S1095"/>
        </row>
        <row r="1096">
          <cell r="N1096">
            <v>0</v>
          </cell>
        </row>
        <row r="1098">
          <cell r="N1098">
            <v>3029</v>
          </cell>
        </row>
        <row r="1099">
          <cell r="N1099">
            <v>0</v>
          </cell>
        </row>
        <row r="1100">
          <cell r="Q1100"/>
          <cell r="U1100"/>
          <cell r="V1100"/>
        </row>
        <row r="1101">
          <cell r="N1101">
            <v>0</v>
          </cell>
        </row>
        <row r="1102">
          <cell r="R1102"/>
          <cell r="T1102"/>
        </row>
        <row r="1103">
          <cell r="S1103"/>
        </row>
        <row r="1104">
          <cell r="N1104">
            <v>0</v>
          </cell>
        </row>
        <row r="1106">
          <cell r="N1106">
            <v>246494</v>
          </cell>
        </row>
        <row r="1107">
          <cell r="N1107">
            <v>0</v>
          </cell>
        </row>
        <row r="1108">
          <cell r="Q1108"/>
          <cell r="U1108"/>
          <cell r="V1108"/>
        </row>
        <row r="1109">
          <cell r="N1109">
            <v>0</v>
          </cell>
        </row>
        <row r="1110">
          <cell r="R1110"/>
          <cell r="T1110"/>
        </row>
        <row r="1111">
          <cell r="S1111"/>
        </row>
        <row r="1112">
          <cell r="N1112">
            <v>0</v>
          </cell>
        </row>
        <row r="1122">
          <cell r="N1122">
            <v>0</v>
          </cell>
        </row>
        <row r="1123">
          <cell r="N1123">
            <v>0</v>
          </cell>
        </row>
        <row r="1124">
          <cell r="Q1124"/>
          <cell r="U1124"/>
          <cell r="V1124"/>
        </row>
        <row r="1125">
          <cell r="N1125">
            <v>0</v>
          </cell>
        </row>
        <row r="1126">
          <cell r="R1126"/>
          <cell r="T1126"/>
        </row>
        <row r="1127">
          <cell r="S1127"/>
        </row>
        <row r="1128">
          <cell r="N1128">
            <v>0</v>
          </cell>
        </row>
        <row r="1130">
          <cell r="N1130">
            <v>0</v>
          </cell>
        </row>
        <row r="1131">
          <cell r="N1131">
            <v>0</v>
          </cell>
        </row>
        <row r="1132">
          <cell r="Q1132"/>
          <cell r="U1132"/>
          <cell r="V1132"/>
        </row>
        <row r="1133">
          <cell r="N1133">
            <v>0</v>
          </cell>
        </row>
        <row r="1134">
          <cell r="R1134"/>
          <cell r="T1134"/>
        </row>
        <row r="1135">
          <cell r="S1135"/>
        </row>
        <row r="1136">
          <cell r="N1136">
            <v>0</v>
          </cell>
        </row>
        <row r="1138">
          <cell r="N1138">
            <v>0</v>
          </cell>
        </row>
        <row r="1139">
          <cell r="N1139">
            <v>0</v>
          </cell>
        </row>
        <row r="1140">
          <cell r="Q1140"/>
          <cell r="U1140"/>
          <cell r="V1140"/>
        </row>
        <row r="1141">
          <cell r="N1141">
            <v>0</v>
          </cell>
        </row>
        <row r="1142">
          <cell r="R1142"/>
          <cell r="T1142"/>
        </row>
        <row r="1143">
          <cell r="S1143"/>
        </row>
        <row r="1144">
          <cell r="N1144">
            <v>0</v>
          </cell>
        </row>
        <row r="1146">
          <cell r="N1146">
            <v>83338</v>
          </cell>
        </row>
        <row r="1147">
          <cell r="N1147">
            <v>0</v>
          </cell>
        </row>
        <row r="1148">
          <cell r="Q1148"/>
          <cell r="U1148"/>
          <cell r="V1148"/>
        </row>
        <row r="1149">
          <cell r="N1149">
            <v>0</v>
          </cell>
        </row>
        <row r="1150">
          <cell r="R1150"/>
          <cell r="T1150"/>
        </row>
        <row r="1151">
          <cell r="S1151"/>
        </row>
        <row r="1152">
          <cell r="N1152">
            <v>0</v>
          </cell>
        </row>
        <row r="1162">
          <cell r="N1162">
            <v>0</v>
          </cell>
        </row>
        <row r="1163">
          <cell r="N1163">
            <v>0</v>
          </cell>
        </row>
        <row r="1164">
          <cell r="Q1164"/>
          <cell r="U1164"/>
          <cell r="V1164"/>
        </row>
        <row r="1165">
          <cell r="N1165">
            <v>0</v>
          </cell>
        </row>
        <row r="1166">
          <cell r="R1166"/>
          <cell r="T1166"/>
        </row>
        <row r="1167">
          <cell r="S1167"/>
        </row>
        <row r="1168">
          <cell r="N1168">
            <v>0</v>
          </cell>
        </row>
        <row r="1170">
          <cell r="N1170">
            <v>0</v>
          </cell>
        </row>
        <row r="1171">
          <cell r="N1171">
            <v>0</v>
          </cell>
        </row>
        <row r="1172">
          <cell r="Q1172"/>
          <cell r="U1172"/>
          <cell r="V1172"/>
        </row>
        <row r="1173">
          <cell r="N1173">
            <v>0</v>
          </cell>
        </row>
        <row r="1174">
          <cell r="R1174"/>
          <cell r="T1174"/>
        </row>
        <row r="1175">
          <cell r="S1175"/>
        </row>
        <row r="1176">
          <cell r="N1176">
            <v>0</v>
          </cell>
        </row>
        <row r="1178">
          <cell r="N1178">
            <v>3343</v>
          </cell>
        </row>
        <row r="1179">
          <cell r="N1179">
            <v>0</v>
          </cell>
        </row>
        <row r="1180">
          <cell r="Q1180"/>
          <cell r="U1180"/>
          <cell r="V1180"/>
        </row>
        <row r="1181">
          <cell r="N1181">
            <v>0</v>
          </cell>
        </row>
        <row r="1182">
          <cell r="R1182"/>
          <cell r="T1182"/>
        </row>
        <row r="1183">
          <cell r="S1183"/>
        </row>
        <row r="1184">
          <cell r="N1184">
            <v>0</v>
          </cell>
        </row>
        <row r="1186">
          <cell r="N1186">
            <v>0</v>
          </cell>
        </row>
        <row r="1187">
          <cell r="N1187">
            <v>0</v>
          </cell>
        </row>
        <row r="1188">
          <cell r="Q1188"/>
          <cell r="U1188"/>
          <cell r="V1188"/>
        </row>
        <row r="1189">
          <cell r="N1189">
            <v>0</v>
          </cell>
        </row>
        <row r="1190">
          <cell r="R1190"/>
          <cell r="T1190"/>
        </row>
        <row r="1191">
          <cell r="S1191"/>
        </row>
        <row r="1192">
          <cell r="N1192">
            <v>0</v>
          </cell>
        </row>
        <row r="1202">
          <cell r="N1202">
            <v>0</v>
          </cell>
        </row>
        <row r="1203">
          <cell r="N1203">
            <v>0</v>
          </cell>
        </row>
        <row r="1204">
          <cell r="Q1204"/>
          <cell r="U1204"/>
          <cell r="V1204"/>
        </row>
        <row r="1205">
          <cell r="N1205">
            <v>0</v>
          </cell>
        </row>
        <row r="1206">
          <cell r="R1206"/>
          <cell r="T1206"/>
        </row>
        <row r="1207">
          <cell r="S1207"/>
        </row>
        <row r="1208">
          <cell r="N1208">
            <v>0</v>
          </cell>
        </row>
        <row r="1210">
          <cell r="N1210">
            <v>0</v>
          </cell>
        </row>
        <row r="1211">
          <cell r="N1211">
            <v>0</v>
          </cell>
        </row>
        <row r="1212">
          <cell r="Q1212"/>
          <cell r="U1212"/>
          <cell r="V1212"/>
        </row>
        <row r="1213">
          <cell r="N1213">
            <v>0</v>
          </cell>
        </row>
        <row r="1214">
          <cell r="R1214"/>
          <cell r="T1214"/>
        </row>
        <row r="1215">
          <cell r="S1215"/>
        </row>
        <row r="1216">
          <cell r="N1216">
            <v>0</v>
          </cell>
        </row>
        <row r="1218">
          <cell r="N1218">
            <v>4700</v>
          </cell>
        </row>
        <row r="1219">
          <cell r="N1219">
            <v>0</v>
          </cell>
        </row>
        <row r="1220">
          <cell r="Q1220"/>
          <cell r="U1220"/>
          <cell r="V1220"/>
        </row>
        <row r="1221">
          <cell r="N1221">
            <v>0</v>
          </cell>
        </row>
        <row r="1222">
          <cell r="R1222"/>
          <cell r="T1222"/>
        </row>
        <row r="1223">
          <cell r="S1223"/>
        </row>
        <row r="1224">
          <cell r="N1224">
            <v>0</v>
          </cell>
        </row>
        <row r="1226">
          <cell r="N1226">
            <v>6351</v>
          </cell>
        </row>
        <row r="1227">
          <cell r="N1227">
            <v>0</v>
          </cell>
        </row>
        <row r="1228">
          <cell r="Q1228"/>
          <cell r="U1228"/>
          <cell r="V1228"/>
        </row>
        <row r="1229">
          <cell r="N1229">
            <v>0</v>
          </cell>
        </row>
        <row r="1230">
          <cell r="R1230"/>
          <cell r="T1230"/>
        </row>
        <row r="1231">
          <cell r="S1231"/>
        </row>
        <row r="1232">
          <cell r="N1232">
            <v>0</v>
          </cell>
        </row>
        <row r="1242">
          <cell r="N1242">
            <v>339609</v>
          </cell>
        </row>
        <row r="1243">
          <cell r="N1243">
            <v>0</v>
          </cell>
        </row>
        <row r="1244">
          <cell r="Q1244"/>
          <cell r="U1244"/>
          <cell r="V1244"/>
        </row>
        <row r="1245">
          <cell r="N1245">
            <v>0</v>
          </cell>
        </row>
        <row r="1246">
          <cell r="R1246"/>
          <cell r="T1246"/>
        </row>
        <row r="1247">
          <cell r="S1247"/>
        </row>
        <row r="1248">
          <cell r="N1248">
            <v>0</v>
          </cell>
        </row>
        <row r="1250">
          <cell r="N1250">
            <v>0</v>
          </cell>
        </row>
        <row r="1251">
          <cell r="N1251">
            <v>0</v>
          </cell>
        </row>
        <row r="1252">
          <cell r="Q1252"/>
          <cell r="U1252"/>
          <cell r="V1252"/>
        </row>
        <row r="1253">
          <cell r="N1253">
            <v>0</v>
          </cell>
        </row>
        <row r="1254">
          <cell r="R1254"/>
          <cell r="T1254"/>
        </row>
        <row r="1255">
          <cell r="S1255"/>
        </row>
        <row r="1256">
          <cell r="N1256">
            <v>0</v>
          </cell>
        </row>
        <row r="1258">
          <cell r="N1258">
            <v>3214</v>
          </cell>
        </row>
        <row r="1259">
          <cell r="N1259">
            <v>0</v>
          </cell>
        </row>
        <row r="1260">
          <cell r="Q1260"/>
          <cell r="U1260"/>
          <cell r="V1260"/>
        </row>
        <row r="1261">
          <cell r="N1261">
            <v>0</v>
          </cell>
        </row>
        <row r="1262">
          <cell r="R1262"/>
          <cell r="T1262"/>
        </row>
        <row r="1263">
          <cell r="S1263"/>
        </row>
        <row r="1264">
          <cell r="N1264">
            <v>0</v>
          </cell>
        </row>
        <row r="1266">
          <cell r="N1266">
            <v>3154</v>
          </cell>
        </row>
        <row r="1267">
          <cell r="N1267">
            <v>0</v>
          </cell>
        </row>
        <row r="1268">
          <cell r="Q1268"/>
          <cell r="U1268"/>
          <cell r="V1268"/>
        </row>
        <row r="1269">
          <cell r="N1269">
            <v>0</v>
          </cell>
        </row>
        <row r="1270">
          <cell r="R1270"/>
          <cell r="T1270"/>
        </row>
        <row r="1271">
          <cell r="S1271"/>
        </row>
        <row r="1272">
          <cell r="N1272">
            <v>0</v>
          </cell>
        </row>
        <row r="1282">
          <cell r="N1282">
            <v>87991</v>
          </cell>
        </row>
        <row r="1283">
          <cell r="N1283">
            <v>0</v>
          </cell>
        </row>
        <row r="1284">
          <cell r="Q1284"/>
          <cell r="U1284"/>
          <cell r="V1284"/>
        </row>
        <row r="1285">
          <cell r="N1285">
            <v>0</v>
          </cell>
        </row>
        <row r="1286">
          <cell r="R1286"/>
          <cell r="T1286"/>
        </row>
        <row r="1287">
          <cell r="S1287">
            <v>0</v>
          </cell>
        </row>
        <row r="1288">
          <cell r="N1288">
            <v>0</v>
          </cell>
        </row>
        <row r="1290">
          <cell r="N1290">
            <v>0</v>
          </cell>
        </row>
        <row r="1291">
          <cell r="N1291">
            <v>0</v>
          </cell>
        </row>
        <row r="1292">
          <cell r="Q1292"/>
          <cell r="U1292"/>
          <cell r="V1292"/>
        </row>
        <row r="1293">
          <cell r="N1293">
            <v>0</v>
          </cell>
        </row>
        <row r="1294">
          <cell r="R1294"/>
          <cell r="T1294"/>
        </row>
        <row r="1295">
          <cell r="S1295"/>
        </row>
        <row r="1296">
          <cell r="N1296">
            <v>0</v>
          </cell>
        </row>
        <row r="1298">
          <cell r="N1298">
            <v>500</v>
          </cell>
        </row>
        <row r="1299">
          <cell r="N1299">
            <v>0</v>
          </cell>
        </row>
        <row r="1300">
          <cell r="Q1300"/>
          <cell r="U1300"/>
          <cell r="V1300"/>
        </row>
        <row r="1301">
          <cell r="N1301">
            <v>0</v>
          </cell>
        </row>
        <row r="1302">
          <cell r="R1302"/>
          <cell r="T1302"/>
        </row>
        <row r="1303">
          <cell r="S1303"/>
        </row>
        <row r="1304">
          <cell r="N1304">
            <v>0</v>
          </cell>
        </row>
        <row r="1306">
          <cell r="N1306">
            <v>0</v>
          </cell>
        </row>
        <row r="1307">
          <cell r="N1307">
            <v>0</v>
          </cell>
        </row>
        <row r="1308">
          <cell r="Q1308"/>
          <cell r="U1308"/>
          <cell r="V1308"/>
        </row>
        <row r="1309">
          <cell r="N1309">
            <v>0</v>
          </cell>
        </row>
        <row r="1310">
          <cell r="R1310"/>
          <cell r="T1310"/>
        </row>
        <row r="1311">
          <cell r="S1311"/>
        </row>
        <row r="1312">
          <cell r="N1312">
            <v>0</v>
          </cell>
        </row>
        <row r="1322">
          <cell r="N1322">
            <v>3411</v>
          </cell>
        </row>
        <row r="1323">
          <cell r="N1323">
            <v>0</v>
          </cell>
        </row>
        <row r="1324">
          <cell r="Q1324"/>
          <cell r="U1324"/>
          <cell r="V1324"/>
        </row>
        <row r="1325">
          <cell r="N1325">
            <v>0</v>
          </cell>
        </row>
        <row r="1326">
          <cell r="R1326"/>
          <cell r="T1326"/>
        </row>
        <row r="1327">
          <cell r="S1327"/>
        </row>
        <row r="1328">
          <cell r="N1328">
            <v>0</v>
          </cell>
        </row>
        <row r="1330">
          <cell r="N1330">
            <v>0</v>
          </cell>
        </row>
        <row r="1331">
          <cell r="N1331">
            <v>0</v>
          </cell>
        </row>
        <row r="1332">
          <cell r="Q1332"/>
          <cell r="U1332"/>
          <cell r="V1332"/>
        </row>
        <row r="1333">
          <cell r="N1333">
            <v>0</v>
          </cell>
        </row>
        <row r="1334">
          <cell r="R1334"/>
          <cell r="T1334"/>
        </row>
        <row r="1335">
          <cell r="S1335"/>
        </row>
        <row r="1336">
          <cell r="N1336">
            <v>0</v>
          </cell>
        </row>
        <row r="1338">
          <cell r="N1338">
            <v>0</v>
          </cell>
        </row>
        <row r="1339">
          <cell r="N1339">
            <v>0</v>
          </cell>
        </row>
        <row r="1340">
          <cell r="Q1340"/>
          <cell r="U1340"/>
          <cell r="V1340"/>
        </row>
        <row r="1341">
          <cell r="N1341">
            <v>0</v>
          </cell>
        </row>
        <row r="1342">
          <cell r="R1342"/>
          <cell r="T1342"/>
        </row>
        <row r="1343">
          <cell r="S1343"/>
        </row>
        <row r="1344">
          <cell r="N1344">
            <v>0</v>
          </cell>
        </row>
        <row r="1346">
          <cell r="N1346">
            <v>14019.854166666666</v>
          </cell>
        </row>
        <row r="1347">
          <cell r="N1347">
            <v>0</v>
          </cell>
        </row>
        <row r="1348">
          <cell r="Q1348"/>
          <cell r="U1348"/>
          <cell r="V1348"/>
        </row>
        <row r="1349">
          <cell r="N1349">
            <v>0</v>
          </cell>
        </row>
        <row r="1350">
          <cell r="R1350"/>
          <cell r="T1350"/>
        </row>
        <row r="1351">
          <cell r="S1351"/>
        </row>
        <row r="1352">
          <cell r="N1352">
            <v>0</v>
          </cell>
        </row>
        <row r="1362">
          <cell r="N1362">
            <v>0</v>
          </cell>
        </row>
        <row r="1363">
          <cell r="N1363">
            <v>0</v>
          </cell>
        </row>
        <row r="1364">
          <cell r="Q1364"/>
          <cell r="U1364"/>
          <cell r="V1364"/>
        </row>
        <row r="1365">
          <cell r="N1365">
            <v>0</v>
          </cell>
        </row>
        <row r="1366">
          <cell r="R1366"/>
          <cell r="T1366"/>
        </row>
        <row r="1367">
          <cell r="S1367"/>
        </row>
        <row r="1368">
          <cell r="N1368">
            <v>0</v>
          </cell>
        </row>
        <row r="1370">
          <cell r="N1370">
            <v>0</v>
          </cell>
        </row>
        <row r="1371">
          <cell r="N1371">
            <v>0</v>
          </cell>
        </row>
        <row r="1372">
          <cell r="Q1372"/>
          <cell r="U1372"/>
          <cell r="V1372"/>
        </row>
        <row r="1373">
          <cell r="N1373">
            <v>0</v>
          </cell>
        </row>
        <row r="1374">
          <cell r="R1374"/>
          <cell r="T1374"/>
        </row>
        <row r="1375">
          <cell r="S1375"/>
        </row>
        <row r="1376">
          <cell r="N1376">
            <v>0</v>
          </cell>
        </row>
        <row r="1378">
          <cell r="N1378">
            <v>0</v>
          </cell>
        </row>
        <row r="1379">
          <cell r="N1379">
            <v>0</v>
          </cell>
        </row>
        <row r="1380">
          <cell r="Q1380"/>
          <cell r="U1380"/>
          <cell r="V1380"/>
        </row>
        <row r="1381">
          <cell r="N1381">
            <v>0</v>
          </cell>
        </row>
        <row r="1382">
          <cell r="R1382"/>
          <cell r="T1382"/>
        </row>
        <row r="1383">
          <cell r="S1383"/>
        </row>
        <row r="1384">
          <cell r="N1384">
            <v>0</v>
          </cell>
        </row>
        <row r="1386">
          <cell r="N1386">
            <v>23929</v>
          </cell>
        </row>
        <row r="1387">
          <cell r="N1387">
            <v>0</v>
          </cell>
        </row>
        <row r="1388">
          <cell r="Q1388"/>
          <cell r="U1388"/>
          <cell r="V1388"/>
        </row>
        <row r="1389">
          <cell r="N1389">
            <v>0</v>
          </cell>
        </row>
        <row r="1390">
          <cell r="R1390"/>
          <cell r="T1390"/>
        </row>
        <row r="1391">
          <cell r="S1391"/>
        </row>
        <row r="1392">
          <cell r="N1392">
            <v>0</v>
          </cell>
        </row>
        <row r="1402">
          <cell r="N1402">
            <v>54001</v>
          </cell>
        </row>
        <row r="1403">
          <cell r="N1403">
            <v>0</v>
          </cell>
        </row>
        <row r="1404">
          <cell r="Q1404"/>
          <cell r="U1404"/>
          <cell r="V1404"/>
        </row>
        <row r="1405">
          <cell r="N1405">
            <v>0</v>
          </cell>
        </row>
        <row r="1406">
          <cell r="R1406"/>
          <cell r="T1406"/>
        </row>
        <row r="1407">
          <cell r="S1407"/>
        </row>
        <row r="1408">
          <cell r="N1408">
            <v>0</v>
          </cell>
        </row>
        <row r="1410">
          <cell r="N1410">
            <v>0</v>
          </cell>
        </row>
        <row r="1411">
          <cell r="N1411">
            <v>0</v>
          </cell>
        </row>
        <row r="1412">
          <cell r="Q1412"/>
          <cell r="U1412"/>
          <cell r="V1412"/>
        </row>
        <row r="1413">
          <cell r="N1413">
            <v>0</v>
          </cell>
        </row>
        <row r="1414">
          <cell r="R1414"/>
          <cell r="T1414"/>
        </row>
        <row r="1415">
          <cell r="S1415"/>
        </row>
        <row r="1416">
          <cell r="N1416">
            <v>0</v>
          </cell>
        </row>
        <row r="1418">
          <cell r="N1418">
            <v>5161</v>
          </cell>
        </row>
        <row r="1419">
          <cell r="N1419">
            <v>0</v>
          </cell>
        </row>
        <row r="1420">
          <cell r="Q1420"/>
          <cell r="U1420"/>
          <cell r="V1420"/>
        </row>
        <row r="1421">
          <cell r="N1421">
            <v>0</v>
          </cell>
        </row>
        <row r="1422">
          <cell r="R1422"/>
          <cell r="T1422"/>
        </row>
        <row r="1423">
          <cell r="S1423"/>
        </row>
        <row r="1424">
          <cell r="N1424">
            <v>0</v>
          </cell>
        </row>
        <row r="1426">
          <cell r="N1426">
            <v>75707.212500000009</v>
          </cell>
        </row>
        <row r="1427">
          <cell r="N1427">
            <v>0</v>
          </cell>
        </row>
        <row r="1428">
          <cell r="Q1428"/>
          <cell r="U1428"/>
          <cell r="V1428"/>
        </row>
        <row r="1429">
          <cell r="N1429">
            <v>0</v>
          </cell>
        </row>
        <row r="1430">
          <cell r="R1430"/>
          <cell r="T1430"/>
        </row>
        <row r="1431">
          <cell r="S1431"/>
        </row>
        <row r="1432">
          <cell r="N1432">
            <v>0</v>
          </cell>
        </row>
        <row r="1442">
          <cell r="N1442">
            <v>0</v>
          </cell>
        </row>
        <row r="1443">
          <cell r="N1443">
            <v>0</v>
          </cell>
        </row>
        <row r="1444">
          <cell r="Q1444"/>
          <cell r="U1444"/>
          <cell r="V1444"/>
        </row>
        <row r="1445">
          <cell r="N1445">
            <v>0</v>
          </cell>
        </row>
        <row r="1446">
          <cell r="R1446"/>
          <cell r="T1446"/>
        </row>
        <row r="1447">
          <cell r="S1447"/>
        </row>
        <row r="1448">
          <cell r="N1448">
            <v>0</v>
          </cell>
        </row>
        <row r="1450">
          <cell r="N1450">
            <v>0</v>
          </cell>
        </row>
        <row r="1451">
          <cell r="N1451">
            <v>0</v>
          </cell>
        </row>
        <row r="1452">
          <cell r="Q1452"/>
          <cell r="U1452"/>
          <cell r="V1452"/>
        </row>
        <row r="1453">
          <cell r="N1453">
            <v>0</v>
          </cell>
        </row>
        <row r="1454">
          <cell r="R1454"/>
          <cell r="T1454"/>
        </row>
        <row r="1455">
          <cell r="S1455"/>
        </row>
        <row r="1456">
          <cell r="N1456">
            <v>0</v>
          </cell>
        </row>
        <row r="1458">
          <cell r="N1458">
            <v>0</v>
          </cell>
        </row>
        <row r="1459">
          <cell r="N1459">
            <v>0</v>
          </cell>
        </row>
        <row r="1460">
          <cell r="Q1460"/>
          <cell r="U1460"/>
          <cell r="V1460"/>
        </row>
        <row r="1461">
          <cell r="N1461">
            <v>0</v>
          </cell>
        </row>
        <row r="1462">
          <cell r="R1462"/>
          <cell r="T1462"/>
        </row>
        <row r="1463">
          <cell r="S1463"/>
        </row>
        <row r="1464">
          <cell r="N1464">
            <v>0</v>
          </cell>
        </row>
        <row r="1466">
          <cell r="N1466">
            <v>165917</v>
          </cell>
        </row>
        <row r="1467">
          <cell r="N1467">
            <v>0</v>
          </cell>
        </row>
        <row r="1468">
          <cell r="Q1468"/>
          <cell r="U1468"/>
          <cell r="V1468"/>
        </row>
        <row r="1469">
          <cell r="N1469">
            <v>0</v>
          </cell>
        </row>
        <row r="1470">
          <cell r="R1470"/>
          <cell r="T1470"/>
        </row>
        <row r="1471">
          <cell r="S1471"/>
        </row>
        <row r="1472">
          <cell r="N1472">
            <v>0</v>
          </cell>
        </row>
        <row r="1482">
          <cell r="N1482">
            <v>0</v>
          </cell>
        </row>
        <row r="1483">
          <cell r="N1483">
            <v>0</v>
          </cell>
        </row>
        <row r="1484">
          <cell r="Q1484"/>
          <cell r="U1484"/>
          <cell r="V1484"/>
        </row>
        <row r="1485">
          <cell r="N1485">
            <v>0</v>
          </cell>
        </row>
        <row r="1486">
          <cell r="R1486"/>
          <cell r="T1486"/>
        </row>
        <row r="1487">
          <cell r="S1487"/>
        </row>
        <row r="1488">
          <cell r="N1488">
            <v>0</v>
          </cell>
        </row>
        <row r="1490">
          <cell r="N1490">
            <v>0</v>
          </cell>
        </row>
        <row r="1491">
          <cell r="N1491">
            <v>0</v>
          </cell>
        </row>
        <row r="1492">
          <cell r="Q1492"/>
          <cell r="U1492"/>
          <cell r="V1492"/>
        </row>
        <row r="1493">
          <cell r="N1493">
            <v>0</v>
          </cell>
        </row>
        <row r="1494">
          <cell r="R1494"/>
          <cell r="T1494"/>
        </row>
        <row r="1495">
          <cell r="S1495"/>
        </row>
        <row r="1496">
          <cell r="N1496">
            <v>0</v>
          </cell>
        </row>
        <row r="1498">
          <cell r="N1498">
            <v>166500</v>
          </cell>
        </row>
        <row r="1499">
          <cell r="N1499">
            <v>0</v>
          </cell>
        </row>
        <row r="1500">
          <cell r="Q1500"/>
          <cell r="U1500"/>
          <cell r="V1500"/>
        </row>
        <row r="1501">
          <cell r="N1501">
            <v>0</v>
          </cell>
        </row>
        <row r="1502">
          <cell r="R1502"/>
          <cell r="T1502"/>
        </row>
        <row r="1503">
          <cell r="S1503"/>
        </row>
        <row r="1504">
          <cell r="N1504">
            <v>0</v>
          </cell>
        </row>
        <row r="1506">
          <cell r="N1506">
            <v>18514</v>
          </cell>
        </row>
        <row r="1507">
          <cell r="N1507">
            <v>0</v>
          </cell>
        </row>
        <row r="1508">
          <cell r="Q1508"/>
          <cell r="U1508"/>
          <cell r="V1508"/>
        </row>
        <row r="1509">
          <cell r="N1509">
            <v>0</v>
          </cell>
        </row>
        <row r="1510">
          <cell r="R1510"/>
          <cell r="T1510"/>
        </row>
        <row r="1511">
          <cell r="S1511"/>
        </row>
        <row r="1512">
          <cell r="N1512">
            <v>0</v>
          </cell>
        </row>
        <row r="1522">
          <cell r="N1522">
            <v>6442</v>
          </cell>
        </row>
        <row r="1523">
          <cell r="N1523">
            <v>0</v>
          </cell>
        </row>
        <row r="1524">
          <cell r="Q1524"/>
          <cell r="U1524"/>
          <cell r="V1524"/>
        </row>
        <row r="1525">
          <cell r="N1525">
            <v>0</v>
          </cell>
        </row>
        <row r="1526">
          <cell r="R1526"/>
          <cell r="T1526"/>
        </row>
        <row r="1527">
          <cell r="S1527"/>
        </row>
        <row r="1528">
          <cell r="N1528">
            <v>0</v>
          </cell>
        </row>
        <row r="1530">
          <cell r="N1530">
            <v>379</v>
          </cell>
        </row>
        <row r="1531">
          <cell r="N1531">
            <v>1612</v>
          </cell>
        </row>
        <row r="1532">
          <cell r="Q1532"/>
          <cell r="U1532"/>
          <cell r="V1532"/>
        </row>
        <row r="1533">
          <cell r="N1533">
            <v>0</v>
          </cell>
        </row>
        <row r="1534">
          <cell r="R1534"/>
          <cell r="T1534"/>
        </row>
        <row r="1535">
          <cell r="S1535"/>
        </row>
        <row r="1536">
          <cell r="N1536">
            <v>0</v>
          </cell>
        </row>
        <row r="1538">
          <cell r="N1538">
            <v>1529790</v>
          </cell>
        </row>
        <row r="1539">
          <cell r="N1539">
            <v>0</v>
          </cell>
        </row>
        <row r="1540">
          <cell r="Q1540"/>
          <cell r="U1540"/>
          <cell r="V1540"/>
        </row>
        <row r="1541">
          <cell r="N1541">
            <v>0</v>
          </cell>
        </row>
        <row r="1542">
          <cell r="R1542"/>
          <cell r="T1542"/>
        </row>
        <row r="1543">
          <cell r="S1543"/>
        </row>
        <row r="1544">
          <cell r="N1544">
            <v>0</v>
          </cell>
        </row>
        <row r="1546">
          <cell r="N1546">
            <v>2803.9708333333333</v>
          </cell>
        </row>
        <row r="1547">
          <cell r="N1547">
            <v>0</v>
          </cell>
        </row>
        <row r="1548">
          <cell r="Q1548"/>
          <cell r="U1548"/>
          <cell r="V1548"/>
        </row>
        <row r="1549">
          <cell r="N1549">
            <v>0</v>
          </cell>
        </row>
        <row r="1550">
          <cell r="R1550"/>
          <cell r="T1550"/>
        </row>
        <row r="1551">
          <cell r="S1551"/>
        </row>
        <row r="1552">
          <cell r="N1552">
            <v>0</v>
          </cell>
        </row>
        <row r="1562">
          <cell r="N1562">
            <v>0</v>
          </cell>
        </row>
        <row r="1563">
          <cell r="N1563">
            <v>0</v>
          </cell>
        </row>
        <row r="1564">
          <cell r="Q1564"/>
          <cell r="U1564"/>
          <cell r="V1564"/>
        </row>
        <row r="1565">
          <cell r="N1565">
            <v>0</v>
          </cell>
        </row>
        <row r="1566">
          <cell r="R1566"/>
          <cell r="T1566"/>
        </row>
        <row r="1567">
          <cell r="S1567"/>
        </row>
        <row r="1568">
          <cell r="N1568">
            <v>0</v>
          </cell>
        </row>
        <row r="1570">
          <cell r="N1570">
            <v>0</v>
          </cell>
        </row>
        <row r="1571">
          <cell r="N1571">
            <v>0</v>
          </cell>
        </row>
        <row r="1572">
          <cell r="Q1572"/>
          <cell r="U1572"/>
          <cell r="V1572"/>
        </row>
        <row r="1573">
          <cell r="N1573">
            <v>0</v>
          </cell>
        </row>
        <row r="1574">
          <cell r="R1574"/>
          <cell r="T1574"/>
        </row>
        <row r="1575">
          <cell r="S1575"/>
        </row>
        <row r="1576">
          <cell r="N1576">
            <v>0</v>
          </cell>
        </row>
        <row r="1578">
          <cell r="N1578">
            <v>8709</v>
          </cell>
        </row>
        <row r="1579">
          <cell r="N1579">
            <v>0</v>
          </cell>
        </row>
        <row r="1580">
          <cell r="Q1580"/>
          <cell r="U1580"/>
          <cell r="V1580"/>
        </row>
        <row r="1581">
          <cell r="N1581">
            <v>0</v>
          </cell>
        </row>
        <row r="1582">
          <cell r="R1582"/>
          <cell r="T1582"/>
        </row>
        <row r="1583">
          <cell r="S1583"/>
        </row>
        <row r="1584">
          <cell r="N1584">
            <v>0</v>
          </cell>
        </row>
        <row r="1586">
          <cell r="N1586">
            <v>11215.883333333333</v>
          </cell>
        </row>
        <row r="1587">
          <cell r="N1587">
            <v>0</v>
          </cell>
        </row>
        <row r="1588">
          <cell r="Q1588"/>
          <cell r="U1588"/>
          <cell r="V1588"/>
        </row>
        <row r="1589">
          <cell r="N1589">
            <v>0</v>
          </cell>
        </row>
        <row r="1590">
          <cell r="R1590"/>
          <cell r="T1590"/>
        </row>
        <row r="1591">
          <cell r="S1591"/>
        </row>
        <row r="1592">
          <cell r="N1592">
            <v>0</v>
          </cell>
        </row>
        <row r="1602">
          <cell r="N1602">
            <v>150486</v>
          </cell>
        </row>
        <row r="1603">
          <cell r="N1603">
            <v>0</v>
          </cell>
        </row>
        <row r="1604">
          <cell r="Q1604"/>
          <cell r="U1604"/>
          <cell r="V1604"/>
        </row>
        <row r="1605">
          <cell r="N1605">
            <v>0</v>
          </cell>
        </row>
        <row r="1606">
          <cell r="R1606"/>
          <cell r="T1606"/>
        </row>
        <row r="1607">
          <cell r="S1607"/>
        </row>
        <row r="1608">
          <cell r="N1608">
            <v>0</v>
          </cell>
        </row>
        <row r="1610">
          <cell r="N1610">
            <v>0</v>
          </cell>
        </row>
        <row r="1611">
          <cell r="N1611">
            <v>0</v>
          </cell>
        </row>
        <row r="1612">
          <cell r="Q1612"/>
          <cell r="U1612"/>
          <cell r="V1612"/>
        </row>
        <row r="1613">
          <cell r="N1613">
            <v>0</v>
          </cell>
        </row>
        <row r="1614">
          <cell r="R1614"/>
          <cell r="T1614"/>
        </row>
        <row r="1615">
          <cell r="S1615"/>
        </row>
        <row r="1616">
          <cell r="N1616">
            <v>0</v>
          </cell>
        </row>
        <row r="1618">
          <cell r="N1618">
            <v>25563</v>
          </cell>
        </row>
        <row r="1619">
          <cell r="N1619">
            <v>0</v>
          </cell>
        </row>
        <row r="1620">
          <cell r="Q1620"/>
          <cell r="U1620"/>
          <cell r="V1620"/>
        </row>
        <row r="1621">
          <cell r="N1621">
            <v>0</v>
          </cell>
        </row>
        <row r="1622">
          <cell r="R1622"/>
          <cell r="T1622"/>
        </row>
        <row r="1623">
          <cell r="S1623"/>
        </row>
        <row r="1624">
          <cell r="N1624">
            <v>0</v>
          </cell>
        </row>
        <row r="1626">
          <cell r="N1626">
            <v>0</v>
          </cell>
        </row>
        <row r="1627">
          <cell r="N1627">
            <v>0</v>
          </cell>
        </row>
        <row r="1628">
          <cell r="Q1628"/>
          <cell r="U1628"/>
          <cell r="V1628"/>
        </row>
        <row r="1629">
          <cell r="N1629">
            <v>0</v>
          </cell>
        </row>
        <row r="1630">
          <cell r="R1630"/>
          <cell r="T1630"/>
        </row>
        <row r="1631">
          <cell r="S1631"/>
        </row>
        <row r="1632">
          <cell r="N1632">
            <v>0</v>
          </cell>
        </row>
        <row r="1642">
          <cell r="N1642">
            <v>0</v>
          </cell>
        </row>
        <row r="1643">
          <cell r="N1643">
            <v>0</v>
          </cell>
        </row>
        <row r="1644">
          <cell r="Q1644"/>
          <cell r="U1644"/>
          <cell r="V1644"/>
        </row>
        <row r="1645">
          <cell r="N1645">
            <v>0</v>
          </cell>
        </row>
        <row r="1646">
          <cell r="R1646"/>
          <cell r="T1646"/>
        </row>
        <row r="1647">
          <cell r="S1647"/>
        </row>
        <row r="1648">
          <cell r="N1648">
            <v>0</v>
          </cell>
        </row>
        <row r="1650">
          <cell r="N1650">
            <v>0</v>
          </cell>
        </row>
        <row r="1651">
          <cell r="N1651">
            <v>0</v>
          </cell>
        </row>
        <row r="1652">
          <cell r="Q1652"/>
          <cell r="U1652"/>
          <cell r="V1652"/>
        </row>
        <row r="1653">
          <cell r="N1653">
            <v>0</v>
          </cell>
        </row>
        <row r="1654">
          <cell r="R1654"/>
          <cell r="T1654"/>
        </row>
        <row r="1655">
          <cell r="S1655"/>
        </row>
        <row r="1656">
          <cell r="N1656">
            <v>0</v>
          </cell>
        </row>
        <row r="1658">
          <cell r="N1658">
            <v>1838</v>
          </cell>
        </row>
        <row r="1659">
          <cell r="N1659">
            <v>0</v>
          </cell>
        </row>
        <row r="1660">
          <cell r="Q1660"/>
          <cell r="U1660"/>
          <cell r="V1660"/>
        </row>
        <row r="1661">
          <cell r="N1661">
            <v>0</v>
          </cell>
        </row>
        <row r="1662">
          <cell r="R1662"/>
          <cell r="T1662"/>
        </row>
        <row r="1663">
          <cell r="S1663"/>
        </row>
        <row r="1664">
          <cell r="N1664">
            <v>0</v>
          </cell>
        </row>
        <row r="1666">
          <cell r="N1666">
            <v>16823.825000000001</v>
          </cell>
        </row>
        <row r="1667">
          <cell r="N1667">
            <v>0</v>
          </cell>
        </row>
        <row r="1668">
          <cell r="Q1668"/>
          <cell r="U1668"/>
          <cell r="V1668"/>
        </row>
        <row r="1669">
          <cell r="N1669">
            <v>0</v>
          </cell>
        </row>
        <row r="1670">
          <cell r="R1670"/>
          <cell r="T1670"/>
        </row>
        <row r="1671">
          <cell r="S1671"/>
        </row>
        <row r="1672">
          <cell r="N1672">
            <v>0</v>
          </cell>
        </row>
        <row r="1682">
          <cell r="N1682">
            <v>0</v>
          </cell>
        </row>
        <row r="1683">
          <cell r="N1683">
            <v>0</v>
          </cell>
        </row>
        <row r="1684">
          <cell r="Q1684"/>
          <cell r="U1684"/>
          <cell r="V1684"/>
        </row>
        <row r="1685">
          <cell r="N1685">
            <v>0</v>
          </cell>
        </row>
        <row r="1686">
          <cell r="R1686"/>
          <cell r="T1686"/>
        </row>
        <row r="1687">
          <cell r="S1687"/>
        </row>
        <row r="1688">
          <cell r="N1688">
            <v>0</v>
          </cell>
        </row>
        <row r="1690">
          <cell r="N1690">
            <v>0</v>
          </cell>
        </row>
        <row r="1691">
          <cell r="N1691">
            <v>0</v>
          </cell>
        </row>
        <row r="1692">
          <cell r="Q1692"/>
          <cell r="U1692"/>
          <cell r="V1692"/>
        </row>
        <row r="1693">
          <cell r="N1693">
            <v>0</v>
          </cell>
        </row>
        <row r="1694">
          <cell r="R1694"/>
          <cell r="T1694"/>
        </row>
        <row r="1695">
          <cell r="S1695"/>
        </row>
        <row r="1696">
          <cell r="N1696">
            <v>0</v>
          </cell>
        </row>
        <row r="1698">
          <cell r="N1698">
            <v>6989</v>
          </cell>
        </row>
        <row r="1699">
          <cell r="N1699">
            <v>0</v>
          </cell>
        </row>
        <row r="1700">
          <cell r="Q1700"/>
          <cell r="U1700"/>
          <cell r="V1700"/>
        </row>
        <row r="1701">
          <cell r="N1701">
            <v>0</v>
          </cell>
        </row>
        <row r="1702">
          <cell r="R1702"/>
          <cell r="T1702"/>
        </row>
        <row r="1703">
          <cell r="S1703"/>
        </row>
        <row r="1704">
          <cell r="N1704">
            <v>0</v>
          </cell>
        </row>
        <row r="1706">
          <cell r="N1706">
            <v>14019.854166666666</v>
          </cell>
        </row>
        <row r="1707">
          <cell r="N1707">
            <v>0</v>
          </cell>
        </row>
        <row r="1708">
          <cell r="Q1708"/>
          <cell r="U1708"/>
          <cell r="V1708"/>
        </row>
        <row r="1709">
          <cell r="N1709">
            <v>0</v>
          </cell>
        </row>
        <row r="1710">
          <cell r="R1710"/>
          <cell r="T1710"/>
        </row>
        <row r="1711">
          <cell r="S1711"/>
        </row>
        <row r="1712">
          <cell r="N1712">
            <v>0</v>
          </cell>
        </row>
        <row r="1722">
          <cell r="N1722">
            <v>8442</v>
          </cell>
        </row>
        <row r="1723">
          <cell r="N1723">
            <v>0</v>
          </cell>
        </row>
        <row r="1724">
          <cell r="Q1724"/>
          <cell r="U1724"/>
          <cell r="V1724"/>
        </row>
        <row r="1725">
          <cell r="N1725">
            <v>0</v>
          </cell>
        </row>
        <row r="1726">
          <cell r="R1726"/>
          <cell r="T1726"/>
        </row>
        <row r="1727">
          <cell r="S1727"/>
        </row>
        <row r="1728">
          <cell r="N1728">
            <v>0</v>
          </cell>
        </row>
        <row r="1730">
          <cell r="N1730">
            <v>0</v>
          </cell>
        </row>
        <row r="1731">
          <cell r="N1731">
            <v>0</v>
          </cell>
        </row>
        <row r="1732">
          <cell r="Q1732"/>
          <cell r="U1732"/>
          <cell r="V1732"/>
        </row>
        <row r="1733">
          <cell r="N1733">
            <v>0</v>
          </cell>
        </row>
        <row r="1734">
          <cell r="R1734"/>
          <cell r="T1734"/>
        </row>
        <row r="1735">
          <cell r="S1735"/>
        </row>
        <row r="1736">
          <cell r="N1736">
            <v>0</v>
          </cell>
        </row>
        <row r="1738">
          <cell r="N1738">
            <v>10822</v>
          </cell>
        </row>
        <row r="1739">
          <cell r="N1739">
            <v>0</v>
          </cell>
        </row>
        <row r="1740">
          <cell r="Q1740"/>
          <cell r="U1740"/>
          <cell r="V1740"/>
        </row>
        <row r="1741">
          <cell r="N1741">
            <v>0</v>
          </cell>
        </row>
        <row r="1742">
          <cell r="R1742"/>
          <cell r="T1742"/>
        </row>
        <row r="1743">
          <cell r="S1743"/>
        </row>
        <row r="1744">
          <cell r="N1744">
            <v>0</v>
          </cell>
        </row>
        <row r="1746">
          <cell r="N1746">
            <v>232729.57916666666</v>
          </cell>
        </row>
        <row r="1747">
          <cell r="N1747">
            <v>0</v>
          </cell>
        </row>
        <row r="1748">
          <cell r="Q1748"/>
          <cell r="U1748"/>
          <cell r="V1748"/>
        </row>
        <row r="1749">
          <cell r="N1749">
            <v>0</v>
          </cell>
        </row>
        <row r="1750">
          <cell r="R1750"/>
          <cell r="T1750"/>
        </row>
        <row r="1751">
          <cell r="S1751"/>
        </row>
        <row r="1752">
          <cell r="N1752">
            <v>0</v>
          </cell>
        </row>
        <row r="1762">
          <cell r="N1762">
            <v>10476</v>
          </cell>
        </row>
        <row r="1763">
          <cell r="N1763">
            <v>0</v>
          </cell>
        </row>
        <row r="1764">
          <cell r="Q1764"/>
          <cell r="U1764"/>
          <cell r="V1764"/>
        </row>
        <row r="1765">
          <cell r="N1765">
            <v>0</v>
          </cell>
        </row>
        <row r="1766">
          <cell r="R1766"/>
          <cell r="T1766"/>
        </row>
        <row r="1767">
          <cell r="S1767"/>
        </row>
        <row r="1768">
          <cell r="N1768">
            <v>0</v>
          </cell>
        </row>
        <row r="1770">
          <cell r="N1770">
            <v>0</v>
          </cell>
        </row>
        <row r="1771">
          <cell r="N1771">
            <v>0</v>
          </cell>
        </row>
        <row r="1772">
          <cell r="Q1772"/>
          <cell r="U1772"/>
          <cell r="V1772"/>
        </row>
        <row r="1773">
          <cell r="N1773">
            <v>0</v>
          </cell>
        </row>
        <row r="1774">
          <cell r="R1774"/>
          <cell r="T1774"/>
        </row>
        <row r="1775">
          <cell r="S1775"/>
        </row>
        <row r="1776">
          <cell r="N1776">
            <v>0</v>
          </cell>
        </row>
        <row r="1778">
          <cell r="N1778">
            <v>5082</v>
          </cell>
        </row>
        <row r="1779">
          <cell r="N1779">
            <v>0</v>
          </cell>
        </row>
        <row r="1780">
          <cell r="Q1780"/>
          <cell r="U1780"/>
          <cell r="V1780"/>
        </row>
        <row r="1781">
          <cell r="N1781">
            <v>0</v>
          </cell>
        </row>
        <row r="1782">
          <cell r="R1782"/>
          <cell r="T1782"/>
        </row>
        <row r="1783">
          <cell r="S1783"/>
        </row>
        <row r="1784">
          <cell r="N1784">
            <v>0</v>
          </cell>
        </row>
        <row r="1786">
          <cell r="N1786">
            <v>89512</v>
          </cell>
        </row>
        <row r="1787">
          <cell r="N1787">
            <v>0</v>
          </cell>
        </row>
        <row r="1788">
          <cell r="Q1788"/>
          <cell r="U1788"/>
          <cell r="V1788"/>
        </row>
        <row r="1789">
          <cell r="N1789">
            <v>0</v>
          </cell>
        </row>
        <row r="1790">
          <cell r="R1790"/>
          <cell r="T1790"/>
        </row>
        <row r="1791">
          <cell r="S1791"/>
        </row>
        <row r="1792">
          <cell r="N1792">
            <v>0</v>
          </cell>
        </row>
        <row r="1802">
          <cell r="N1802">
            <v>0</v>
          </cell>
        </row>
        <row r="1803">
          <cell r="N1803">
            <v>0</v>
          </cell>
        </row>
        <row r="1804">
          <cell r="Q1804"/>
          <cell r="U1804"/>
          <cell r="V1804"/>
        </row>
        <row r="1805">
          <cell r="N1805">
            <v>0</v>
          </cell>
        </row>
        <row r="1806">
          <cell r="R1806"/>
          <cell r="T1806"/>
        </row>
        <row r="1807">
          <cell r="S1807"/>
        </row>
        <row r="1808">
          <cell r="N1808">
            <v>0</v>
          </cell>
        </row>
        <row r="1810">
          <cell r="N1810">
            <v>0</v>
          </cell>
        </row>
        <row r="1811">
          <cell r="N1811">
            <v>0</v>
          </cell>
        </row>
        <row r="1812">
          <cell r="Q1812"/>
          <cell r="U1812"/>
          <cell r="V1812"/>
        </row>
        <row r="1813">
          <cell r="N1813">
            <v>0</v>
          </cell>
        </row>
        <row r="1814">
          <cell r="R1814"/>
          <cell r="T1814"/>
        </row>
        <row r="1815">
          <cell r="S1815"/>
        </row>
        <row r="1816">
          <cell r="N1816">
            <v>0</v>
          </cell>
        </row>
        <row r="1818">
          <cell r="N1818">
            <v>2501</v>
          </cell>
        </row>
        <row r="1819">
          <cell r="N1819">
            <v>0</v>
          </cell>
        </row>
        <row r="1820">
          <cell r="Q1820"/>
          <cell r="U1820"/>
          <cell r="V1820"/>
        </row>
        <row r="1821">
          <cell r="N1821">
            <v>0</v>
          </cell>
        </row>
        <row r="1822">
          <cell r="R1822"/>
          <cell r="T1822"/>
        </row>
        <row r="1823">
          <cell r="S1823"/>
        </row>
        <row r="1824">
          <cell r="N1824">
            <v>0</v>
          </cell>
        </row>
        <row r="1826">
          <cell r="N1826">
            <v>180795</v>
          </cell>
        </row>
        <row r="1827">
          <cell r="N1827">
            <v>0</v>
          </cell>
        </row>
        <row r="1828">
          <cell r="Q1828"/>
          <cell r="U1828"/>
          <cell r="V1828"/>
        </row>
        <row r="1829">
          <cell r="N1829">
            <v>0</v>
          </cell>
        </row>
        <row r="1830">
          <cell r="R1830"/>
          <cell r="T1830"/>
        </row>
        <row r="1831">
          <cell r="S1831"/>
        </row>
        <row r="1832">
          <cell r="N1832">
            <v>0</v>
          </cell>
        </row>
        <row r="1842">
          <cell r="N1842">
            <v>25191</v>
          </cell>
        </row>
        <row r="1843">
          <cell r="N1843">
            <v>0</v>
          </cell>
        </row>
        <row r="1844">
          <cell r="Q1844"/>
          <cell r="U1844"/>
          <cell r="V1844"/>
        </row>
        <row r="1845">
          <cell r="N1845">
            <v>0</v>
          </cell>
        </row>
        <row r="1846">
          <cell r="R1846"/>
          <cell r="T1846"/>
        </row>
        <row r="1847">
          <cell r="S1847"/>
        </row>
        <row r="1848">
          <cell r="N1848">
            <v>0</v>
          </cell>
        </row>
        <row r="1850">
          <cell r="N1850">
            <v>0</v>
          </cell>
        </row>
        <row r="1851">
          <cell r="N1851">
            <v>0</v>
          </cell>
        </row>
        <row r="1852">
          <cell r="Q1852"/>
          <cell r="U1852"/>
          <cell r="V1852"/>
        </row>
        <row r="1853">
          <cell r="N1853">
            <v>0</v>
          </cell>
        </row>
        <row r="1854">
          <cell r="R1854"/>
          <cell r="T1854"/>
        </row>
        <row r="1855">
          <cell r="S1855"/>
        </row>
        <row r="1856">
          <cell r="N1856">
            <v>0</v>
          </cell>
        </row>
        <row r="1858">
          <cell r="N1858">
            <v>3907</v>
          </cell>
        </row>
        <row r="1859">
          <cell r="N1859">
            <v>0</v>
          </cell>
        </row>
        <row r="1860">
          <cell r="Q1860"/>
          <cell r="U1860"/>
          <cell r="V1860"/>
        </row>
        <row r="1861">
          <cell r="N1861">
            <v>0</v>
          </cell>
        </row>
        <row r="1862">
          <cell r="R1862"/>
          <cell r="T1862"/>
        </row>
        <row r="1863">
          <cell r="S1863"/>
        </row>
        <row r="1864">
          <cell r="N1864">
            <v>0</v>
          </cell>
        </row>
        <row r="1866">
          <cell r="N1866">
            <v>6046</v>
          </cell>
        </row>
        <row r="1867">
          <cell r="N1867">
            <v>0</v>
          </cell>
        </row>
        <row r="1868">
          <cell r="Q1868"/>
          <cell r="U1868"/>
          <cell r="V1868"/>
        </row>
        <row r="1869">
          <cell r="N1869">
            <v>0</v>
          </cell>
        </row>
        <row r="1870">
          <cell r="R1870"/>
          <cell r="T1870"/>
        </row>
        <row r="1871">
          <cell r="S1871"/>
        </row>
        <row r="1872">
          <cell r="N1872">
            <v>0</v>
          </cell>
        </row>
        <row r="1882">
          <cell r="N1882">
            <v>0</v>
          </cell>
        </row>
        <row r="1883">
          <cell r="N1883">
            <v>0</v>
          </cell>
        </row>
        <row r="1884">
          <cell r="Q1884"/>
          <cell r="U1884"/>
          <cell r="V1884"/>
        </row>
        <row r="1885">
          <cell r="N1885">
            <v>0</v>
          </cell>
        </row>
        <row r="1886">
          <cell r="R1886"/>
          <cell r="T1886"/>
        </row>
        <row r="1887">
          <cell r="S1887"/>
        </row>
        <row r="1888">
          <cell r="N1888">
            <v>0</v>
          </cell>
        </row>
        <row r="1890">
          <cell r="N1890">
            <v>0</v>
          </cell>
        </row>
        <row r="1891">
          <cell r="N1891">
            <v>0</v>
          </cell>
        </row>
        <row r="1892">
          <cell r="Q1892"/>
          <cell r="U1892"/>
          <cell r="V1892"/>
        </row>
        <row r="1893">
          <cell r="N1893">
            <v>0</v>
          </cell>
        </row>
        <row r="1894">
          <cell r="R1894"/>
          <cell r="T1894"/>
        </row>
        <row r="1895">
          <cell r="S1895"/>
        </row>
        <row r="1896">
          <cell r="N1896">
            <v>0</v>
          </cell>
        </row>
        <row r="1898">
          <cell r="N1898">
            <v>3153</v>
          </cell>
        </row>
        <row r="1899">
          <cell r="N1899">
            <v>0</v>
          </cell>
        </row>
        <row r="1900">
          <cell r="Q1900"/>
          <cell r="U1900"/>
          <cell r="V1900"/>
        </row>
        <row r="1901">
          <cell r="N1901">
            <v>0</v>
          </cell>
        </row>
        <row r="1902">
          <cell r="R1902"/>
          <cell r="T1902"/>
        </row>
        <row r="1903">
          <cell r="S1903"/>
        </row>
        <row r="1904">
          <cell r="N1904">
            <v>0</v>
          </cell>
        </row>
        <row r="1906">
          <cell r="N1906">
            <v>118591</v>
          </cell>
        </row>
        <row r="1907">
          <cell r="N1907">
            <v>0</v>
          </cell>
        </row>
        <row r="1908">
          <cell r="Q1908"/>
          <cell r="U1908"/>
          <cell r="V1908"/>
        </row>
        <row r="1909">
          <cell r="N1909">
            <v>0</v>
          </cell>
        </row>
        <row r="1910">
          <cell r="R1910"/>
          <cell r="T1910"/>
        </row>
        <row r="1911">
          <cell r="S1911"/>
        </row>
        <row r="1912">
          <cell r="N1912">
            <v>0</v>
          </cell>
        </row>
        <row r="1922">
          <cell r="N1922">
            <v>8423</v>
          </cell>
        </row>
        <row r="1923">
          <cell r="N1923">
            <v>0</v>
          </cell>
        </row>
        <row r="1924">
          <cell r="Q1924"/>
          <cell r="U1924"/>
          <cell r="V1924"/>
        </row>
        <row r="1925">
          <cell r="N1925">
            <v>0</v>
          </cell>
        </row>
        <row r="1926">
          <cell r="R1926"/>
          <cell r="T1926"/>
        </row>
        <row r="1927">
          <cell r="S1927"/>
        </row>
        <row r="1928">
          <cell r="N1928">
            <v>0</v>
          </cell>
        </row>
        <row r="1930">
          <cell r="N1930">
            <v>0</v>
          </cell>
        </row>
        <row r="1931">
          <cell r="N1931">
            <v>0</v>
          </cell>
        </row>
        <row r="1932">
          <cell r="Q1932"/>
          <cell r="U1932"/>
          <cell r="V1932"/>
        </row>
        <row r="1933">
          <cell r="N1933">
            <v>0</v>
          </cell>
        </row>
        <row r="1934">
          <cell r="R1934"/>
          <cell r="T1934"/>
        </row>
        <row r="1935">
          <cell r="S1935"/>
        </row>
        <row r="1936">
          <cell r="N1936">
            <v>0</v>
          </cell>
        </row>
        <row r="1938">
          <cell r="N1938">
            <v>3636</v>
          </cell>
        </row>
        <row r="1939">
          <cell r="N1939">
            <v>0</v>
          </cell>
        </row>
        <row r="1940">
          <cell r="Q1940"/>
          <cell r="U1940"/>
          <cell r="V1940"/>
        </row>
        <row r="1941">
          <cell r="N1941">
            <v>0</v>
          </cell>
        </row>
        <row r="1942">
          <cell r="R1942"/>
          <cell r="T1942"/>
        </row>
        <row r="1943">
          <cell r="S1943"/>
        </row>
        <row r="1944">
          <cell r="N1944">
            <v>0</v>
          </cell>
        </row>
        <row r="1946">
          <cell r="N1946">
            <v>61337.329166666372</v>
          </cell>
        </row>
        <row r="1947">
          <cell r="N1947">
            <v>0</v>
          </cell>
        </row>
        <row r="1948">
          <cell r="Q1948"/>
          <cell r="U1948"/>
          <cell r="V1948"/>
        </row>
        <row r="1949">
          <cell r="N1949">
            <v>0</v>
          </cell>
        </row>
        <row r="1950">
          <cell r="R1950"/>
          <cell r="T1950"/>
        </row>
        <row r="1951">
          <cell r="S1951"/>
        </row>
        <row r="1952">
          <cell r="N1952">
            <v>0</v>
          </cell>
        </row>
        <row r="1962">
          <cell r="N1962">
            <v>8359</v>
          </cell>
        </row>
        <row r="1963">
          <cell r="N1963">
            <v>0</v>
          </cell>
        </row>
        <row r="1964">
          <cell r="Q1964"/>
          <cell r="U1964"/>
          <cell r="V1964"/>
        </row>
        <row r="1965">
          <cell r="N1965">
            <v>0</v>
          </cell>
        </row>
        <row r="1966">
          <cell r="R1966"/>
          <cell r="T1966"/>
        </row>
        <row r="1967">
          <cell r="S1967"/>
        </row>
        <row r="1968">
          <cell r="N1968">
            <v>0</v>
          </cell>
        </row>
        <row r="1970">
          <cell r="N1970">
            <v>0</v>
          </cell>
        </row>
        <row r="1971">
          <cell r="N1971">
            <v>0</v>
          </cell>
        </row>
        <row r="1972">
          <cell r="Q1972"/>
          <cell r="U1972"/>
          <cell r="V1972"/>
        </row>
        <row r="1973">
          <cell r="N1973">
            <v>0</v>
          </cell>
        </row>
        <row r="1974">
          <cell r="R1974"/>
          <cell r="T1974"/>
        </row>
        <row r="1975">
          <cell r="S1975"/>
        </row>
        <row r="1976">
          <cell r="N1976">
            <v>0</v>
          </cell>
        </row>
        <row r="1978">
          <cell r="N1978">
            <v>1991</v>
          </cell>
        </row>
        <row r="1979">
          <cell r="N1979">
            <v>0</v>
          </cell>
        </row>
        <row r="1980">
          <cell r="Q1980"/>
          <cell r="U1980"/>
          <cell r="V1980"/>
        </row>
        <row r="1981">
          <cell r="N1981">
            <v>0</v>
          </cell>
        </row>
        <row r="1982">
          <cell r="R1982"/>
          <cell r="T1982"/>
        </row>
        <row r="1983">
          <cell r="S1983"/>
        </row>
        <row r="1984">
          <cell r="N1984">
            <v>0</v>
          </cell>
        </row>
        <row r="1986">
          <cell r="N1986">
            <v>139042</v>
          </cell>
        </row>
        <row r="1987">
          <cell r="N1987">
            <v>0</v>
          </cell>
        </row>
        <row r="1988">
          <cell r="Q1988"/>
          <cell r="U1988"/>
          <cell r="V1988"/>
        </row>
        <row r="1989">
          <cell r="N1989">
            <v>0</v>
          </cell>
        </row>
        <row r="1990">
          <cell r="R1990"/>
          <cell r="T1990"/>
        </row>
        <row r="1991">
          <cell r="S1991"/>
        </row>
        <row r="1992">
          <cell r="N1992">
            <v>0</v>
          </cell>
        </row>
      </sheetData>
      <sheetData sheetId="1" refreshError="1">
        <row r="58">
          <cell r="N58">
            <v>0</v>
          </cell>
        </row>
        <row r="59">
          <cell r="N59">
            <v>0</v>
          </cell>
        </row>
        <row r="60">
          <cell r="Q60"/>
          <cell r="U60"/>
          <cell r="V60"/>
        </row>
        <row r="61">
          <cell r="N61">
            <v>0</v>
          </cell>
        </row>
        <row r="62">
          <cell r="R62"/>
          <cell r="T62"/>
        </row>
        <row r="63">
          <cell r="S63"/>
          <cell r="W63"/>
        </row>
        <row r="64">
          <cell r="N64">
            <v>0</v>
          </cell>
        </row>
        <row r="66">
          <cell r="N66">
            <v>58886</v>
          </cell>
        </row>
        <row r="67">
          <cell r="N67">
            <v>189</v>
          </cell>
        </row>
        <row r="68">
          <cell r="Q68"/>
          <cell r="U68"/>
          <cell r="V68"/>
        </row>
        <row r="69">
          <cell r="N69">
            <v>0</v>
          </cell>
        </row>
        <row r="70">
          <cell r="R70">
            <v>478</v>
          </cell>
          <cell r="T70"/>
        </row>
        <row r="71">
          <cell r="S71">
            <v>66921</v>
          </cell>
          <cell r="W71"/>
        </row>
        <row r="72">
          <cell r="N72">
            <v>0</v>
          </cell>
        </row>
        <row r="74">
          <cell r="N74">
            <v>0</v>
          </cell>
        </row>
        <row r="75">
          <cell r="N75">
            <v>0</v>
          </cell>
        </row>
        <row r="76">
          <cell r="Q76"/>
          <cell r="U76"/>
          <cell r="V76"/>
        </row>
        <row r="77">
          <cell r="N77">
            <v>0</v>
          </cell>
        </row>
        <row r="78">
          <cell r="R78"/>
          <cell r="T78"/>
        </row>
        <row r="79">
          <cell r="S79"/>
          <cell r="W79"/>
        </row>
        <row r="80">
          <cell r="N80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Q84"/>
          <cell r="U84"/>
          <cell r="V84"/>
        </row>
        <row r="85">
          <cell r="N85">
            <v>0</v>
          </cell>
        </row>
        <row r="86">
          <cell r="R86"/>
          <cell r="T86"/>
        </row>
        <row r="87">
          <cell r="S87"/>
          <cell r="W87"/>
        </row>
        <row r="88">
          <cell r="N88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Q92"/>
          <cell r="U92"/>
          <cell r="V92"/>
        </row>
        <row r="93">
          <cell r="N93">
            <v>0</v>
          </cell>
        </row>
        <row r="94">
          <cell r="R94"/>
          <cell r="T94"/>
        </row>
        <row r="95">
          <cell r="S95"/>
          <cell r="W95"/>
        </row>
        <row r="96">
          <cell r="N96">
            <v>0</v>
          </cell>
        </row>
        <row r="98">
          <cell r="M98">
            <v>9327</v>
          </cell>
        </row>
        <row r="99">
          <cell r="N99">
            <v>0</v>
          </cell>
        </row>
        <row r="100">
          <cell r="Q100"/>
          <cell r="U100"/>
          <cell r="V100"/>
        </row>
        <row r="101">
          <cell r="N101">
            <v>0</v>
          </cell>
        </row>
        <row r="102">
          <cell r="R102"/>
          <cell r="T102"/>
        </row>
        <row r="103">
          <cell r="S103"/>
          <cell r="W103"/>
        </row>
        <row r="104">
          <cell r="N104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Q116"/>
          <cell r="U116"/>
          <cell r="V116"/>
        </row>
        <row r="117">
          <cell r="N117">
            <v>0</v>
          </cell>
        </row>
        <row r="118">
          <cell r="R118"/>
          <cell r="T118"/>
        </row>
        <row r="119">
          <cell r="S119"/>
          <cell r="W119"/>
        </row>
        <row r="120">
          <cell r="N120">
            <v>0</v>
          </cell>
        </row>
        <row r="122">
          <cell r="N122">
            <v>0</v>
          </cell>
        </row>
        <row r="123">
          <cell r="N123">
            <v>0</v>
          </cell>
        </row>
        <row r="124">
          <cell r="Q124"/>
          <cell r="U124"/>
          <cell r="V124"/>
        </row>
        <row r="125">
          <cell r="N125">
            <v>0</v>
          </cell>
        </row>
        <row r="126">
          <cell r="R126"/>
          <cell r="T126"/>
        </row>
        <row r="127">
          <cell r="S127"/>
          <cell r="W127"/>
        </row>
        <row r="128">
          <cell r="N128">
            <v>0</v>
          </cell>
        </row>
        <row r="130">
          <cell r="N130">
            <v>0</v>
          </cell>
        </row>
        <row r="131">
          <cell r="N131">
            <v>0</v>
          </cell>
        </row>
        <row r="132">
          <cell r="Q132"/>
          <cell r="U132"/>
          <cell r="V132"/>
        </row>
        <row r="133">
          <cell r="N133">
            <v>0</v>
          </cell>
        </row>
        <row r="134">
          <cell r="R134"/>
          <cell r="T134"/>
        </row>
        <row r="135">
          <cell r="S135"/>
          <cell r="W135"/>
        </row>
        <row r="136">
          <cell r="N136">
            <v>0</v>
          </cell>
        </row>
        <row r="138">
          <cell r="N138">
            <v>0</v>
          </cell>
        </row>
        <row r="139">
          <cell r="N139">
            <v>0</v>
          </cell>
        </row>
        <row r="140">
          <cell r="Q140"/>
          <cell r="U140"/>
          <cell r="V140"/>
        </row>
        <row r="141">
          <cell r="N141">
            <v>0</v>
          </cell>
        </row>
        <row r="142">
          <cell r="R142"/>
          <cell r="T142"/>
        </row>
        <row r="143">
          <cell r="S143"/>
          <cell r="W143"/>
        </row>
        <row r="144">
          <cell r="N144">
            <v>0</v>
          </cell>
        </row>
        <row r="146">
          <cell r="N146">
            <v>0</v>
          </cell>
        </row>
        <row r="147">
          <cell r="N147">
            <v>0</v>
          </cell>
        </row>
        <row r="148">
          <cell r="Q148"/>
          <cell r="U148"/>
          <cell r="V148"/>
        </row>
        <row r="149">
          <cell r="N149">
            <v>0</v>
          </cell>
        </row>
        <row r="150">
          <cell r="R150"/>
          <cell r="T150"/>
        </row>
        <row r="151">
          <cell r="S151"/>
          <cell r="W151"/>
        </row>
        <row r="152">
          <cell r="N152">
            <v>0</v>
          </cell>
        </row>
        <row r="154">
          <cell r="N154">
            <v>0</v>
          </cell>
        </row>
        <row r="155">
          <cell r="N155">
            <v>0</v>
          </cell>
        </row>
        <row r="156">
          <cell r="Q156"/>
          <cell r="U156"/>
          <cell r="V156"/>
        </row>
        <row r="157">
          <cell r="N157">
            <v>0</v>
          </cell>
        </row>
        <row r="158">
          <cell r="R158"/>
          <cell r="T158"/>
        </row>
        <row r="159">
          <cell r="S159"/>
          <cell r="W159"/>
        </row>
        <row r="160">
          <cell r="N160">
            <v>0</v>
          </cell>
        </row>
        <row r="170">
          <cell r="N170">
            <v>0</v>
          </cell>
        </row>
        <row r="171">
          <cell r="N171">
            <v>0</v>
          </cell>
        </row>
        <row r="172">
          <cell r="Q172"/>
          <cell r="U172"/>
          <cell r="V172"/>
        </row>
        <row r="173">
          <cell r="N173">
            <v>0</v>
          </cell>
        </row>
        <row r="174">
          <cell r="R174"/>
          <cell r="T174"/>
        </row>
        <row r="175">
          <cell r="S175"/>
          <cell r="W175"/>
        </row>
        <row r="176">
          <cell r="N176">
            <v>0</v>
          </cell>
        </row>
        <row r="178">
          <cell r="N178">
            <v>0</v>
          </cell>
        </row>
        <row r="179">
          <cell r="N179">
            <v>0</v>
          </cell>
        </row>
        <row r="180">
          <cell r="Q180"/>
          <cell r="U180"/>
          <cell r="V180"/>
        </row>
        <row r="181">
          <cell r="N181">
            <v>0</v>
          </cell>
        </row>
        <row r="182">
          <cell r="R182"/>
          <cell r="T182"/>
        </row>
        <row r="183">
          <cell r="S183"/>
          <cell r="W183"/>
        </row>
        <row r="184">
          <cell r="N184">
            <v>0</v>
          </cell>
        </row>
        <row r="186">
          <cell r="N186">
            <v>0</v>
          </cell>
        </row>
        <row r="187">
          <cell r="N187">
            <v>0</v>
          </cell>
        </row>
        <row r="188">
          <cell r="Q188"/>
          <cell r="U188"/>
          <cell r="V188"/>
        </row>
        <row r="189">
          <cell r="N189">
            <v>0</v>
          </cell>
        </row>
        <row r="190">
          <cell r="R190"/>
          <cell r="T190"/>
        </row>
        <row r="191">
          <cell r="S191"/>
          <cell r="W191"/>
        </row>
        <row r="192">
          <cell r="N192">
            <v>0</v>
          </cell>
        </row>
        <row r="194">
          <cell r="N194">
            <v>0</v>
          </cell>
        </row>
        <row r="195">
          <cell r="N195">
            <v>0</v>
          </cell>
        </row>
        <row r="196">
          <cell r="Q196"/>
          <cell r="U196"/>
          <cell r="V196"/>
        </row>
        <row r="197">
          <cell r="N197">
            <v>0</v>
          </cell>
        </row>
        <row r="198">
          <cell r="R198"/>
          <cell r="T198"/>
        </row>
        <row r="199">
          <cell r="S199"/>
          <cell r="W199"/>
        </row>
        <row r="200">
          <cell r="N200">
            <v>0</v>
          </cell>
        </row>
        <row r="202">
          <cell r="N202">
            <v>0</v>
          </cell>
        </row>
        <row r="203">
          <cell r="N203">
            <v>0</v>
          </cell>
        </row>
        <row r="204">
          <cell r="Q204"/>
          <cell r="U204"/>
          <cell r="V204"/>
        </row>
        <row r="205">
          <cell r="N205">
            <v>0</v>
          </cell>
        </row>
        <row r="206">
          <cell r="R206"/>
          <cell r="T206"/>
        </row>
        <row r="207">
          <cell r="S207"/>
          <cell r="W207"/>
        </row>
        <row r="208">
          <cell r="N208">
            <v>0</v>
          </cell>
        </row>
        <row r="210">
          <cell r="N210">
            <v>0</v>
          </cell>
        </row>
        <row r="211">
          <cell r="N211">
            <v>0</v>
          </cell>
        </row>
        <row r="212">
          <cell r="Q212"/>
          <cell r="U212"/>
          <cell r="V212"/>
        </row>
        <row r="213">
          <cell r="N213">
            <v>0</v>
          </cell>
        </row>
        <row r="214">
          <cell r="R214"/>
          <cell r="T214"/>
        </row>
        <row r="215">
          <cell r="S215"/>
          <cell r="W215"/>
        </row>
        <row r="216">
          <cell r="N216">
            <v>0</v>
          </cell>
        </row>
        <row r="226">
          <cell r="N226">
            <v>0</v>
          </cell>
        </row>
        <row r="227">
          <cell r="N227">
            <v>0</v>
          </cell>
        </row>
        <row r="228">
          <cell r="Q228"/>
          <cell r="U228"/>
          <cell r="V228"/>
        </row>
        <row r="229">
          <cell r="N229">
            <v>0</v>
          </cell>
        </row>
        <row r="230">
          <cell r="R230"/>
          <cell r="T230"/>
        </row>
        <row r="231">
          <cell r="S231"/>
          <cell r="W231"/>
        </row>
        <row r="232">
          <cell r="N232">
            <v>0</v>
          </cell>
        </row>
        <row r="234">
          <cell r="N234">
            <v>813</v>
          </cell>
        </row>
        <row r="235">
          <cell r="N235">
            <v>0</v>
          </cell>
        </row>
        <row r="236">
          <cell r="Q236"/>
          <cell r="U236"/>
          <cell r="V236"/>
        </row>
        <row r="237">
          <cell r="N237">
            <v>851</v>
          </cell>
        </row>
        <row r="238">
          <cell r="R238"/>
          <cell r="T238"/>
        </row>
        <row r="239">
          <cell r="S239">
            <v>1039</v>
          </cell>
          <cell r="W239"/>
        </row>
        <row r="240">
          <cell r="N240">
            <v>0</v>
          </cell>
        </row>
        <row r="242">
          <cell r="N242">
            <v>0</v>
          </cell>
        </row>
        <row r="243">
          <cell r="N243">
            <v>0</v>
          </cell>
        </row>
        <row r="244">
          <cell r="Q244"/>
          <cell r="U244"/>
          <cell r="V244"/>
        </row>
        <row r="245">
          <cell r="N245">
            <v>0</v>
          </cell>
        </row>
        <row r="246">
          <cell r="R246"/>
          <cell r="T246"/>
        </row>
        <row r="247">
          <cell r="S247"/>
          <cell r="W247"/>
        </row>
        <row r="248">
          <cell r="N248">
            <v>0</v>
          </cell>
        </row>
        <row r="250">
          <cell r="N250">
            <v>0</v>
          </cell>
        </row>
        <row r="251">
          <cell r="N251">
            <v>0</v>
          </cell>
        </row>
        <row r="252">
          <cell r="Q252"/>
          <cell r="U252"/>
          <cell r="V252"/>
        </row>
        <row r="253">
          <cell r="N253">
            <v>0</v>
          </cell>
        </row>
        <row r="254">
          <cell r="R254"/>
          <cell r="T254"/>
        </row>
        <row r="255">
          <cell r="S255"/>
          <cell r="W255"/>
        </row>
        <row r="256">
          <cell r="N256">
            <v>0</v>
          </cell>
        </row>
        <row r="258">
          <cell r="N258">
            <v>88411</v>
          </cell>
        </row>
        <row r="259">
          <cell r="N259">
            <v>0</v>
          </cell>
        </row>
        <row r="260">
          <cell r="Q260"/>
          <cell r="U260"/>
          <cell r="V260"/>
        </row>
        <row r="261">
          <cell r="N261">
            <v>0</v>
          </cell>
        </row>
        <row r="262">
          <cell r="R262"/>
          <cell r="T262"/>
        </row>
        <row r="263">
          <cell r="S263"/>
          <cell r="W263"/>
        </row>
        <row r="264">
          <cell r="N264">
            <v>0</v>
          </cell>
        </row>
        <row r="266">
          <cell r="N266">
            <v>0</v>
          </cell>
        </row>
        <row r="267">
          <cell r="N267">
            <v>0</v>
          </cell>
        </row>
        <row r="268">
          <cell r="Q268"/>
          <cell r="U268"/>
          <cell r="V268"/>
        </row>
        <row r="269">
          <cell r="N269">
            <v>0</v>
          </cell>
        </row>
        <row r="270">
          <cell r="R270"/>
          <cell r="T270"/>
        </row>
        <row r="271">
          <cell r="S271"/>
          <cell r="W271"/>
        </row>
        <row r="272">
          <cell r="N272">
            <v>0</v>
          </cell>
        </row>
        <row r="282">
          <cell r="N282">
            <v>0</v>
          </cell>
        </row>
        <row r="283">
          <cell r="N283">
            <v>0</v>
          </cell>
        </row>
        <row r="284">
          <cell r="Q284"/>
          <cell r="U284"/>
          <cell r="V284"/>
        </row>
        <row r="285">
          <cell r="N285">
            <v>0</v>
          </cell>
        </row>
        <row r="286">
          <cell r="R286"/>
          <cell r="T286"/>
        </row>
        <row r="287">
          <cell r="S287"/>
          <cell r="W287"/>
        </row>
        <row r="288">
          <cell r="N288">
            <v>0</v>
          </cell>
        </row>
        <row r="290">
          <cell r="N290">
            <v>0</v>
          </cell>
        </row>
        <row r="291">
          <cell r="N291">
            <v>0</v>
          </cell>
        </row>
        <row r="292">
          <cell r="Q292"/>
          <cell r="U292"/>
          <cell r="V292"/>
        </row>
        <row r="293">
          <cell r="N293">
            <v>0</v>
          </cell>
        </row>
        <row r="294">
          <cell r="R294"/>
          <cell r="T294"/>
        </row>
        <row r="295">
          <cell r="S295"/>
          <cell r="W295"/>
        </row>
        <row r="296">
          <cell r="N296">
            <v>0</v>
          </cell>
        </row>
        <row r="298">
          <cell r="N298">
            <v>0</v>
          </cell>
        </row>
        <row r="299">
          <cell r="N299">
            <v>0</v>
          </cell>
        </row>
        <row r="300">
          <cell r="Q300"/>
          <cell r="U300"/>
          <cell r="V300"/>
        </row>
        <row r="301">
          <cell r="N301">
            <v>0</v>
          </cell>
        </row>
        <row r="302">
          <cell r="R302"/>
          <cell r="T302"/>
        </row>
        <row r="303">
          <cell r="S303"/>
          <cell r="W303"/>
        </row>
        <row r="304">
          <cell r="N304">
            <v>0</v>
          </cell>
        </row>
        <row r="306">
          <cell r="N306">
            <v>0</v>
          </cell>
        </row>
        <row r="307">
          <cell r="N307">
            <v>0</v>
          </cell>
        </row>
        <row r="308">
          <cell r="Q308"/>
          <cell r="U308"/>
          <cell r="V308"/>
        </row>
        <row r="309">
          <cell r="N309">
            <v>0</v>
          </cell>
        </row>
        <row r="310">
          <cell r="R310"/>
          <cell r="T310"/>
        </row>
        <row r="311">
          <cell r="S311"/>
          <cell r="W311"/>
        </row>
        <row r="312">
          <cell r="N312">
            <v>0</v>
          </cell>
        </row>
        <row r="314">
          <cell r="N314">
            <v>0</v>
          </cell>
        </row>
        <row r="315">
          <cell r="N315">
            <v>0</v>
          </cell>
        </row>
        <row r="316">
          <cell r="Q316"/>
          <cell r="U316"/>
          <cell r="V316"/>
        </row>
        <row r="317">
          <cell r="N317">
            <v>0</v>
          </cell>
        </row>
        <row r="318">
          <cell r="R318"/>
          <cell r="T318"/>
        </row>
        <row r="319">
          <cell r="S319"/>
          <cell r="W319"/>
        </row>
        <row r="320">
          <cell r="N320">
            <v>0</v>
          </cell>
        </row>
        <row r="322">
          <cell r="N322">
            <v>0</v>
          </cell>
        </row>
        <row r="323">
          <cell r="N323">
            <v>0</v>
          </cell>
        </row>
        <row r="324">
          <cell r="Q324"/>
          <cell r="U324"/>
          <cell r="V324"/>
        </row>
        <row r="325">
          <cell r="N325">
            <v>0</v>
          </cell>
        </row>
        <row r="326">
          <cell r="R326"/>
          <cell r="T326"/>
        </row>
        <row r="327">
          <cell r="S327"/>
          <cell r="W327"/>
        </row>
        <row r="328">
          <cell r="N328">
            <v>0</v>
          </cell>
        </row>
        <row r="338">
          <cell r="N338">
            <v>0</v>
          </cell>
        </row>
        <row r="339">
          <cell r="N339">
            <v>0</v>
          </cell>
        </row>
        <row r="340">
          <cell r="Q340"/>
          <cell r="U340"/>
          <cell r="V340"/>
        </row>
        <row r="341">
          <cell r="N341">
            <v>0</v>
          </cell>
        </row>
        <row r="342">
          <cell r="R342"/>
          <cell r="T342"/>
        </row>
        <row r="343">
          <cell r="S343"/>
          <cell r="W343"/>
        </row>
        <row r="344">
          <cell r="N344">
            <v>0</v>
          </cell>
        </row>
        <row r="346">
          <cell r="N346">
            <v>6505</v>
          </cell>
        </row>
        <row r="347">
          <cell r="N347">
            <v>318</v>
          </cell>
        </row>
        <row r="348">
          <cell r="Q348"/>
          <cell r="U348"/>
          <cell r="V348"/>
        </row>
        <row r="349">
          <cell r="N349">
            <v>0</v>
          </cell>
        </row>
        <row r="350">
          <cell r="R350"/>
          <cell r="T350"/>
        </row>
        <row r="351">
          <cell r="S351">
            <v>7510</v>
          </cell>
          <cell r="W351"/>
          <cell r="X351"/>
        </row>
        <row r="352">
          <cell r="N352">
            <v>0</v>
          </cell>
        </row>
        <row r="354">
          <cell r="N354">
            <v>0</v>
          </cell>
        </row>
        <row r="355">
          <cell r="N355">
            <v>0</v>
          </cell>
        </row>
        <row r="356">
          <cell r="Q356"/>
          <cell r="U356"/>
          <cell r="V356"/>
        </row>
        <row r="357">
          <cell r="N357">
            <v>0</v>
          </cell>
        </row>
        <row r="358">
          <cell r="R358"/>
          <cell r="T358"/>
        </row>
        <row r="359">
          <cell r="S359"/>
          <cell r="W359"/>
        </row>
        <row r="360">
          <cell r="N360">
            <v>0</v>
          </cell>
        </row>
        <row r="362">
          <cell r="N362">
            <v>0</v>
          </cell>
        </row>
        <row r="363">
          <cell r="N363">
            <v>0</v>
          </cell>
        </row>
        <row r="364">
          <cell r="Q364"/>
          <cell r="U364"/>
          <cell r="V364"/>
        </row>
        <row r="365">
          <cell r="N365">
            <v>0</v>
          </cell>
        </row>
        <row r="366">
          <cell r="R366"/>
          <cell r="T366"/>
        </row>
        <row r="367">
          <cell r="S367"/>
          <cell r="W367"/>
        </row>
        <row r="368">
          <cell r="N368">
            <v>0</v>
          </cell>
        </row>
        <row r="370">
          <cell r="N370">
            <v>0</v>
          </cell>
        </row>
        <row r="371">
          <cell r="N371">
            <v>0</v>
          </cell>
        </row>
        <row r="372">
          <cell r="Q372"/>
          <cell r="U372"/>
          <cell r="V372"/>
        </row>
        <row r="373">
          <cell r="N373">
            <v>0</v>
          </cell>
        </row>
        <row r="374">
          <cell r="R374"/>
          <cell r="T374"/>
        </row>
        <row r="375">
          <cell r="S375"/>
          <cell r="W375"/>
        </row>
        <row r="376">
          <cell r="N376">
            <v>0</v>
          </cell>
        </row>
        <row r="378">
          <cell r="M378">
            <v>201</v>
          </cell>
          <cell r="N378">
            <v>0</v>
          </cell>
        </row>
        <row r="379">
          <cell r="N379">
            <v>0</v>
          </cell>
        </row>
        <row r="380">
          <cell r="Q380"/>
          <cell r="U380"/>
          <cell r="V380"/>
        </row>
        <row r="381">
          <cell r="N381">
            <v>0</v>
          </cell>
        </row>
        <row r="382">
          <cell r="R382"/>
          <cell r="T382"/>
        </row>
        <row r="383">
          <cell r="S383"/>
          <cell r="W383"/>
        </row>
        <row r="384">
          <cell r="N384">
            <v>0</v>
          </cell>
        </row>
        <row r="394">
          <cell r="N394">
            <v>0</v>
          </cell>
        </row>
        <row r="395">
          <cell r="N395">
            <v>0</v>
          </cell>
        </row>
        <row r="396">
          <cell r="Q396"/>
          <cell r="U396"/>
          <cell r="V396"/>
        </row>
        <row r="397">
          <cell r="N397">
            <v>0</v>
          </cell>
        </row>
        <row r="398">
          <cell r="R398"/>
          <cell r="T398"/>
        </row>
        <row r="399">
          <cell r="S399"/>
          <cell r="W399"/>
        </row>
        <row r="400">
          <cell r="N400">
            <v>0</v>
          </cell>
        </row>
        <row r="402">
          <cell r="N402">
            <v>0</v>
          </cell>
        </row>
        <row r="403">
          <cell r="N403">
            <v>0</v>
          </cell>
        </row>
        <row r="404">
          <cell r="Q404"/>
          <cell r="U404"/>
          <cell r="V404"/>
        </row>
        <row r="405">
          <cell r="N405">
            <v>0</v>
          </cell>
        </row>
        <row r="406">
          <cell r="R406"/>
          <cell r="T406"/>
        </row>
        <row r="407">
          <cell r="S407"/>
          <cell r="W407"/>
        </row>
        <row r="408">
          <cell r="N408">
            <v>0</v>
          </cell>
        </row>
        <row r="410">
          <cell r="N410">
            <v>0</v>
          </cell>
        </row>
        <row r="411">
          <cell r="N411">
            <v>0</v>
          </cell>
        </row>
        <row r="412">
          <cell r="Q412"/>
          <cell r="U412"/>
          <cell r="V412"/>
        </row>
        <row r="413">
          <cell r="N413">
            <v>0</v>
          </cell>
        </row>
        <row r="414">
          <cell r="R414"/>
          <cell r="T414"/>
        </row>
        <row r="415">
          <cell r="S415"/>
          <cell r="W415"/>
        </row>
        <row r="416">
          <cell r="N416">
            <v>0</v>
          </cell>
        </row>
        <row r="418">
          <cell r="N418">
            <v>0</v>
          </cell>
        </row>
        <row r="419">
          <cell r="N419">
            <v>0</v>
          </cell>
        </row>
        <row r="420">
          <cell r="Q420"/>
          <cell r="U420"/>
          <cell r="V420"/>
        </row>
        <row r="421">
          <cell r="N421">
            <v>0</v>
          </cell>
        </row>
        <row r="422">
          <cell r="R422"/>
          <cell r="T422"/>
        </row>
        <row r="423">
          <cell r="S423"/>
          <cell r="W423"/>
        </row>
        <row r="424">
          <cell r="N424">
            <v>0</v>
          </cell>
        </row>
        <row r="426">
          <cell r="N426">
            <v>0</v>
          </cell>
        </row>
        <row r="427">
          <cell r="N427">
            <v>0</v>
          </cell>
        </row>
        <row r="428">
          <cell r="Q428"/>
          <cell r="U428"/>
          <cell r="V428"/>
        </row>
        <row r="429">
          <cell r="N429">
            <v>0</v>
          </cell>
        </row>
        <row r="430">
          <cell r="R430"/>
          <cell r="T430"/>
        </row>
        <row r="431">
          <cell r="S431"/>
          <cell r="W431"/>
        </row>
        <row r="432">
          <cell r="N432">
            <v>0</v>
          </cell>
        </row>
        <row r="434">
          <cell r="N434">
            <v>0</v>
          </cell>
        </row>
        <row r="435">
          <cell r="N435">
            <v>0</v>
          </cell>
        </row>
        <row r="436">
          <cell r="Q436"/>
          <cell r="U436"/>
          <cell r="V436"/>
        </row>
        <row r="437">
          <cell r="N437">
            <v>0</v>
          </cell>
        </row>
        <row r="438">
          <cell r="R438"/>
          <cell r="T438"/>
        </row>
        <row r="439">
          <cell r="S439"/>
          <cell r="W439"/>
        </row>
        <row r="440">
          <cell r="N440">
            <v>0</v>
          </cell>
        </row>
        <row r="450">
          <cell r="N450">
            <v>0</v>
          </cell>
        </row>
        <row r="451">
          <cell r="N451">
            <v>0</v>
          </cell>
        </row>
        <row r="452">
          <cell r="Q452"/>
          <cell r="U452"/>
          <cell r="V452"/>
        </row>
        <row r="453">
          <cell r="N453">
            <v>0</v>
          </cell>
        </row>
        <row r="454">
          <cell r="R454"/>
          <cell r="T454"/>
        </row>
        <row r="455">
          <cell r="S455"/>
          <cell r="W455"/>
        </row>
        <row r="456">
          <cell r="N456">
            <v>0</v>
          </cell>
        </row>
        <row r="458">
          <cell r="N458">
            <v>6938</v>
          </cell>
        </row>
        <row r="459">
          <cell r="N459">
            <v>0</v>
          </cell>
        </row>
        <row r="460">
          <cell r="Q460"/>
          <cell r="U460"/>
          <cell r="V460"/>
        </row>
        <row r="461">
          <cell r="N461">
            <v>0</v>
          </cell>
        </row>
        <row r="462">
          <cell r="R462">
            <v>145</v>
          </cell>
          <cell r="T462"/>
        </row>
        <row r="463">
          <cell r="S463">
            <v>8148</v>
          </cell>
          <cell r="W463"/>
        </row>
        <row r="464">
          <cell r="N464">
            <v>0</v>
          </cell>
        </row>
        <row r="466">
          <cell r="N466">
            <v>0</v>
          </cell>
        </row>
        <row r="467">
          <cell r="N467">
            <v>0</v>
          </cell>
        </row>
        <row r="468">
          <cell r="Q468"/>
          <cell r="U468"/>
          <cell r="V468"/>
        </row>
        <row r="469">
          <cell r="N469">
            <v>0</v>
          </cell>
        </row>
        <row r="470">
          <cell r="R470"/>
          <cell r="T470"/>
        </row>
        <row r="471">
          <cell r="S471"/>
          <cell r="W471"/>
        </row>
        <row r="472">
          <cell r="N472">
            <v>0</v>
          </cell>
        </row>
        <row r="474">
          <cell r="N474">
            <v>0</v>
          </cell>
        </row>
        <row r="475">
          <cell r="N475">
            <v>0</v>
          </cell>
        </row>
        <row r="476">
          <cell r="Q476"/>
          <cell r="U476"/>
          <cell r="V476"/>
        </row>
        <row r="477">
          <cell r="N477">
            <v>0</v>
          </cell>
        </row>
        <row r="478">
          <cell r="R478"/>
          <cell r="T478"/>
        </row>
        <row r="479">
          <cell r="S479"/>
          <cell r="W479"/>
        </row>
        <row r="480">
          <cell r="N480">
            <v>0</v>
          </cell>
        </row>
        <row r="482">
          <cell r="N482">
            <v>0</v>
          </cell>
        </row>
        <row r="483">
          <cell r="N483">
            <v>0</v>
          </cell>
        </row>
        <row r="484">
          <cell r="Q484"/>
          <cell r="U484"/>
          <cell r="V484"/>
        </row>
        <row r="485">
          <cell r="N485">
            <v>0</v>
          </cell>
        </row>
        <row r="486">
          <cell r="R486"/>
          <cell r="T486"/>
        </row>
        <row r="487">
          <cell r="S487"/>
          <cell r="W487"/>
        </row>
        <row r="488">
          <cell r="N488">
            <v>0</v>
          </cell>
        </row>
        <row r="490">
          <cell r="N490">
            <v>0</v>
          </cell>
        </row>
        <row r="491">
          <cell r="N491">
            <v>0</v>
          </cell>
        </row>
        <row r="492">
          <cell r="Q492"/>
          <cell r="U492"/>
          <cell r="V492"/>
        </row>
        <row r="493">
          <cell r="N493">
            <v>0</v>
          </cell>
        </row>
        <row r="494">
          <cell r="R494"/>
          <cell r="T494"/>
        </row>
        <row r="495">
          <cell r="S495"/>
          <cell r="W495"/>
        </row>
        <row r="496">
          <cell r="N496">
            <v>0</v>
          </cell>
        </row>
        <row r="506">
          <cell r="N506">
            <v>0</v>
          </cell>
        </row>
        <row r="507">
          <cell r="N507">
            <v>0</v>
          </cell>
        </row>
        <row r="508">
          <cell r="Q508"/>
          <cell r="U508"/>
          <cell r="V508"/>
        </row>
        <row r="509">
          <cell r="N509">
            <v>0</v>
          </cell>
        </row>
        <row r="510">
          <cell r="R510"/>
          <cell r="T510"/>
        </row>
        <row r="511">
          <cell r="S511"/>
          <cell r="W511"/>
        </row>
        <row r="512">
          <cell r="N512">
            <v>0</v>
          </cell>
        </row>
        <row r="514">
          <cell r="N514">
            <v>6738</v>
          </cell>
        </row>
        <row r="515">
          <cell r="N515">
            <v>139</v>
          </cell>
        </row>
        <row r="516">
          <cell r="Q516"/>
          <cell r="U516"/>
          <cell r="V516"/>
        </row>
        <row r="517">
          <cell r="N517">
            <v>0</v>
          </cell>
        </row>
        <row r="518">
          <cell r="R518"/>
          <cell r="T518"/>
        </row>
        <row r="519">
          <cell r="S519">
            <v>7296</v>
          </cell>
          <cell r="W519"/>
        </row>
        <row r="520">
          <cell r="N520">
            <v>0</v>
          </cell>
        </row>
        <row r="522">
          <cell r="N522">
            <v>0</v>
          </cell>
        </row>
        <row r="523">
          <cell r="N523">
            <v>0</v>
          </cell>
        </row>
        <row r="524">
          <cell r="Q524"/>
          <cell r="U524"/>
          <cell r="V524"/>
        </row>
        <row r="525">
          <cell r="N525">
            <v>0</v>
          </cell>
        </row>
        <row r="526">
          <cell r="R526"/>
          <cell r="T526"/>
        </row>
        <row r="527">
          <cell r="S527"/>
          <cell r="W527"/>
        </row>
        <row r="528">
          <cell r="N528">
            <v>0</v>
          </cell>
        </row>
        <row r="530">
          <cell r="N530">
            <v>0</v>
          </cell>
        </row>
        <row r="531">
          <cell r="N531">
            <v>0</v>
          </cell>
        </row>
        <row r="532">
          <cell r="Q532"/>
          <cell r="U532"/>
          <cell r="V532"/>
        </row>
        <row r="533">
          <cell r="N533">
            <v>0</v>
          </cell>
        </row>
        <row r="534">
          <cell r="R534"/>
          <cell r="T534"/>
        </row>
        <row r="535">
          <cell r="S535"/>
          <cell r="W535"/>
        </row>
        <row r="536">
          <cell r="N536">
            <v>0</v>
          </cell>
        </row>
        <row r="538">
          <cell r="N538">
            <v>3403</v>
          </cell>
        </row>
        <row r="539">
          <cell r="N539">
            <v>0</v>
          </cell>
        </row>
        <row r="540">
          <cell r="Q540"/>
          <cell r="U540"/>
          <cell r="V540"/>
        </row>
        <row r="541">
          <cell r="N541">
            <v>0</v>
          </cell>
        </row>
        <row r="542">
          <cell r="R542"/>
          <cell r="T542"/>
        </row>
        <row r="543">
          <cell r="S543"/>
          <cell r="W543"/>
        </row>
        <row r="544">
          <cell r="N544">
            <v>0</v>
          </cell>
        </row>
        <row r="546">
          <cell r="N546">
            <v>0</v>
          </cell>
        </row>
        <row r="547">
          <cell r="N547">
            <v>0</v>
          </cell>
        </row>
        <row r="548">
          <cell r="Q548"/>
          <cell r="U548"/>
          <cell r="V548"/>
        </row>
        <row r="549">
          <cell r="N549">
            <v>0</v>
          </cell>
        </row>
        <row r="550">
          <cell r="R550"/>
          <cell r="T550"/>
        </row>
        <row r="551">
          <cell r="S551"/>
          <cell r="W551"/>
        </row>
        <row r="552">
          <cell r="N552">
            <v>0</v>
          </cell>
        </row>
        <row r="562">
          <cell r="N562">
            <v>0</v>
          </cell>
        </row>
        <row r="563">
          <cell r="N563">
            <v>0</v>
          </cell>
        </row>
        <row r="564">
          <cell r="Q564"/>
          <cell r="U564"/>
          <cell r="V564"/>
        </row>
        <row r="565">
          <cell r="N565">
            <v>0</v>
          </cell>
        </row>
        <row r="566">
          <cell r="R566"/>
          <cell r="T566"/>
        </row>
        <row r="567">
          <cell r="S567"/>
          <cell r="W567"/>
        </row>
        <row r="568">
          <cell r="N568">
            <v>0</v>
          </cell>
        </row>
        <row r="570">
          <cell r="N570">
            <v>7752</v>
          </cell>
        </row>
        <row r="571">
          <cell r="N571">
            <v>279</v>
          </cell>
        </row>
        <row r="572">
          <cell r="Q572"/>
          <cell r="U572"/>
          <cell r="V572"/>
        </row>
        <row r="573">
          <cell r="N573">
            <v>0</v>
          </cell>
        </row>
        <row r="574">
          <cell r="R574"/>
          <cell r="T574"/>
        </row>
        <row r="575">
          <cell r="S575">
            <v>8855</v>
          </cell>
          <cell r="W575"/>
        </row>
        <row r="576">
          <cell r="N576">
            <v>0</v>
          </cell>
        </row>
        <row r="578">
          <cell r="N578">
            <v>0</v>
          </cell>
        </row>
        <row r="579">
          <cell r="N579">
            <v>0</v>
          </cell>
        </row>
        <row r="580">
          <cell r="Q580"/>
          <cell r="U580"/>
          <cell r="V580"/>
        </row>
        <row r="581">
          <cell r="N581">
            <v>0</v>
          </cell>
        </row>
        <row r="582">
          <cell r="R582"/>
          <cell r="T582"/>
        </row>
        <row r="583">
          <cell r="S583"/>
          <cell r="W583"/>
        </row>
        <row r="584">
          <cell r="N584">
            <v>0</v>
          </cell>
        </row>
        <row r="586">
          <cell r="N586">
            <v>0</v>
          </cell>
        </row>
        <row r="587">
          <cell r="N587">
            <v>0</v>
          </cell>
        </row>
        <row r="588">
          <cell r="Q588"/>
          <cell r="U588"/>
          <cell r="V588"/>
        </row>
        <row r="589">
          <cell r="N589">
            <v>0</v>
          </cell>
        </row>
        <row r="590">
          <cell r="R590"/>
          <cell r="T590"/>
        </row>
        <row r="591">
          <cell r="S591"/>
          <cell r="W591"/>
        </row>
        <row r="592">
          <cell r="N592">
            <v>0</v>
          </cell>
        </row>
        <row r="594">
          <cell r="N594">
            <v>0</v>
          </cell>
        </row>
        <row r="595">
          <cell r="N595">
            <v>0</v>
          </cell>
        </row>
        <row r="596">
          <cell r="Q596"/>
          <cell r="U596"/>
          <cell r="V596"/>
        </row>
        <row r="597">
          <cell r="N597">
            <v>0</v>
          </cell>
        </row>
        <row r="598">
          <cell r="R598"/>
          <cell r="T598"/>
        </row>
        <row r="599">
          <cell r="S599"/>
          <cell r="W599"/>
        </row>
        <row r="600">
          <cell r="N600">
            <v>0</v>
          </cell>
        </row>
        <row r="602">
          <cell r="N602">
            <v>0</v>
          </cell>
        </row>
        <row r="603">
          <cell r="N603">
            <v>0</v>
          </cell>
        </row>
        <row r="604">
          <cell r="Q604"/>
          <cell r="U604"/>
          <cell r="V604"/>
        </row>
        <row r="605">
          <cell r="N605">
            <v>0</v>
          </cell>
        </row>
        <row r="606">
          <cell r="R606"/>
          <cell r="T606"/>
        </row>
        <row r="607">
          <cell r="S607"/>
          <cell r="W607"/>
        </row>
        <row r="608">
          <cell r="N608">
            <v>0</v>
          </cell>
        </row>
        <row r="618">
          <cell r="N618">
            <v>0</v>
          </cell>
        </row>
        <row r="619">
          <cell r="N619">
            <v>0</v>
          </cell>
        </row>
        <row r="620">
          <cell r="Q620"/>
          <cell r="U620"/>
          <cell r="V620"/>
        </row>
        <row r="621">
          <cell r="N621">
            <v>0</v>
          </cell>
        </row>
        <row r="622">
          <cell r="R622"/>
          <cell r="T622"/>
        </row>
        <row r="623">
          <cell r="S623"/>
          <cell r="W623"/>
        </row>
        <row r="624">
          <cell r="N624">
            <v>0</v>
          </cell>
        </row>
        <row r="626">
          <cell r="N626">
            <v>0</v>
          </cell>
        </row>
        <row r="627">
          <cell r="N627">
            <v>0</v>
          </cell>
        </row>
        <row r="628">
          <cell r="Q628"/>
          <cell r="U628"/>
          <cell r="V628"/>
        </row>
        <row r="629">
          <cell r="N629">
            <v>0</v>
          </cell>
        </row>
        <row r="630">
          <cell r="R630"/>
          <cell r="T630"/>
        </row>
        <row r="631">
          <cell r="S631"/>
          <cell r="W631"/>
        </row>
        <row r="632">
          <cell r="N632">
            <v>0</v>
          </cell>
        </row>
        <row r="634">
          <cell r="N634">
            <v>0</v>
          </cell>
        </row>
        <row r="635">
          <cell r="N635">
            <v>0</v>
          </cell>
        </row>
        <row r="636">
          <cell r="Q636"/>
          <cell r="U636"/>
          <cell r="V636"/>
        </row>
        <row r="637">
          <cell r="N637">
            <v>0</v>
          </cell>
        </row>
        <row r="638">
          <cell r="R638"/>
          <cell r="T638"/>
        </row>
        <row r="639">
          <cell r="S639"/>
          <cell r="W639"/>
        </row>
        <row r="640">
          <cell r="N640">
            <v>0</v>
          </cell>
        </row>
        <row r="642">
          <cell r="N642">
            <v>0</v>
          </cell>
        </row>
        <row r="643">
          <cell r="N643">
            <v>0</v>
          </cell>
        </row>
        <row r="644">
          <cell r="Q644"/>
          <cell r="U644"/>
          <cell r="V644"/>
        </row>
        <row r="645">
          <cell r="N645">
            <v>0</v>
          </cell>
        </row>
        <row r="646">
          <cell r="R646"/>
          <cell r="T646"/>
        </row>
        <row r="647">
          <cell r="S647"/>
          <cell r="W647"/>
        </row>
        <row r="648">
          <cell r="N648">
            <v>0</v>
          </cell>
        </row>
        <row r="650">
          <cell r="N650">
            <v>0</v>
          </cell>
        </row>
        <row r="651">
          <cell r="N651">
            <v>0</v>
          </cell>
        </row>
        <row r="652">
          <cell r="Q652"/>
          <cell r="U652"/>
          <cell r="V652"/>
        </row>
        <row r="653">
          <cell r="N653">
            <v>0</v>
          </cell>
        </row>
        <row r="654">
          <cell r="R654"/>
          <cell r="T654"/>
        </row>
        <row r="655">
          <cell r="S655"/>
          <cell r="W655"/>
        </row>
        <row r="656">
          <cell r="N656">
            <v>0</v>
          </cell>
        </row>
        <row r="658">
          <cell r="N658">
            <v>0</v>
          </cell>
        </row>
        <row r="659">
          <cell r="N659">
            <v>0</v>
          </cell>
        </row>
        <row r="660">
          <cell r="Q660"/>
          <cell r="U660"/>
          <cell r="V660"/>
        </row>
        <row r="661">
          <cell r="N661">
            <v>0</v>
          </cell>
        </row>
        <row r="662">
          <cell r="R662"/>
          <cell r="T662"/>
        </row>
        <row r="663">
          <cell r="S663"/>
          <cell r="W663"/>
        </row>
        <row r="664">
          <cell r="N664">
            <v>0</v>
          </cell>
        </row>
        <row r="674">
          <cell r="N674">
            <v>0</v>
          </cell>
        </row>
        <row r="675">
          <cell r="N675">
            <v>0</v>
          </cell>
        </row>
        <row r="676">
          <cell r="Q676"/>
          <cell r="U676"/>
          <cell r="V676"/>
        </row>
        <row r="677">
          <cell r="N677">
            <v>0</v>
          </cell>
        </row>
        <row r="678">
          <cell r="R678"/>
          <cell r="T678"/>
        </row>
        <row r="679">
          <cell r="S679"/>
          <cell r="W679"/>
        </row>
        <row r="680">
          <cell r="N680">
            <v>0</v>
          </cell>
        </row>
        <row r="682">
          <cell r="N682">
            <v>17</v>
          </cell>
        </row>
        <row r="683">
          <cell r="N683">
            <v>20</v>
          </cell>
        </row>
        <row r="684">
          <cell r="Q684"/>
          <cell r="U684"/>
          <cell r="V684"/>
        </row>
        <row r="685">
          <cell r="N685">
            <v>0</v>
          </cell>
        </row>
        <row r="686">
          <cell r="R686"/>
          <cell r="T686"/>
        </row>
        <row r="687">
          <cell r="S687"/>
          <cell r="W687"/>
        </row>
        <row r="688">
          <cell r="N688">
            <v>0</v>
          </cell>
        </row>
        <row r="690">
          <cell r="N690">
            <v>0</v>
          </cell>
        </row>
        <row r="691">
          <cell r="N691">
            <v>0</v>
          </cell>
        </row>
        <row r="692">
          <cell r="Q692"/>
          <cell r="U692"/>
          <cell r="V692"/>
        </row>
        <row r="693">
          <cell r="N693">
            <v>0</v>
          </cell>
        </row>
        <row r="694">
          <cell r="R694"/>
          <cell r="T694"/>
        </row>
        <row r="695">
          <cell r="S695"/>
          <cell r="W695"/>
        </row>
        <row r="696">
          <cell r="N696">
            <v>0</v>
          </cell>
        </row>
        <row r="698">
          <cell r="N698">
            <v>0</v>
          </cell>
        </row>
        <row r="699">
          <cell r="N699">
            <v>0</v>
          </cell>
        </row>
        <row r="700">
          <cell r="Q700"/>
          <cell r="U700"/>
          <cell r="V700"/>
        </row>
        <row r="701">
          <cell r="N701">
            <v>0</v>
          </cell>
        </row>
        <row r="702">
          <cell r="R702"/>
          <cell r="T702"/>
        </row>
        <row r="703">
          <cell r="S703"/>
          <cell r="W703"/>
        </row>
        <row r="704">
          <cell r="N704">
            <v>0</v>
          </cell>
        </row>
        <row r="706">
          <cell r="N706">
            <v>54300</v>
          </cell>
        </row>
        <row r="707">
          <cell r="N707">
            <v>0</v>
          </cell>
        </row>
        <row r="708">
          <cell r="Q708"/>
          <cell r="U708"/>
          <cell r="V708"/>
        </row>
        <row r="709">
          <cell r="N709">
            <v>0</v>
          </cell>
        </row>
        <row r="710">
          <cell r="R710"/>
          <cell r="T710"/>
        </row>
        <row r="711">
          <cell r="S711"/>
          <cell r="W711"/>
        </row>
        <row r="712">
          <cell r="N712">
            <v>0</v>
          </cell>
        </row>
        <row r="714">
          <cell r="N714">
            <v>0</v>
          </cell>
        </row>
        <row r="715">
          <cell r="N715">
            <v>0</v>
          </cell>
        </row>
        <row r="716">
          <cell r="Q716"/>
          <cell r="U716"/>
          <cell r="V716"/>
        </row>
        <row r="717">
          <cell r="N717">
            <v>0</v>
          </cell>
        </row>
        <row r="718">
          <cell r="R718"/>
          <cell r="T718"/>
        </row>
        <row r="719">
          <cell r="S719"/>
          <cell r="W719"/>
        </row>
        <row r="720">
          <cell r="N720">
            <v>0</v>
          </cell>
        </row>
        <row r="730">
          <cell r="N730">
            <v>0</v>
          </cell>
        </row>
        <row r="731">
          <cell r="N731">
            <v>0</v>
          </cell>
        </row>
        <row r="732">
          <cell r="Q732"/>
          <cell r="U732"/>
          <cell r="V732"/>
        </row>
        <row r="733">
          <cell r="N733">
            <v>0</v>
          </cell>
        </row>
        <row r="734">
          <cell r="R734"/>
          <cell r="T734"/>
        </row>
        <row r="735">
          <cell r="S735"/>
          <cell r="W735"/>
        </row>
        <row r="736">
          <cell r="N736">
            <v>0</v>
          </cell>
        </row>
        <row r="738">
          <cell r="N738">
            <v>49503</v>
          </cell>
        </row>
        <row r="739">
          <cell r="N739">
            <v>800</v>
          </cell>
        </row>
        <row r="740">
          <cell r="Q740"/>
          <cell r="U740"/>
          <cell r="V740"/>
        </row>
        <row r="741">
          <cell r="N741">
            <v>891</v>
          </cell>
        </row>
        <row r="742">
          <cell r="R742"/>
          <cell r="T742"/>
        </row>
        <row r="743">
          <cell r="S743">
            <v>68700</v>
          </cell>
          <cell r="W743"/>
        </row>
        <row r="744">
          <cell r="N744">
            <v>0</v>
          </cell>
        </row>
        <row r="746">
          <cell r="N746">
            <v>0</v>
          </cell>
        </row>
        <row r="747">
          <cell r="N747">
            <v>0</v>
          </cell>
        </row>
        <row r="748">
          <cell r="Q748"/>
          <cell r="U748"/>
          <cell r="V748"/>
        </row>
        <row r="749">
          <cell r="N749">
            <v>0</v>
          </cell>
        </row>
        <row r="750">
          <cell r="R750"/>
          <cell r="T750"/>
        </row>
        <row r="751">
          <cell r="S751"/>
          <cell r="W751"/>
        </row>
        <row r="752">
          <cell r="N752">
            <v>0</v>
          </cell>
        </row>
        <row r="754">
          <cell r="N754">
            <v>0</v>
          </cell>
        </row>
        <row r="755">
          <cell r="N755">
            <v>0</v>
          </cell>
        </row>
        <row r="756">
          <cell r="Q756"/>
          <cell r="U756"/>
          <cell r="V756"/>
        </row>
        <row r="757">
          <cell r="N757">
            <v>0</v>
          </cell>
        </row>
        <row r="758">
          <cell r="R758"/>
          <cell r="T758"/>
        </row>
        <row r="759">
          <cell r="S759"/>
          <cell r="W759"/>
        </row>
        <row r="760">
          <cell r="N760">
            <v>0</v>
          </cell>
        </row>
        <row r="762">
          <cell r="N762">
            <v>0</v>
          </cell>
        </row>
        <row r="763">
          <cell r="N763">
            <v>0</v>
          </cell>
        </row>
        <row r="764">
          <cell r="Q764"/>
          <cell r="U764"/>
          <cell r="V764"/>
        </row>
        <row r="765">
          <cell r="N765">
            <v>0</v>
          </cell>
        </row>
        <row r="766">
          <cell r="R766"/>
          <cell r="T766"/>
        </row>
        <row r="767">
          <cell r="S767"/>
          <cell r="W767"/>
        </row>
        <row r="768">
          <cell r="N768">
            <v>0</v>
          </cell>
        </row>
        <row r="770">
          <cell r="M770">
            <v>3497</v>
          </cell>
          <cell r="N770">
            <v>0</v>
          </cell>
        </row>
        <row r="771">
          <cell r="N771">
            <v>0</v>
          </cell>
        </row>
        <row r="772">
          <cell r="Q772"/>
          <cell r="U772"/>
          <cell r="V772"/>
        </row>
        <row r="773">
          <cell r="N773">
            <v>0</v>
          </cell>
        </row>
        <row r="774">
          <cell r="R774"/>
          <cell r="T774"/>
        </row>
        <row r="775">
          <cell r="S775"/>
          <cell r="W775"/>
        </row>
        <row r="776">
          <cell r="N776">
            <v>0</v>
          </cell>
        </row>
        <row r="786">
          <cell r="N786">
            <v>0</v>
          </cell>
        </row>
        <row r="787">
          <cell r="N787">
            <v>0</v>
          </cell>
        </row>
        <row r="788">
          <cell r="Q788"/>
          <cell r="U788"/>
          <cell r="V788"/>
        </row>
        <row r="789">
          <cell r="N789">
            <v>0</v>
          </cell>
        </row>
        <row r="790">
          <cell r="R790"/>
          <cell r="T790"/>
        </row>
        <row r="791">
          <cell r="S791"/>
          <cell r="W791"/>
        </row>
        <row r="792">
          <cell r="N792">
            <v>0</v>
          </cell>
        </row>
        <row r="794">
          <cell r="N794">
            <v>44512.696199999751</v>
          </cell>
        </row>
        <row r="795">
          <cell r="N795">
            <v>4500</v>
          </cell>
        </row>
        <row r="796">
          <cell r="Q796"/>
          <cell r="U796"/>
          <cell r="V796"/>
        </row>
        <row r="797">
          <cell r="N797">
            <v>0</v>
          </cell>
        </row>
        <row r="798">
          <cell r="R798"/>
          <cell r="T798"/>
        </row>
        <row r="799">
          <cell r="S799">
            <v>32500</v>
          </cell>
          <cell r="W799"/>
        </row>
        <row r="800">
          <cell r="N800">
            <v>0</v>
          </cell>
        </row>
        <row r="802">
          <cell r="N802">
            <v>0</v>
          </cell>
        </row>
        <row r="803">
          <cell r="N803">
            <v>0</v>
          </cell>
        </row>
        <row r="804">
          <cell r="Q804"/>
          <cell r="U804"/>
          <cell r="V804"/>
        </row>
        <row r="805">
          <cell r="N805">
            <v>0</v>
          </cell>
        </row>
        <row r="806">
          <cell r="R806"/>
          <cell r="T806"/>
        </row>
        <row r="807">
          <cell r="S807"/>
          <cell r="W807"/>
        </row>
        <row r="808">
          <cell r="N808">
            <v>0</v>
          </cell>
        </row>
        <row r="810">
          <cell r="N810">
            <v>0</v>
          </cell>
        </row>
        <row r="811">
          <cell r="N811">
            <v>0</v>
          </cell>
        </row>
        <row r="812">
          <cell r="Q812"/>
          <cell r="U812"/>
          <cell r="V812"/>
        </row>
        <row r="813">
          <cell r="N813">
            <v>0</v>
          </cell>
        </row>
        <row r="814">
          <cell r="R814"/>
          <cell r="T814"/>
        </row>
        <row r="815">
          <cell r="S815"/>
          <cell r="W815"/>
        </row>
        <row r="816">
          <cell r="N816">
            <v>0</v>
          </cell>
        </row>
        <row r="818">
          <cell r="N818">
            <v>0</v>
          </cell>
        </row>
        <row r="819">
          <cell r="N819">
            <v>0</v>
          </cell>
        </row>
        <row r="820">
          <cell r="Q820"/>
          <cell r="U820"/>
          <cell r="V820"/>
        </row>
        <row r="821">
          <cell r="N821">
            <v>0</v>
          </cell>
        </row>
        <row r="822">
          <cell r="R822"/>
          <cell r="T822"/>
        </row>
        <row r="823">
          <cell r="S823"/>
          <cell r="W823"/>
        </row>
        <row r="824">
          <cell r="N824">
            <v>0</v>
          </cell>
        </row>
        <row r="826">
          <cell r="N826">
            <v>0</v>
          </cell>
        </row>
        <row r="827">
          <cell r="N827">
            <v>0</v>
          </cell>
        </row>
        <row r="828">
          <cell r="Q828"/>
          <cell r="U828"/>
          <cell r="V828"/>
        </row>
        <row r="829">
          <cell r="N829">
            <v>0</v>
          </cell>
        </row>
        <row r="830">
          <cell r="R830"/>
          <cell r="T830"/>
        </row>
        <row r="831">
          <cell r="S831"/>
          <cell r="W831"/>
        </row>
        <row r="832">
          <cell r="N832">
            <v>0</v>
          </cell>
        </row>
        <row r="842">
          <cell r="N842">
            <v>0</v>
          </cell>
        </row>
        <row r="843">
          <cell r="N843">
            <v>0</v>
          </cell>
        </row>
        <row r="844">
          <cell r="Q844"/>
          <cell r="U844"/>
          <cell r="V844"/>
        </row>
        <row r="845">
          <cell r="N845">
            <v>0</v>
          </cell>
        </row>
        <row r="846">
          <cell r="R846"/>
          <cell r="T846"/>
        </row>
        <row r="847">
          <cell r="S847"/>
          <cell r="W847"/>
        </row>
        <row r="848">
          <cell r="N848">
            <v>0</v>
          </cell>
        </row>
        <row r="850">
          <cell r="N850">
            <v>7320</v>
          </cell>
        </row>
        <row r="851">
          <cell r="N851">
            <v>20</v>
          </cell>
        </row>
        <row r="852">
          <cell r="Q852"/>
          <cell r="U852"/>
          <cell r="V852"/>
        </row>
        <row r="853">
          <cell r="N853">
            <v>0</v>
          </cell>
        </row>
        <row r="854">
          <cell r="R854"/>
          <cell r="T854"/>
        </row>
        <row r="855">
          <cell r="S855">
            <v>8587</v>
          </cell>
          <cell r="W855"/>
        </row>
        <row r="856">
          <cell r="N856">
            <v>0</v>
          </cell>
        </row>
        <row r="858">
          <cell r="N858">
            <v>0</v>
          </cell>
        </row>
        <row r="859">
          <cell r="N859">
            <v>0</v>
          </cell>
        </row>
        <row r="860">
          <cell r="Q860"/>
          <cell r="U860"/>
          <cell r="V860"/>
        </row>
        <row r="861">
          <cell r="N861">
            <v>0</v>
          </cell>
        </row>
        <row r="862">
          <cell r="R862"/>
          <cell r="T862"/>
        </row>
        <row r="863">
          <cell r="S863"/>
          <cell r="W863"/>
        </row>
        <row r="864">
          <cell r="N864">
            <v>0</v>
          </cell>
        </row>
        <row r="866">
          <cell r="N866">
            <v>0</v>
          </cell>
        </row>
        <row r="867">
          <cell r="N867">
            <v>0</v>
          </cell>
        </row>
        <row r="868">
          <cell r="Q868"/>
          <cell r="U868"/>
          <cell r="V868"/>
        </row>
        <row r="869">
          <cell r="N869">
            <v>0</v>
          </cell>
        </row>
        <row r="870">
          <cell r="R870"/>
          <cell r="T870"/>
        </row>
        <row r="871">
          <cell r="S871"/>
          <cell r="W871"/>
        </row>
        <row r="872">
          <cell r="N872">
            <v>0</v>
          </cell>
        </row>
        <row r="874">
          <cell r="N874">
            <v>0</v>
          </cell>
        </row>
        <row r="875">
          <cell r="N875">
            <v>0</v>
          </cell>
        </row>
        <row r="876">
          <cell r="Q876"/>
          <cell r="U876"/>
          <cell r="V876"/>
        </row>
        <row r="877">
          <cell r="N877">
            <v>0</v>
          </cell>
        </row>
        <row r="878">
          <cell r="R878"/>
          <cell r="T878"/>
        </row>
        <row r="879">
          <cell r="S879"/>
          <cell r="W879"/>
        </row>
        <row r="880">
          <cell r="N880">
            <v>0</v>
          </cell>
        </row>
        <row r="882">
          <cell r="N882">
            <v>0</v>
          </cell>
        </row>
        <row r="883">
          <cell r="N883">
            <v>0</v>
          </cell>
        </row>
        <row r="884">
          <cell r="Q884"/>
          <cell r="U884"/>
          <cell r="V884"/>
        </row>
        <row r="885">
          <cell r="N885">
            <v>0</v>
          </cell>
        </row>
        <row r="886">
          <cell r="R886"/>
          <cell r="T886"/>
        </row>
        <row r="887">
          <cell r="S887"/>
          <cell r="W887"/>
        </row>
        <row r="888">
          <cell r="N888">
            <v>0</v>
          </cell>
        </row>
        <row r="898">
          <cell r="N898">
            <v>0</v>
          </cell>
        </row>
        <row r="899">
          <cell r="N899">
            <v>0</v>
          </cell>
        </row>
        <row r="900">
          <cell r="Q900"/>
          <cell r="U900"/>
          <cell r="V900"/>
        </row>
        <row r="901">
          <cell r="N901">
            <v>0</v>
          </cell>
        </row>
        <row r="902">
          <cell r="R902"/>
          <cell r="T902"/>
        </row>
        <row r="903">
          <cell r="S903"/>
          <cell r="W903"/>
        </row>
        <row r="904">
          <cell r="N904">
            <v>0</v>
          </cell>
        </row>
        <row r="906">
          <cell r="N906">
            <v>12213</v>
          </cell>
        </row>
        <row r="907">
          <cell r="N907">
            <v>50</v>
          </cell>
        </row>
        <row r="908">
          <cell r="Q908"/>
          <cell r="U908"/>
          <cell r="V908"/>
        </row>
        <row r="909">
          <cell r="N909">
            <v>0</v>
          </cell>
        </row>
        <row r="910">
          <cell r="R910"/>
          <cell r="T910"/>
        </row>
        <row r="911">
          <cell r="S911">
            <v>14924</v>
          </cell>
          <cell r="W911"/>
        </row>
        <row r="912">
          <cell r="N912">
            <v>0</v>
          </cell>
        </row>
        <row r="914">
          <cell r="N914">
            <v>0</v>
          </cell>
        </row>
        <row r="915">
          <cell r="N915">
            <v>0</v>
          </cell>
        </row>
        <row r="916">
          <cell r="Q916"/>
          <cell r="U916"/>
          <cell r="V916"/>
        </row>
        <row r="917">
          <cell r="N917">
            <v>0</v>
          </cell>
        </row>
        <row r="918">
          <cell r="R918"/>
          <cell r="T918"/>
        </row>
        <row r="919">
          <cell r="S919"/>
          <cell r="W919"/>
        </row>
        <row r="920">
          <cell r="N920">
            <v>0</v>
          </cell>
        </row>
        <row r="922">
          <cell r="N922">
            <v>0</v>
          </cell>
        </row>
        <row r="923">
          <cell r="N923">
            <v>0</v>
          </cell>
        </row>
        <row r="924">
          <cell r="Q924"/>
          <cell r="U924"/>
          <cell r="V924"/>
        </row>
        <row r="925">
          <cell r="N925">
            <v>0</v>
          </cell>
        </row>
        <row r="926">
          <cell r="R926"/>
          <cell r="T926"/>
        </row>
        <row r="927">
          <cell r="S927"/>
          <cell r="W927"/>
        </row>
        <row r="928">
          <cell r="N928">
            <v>0</v>
          </cell>
        </row>
        <row r="930">
          <cell r="N930">
            <v>0</v>
          </cell>
        </row>
        <row r="931">
          <cell r="N931">
            <v>0</v>
          </cell>
        </row>
        <row r="932">
          <cell r="Q932"/>
          <cell r="U932"/>
          <cell r="V932"/>
        </row>
        <row r="933">
          <cell r="N933">
            <v>0</v>
          </cell>
        </row>
        <row r="934">
          <cell r="R934"/>
          <cell r="T934"/>
        </row>
        <row r="935">
          <cell r="S935"/>
          <cell r="W935"/>
        </row>
        <row r="936">
          <cell r="N936">
            <v>0</v>
          </cell>
        </row>
        <row r="938">
          <cell r="N938">
            <v>0</v>
          </cell>
        </row>
        <row r="939">
          <cell r="N939">
            <v>0</v>
          </cell>
        </row>
        <row r="940">
          <cell r="Q940"/>
          <cell r="U940"/>
          <cell r="V940"/>
        </row>
        <row r="941">
          <cell r="N941">
            <v>0</v>
          </cell>
        </row>
        <row r="942">
          <cell r="R942"/>
          <cell r="T942"/>
        </row>
        <row r="943">
          <cell r="S943"/>
          <cell r="W943"/>
        </row>
        <row r="944">
          <cell r="N944">
            <v>0</v>
          </cell>
        </row>
        <row r="954">
          <cell r="N954">
            <v>0</v>
          </cell>
        </row>
        <row r="955">
          <cell r="N955">
            <v>0</v>
          </cell>
        </row>
        <row r="956">
          <cell r="Q956"/>
          <cell r="U956"/>
          <cell r="V956"/>
        </row>
        <row r="957">
          <cell r="N957">
            <v>0</v>
          </cell>
        </row>
        <row r="958">
          <cell r="R958"/>
          <cell r="T958"/>
        </row>
        <row r="959">
          <cell r="S959"/>
          <cell r="W959"/>
        </row>
        <row r="960">
          <cell r="N960">
            <v>0</v>
          </cell>
        </row>
        <row r="962">
          <cell r="N962">
            <v>7508</v>
          </cell>
        </row>
        <row r="963">
          <cell r="N963">
            <v>0</v>
          </cell>
        </row>
        <row r="964">
          <cell r="Q964"/>
          <cell r="U964"/>
          <cell r="V964"/>
        </row>
        <row r="965">
          <cell r="N965">
            <v>0</v>
          </cell>
        </row>
        <row r="966">
          <cell r="R966"/>
          <cell r="T966"/>
        </row>
        <row r="967">
          <cell r="S967">
            <v>8784</v>
          </cell>
          <cell r="W967"/>
        </row>
        <row r="968">
          <cell r="N968">
            <v>0</v>
          </cell>
        </row>
        <row r="970">
          <cell r="N970">
            <v>0</v>
          </cell>
        </row>
        <row r="971">
          <cell r="N971">
            <v>0</v>
          </cell>
        </row>
        <row r="972">
          <cell r="Q972"/>
          <cell r="U972"/>
          <cell r="V972"/>
        </row>
        <row r="973">
          <cell r="N973">
            <v>0</v>
          </cell>
        </row>
        <row r="974">
          <cell r="R974"/>
          <cell r="T974"/>
        </row>
        <row r="975">
          <cell r="S975"/>
          <cell r="W975"/>
        </row>
        <row r="976">
          <cell r="N976">
            <v>0</v>
          </cell>
        </row>
        <row r="978">
          <cell r="N978">
            <v>0</v>
          </cell>
        </row>
        <row r="979">
          <cell r="N979">
            <v>0</v>
          </cell>
        </row>
        <row r="980">
          <cell r="Q980"/>
          <cell r="U980"/>
          <cell r="V980"/>
        </row>
        <row r="981">
          <cell r="N981">
            <v>0</v>
          </cell>
        </row>
        <row r="982">
          <cell r="R982"/>
          <cell r="T982"/>
        </row>
        <row r="983">
          <cell r="S983"/>
          <cell r="W983"/>
        </row>
        <row r="984">
          <cell r="N984">
            <v>0</v>
          </cell>
        </row>
        <row r="986">
          <cell r="N986">
            <v>0</v>
          </cell>
        </row>
        <row r="987">
          <cell r="N987">
            <v>0</v>
          </cell>
        </row>
        <row r="988">
          <cell r="Q988"/>
          <cell r="U988"/>
          <cell r="V988"/>
        </row>
        <row r="989">
          <cell r="N989">
            <v>0</v>
          </cell>
        </row>
        <row r="990">
          <cell r="R990"/>
          <cell r="T990"/>
        </row>
        <row r="991">
          <cell r="S991"/>
          <cell r="W991"/>
        </row>
        <row r="992">
          <cell r="N992">
            <v>0</v>
          </cell>
        </row>
        <row r="994">
          <cell r="N994">
            <v>0</v>
          </cell>
        </row>
        <row r="995">
          <cell r="N995">
            <v>0</v>
          </cell>
        </row>
        <row r="996">
          <cell r="Q996"/>
          <cell r="U996"/>
          <cell r="V996"/>
        </row>
        <row r="997">
          <cell r="N997">
            <v>0</v>
          </cell>
        </row>
        <row r="998">
          <cell r="R998"/>
          <cell r="T998"/>
        </row>
        <row r="999">
          <cell r="S999"/>
          <cell r="W999"/>
        </row>
        <row r="1000">
          <cell r="N1000">
            <v>0</v>
          </cell>
        </row>
        <row r="1010">
          <cell r="N1010">
            <v>17450</v>
          </cell>
        </row>
        <row r="1011">
          <cell r="N1011">
            <v>0</v>
          </cell>
        </row>
        <row r="1012">
          <cell r="Q1012"/>
          <cell r="U1012"/>
          <cell r="V1012"/>
        </row>
        <row r="1013">
          <cell r="N1013">
            <v>0</v>
          </cell>
        </row>
        <row r="1014">
          <cell r="R1014"/>
          <cell r="T1014"/>
        </row>
        <row r="1015">
          <cell r="S1015">
            <v>20620</v>
          </cell>
          <cell r="W1015"/>
        </row>
        <row r="1016">
          <cell r="N1016">
            <v>0</v>
          </cell>
        </row>
        <row r="1018">
          <cell r="N1018">
            <v>13143</v>
          </cell>
        </row>
        <row r="1019">
          <cell r="N1019">
            <v>229</v>
          </cell>
        </row>
        <row r="1020">
          <cell r="Q1020"/>
          <cell r="U1020"/>
          <cell r="V1020"/>
        </row>
        <row r="1021">
          <cell r="N1021">
            <v>0</v>
          </cell>
        </row>
        <row r="1022">
          <cell r="R1022"/>
          <cell r="T1022"/>
        </row>
        <row r="1023">
          <cell r="S1023">
            <v>16299</v>
          </cell>
          <cell r="W1023"/>
        </row>
        <row r="1024">
          <cell r="N1024">
            <v>0</v>
          </cell>
        </row>
        <row r="1026">
          <cell r="N1026">
            <v>0</v>
          </cell>
        </row>
        <row r="1027">
          <cell r="N1027">
            <v>0</v>
          </cell>
        </row>
        <row r="1028">
          <cell r="Q1028"/>
          <cell r="U1028"/>
          <cell r="V1028"/>
        </row>
        <row r="1029">
          <cell r="N1029">
            <v>0</v>
          </cell>
        </row>
        <row r="1030">
          <cell r="R1030"/>
          <cell r="T1030"/>
        </row>
        <row r="1031">
          <cell r="S1031"/>
          <cell r="W1031"/>
        </row>
        <row r="1032">
          <cell r="N1032">
            <v>0</v>
          </cell>
        </row>
        <row r="1034">
          <cell r="N1034">
            <v>0</v>
          </cell>
        </row>
        <row r="1035">
          <cell r="N1035">
            <v>0</v>
          </cell>
        </row>
        <row r="1036">
          <cell r="Q1036"/>
          <cell r="U1036"/>
          <cell r="V1036"/>
        </row>
        <row r="1037">
          <cell r="N1037">
            <v>0</v>
          </cell>
        </row>
        <row r="1038">
          <cell r="R1038"/>
          <cell r="T1038"/>
        </row>
        <row r="1039">
          <cell r="S1039"/>
          <cell r="W1039"/>
        </row>
        <row r="1040">
          <cell r="N1040">
            <v>0</v>
          </cell>
        </row>
        <row r="1042">
          <cell r="N1042">
            <v>0</v>
          </cell>
        </row>
        <row r="1043">
          <cell r="N1043">
            <v>0</v>
          </cell>
        </row>
        <row r="1044">
          <cell r="Q1044"/>
          <cell r="U1044"/>
          <cell r="V1044"/>
        </row>
        <row r="1045">
          <cell r="N1045">
            <v>0</v>
          </cell>
        </row>
        <row r="1046">
          <cell r="R1046"/>
          <cell r="T1046"/>
        </row>
        <row r="1047">
          <cell r="S1047"/>
          <cell r="W1047"/>
        </row>
        <row r="1048">
          <cell r="N1048">
            <v>0</v>
          </cell>
        </row>
        <row r="1050">
          <cell r="M1050">
            <v>4538</v>
          </cell>
          <cell r="N1050">
            <v>0</v>
          </cell>
        </row>
        <row r="1051">
          <cell r="N1051">
            <v>0</v>
          </cell>
        </row>
        <row r="1052">
          <cell r="Q1052"/>
          <cell r="U1052"/>
          <cell r="V1052"/>
        </row>
        <row r="1053">
          <cell r="N1053">
            <v>0</v>
          </cell>
        </row>
        <row r="1054">
          <cell r="R1054"/>
          <cell r="T1054"/>
        </row>
        <row r="1055">
          <cell r="S1055"/>
          <cell r="W1055"/>
        </row>
        <row r="1056">
          <cell r="N1056">
            <v>0</v>
          </cell>
        </row>
        <row r="1066">
          <cell r="N1066">
            <v>0</v>
          </cell>
        </row>
        <row r="1067">
          <cell r="N1067">
            <v>0</v>
          </cell>
        </row>
        <row r="1068">
          <cell r="Q1068"/>
          <cell r="U1068"/>
          <cell r="V1068"/>
        </row>
        <row r="1069">
          <cell r="N1069">
            <v>0</v>
          </cell>
        </row>
        <row r="1070">
          <cell r="R1070"/>
          <cell r="T1070"/>
        </row>
        <row r="1071">
          <cell r="S1071"/>
          <cell r="W1071"/>
        </row>
        <row r="1072">
          <cell r="N1072">
            <v>0</v>
          </cell>
        </row>
        <row r="1074">
          <cell r="N1074">
            <v>2991</v>
          </cell>
        </row>
        <row r="1075">
          <cell r="N1075">
            <v>0</v>
          </cell>
        </row>
        <row r="1076">
          <cell r="Q1076"/>
          <cell r="U1076"/>
          <cell r="V1076"/>
        </row>
        <row r="1077">
          <cell r="N1077">
            <v>0</v>
          </cell>
        </row>
        <row r="1078">
          <cell r="R1078"/>
          <cell r="T1078"/>
        </row>
        <row r="1079">
          <cell r="S1079">
            <v>3093.2385769096618</v>
          </cell>
          <cell r="W1079"/>
        </row>
        <row r="1080">
          <cell r="N1080">
            <v>0</v>
          </cell>
        </row>
        <row r="1082">
          <cell r="N1082">
            <v>0</v>
          </cell>
        </row>
        <row r="1083">
          <cell r="N1083">
            <v>0</v>
          </cell>
        </row>
        <row r="1084">
          <cell r="Q1084"/>
          <cell r="U1084"/>
          <cell r="V1084"/>
        </row>
        <row r="1085">
          <cell r="N1085">
            <v>0</v>
          </cell>
        </row>
        <row r="1086">
          <cell r="R1086"/>
          <cell r="T1086"/>
        </row>
        <row r="1087">
          <cell r="S1087"/>
          <cell r="W1087"/>
        </row>
        <row r="1088">
          <cell r="N1088">
            <v>0</v>
          </cell>
        </row>
        <row r="1090">
          <cell r="N1090">
            <v>0</v>
          </cell>
        </row>
        <row r="1091">
          <cell r="N1091">
            <v>0</v>
          </cell>
        </row>
        <row r="1092">
          <cell r="Q1092"/>
          <cell r="U1092"/>
          <cell r="V1092"/>
        </row>
        <row r="1093">
          <cell r="N1093">
            <v>0</v>
          </cell>
        </row>
        <row r="1094">
          <cell r="R1094"/>
          <cell r="T1094"/>
        </row>
        <row r="1095">
          <cell r="S1095"/>
          <cell r="W1095"/>
        </row>
        <row r="1096">
          <cell r="N1096">
            <v>0</v>
          </cell>
        </row>
        <row r="1098">
          <cell r="N1098">
            <v>0</v>
          </cell>
        </row>
        <row r="1099">
          <cell r="N1099">
            <v>0</v>
          </cell>
        </row>
        <row r="1100">
          <cell r="Q1100"/>
          <cell r="U1100"/>
          <cell r="V1100"/>
        </row>
        <row r="1101">
          <cell r="N1101">
            <v>0</v>
          </cell>
        </row>
        <row r="1102">
          <cell r="R1102"/>
          <cell r="T1102"/>
        </row>
        <row r="1103">
          <cell r="S1103"/>
          <cell r="W1103"/>
        </row>
        <row r="1104">
          <cell r="N1104">
            <v>0</v>
          </cell>
        </row>
        <row r="1106">
          <cell r="N1106">
            <v>0</v>
          </cell>
        </row>
        <row r="1107">
          <cell r="N1107">
            <v>0</v>
          </cell>
        </row>
        <row r="1108">
          <cell r="Q1108"/>
          <cell r="U1108"/>
          <cell r="V1108"/>
        </row>
        <row r="1109">
          <cell r="N1109">
            <v>0</v>
          </cell>
        </row>
        <row r="1110">
          <cell r="R1110"/>
          <cell r="T1110"/>
        </row>
        <row r="1111">
          <cell r="S1111"/>
          <cell r="W1111"/>
        </row>
        <row r="1112">
          <cell r="N1112">
            <v>0</v>
          </cell>
        </row>
        <row r="1122">
          <cell r="N1122">
            <v>0</v>
          </cell>
        </row>
        <row r="1123">
          <cell r="N1123">
            <v>0</v>
          </cell>
        </row>
        <row r="1124">
          <cell r="Q1124"/>
          <cell r="U1124"/>
          <cell r="V1124"/>
        </row>
        <row r="1125">
          <cell r="N1125">
            <v>0</v>
          </cell>
        </row>
        <row r="1126">
          <cell r="R1126"/>
          <cell r="T1126"/>
        </row>
        <row r="1127">
          <cell r="S1127"/>
          <cell r="W1127"/>
        </row>
        <row r="1128">
          <cell r="N1128">
            <v>0</v>
          </cell>
        </row>
        <row r="1130">
          <cell r="N1130">
            <v>28411</v>
          </cell>
        </row>
        <row r="1131">
          <cell r="N1131">
            <v>43</v>
          </cell>
        </row>
        <row r="1132">
          <cell r="Q1132"/>
          <cell r="U1132"/>
          <cell r="V1132"/>
        </row>
        <row r="1133">
          <cell r="N1133">
            <v>0</v>
          </cell>
        </row>
        <row r="1134">
          <cell r="R1134"/>
          <cell r="T1134"/>
        </row>
        <row r="1135">
          <cell r="S1135">
            <v>49050</v>
          </cell>
          <cell r="W1135"/>
        </row>
        <row r="1136">
          <cell r="N1136">
            <v>0</v>
          </cell>
        </row>
        <row r="1138">
          <cell r="N1138">
            <v>0</v>
          </cell>
        </row>
        <row r="1139">
          <cell r="N1139">
            <v>0</v>
          </cell>
        </row>
        <row r="1140">
          <cell r="Q1140"/>
          <cell r="U1140"/>
          <cell r="V1140"/>
        </row>
        <row r="1141">
          <cell r="N1141">
            <v>0</v>
          </cell>
        </row>
        <row r="1142">
          <cell r="R1142"/>
          <cell r="T1142"/>
        </row>
        <row r="1143">
          <cell r="S1143"/>
          <cell r="W1143"/>
        </row>
        <row r="1144">
          <cell r="N1144">
            <v>0</v>
          </cell>
        </row>
        <row r="1146">
          <cell r="N1146">
            <v>0</v>
          </cell>
        </row>
        <row r="1147">
          <cell r="N1147">
            <v>0</v>
          </cell>
        </row>
        <row r="1148">
          <cell r="Q1148"/>
          <cell r="U1148"/>
          <cell r="V1148"/>
        </row>
        <row r="1149">
          <cell r="N1149">
            <v>0</v>
          </cell>
        </row>
        <row r="1150">
          <cell r="R1150"/>
          <cell r="T1150"/>
        </row>
        <row r="1151">
          <cell r="S1151"/>
          <cell r="W1151"/>
        </row>
        <row r="1152">
          <cell r="N1152">
            <v>0</v>
          </cell>
        </row>
        <row r="1154">
          <cell r="N1154">
            <v>0</v>
          </cell>
        </row>
        <row r="1155">
          <cell r="N1155">
            <v>0</v>
          </cell>
        </row>
        <row r="1156">
          <cell r="Q1156"/>
          <cell r="U1156"/>
          <cell r="V1156"/>
        </row>
        <row r="1157">
          <cell r="N1157">
            <v>0</v>
          </cell>
        </row>
        <row r="1158">
          <cell r="R1158"/>
          <cell r="T1158"/>
        </row>
        <row r="1159">
          <cell r="S1159"/>
          <cell r="W1159"/>
        </row>
        <row r="1160">
          <cell r="N1160">
            <v>0</v>
          </cell>
        </row>
        <row r="1162">
          <cell r="N1162">
            <v>0</v>
          </cell>
        </row>
        <row r="1163">
          <cell r="N1163">
            <v>0</v>
          </cell>
        </row>
        <row r="1164">
          <cell r="Q1164"/>
          <cell r="U1164"/>
          <cell r="V1164"/>
        </row>
        <row r="1165">
          <cell r="N1165">
            <v>0</v>
          </cell>
        </row>
        <row r="1166">
          <cell r="R1166"/>
          <cell r="T1166"/>
        </row>
        <row r="1167">
          <cell r="S1167"/>
          <cell r="W1167"/>
        </row>
        <row r="1168">
          <cell r="N1168">
            <v>0</v>
          </cell>
        </row>
        <row r="1178">
          <cell r="N1178">
            <v>0</v>
          </cell>
        </row>
        <row r="1179">
          <cell r="N1179">
            <v>0</v>
          </cell>
        </row>
        <row r="1180">
          <cell r="Q1180"/>
          <cell r="U1180"/>
          <cell r="V1180"/>
        </row>
        <row r="1181">
          <cell r="N1181">
            <v>0</v>
          </cell>
        </row>
        <row r="1182">
          <cell r="R1182"/>
          <cell r="T1182"/>
        </row>
        <row r="1183">
          <cell r="S1183"/>
          <cell r="W1183"/>
        </row>
        <row r="1184">
          <cell r="N1184">
            <v>0</v>
          </cell>
        </row>
        <row r="1186">
          <cell r="N1186">
            <v>15384</v>
          </cell>
        </row>
        <row r="1187">
          <cell r="N1187">
            <v>975</v>
          </cell>
        </row>
        <row r="1188">
          <cell r="Q1188"/>
          <cell r="U1188"/>
          <cell r="V1188"/>
        </row>
        <row r="1189">
          <cell r="N1189">
            <v>0</v>
          </cell>
        </row>
        <row r="1190">
          <cell r="R1190"/>
          <cell r="T1190"/>
        </row>
        <row r="1191">
          <cell r="S1191">
            <v>14909</v>
          </cell>
          <cell r="W1191"/>
        </row>
        <row r="1192">
          <cell r="N1192">
            <v>0</v>
          </cell>
        </row>
        <row r="1194">
          <cell r="N1194">
            <v>0</v>
          </cell>
        </row>
        <row r="1195">
          <cell r="N1195">
            <v>0</v>
          </cell>
        </row>
        <row r="1196">
          <cell r="Q1196"/>
          <cell r="U1196"/>
          <cell r="V1196"/>
        </row>
        <row r="1197">
          <cell r="N1197">
            <v>0</v>
          </cell>
        </row>
        <row r="1198">
          <cell r="R1198"/>
          <cell r="T1198"/>
        </row>
        <row r="1199">
          <cell r="S1199"/>
          <cell r="W1199"/>
        </row>
        <row r="1200">
          <cell r="N1200">
            <v>0</v>
          </cell>
        </row>
        <row r="1202">
          <cell r="N1202">
            <v>0</v>
          </cell>
        </row>
        <row r="1203">
          <cell r="N1203">
            <v>0</v>
          </cell>
        </row>
        <row r="1204">
          <cell r="Q1204"/>
          <cell r="U1204"/>
          <cell r="V1204"/>
        </row>
        <row r="1205">
          <cell r="N1205">
            <v>0</v>
          </cell>
        </row>
        <row r="1206">
          <cell r="R1206"/>
          <cell r="T1206"/>
        </row>
        <row r="1207">
          <cell r="S1207"/>
          <cell r="W1207"/>
        </row>
        <row r="1208">
          <cell r="N1208">
            <v>0</v>
          </cell>
        </row>
        <row r="1210">
          <cell r="N1210">
            <v>16007</v>
          </cell>
        </row>
        <row r="1211">
          <cell r="N1211">
            <v>0</v>
          </cell>
        </row>
        <row r="1212">
          <cell r="Q1212"/>
          <cell r="U1212"/>
          <cell r="V1212"/>
        </row>
        <row r="1213">
          <cell r="N1213">
            <v>0</v>
          </cell>
        </row>
        <row r="1214">
          <cell r="R1214"/>
          <cell r="T1214"/>
        </row>
        <row r="1215">
          <cell r="S1215"/>
          <cell r="W1215"/>
        </row>
        <row r="1216">
          <cell r="N1216">
            <v>0</v>
          </cell>
        </row>
        <row r="1218">
          <cell r="N1218">
            <v>0</v>
          </cell>
        </row>
        <row r="1219">
          <cell r="N1219">
            <v>0</v>
          </cell>
        </row>
        <row r="1220">
          <cell r="Q1220"/>
          <cell r="U1220"/>
          <cell r="V1220"/>
        </row>
        <row r="1221">
          <cell r="N1221">
            <v>0</v>
          </cell>
        </row>
        <row r="1222">
          <cell r="R1222"/>
          <cell r="T1222"/>
        </row>
        <row r="1223">
          <cell r="S1223"/>
          <cell r="W1223"/>
        </row>
        <row r="1224">
          <cell r="N1224">
            <v>0</v>
          </cell>
        </row>
        <row r="1234">
          <cell r="N1234">
            <v>0</v>
          </cell>
        </row>
        <row r="1235">
          <cell r="N1235">
            <v>0</v>
          </cell>
        </row>
        <row r="1236">
          <cell r="Q1236"/>
          <cell r="U1236"/>
          <cell r="V1236"/>
        </row>
        <row r="1237">
          <cell r="N1237">
            <v>0</v>
          </cell>
        </row>
        <row r="1238">
          <cell r="R1238"/>
          <cell r="T1238"/>
        </row>
        <row r="1239">
          <cell r="S1239"/>
          <cell r="W1239"/>
        </row>
        <row r="1240">
          <cell r="N1240">
            <v>0</v>
          </cell>
        </row>
        <row r="1242">
          <cell r="N1242">
            <v>0</v>
          </cell>
        </row>
        <row r="1243">
          <cell r="N1243">
            <v>0</v>
          </cell>
        </row>
        <row r="1244">
          <cell r="Q1244"/>
          <cell r="U1244"/>
          <cell r="V1244"/>
        </row>
        <row r="1245">
          <cell r="N1245">
            <v>0</v>
          </cell>
        </row>
        <row r="1246">
          <cell r="R1246"/>
          <cell r="T1246"/>
        </row>
        <row r="1247">
          <cell r="S1247"/>
          <cell r="W1247"/>
        </row>
        <row r="1248">
          <cell r="N1248">
            <v>0</v>
          </cell>
        </row>
        <row r="1250">
          <cell r="N1250">
            <v>0</v>
          </cell>
        </row>
        <row r="1251">
          <cell r="N1251">
            <v>0</v>
          </cell>
        </row>
        <row r="1252">
          <cell r="Q1252"/>
          <cell r="U1252"/>
          <cell r="V1252"/>
        </row>
        <row r="1253">
          <cell r="N1253">
            <v>0</v>
          </cell>
        </row>
        <row r="1254">
          <cell r="R1254"/>
          <cell r="T1254"/>
        </row>
        <row r="1255">
          <cell r="S1255"/>
          <cell r="W1255"/>
        </row>
        <row r="1256">
          <cell r="N1256">
            <v>0</v>
          </cell>
        </row>
        <row r="1258">
          <cell r="N1258">
            <v>0</v>
          </cell>
        </row>
        <row r="1259">
          <cell r="N1259">
            <v>0</v>
          </cell>
        </row>
        <row r="1260">
          <cell r="Q1260"/>
          <cell r="U1260"/>
          <cell r="V1260"/>
        </row>
        <row r="1261">
          <cell r="N1261">
            <v>0</v>
          </cell>
        </row>
        <row r="1262">
          <cell r="R1262"/>
          <cell r="T1262"/>
        </row>
        <row r="1263">
          <cell r="S1263"/>
          <cell r="W1263"/>
        </row>
        <row r="1264">
          <cell r="N1264">
            <v>0</v>
          </cell>
        </row>
        <row r="1266">
          <cell r="N1266">
            <v>0</v>
          </cell>
        </row>
        <row r="1267">
          <cell r="N1267">
            <v>0</v>
          </cell>
        </row>
        <row r="1268">
          <cell r="Q1268"/>
          <cell r="U1268"/>
          <cell r="V1268"/>
        </row>
        <row r="1269">
          <cell r="N1269">
            <v>0</v>
          </cell>
        </row>
        <row r="1270">
          <cell r="R1270"/>
          <cell r="T1270"/>
        </row>
        <row r="1271">
          <cell r="S1271"/>
          <cell r="W1271"/>
        </row>
        <row r="1272">
          <cell r="N1272">
            <v>0</v>
          </cell>
        </row>
        <row r="1274">
          <cell r="N1274">
            <v>0</v>
          </cell>
        </row>
        <row r="1275">
          <cell r="N1275">
            <v>0</v>
          </cell>
        </row>
        <row r="1276">
          <cell r="Q1276"/>
          <cell r="U1276"/>
          <cell r="V1276"/>
        </row>
        <row r="1277">
          <cell r="N1277">
            <v>0</v>
          </cell>
        </row>
        <row r="1278">
          <cell r="R1278"/>
          <cell r="T1278"/>
        </row>
        <row r="1279">
          <cell r="S1279"/>
          <cell r="W1279"/>
        </row>
        <row r="1280">
          <cell r="N1280">
            <v>0</v>
          </cell>
        </row>
        <row r="1290">
          <cell r="N1290">
            <v>0</v>
          </cell>
        </row>
        <row r="1291">
          <cell r="N1291">
            <v>0</v>
          </cell>
        </row>
        <row r="1292">
          <cell r="Q1292"/>
          <cell r="U1292"/>
          <cell r="V1292"/>
        </row>
        <row r="1293">
          <cell r="N1293">
            <v>0</v>
          </cell>
        </row>
        <row r="1294">
          <cell r="R1294"/>
          <cell r="T1294"/>
        </row>
        <row r="1295">
          <cell r="S1295"/>
          <cell r="W1295"/>
        </row>
        <row r="1296">
          <cell r="N1296">
            <v>0</v>
          </cell>
        </row>
        <row r="1298">
          <cell r="N1298">
            <v>253</v>
          </cell>
        </row>
        <row r="1299">
          <cell r="N1299">
            <v>299</v>
          </cell>
        </row>
        <row r="1300">
          <cell r="Q1300"/>
          <cell r="U1300"/>
          <cell r="V1300"/>
        </row>
        <row r="1301">
          <cell r="N1301">
            <v>0</v>
          </cell>
        </row>
        <row r="1302">
          <cell r="R1302"/>
          <cell r="T1302"/>
        </row>
        <row r="1303">
          <cell r="S1303"/>
          <cell r="W1303"/>
        </row>
        <row r="1304">
          <cell r="N1304">
            <v>0</v>
          </cell>
        </row>
        <row r="1306">
          <cell r="N1306">
            <v>0</v>
          </cell>
        </row>
        <row r="1307">
          <cell r="N1307">
            <v>0</v>
          </cell>
        </row>
        <row r="1308">
          <cell r="Q1308"/>
          <cell r="U1308"/>
          <cell r="V1308"/>
        </row>
        <row r="1309">
          <cell r="N1309">
            <v>0</v>
          </cell>
        </row>
        <row r="1310">
          <cell r="R1310"/>
          <cell r="T1310"/>
        </row>
        <row r="1311">
          <cell r="S1311"/>
          <cell r="W1311"/>
        </row>
        <row r="1312">
          <cell r="N1312">
            <v>0</v>
          </cell>
        </row>
        <row r="1314">
          <cell r="N1314">
            <v>0</v>
          </cell>
        </row>
        <row r="1315">
          <cell r="N1315">
            <v>0</v>
          </cell>
        </row>
        <row r="1316">
          <cell r="Q1316"/>
          <cell r="U1316"/>
          <cell r="V1316"/>
        </row>
        <row r="1317">
          <cell r="N1317">
            <v>0</v>
          </cell>
        </row>
        <row r="1318">
          <cell r="R1318"/>
          <cell r="T1318"/>
        </row>
        <row r="1319">
          <cell r="S1319"/>
          <cell r="W1319"/>
        </row>
        <row r="1320">
          <cell r="N1320">
            <v>0</v>
          </cell>
        </row>
        <row r="1322">
          <cell r="N1322">
            <v>12274</v>
          </cell>
        </row>
        <row r="1323">
          <cell r="N1323">
            <v>0</v>
          </cell>
        </row>
        <row r="1324">
          <cell r="Q1324"/>
          <cell r="U1324"/>
          <cell r="V1324"/>
        </row>
        <row r="1325">
          <cell r="N1325">
            <v>0</v>
          </cell>
        </row>
        <row r="1326">
          <cell r="R1326"/>
          <cell r="T1326"/>
        </row>
        <row r="1327">
          <cell r="S1327"/>
          <cell r="W1327"/>
        </row>
        <row r="1328">
          <cell r="N1328">
            <v>0</v>
          </cell>
        </row>
        <row r="1330">
          <cell r="N1330">
            <v>0</v>
          </cell>
        </row>
        <row r="1331">
          <cell r="N1331">
            <v>0</v>
          </cell>
        </row>
        <row r="1332">
          <cell r="Q1332"/>
          <cell r="U1332"/>
          <cell r="V1332"/>
        </row>
        <row r="1333">
          <cell r="N1333">
            <v>0</v>
          </cell>
        </row>
        <row r="1334">
          <cell r="R1334"/>
          <cell r="T1334"/>
        </row>
        <row r="1335">
          <cell r="S1335"/>
          <cell r="W1335"/>
        </row>
        <row r="1336">
          <cell r="N1336">
            <v>0</v>
          </cell>
        </row>
        <row r="1346">
          <cell r="N1346">
            <v>85817</v>
          </cell>
        </row>
        <row r="1347">
          <cell r="N1347">
            <v>2627</v>
          </cell>
        </row>
        <row r="1348">
          <cell r="Q1348"/>
          <cell r="U1348"/>
          <cell r="V1348"/>
        </row>
        <row r="1349">
          <cell r="N1349">
            <v>0</v>
          </cell>
        </row>
        <row r="1350">
          <cell r="R1350"/>
          <cell r="T1350"/>
        </row>
        <row r="1351">
          <cell r="S1351">
            <v>113007</v>
          </cell>
          <cell r="W1351"/>
        </row>
        <row r="1352">
          <cell r="N1352">
            <v>0</v>
          </cell>
        </row>
        <row r="1354">
          <cell r="N1354">
            <v>6420</v>
          </cell>
        </row>
        <row r="1355">
          <cell r="N1355">
            <v>109</v>
          </cell>
        </row>
        <row r="1356">
          <cell r="Q1356"/>
          <cell r="U1356"/>
          <cell r="V1356"/>
        </row>
        <row r="1357">
          <cell r="N1357">
            <v>0</v>
          </cell>
        </row>
        <row r="1358">
          <cell r="R1358"/>
          <cell r="T1358"/>
        </row>
        <row r="1359">
          <cell r="S1359">
            <v>7214</v>
          </cell>
          <cell r="W1359"/>
        </row>
        <row r="1360">
          <cell r="N1360">
            <v>0</v>
          </cell>
        </row>
        <row r="1362">
          <cell r="N1362">
            <v>0</v>
          </cell>
        </row>
        <row r="1363">
          <cell r="N1363">
            <v>0</v>
          </cell>
        </row>
        <row r="1364">
          <cell r="Q1364"/>
          <cell r="U1364"/>
          <cell r="V1364"/>
        </row>
        <row r="1365">
          <cell r="N1365">
            <v>0</v>
          </cell>
        </row>
        <row r="1366">
          <cell r="R1366"/>
          <cell r="T1366"/>
        </row>
        <row r="1367">
          <cell r="S1367"/>
          <cell r="W1367"/>
        </row>
        <row r="1368">
          <cell r="N1368">
            <v>0</v>
          </cell>
        </row>
        <row r="1370">
          <cell r="N1370">
            <v>0</v>
          </cell>
        </row>
        <row r="1371">
          <cell r="N1371">
            <v>0</v>
          </cell>
        </row>
        <row r="1372">
          <cell r="Q1372"/>
          <cell r="U1372"/>
          <cell r="V1372"/>
        </row>
        <row r="1373">
          <cell r="N1373">
            <v>0</v>
          </cell>
        </row>
        <row r="1374">
          <cell r="R1374"/>
          <cell r="T1374"/>
        </row>
        <row r="1375">
          <cell r="S1375"/>
          <cell r="W1375"/>
        </row>
        <row r="1376">
          <cell r="N1376">
            <v>0</v>
          </cell>
        </row>
        <row r="1378">
          <cell r="N1378">
            <v>0</v>
          </cell>
        </row>
        <row r="1379">
          <cell r="N1379">
            <v>0</v>
          </cell>
        </row>
        <row r="1380">
          <cell r="Q1380"/>
          <cell r="U1380"/>
          <cell r="V1380"/>
        </row>
        <row r="1381">
          <cell r="N1381">
            <v>0</v>
          </cell>
        </row>
        <row r="1382">
          <cell r="R1382"/>
          <cell r="T1382"/>
        </row>
        <row r="1383">
          <cell r="S1383"/>
          <cell r="W1383"/>
        </row>
        <row r="1384">
          <cell r="N1384">
            <v>0</v>
          </cell>
        </row>
        <row r="1386">
          <cell r="M1386">
            <v>17505</v>
          </cell>
        </row>
        <row r="1387">
          <cell r="N1387">
            <v>0</v>
          </cell>
        </row>
        <row r="1388">
          <cell r="Q1388"/>
          <cell r="U1388"/>
          <cell r="V1388"/>
        </row>
        <row r="1389">
          <cell r="N1389">
            <v>0</v>
          </cell>
        </row>
        <row r="1390">
          <cell r="R1390"/>
          <cell r="T1390"/>
        </row>
        <row r="1391">
          <cell r="S1391"/>
          <cell r="W1391"/>
        </row>
        <row r="1392">
          <cell r="N1392">
            <v>0</v>
          </cell>
        </row>
        <row r="1402">
          <cell r="N1402">
            <v>0</v>
          </cell>
        </row>
        <row r="1403">
          <cell r="N1403">
            <v>0</v>
          </cell>
        </row>
        <row r="1404">
          <cell r="Q1404"/>
          <cell r="U1404"/>
          <cell r="V1404"/>
        </row>
        <row r="1405">
          <cell r="N1405">
            <v>0</v>
          </cell>
        </row>
        <row r="1406">
          <cell r="R1406"/>
          <cell r="T1406"/>
        </row>
        <row r="1407">
          <cell r="S1407"/>
          <cell r="W1407"/>
        </row>
        <row r="1408">
          <cell r="N1408">
            <v>0</v>
          </cell>
        </row>
        <row r="1410">
          <cell r="N1410">
            <v>38085</v>
          </cell>
        </row>
        <row r="1411">
          <cell r="N1411">
            <v>1721</v>
          </cell>
        </row>
        <row r="1412">
          <cell r="Q1412"/>
          <cell r="U1412"/>
          <cell r="V1412"/>
        </row>
        <row r="1413">
          <cell r="N1413">
            <v>0</v>
          </cell>
        </row>
        <row r="1414">
          <cell r="R1414"/>
          <cell r="T1414"/>
        </row>
        <row r="1415">
          <cell r="S1415"/>
          <cell r="W1415">
            <v>44000</v>
          </cell>
        </row>
        <row r="1416">
          <cell r="N1416">
            <v>0</v>
          </cell>
        </row>
        <row r="1418">
          <cell r="N1418">
            <v>334</v>
          </cell>
        </row>
        <row r="1419">
          <cell r="N1419">
            <v>0</v>
          </cell>
        </row>
        <row r="1420">
          <cell r="Q1420"/>
          <cell r="U1420"/>
          <cell r="V1420"/>
        </row>
        <row r="1421">
          <cell r="N1421">
            <v>0</v>
          </cell>
        </row>
        <row r="1422">
          <cell r="R1422"/>
          <cell r="T1422"/>
        </row>
        <row r="1423">
          <cell r="S1423"/>
          <cell r="W1423"/>
        </row>
        <row r="1424">
          <cell r="N1424">
            <v>0</v>
          </cell>
        </row>
        <row r="1426">
          <cell r="N1426">
            <v>0</v>
          </cell>
        </row>
        <row r="1427">
          <cell r="N1427">
            <v>0</v>
          </cell>
        </row>
        <row r="1428">
          <cell r="Q1428"/>
          <cell r="U1428"/>
          <cell r="V1428"/>
        </row>
        <row r="1429">
          <cell r="N1429">
            <v>0</v>
          </cell>
        </row>
        <row r="1430">
          <cell r="R1430"/>
          <cell r="T1430"/>
        </row>
        <row r="1431">
          <cell r="S1431"/>
          <cell r="W1431"/>
        </row>
        <row r="1432">
          <cell r="N1432">
            <v>0</v>
          </cell>
        </row>
        <row r="1434">
          <cell r="N1434">
            <v>0</v>
          </cell>
        </row>
        <row r="1435">
          <cell r="N1435">
            <v>0</v>
          </cell>
        </row>
        <row r="1436">
          <cell r="Q1436"/>
          <cell r="U1436"/>
          <cell r="V1436"/>
        </row>
        <row r="1437">
          <cell r="N1437">
            <v>0</v>
          </cell>
        </row>
        <row r="1438">
          <cell r="R1438"/>
          <cell r="T1438"/>
        </row>
        <row r="1439">
          <cell r="S1439"/>
          <cell r="W1439"/>
        </row>
        <row r="1440">
          <cell r="N1440">
            <v>0</v>
          </cell>
        </row>
        <row r="1442">
          <cell r="N1442">
            <v>0</v>
          </cell>
        </row>
        <row r="1443">
          <cell r="N1443">
            <v>0</v>
          </cell>
        </row>
        <row r="1444">
          <cell r="Q1444"/>
          <cell r="U1444"/>
          <cell r="V1444"/>
        </row>
        <row r="1445">
          <cell r="N1445">
            <v>0</v>
          </cell>
        </row>
        <row r="1446">
          <cell r="R1446"/>
          <cell r="T1446"/>
        </row>
        <row r="1447">
          <cell r="S1447"/>
          <cell r="W1447"/>
        </row>
        <row r="1448">
          <cell r="N1448">
            <v>0</v>
          </cell>
        </row>
        <row r="1458">
          <cell r="N1458">
            <v>0</v>
          </cell>
        </row>
        <row r="1459">
          <cell r="N1459">
            <v>0</v>
          </cell>
        </row>
        <row r="1460">
          <cell r="Q1460"/>
          <cell r="U1460"/>
          <cell r="V1460"/>
        </row>
        <row r="1461">
          <cell r="N1461">
            <v>0</v>
          </cell>
        </row>
        <row r="1462">
          <cell r="R1462"/>
          <cell r="T1462"/>
        </row>
        <row r="1463">
          <cell r="S1463"/>
          <cell r="W1463"/>
        </row>
        <row r="1464">
          <cell r="N1464">
            <v>0</v>
          </cell>
        </row>
        <row r="1466">
          <cell r="N1466">
            <v>3127</v>
          </cell>
        </row>
        <row r="1467">
          <cell r="N1467">
            <v>199</v>
          </cell>
        </row>
        <row r="1468">
          <cell r="Q1468"/>
          <cell r="U1468"/>
          <cell r="V1468"/>
        </row>
        <row r="1469">
          <cell r="N1469">
            <v>0</v>
          </cell>
        </row>
        <row r="1470">
          <cell r="R1470"/>
          <cell r="T1470"/>
        </row>
        <row r="1471">
          <cell r="S1471">
            <v>3392</v>
          </cell>
          <cell r="W1471"/>
        </row>
        <row r="1472">
          <cell r="N1472">
            <v>0</v>
          </cell>
        </row>
        <row r="1474">
          <cell r="N1474">
            <v>0</v>
          </cell>
        </row>
        <row r="1475">
          <cell r="N1475">
            <v>0</v>
          </cell>
        </row>
        <row r="1476">
          <cell r="Q1476"/>
          <cell r="U1476"/>
          <cell r="V1476"/>
        </row>
        <row r="1477">
          <cell r="N1477">
            <v>0</v>
          </cell>
        </row>
        <row r="1478">
          <cell r="R1478"/>
          <cell r="T1478"/>
        </row>
        <row r="1479">
          <cell r="S1479"/>
          <cell r="W1479"/>
        </row>
        <row r="1480">
          <cell r="N1480">
            <v>0</v>
          </cell>
        </row>
        <row r="1482">
          <cell r="N1482">
            <v>0</v>
          </cell>
        </row>
        <row r="1483">
          <cell r="N1483">
            <v>0</v>
          </cell>
        </row>
        <row r="1484">
          <cell r="Q1484"/>
          <cell r="U1484"/>
          <cell r="V1484"/>
        </row>
        <row r="1485">
          <cell r="N1485">
            <v>0</v>
          </cell>
        </row>
        <row r="1486">
          <cell r="R1486"/>
          <cell r="T1486"/>
        </row>
        <row r="1487">
          <cell r="S1487"/>
          <cell r="W1487"/>
        </row>
        <row r="1488">
          <cell r="N1488">
            <v>0</v>
          </cell>
        </row>
        <row r="1490">
          <cell r="N1490">
            <v>21200</v>
          </cell>
        </row>
        <row r="1491">
          <cell r="N1491">
            <v>0</v>
          </cell>
        </row>
        <row r="1492">
          <cell r="Q1492"/>
          <cell r="U1492"/>
          <cell r="V1492"/>
        </row>
        <row r="1493">
          <cell r="N1493">
            <v>0</v>
          </cell>
        </row>
        <row r="1494">
          <cell r="R1494"/>
          <cell r="T1494"/>
        </row>
        <row r="1495">
          <cell r="S1495"/>
          <cell r="W1495"/>
        </row>
        <row r="1496">
          <cell r="N1496">
            <v>0</v>
          </cell>
        </row>
        <row r="1498">
          <cell r="N1498">
            <v>0</v>
          </cell>
        </row>
        <row r="1499">
          <cell r="N1499">
            <v>0</v>
          </cell>
        </row>
        <row r="1500">
          <cell r="Q1500"/>
          <cell r="U1500"/>
          <cell r="V1500"/>
        </row>
        <row r="1501">
          <cell r="N1501">
            <v>0</v>
          </cell>
        </row>
        <row r="1502">
          <cell r="R1502"/>
          <cell r="T1502"/>
        </row>
        <row r="1503">
          <cell r="S1503"/>
          <cell r="W1503"/>
        </row>
        <row r="1504">
          <cell r="N1504">
            <v>0</v>
          </cell>
        </row>
        <row r="1514">
          <cell r="N1514">
            <v>0</v>
          </cell>
        </row>
        <row r="1515">
          <cell r="N1515">
            <v>0</v>
          </cell>
        </row>
        <row r="1516">
          <cell r="Q1516"/>
          <cell r="U1516"/>
          <cell r="V1516"/>
        </row>
        <row r="1517">
          <cell r="N1517">
            <v>0</v>
          </cell>
        </row>
        <row r="1518">
          <cell r="R1518"/>
          <cell r="T1518"/>
        </row>
        <row r="1519">
          <cell r="S1519"/>
          <cell r="W1519"/>
        </row>
        <row r="1520">
          <cell r="N1520">
            <v>0</v>
          </cell>
        </row>
        <row r="1522">
          <cell r="N1522">
            <v>37932</v>
          </cell>
        </row>
        <row r="1523">
          <cell r="N1523">
            <v>20</v>
          </cell>
        </row>
        <row r="1524">
          <cell r="Q1524"/>
          <cell r="U1524"/>
          <cell r="V1524"/>
        </row>
        <row r="1525">
          <cell r="N1525">
            <v>0</v>
          </cell>
        </row>
        <row r="1526">
          <cell r="R1526"/>
          <cell r="T1526"/>
        </row>
        <row r="1527">
          <cell r="S1527">
            <v>42482</v>
          </cell>
          <cell r="W1527"/>
        </row>
        <row r="1528">
          <cell r="N1528">
            <v>0</v>
          </cell>
        </row>
        <row r="1530">
          <cell r="N1530">
            <v>0</v>
          </cell>
        </row>
        <row r="1531">
          <cell r="N1531">
            <v>0</v>
          </cell>
        </row>
        <row r="1532">
          <cell r="Q1532"/>
          <cell r="U1532"/>
          <cell r="V1532"/>
        </row>
        <row r="1533">
          <cell r="N1533">
            <v>0</v>
          </cell>
        </row>
        <row r="1534">
          <cell r="R1534"/>
          <cell r="T1534"/>
        </row>
        <row r="1535">
          <cell r="S1535"/>
          <cell r="W1535"/>
        </row>
        <row r="1536">
          <cell r="N1536">
            <v>0</v>
          </cell>
        </row>
        <row r="1538">
          <cell r="N1538">
            <v>0</v>
          </cell>
        </row>
        <row r="1539">
          <cell r="N1539">
            <v>0</v>
          </cell>
        </row>
        <row r="1540">
          <cell r="Q1540"/>
          <cell r="U1540"/>
          <cell r="V1540"/>
        </row>
        <row r="1541">
          <cell r="N1541">
            <v>0</v>
          </cell>
        </row>
        <row r="1542">
          <cell r="R1542"/>
          <cell r="T1542"/>
        </row>
        <row r="1543">
          <cell r="S1543"/>
          <cell r="W1543"/>
        </row>
        <row r="1544">
          <cell r="N1544">
            <v>0</v>
          </cell>
        </row>
        <row r="1546">
          <cell r="N1546">
            <v>4077</v>
          </cell>
        </row>
        <row r="1547">
          <cell r="N1547">
            <v>0</v>
          </cell>
        </row>
        <row r="1548">
          <cell r="Q1548"/>
          <cell r="U1548"/>
          <cell r="V1548"/>
        </row>
        <row r="1549">
          <cell r="N1549">
            <v>0</v>
          </cell>
        </row>
        <row r="1550">
          <cell r="R1550"/>
          <cell r="T1550"/>
        </row>
        <row r="1551">
          <cell r="S1551"/>
          <cell r="W1551"/>
        </row>
        <row r="1552">
          <cell r="N1552">
            <v>0</v>
          </cell>
        </row>
        <row r="1554">
          <cell r="M1554">
            <v>5457</v>
          </cell>
        </row>
        <row r="1555">
          <cell r="N1555">
            <v>0</v>
          </cell>
        </row>
        <row r="1556">
          <cell r="Q1556"/>
          <cell r="U1556"/>
          <cell r="V1556"/>
        </row>
        <row r="1557">
          <cell r="N1557">
            <v>0</v>
          </cell>
        </row>
        <row r="1558">
          <cell r="R1558"/>
          <cell r="T1558"/>
        </row>
        <row r="1559">
          <cell r="S1559"/>
          <cell r="W1559"/>
        </row>
        <row r="1560">
          <cell r="N1560">
            <v>0</v>
          </cell>
        </row>
        <row r="1570">
          <cell r="N1570">
            <v>0</v>
          </cell>
        </row>
        <row r="1571">
          <cell r="N1571">
            <v>0</v>
          </cell>
        </row>
        <row r="1572">
          <cell r="Q1572"/>
          <cell r="U1572"/>
          <cell r="V1572"/>
        </row>
        <row r="1573">
          <cell r="N1573">
            <v>0</v>
          </cell>
        </row>
        <row r="1574">
          <cell r="R1574"/>
          <cell r="T1574"/>
        </row>
        <row r="1575">
          <cell r="S1575"/>
          <cell r="W1575"/>
        </row>
        <row r="1576">
          <cell r="N1576">
            <v>0</v>
          </cell>
        </row>
        <row r="1578">
          <cell r="N1578">
            <v>113910</v>
          </cell>
        </row>
        <row r="1579">
          <cell r="N1579">
            <v>5154</v>
          </cell>
        </row>
        <row r="1580">
          <cell r="Q1580"/>
          <cell r="U1580"/>
          <cell r="V1580"/>
        </row>
        <row r="1581">
          <cell r="N1581">
            <v>0</v>
          </cell>
        </row>
        <row r="1582">
          <cell r="R1582"/>
          <cell r="T1582"/>
        </row>
        <row r="1583">
          <cell r="S1583">
            <v>140481</v>
          </cell>
          <cell r="W1583"/>
        </row>
        <row r="1584">
          <cell r="N1584">
            <v>0</v>
          </cell>
        </row>
        <row r="1586">
          <cell r="N1586">
            <v>0</v>
          </cell>
        </row>
        <row r="1587">
          <cell r="N1587">
            <v>0</v>
          </cell>
        </row>
        <row r="1588">
          <cell r="Q1588"/>
          <cell r="U1588"/>
          <cell r="V1588"/>
        </row>
        <row r="1589">
          <cell r="N1589">
            <v>0</v>
          </cell>
        </row>
        <row r="1590">
          <cell r="R1590"/>
          <cell r="T1590"/>
        </row>
        <row r="1591">
          <cell r="S1591"/>
          <cell r="W1591"/>
        </row>
        <row r="1592">
          <cell r="N1592">
            <v>0</v>
          </cell>
        </row>
        <row r="1594">
          <cell r="N1594">
            <v>0</v>
          </cell>
        </row>
        <row r="1595">
          <cell r="N1595">
            <v>0</v>
          </cell>
        </row>
        <row r="1596">
          <cell r="Q1596"/>
          <cell r="U1596"/>
          <cell r="V1596"/>
        </row>
        <row r="1597">
          <cell r="N1597">
            <v>0</v>
          </cell>
        </row>
        <row r="1598">
          <cell r="R1598"/>
          <cell r="T1598"/>
        </row>
        <row r="1599">
          <cell r="S1599"/>
          <cell r="W1599"/>
        </row>
        <row r="1600">
          <cell r="N1600">
            <v>0</v>
          </cell>
        </row>
        <row r="1602">
          <cell r="N1602">
            <v>2895</v>
          </cell>
        </row>
        <row r="1603">
          <cell r="N1603">
            <v>0</v>
          </cell>
        </row>
        <row r="1604">
          <cell r="Q1604"/>
          <cell r="U1604"/>
          <cell r="V1604"/>
        </row>
        <row r="1605">
          <cell r="N1605">
            <v>0</v>
          </cell>
        </row>
        <row r="1606">
          <cell r="R1606"/>
          <cell r="T1606"/>
        </row>
        <row r="1607">
          <cell r="S1607"/>
          <cell r="W1607"/>
        </row>
        <row r="1608">
          <cell r="N1608">
            <v>0</v>
          </cell>
        </row>
        <row r="1610">
          <cell r="M1610">
            <v>9983</v>
          </cell>
        </row>
        <row r="1611">
          <cell r="N1611">
            <v>0</v>
          </cell>
        </row>
        <row r="1612">
          <cell r="Q1612"/>
          <cell r="U1612"/>
          <cell r="V1612"/>
        </row>
        <row r="1613">
          <cell r="N1613">
            <v>0</v>
          </cell>
        </row>
        <row r="1614">
          <cell r="R1614"/>
          <cell r="T1614"/>
        </row>
        <row r="1615">
          <cell r="S1615"/>
          <cell r="W1615"/>
        </row>
        <row r="1616">
          <cell r="N1616">
            <v>0</v>
          </cell>
        </row>
        <row r="1626">
          <cell r="N1626">
            <v>0</v>
          </cell>
        </row>
        <row r="1627">
          <cell r="N1627">
            <v>0</v>
          </cell>
        </row>
        <row r="1628">
          <cell r="Q1628"/>
          <cell r="U1628"/>
          <cell r="V1628"/>
        </row>
        <row r="1629">
          <cell r="N1629">
            <v>0</v>
          </cell>
        </row>
        <row r="1630">
          <cell r="R1630"/>
          <cell r="T1630"/>
        </row>
        <row r="1631">
          <cell r="S1631"/>
          <cell r="W1631"/>
        </row>
        <row r="1632">
          <cell r="N1632">
            <v>0</v>
          </cell>
        </row>
        <row r="1634">
          <cell r="N1634">
            <v>57882</v>
          </cell>
        </row>
        <row r="1635">
          <cell r="N1635">
            <v>100</v>
          </cell>
        </row>
        <row r="1636">
          <cell r="Q1636"/>
          <cell r="U1636"/>
          <cell r="V1636"/>
        </row>
        <row r="1637">
          <cell r="N1637">
            <v>0</v>
          </cell>
        </row>
        <row r="1638">
          <cell r="R1638"/>
          <cell r="T1638"/>
        </row>
        <row r="1639">
          <cell r="S1639">
            <v>64933</v>
          </cell>
          <cell r="W1639"/>
        </row>
        <row r="1640">
          <cell r="N1640">
            <v>0</v>
          </cell>
        </row>
        <row r="1642">
          <cell r="N1642">
            <v>0</v>
          </cell>
        </row>
        <row r="1643">
          <cell r="N1643">
            <v>0</v>
          </cell>
        </row>
        <row r="1644">
          <cell r="Q1644"/>
          <cell r="U1644"/>
          <cell r="V1644"/>
        </row>
        <row r="1645">
          <cell r="N1645">
            <v>0</v>
          </cell>
        </row>
        <row r="1646">
          <cell r="R1646"/>
          <cell r="T1646"/>
        </row>
        <row r="1647">
          <cell r="S1647"/>
          <cell r="W1647"/>
        </row>
        <row r="1648">
          <cell r="N1648">
            <v>0</v>
          </cell>
        </row>
        <row r="1650">
          <cell r="N1650">
            <v>0</v>
          </cell>
        </row>
        <row r="1651">
          <cell r="N1651">
            <v>0</v>
          </cell>
        </row>
        <row r="1652">
          <cell r="Q1652"/>
          <cell r="U1652"/>
          <cell r="V1652"/>
        </row>
        <row r="1653">
          <cell r="N1653">
            <v>0</v>
          </cell>
        </row>
        <row r="1654">
          <cell r="R1654"/>
          <cell r="T1654"/>
        </row>
        <row r="1655">
          <cell r="S1655"/>
          <cell r="W1655"/>
        </row>
        <row r="1656">
          <cell r="N1656">
            <v>0</v>
          </cell>
        </row>
        <row r="1658">
          <cell r="N1658">
            <v>0</v>
          </cell>
        </row>
        <row r="1659">
          <cell r="N1659">
            <v>0</v>
          </cell>
        </row>
        <row r="1660">
          <cell r="Q1660"/>
          <cell r="U1660"/>
          <cell r="V1660"/>
        </row>
        <row r="1661">
          <cell r="N1661">
            <v>0</v>
          </cell>
        </row>
        <row r="1662">
          <cell r="R1662"/>
          <cell r="T1662"/>
        </row>
        <row r="1663">
          <cell r="S1663"/>
          <cell r="W1663"/>
        </row>
        <row r="1664">
          <cell r="N1664">
            <v>0</v>
          </cell>
        </row>
        <row r="1666">
          <cell r="N1666">
            <v>0</v>
          </cell>
        </row>
        <row r="1667">
          <cell r="N1667">
            <v>0</v>
          </cell>
        </row>
        <row r="1668">
          <cell r="Q1668"/>
          <cell r="U1668"/>
          <cell r="V1668"/>
        </row>
        <row r="1669">
          <cell r="N1669">
            <v>0</v>
          </cell>
        </row>
        <row r="1670">
          <cell r="R1670"/>
          <cell r="T1670"/>
        </row>
        <row r="1671">
          <cell r="S1671"/>
          <cell r="W1671"/>
        </row>
        <row r="1672">
          <cell r="N1672">
            <v>0</v>
          </cell>
        </row>
        <row r="1682">
          <cell r="N1682">
            <v>0</v>
          </cell>
        </row>
        <row r="1683">
          <cell r="N1683">
            <v>0</v>
          </cell>
        </row>
        <row r="1684">
          <cell r="Q1684"/>
          <cell r="U1684"/>
          <cell r="V1684"/>
        </row>
        <row r="1685">
          <cell r="N1685">
            <v>0</v>
          </cell>
        </row>
        <row r="1686">
          <cell r="R1686"/>
          <cell r="T1686"/>
        </row>
        <row r="1687">
          <cell r="S1687"/>
          <cell r="W1687"/>
        </row>
        <row r="1688">
          <cell r="N1688">
            <v>0</v>
          </cell>
        </row>
        <row r="1690">
          <cell r="N1690">
            <v>23910</v>
          </cell>
        </row>
        <row r="1691">
          <cell r="N1691">
            <v>0</v>
          </cell>
        </row>
        <row r="1692">
          <cell r="Q1692"/>
          <cell r="U1692"/>
          <cell r="V1692"/>
        </row>
        <row r="1693">
          <cell r="N1693">
            <v>0</v>
          </cell>
        </row>
        <row r="1694">
          <cell r="R1694"/>
          <cell r="T1694"/>
        </row>
        <row r="1695">
          <cell r="S1695">
            <v>26447</v>
          </cell>
          <cell r="W1695"/>
        </row>
        <row r="1696">
          <cell r="N1696">
            <v>0</v>
          </cell>
        </row>
        <row r="1698">
          <cell r="N1698">
            <v>0</v>
          </cell>
        </row>
        <row r="1699">
          <cell r="N1699">
            <v>0</v>
          </cell>
        </row>
        <row r="1700">
          <cell r="Q1700"/>
          <cell r="U1700"/>
          <cell r="V1700"/>
        </row>
        <row r="1701">
          <cell r="N1701">
            <v>0</v>
          </cell>
        </row>
        <row r="1702">
          <cell r="R1702"/>
          <cell r="T1702"/>
        </row>
        <row r="1703">
          <cell r="S1703"/>
          <cell r="W1703"/>
        </row>
        <row r="1704">
          <cell r="N1704">
            <v>0</v>
          </cell>
        </row>
        <row r="1706">
          <cell r="N1706">
            <v>0</v>
          </cell>
        </row>
        <row r="1707">
          <cell r="N1707">
            <v>0</v>
          </cell>
        </row>
        <row r="1708">
          <cell r="Q1708"/>
          <cell r="U1708"/>
          <cell r="V1708"/>
        </row>
        <row r="1709">
          <cell r="N1709">
            <v>0</v>
          </cell>
        </row>
        <row r="1710">
          <cell r="R1710"/>
          <cell r="T1710"/>
        </row>
        <row r="1711">
          <cell r="S1711"/>
          <cell r="W1711"/>
        </row>
        <row r="1712">
          <cell r="N1712">
            <v>0</v>
          </cell>
        </row>
        <row r="1714">
          <cell r="N1714">
            <v>0</v>
          </cell>
        </row>
        <row r="1715">
          <cell r="N1715">
            <v>0</v>
          </cell>
        </row>
        <row r="1716">
          <cell r="Q1716"/>
          <cell r="U1716"/>
          <cell r="V1716"/>
        </row>
        <row r="1717">
          <cell r="N1717">
            <v>0</v>
          </cell>
        </row>
        <row r="1718">
          <cell r="R1718"/>
          <cell r="T1718"/>
        </row>
        <row r="1719">
          <cell r="S1719"/>
          <cell r="W1719"/>
        </row>
        <row r="1720">
          <cell r="N1720">
            <v>0</v>
          </cell>
        </row>
        <row r="1722">
          <cell r="M1722">
            <v>1397</v>
          </cell>
          <cell r="N1722">
            <v>0</v>
          </cell>
        </row>
        <row r="1723">
          <cell r="N1723">
            <v>0</v>
          </cell>
        </row>
        <row r="1724">
          <cell r="Q1724"/>
          <cell r="U1724"/>
          <cell r="V1724"/>
        </row>
        <row r="1725">
          <cell r="N1725">
            <v>0</v>
          </cell>
        </row>
        <row r="1726">
          <cell r="R1726"/>
          <cell r="T1726"/>
        </row>
        <row r="1727">
          <cell r="S1727"/>
          <cell r="W1727"/>
        </row>
        <row r="1728">
          <cell r="N1728">
            <v>0</v>
          </cell>
        </row>
        <row r="1738">
          <cell r="N1738">
            <v>1478655</v>
          </cell>
        </row>
        <row r="1739">
          <cell r="N1739">
            <v>3947</v>
          </cell>
        </row>
        <row r="1740">
          <cell r="Q1740"/>
          <cell r="U1740"/>
          <cell r="V1740">
            <v>1736867</v>
          </cell>
        </row>
        <row r="1741">
          <cell r="N1741">
            <v>206470</v>
          </cell>
        </row>
        <row r="1742">
          <cell r="R1742">
            <v>5884</v>
          </cell>
          <cell r="T1742"/>
        </row>
        <row r="1743">
          <cell r="S1743">
            <v>321619</v>
          </cell>
          <cell r="W1743"/>
        </row>
        <row r="1744">
          <cell r="N1744">
            <v>383</v>
          </cell>
        </row>
        <row r="1746">
          <cell r="N1746">
            <v>108039</v>
          </cell>
        </row>
        <row r="1747">
          <cell r="N1747">
            <v>587</v>
          </cell>
        </row>
        <row r="1748">
          <cell r="Q1748"/>
          <cell r="U1748"/>
          <cell r="V1748"/>
        </row>
        <row r="1749">
          <cell r="N1749">
            <v>6611</v>
          </cell>
        </row>
        <row r="1750">
          <cell r="R1750">
            <v>3297</v>
          </cell>
          <cell r="T1750"/>
        </row>
        <row r="1751">
          <cell r="S1751">
            <v>105115</v>
          </cell>
          <cell r="W1751"/>
        </row>
        <row r="1752">
          <cell r="N1752">
            <v>0</v>
          </cell>
        </row>
        <row r="1754">
          <cell r="N1754">
            <v>0</v>
          </cell>
        </row>
        <row r="1755">
          <cell r="N1755">
            <v>0</v>
          </cell>
        </row>
        <row r="1756">
          <cell r="Q1756"/>
          <cell r="U1756"/>
          <cell r="V1756"/>
        </row>
        <row r="1757">
          <cell r="N1757">
            <v>0</v>
          </cell>
        </row>
        <row r="1758">
          <cell r="R1758"/>
          <cell r="T1758"/>
        </row>
        <row r="1759">
          <cell r="S1759"/>
          <cell r="W1759"/>
        </row>
        <row r="1760">
          <cell r="N1760">
            <v>0</v>
          </cell>
        </row>
        <row r="1762">
          <cell r="N1762">
            <v>870667</v>
          </cell>
        </row>
        <row r="1763">
          <cell r="N1763">
            <v>0</v>
          </cell>
        </row>
        <row r="1764">
          <cell r="Q1764"/>
          <cell r="U1764"/>
          <cell r="V1764"/>
        </row>
        <row r="1765">
          <cell r="N1765">
            <v>0</v>
          </cell>
        </row>
        <row r="1766">
          <cell r="R1766"/>
          <cell r="T1766"/>
        </row>
        <row r="1767">
          <cell r="S1767"/>
          <cell r="W1767"/>
        </row>
        <row r="1768">
          <cell r="N1768">
            <v>0</v>
          </cell>
        </row>
        <row r="1770">
          <cell r="N1770">
            <v>513387</v>
          </cell>
        </row>
        <row r="1771">
          <cell r="N1771">
            <v>0</v>
          </cell>
        </row>
        <row r="1772">
          <cell r="Q1772"/>
          <cell r="U1772"/>
          <cell r="V1772"/>
        </row>
        <row r="1773">
          <cell r="N1773">
            <v>0</v>
          </cell>
        </row>
        <row r="1774">
          <cell r="R1774"/>
          <cell r="T1774"/>
        </row>
        <row r="1775">
          <cell r="S1775"/>
          <cell r="W1775"/>
        </row>
        <row r="1776">
          <cell r="N1776">
            <v>0</v>
          </cell>
        </row>
        <row r="1778">
          <cell r="M1778">
            <v>210775</v>
          </cell>
        </row>
        <row r="1779">
          <cell r="N1779">
            <v>0</v>
          </cell>
        </row>
        <row r="1780">
          <cell r="Q1780"/>
          <cell r="U1780"/>
          <cell r="V1780"/>
        </row>
        <row r="1781">
          <cell r="N1781">
            <v>0</v>
          </cell>
        </row>
        <row r="1782">
          <cell r="R1782"/>
          <cell r="T1782"/>
        </row>
        <row r="1783">
          <cell r="S1783"/>
          <cell r="W1783"/>
        </row>
        <row r="1784">
          <cell r="N1784">
            <v>0</v>
          </cell>
        </row>
        <row r="1794">
          <cell r="N1794">
            <v>244007</v>
          </cell>
        </row>
        <row r="1795">
          <cell r="N1795">
            <v>0</v>
          </cell>
        </row>
        <row r="1796">
          <cell r="Q1796"/>
          <cell r="U1796"/>
          <cell r="V1796"/>
        </row>
        <row r="1797">
          <cell r="N1797">
            <v>0</v>
          </cell>
        </row>
        <row r="1798">
          <cell r="R1798">
            <v>2250</v>
          </cell>
          <cell r="T1798"/>
        </row>
        <row r="1799">
          <cell r="S1799">
            <v>191000</v>
          </cell>
          <cell r="W1799">
            <v>199500</v>
          </cell>
        </row>
        <row r="1800">
          <cell r="N1800">
            <v>0</v>
          </cell>
        </row>
        <row r="1802">
          <cell r="N1802">
            <v>0</v>
          </cell>
        </row>
        <row r="1803">
          <cell r="N1803">
            <v>0</v>
          </cell>
        </row>
        <row r="1804">
          <cell r="Q1804"/>
          <cell r="U1804"/>
          <cell r="V1804"/>
        </row>
        <row r="1805">
          <cell r="N1805">
            <v>0</v>
          </cell>
        </row>
        <row r="1806">
          <cell r="R1806"/>
          <cell r="T1806"/>
        </row>
        <row r="1807">
          <cell r="S1807"/>
          <cell r="W1807"/>
        </row>
        <row r="1808">
          <cell r="N1808">
            <v>0</v>
          </cell>
        </row>
        <row r="1810">
          <cell r="N1810">
            <v>0</v>
          </cell>
        </row>
        <row r="1811">
          <cell r="N1811">
            <v>0</v>
          </cell>
        </row>
        <row r="1812">
          <cell r="Q1812"/>
          <cell r="U1812"/>
          <cell r="V1812"/>
        </row>
        <row r="1813">
          <cell r="N1813">
            <v>0</v>
          </cell>
        </row>
        <row r="1814">
          <cell r="R1814"/>
          <cell r="T1814"/>
        </row>
        <row r="1815">
          <cell r="S1815"/>
          <cell r="W1815"/>
        </row>
        <row r="1816">
          <cell r="N1816">
            <v>0</v>
          </cell>
        </row>
        <row r="1818">
          <cell r="N1818">
            <v>0</v>
          </cell>
        </row>
        <row r="1819">
          <cell r="N1819">
            <v>0</v>
          </cell>
        </row>
        <row r="1820">
          <cell r="Q1820"/>
          <cell r="U1820"/>
          <cell r="V1820"/>
        </row>
        <row r="1821">
          <cell r="N1821">
            <v>0</v>
          </cell>
        </row>
        <row r="1822">
          <cell r="R1822"/>
          <cell r="T1822"/>
        </row>
        <row r="1823">
          <cell r="S1823"/>
          <cell r="W1823"/>
        </row>
        <row r="1824">
          <cell r="N1824">
            <v>0</v>
          </cell>
        </row>
        <row r="1826">
          <cell r="N1826">
            <v>0</v>
          </cell>
        </row>
        <row r="1827">
          <cell r="N1827">
            <v>0</v>
          </cell>
        </row>
        <row r="1828">
          <cell r="Q1828"/>
          <cell r="U1828"/>
          <cell r="V1828"/>
        </row>
        <row r="1829">
          <cell r="N1829">
            <v>0</v>
          </cell>
        </row>
        <row r="1830">
          <cell r="R1830"/>
          <cell r="T1830"/>
        </row>
        <row r="1831">
          <cell r="S1831"/>
          <cell r="W1831"/>
        </row>
        <row r="1832">
          <cell r="N1832">
            <v>0</v>
          </cell>
        </row>
        <row r="1834">
          <cell r="M1834">
            <v>103456</v>
          </cell>
        </row>
        <row r="1835">
          <cell r="N1835">
            <v>0</v>
          </cell>
        </row>
        <row r="1836">
          <cell r="Q1836"/>
          <cell r="U1836"/>
          <cell r="V1836"/>
        </row>
        <row r="1837">
          <cell r="N1837">
            <v>0</v>
          </cell>
        </row>
        <row r="1838">
          <cell r="R1838"/>
          <cell r="T1838"/>
        </row>
        <row r="1839">
          <cell r="S1839"/>
          <cell r="W1839"/>
        </row>
        <row r="1840">
          <cell r="N1840">
            <v>0</v>
          </cell>
        </row>
        <row r="1850">
          <cell r="N1850">
            <v>64720</v>
          </cell>
        </row>
        <row r="1851">
          <cell r="N1851">
            <v>0</v>
          </cell>
        </row>
        <row r="1852">
          <cell r="Q1852"/>
          <cell r="U1852"/>
          <cell r="V1852"/>
        </row>
        <row r="1853">
          <cell r="N1853">
            <v>0</v>
          </cell>
        </row>
        <row r="1854">
          <cell r="R1854">
            <v>594</v>
          </cell>
          <cell r="T1854"/>
        </row>
        <row r="1855">
          <cell r="S1855">
            <v>86139</v>
          </cell>
          <cell r="W1855"/>
        </row>
        <row r="1856">
          <cell r="N1856">
            <v>0</v>
          </cell>
        </row>
        <row r="1858">
          <cell r="N1858">
            <v>4746</v>
          </cell>
        </row>
        <row r="1859">
          <cell r="N1859">
            <v>199</v>
          </cell>
        </row>
        <row r="1860">
          <cell r="Q1860"/>
          <cell r="U1860"/>
          <cell r="V1860"/>
        </row>
        <row r="1861">
          <cell r="N1861">
            <v>0</v>
          </cell>
        </row>
        <row r="1862">
          <cell r="R1862"/>
          <cell r="T1862"/>
        </row>
        <row r="1863">
          <cell r="S1863">
            <v>5083</v>
          </cell>
          <cell r="W1863"/>
        </row>
        <row r="1864">
          <cell r="N1864">
            <v>0</v>
          </cell>
        </row>
        <row r="1866">
          <cell r="N1866">
            <v>0</v>
          </cell>
        </row>
        <row r="1867">
          <cell r="N1867">
            <v>0</v>
          </cell>
        </row>
        <row r="1868">
          <cell r="Q1868"/>
          <cell r="U1868"/>
          <cell r="V1868"/>
        </row>
        <row r="1869">
          <cell r="N1869">
            <v>0</v>
          </cell>
        </row>
        <row r="1870">
          <cell r="R1870"/>
          <cell r="T1870"/>
        </row>
        <row r="1871">
          <cell r="S1871"/>
          <cell r="W1871"/>
        </row>
        <row r="1872">
          <cell r="N1872">
            <v>0</v>
          </cell>
        </row>
        <row r="1874">
          <cell r="N1874">
            <v>0</v>
          </cell>
        </row>
        <row r="1875">
          <cell r="N1875">
            <v>0</v>
          </cell>
        </row>
        <row r="1876">
          <cell r="Q1876"/>
          <cell r="U1876"/>
          <cell r="V1876"/>
        </row>
        <row r="1877">
          <cell r="N1877">
            <v>0</v>
          </cell>
        </row>
        <row r="1878">
          <cell r="R1878"/>
          <cell r="T1878"/>
        </row>
        <row r="1879">
          <cell r="S1879"/>
          <cell r="W1879"/>
        </row>
        <row r="1880">
          <cell r="N1880">
            <v>0</v>
          </cell>
        </row>
        <row r="1882">
          <cell r="N1882">
            <v>0</v>
          </cell>
        </row>
        <row r="1883">
          <cell r="N1883">
            <v>0</v>
          </cell>
        </row>
        <row r="1884">
          <cell r="Q1884"/>
          <cell r="U1884"/>
          <cell r="V1884"/>
        </row>
        <row r="1885">
          <cell r="N1885">
            <v>0</v>
          </cell>
        </row>
        <row r="1886">
          <cell r="R1886"/>
          <cell r="T1886"/>
        </row>
        <row r="1887">
          <cell r="S1887"/>
          <cell r="W1887"/>
        </row>
        <row r="1888">
          <cell r="N1888">
            <v>0</v>
          </cell>
        </row>
        <row r="1890">
          <cell r="M1890">
            <v>22951</v>
          </cell>
        </row>
        <row r="1891">
          <cell r="N1891">
            <v>0</v>
          </cell>
        </row>
        <row r="1892">
          <cell r="Q1892"/>
          <cell r="U1892"/>
          <cell r="V1892"/>
        </row>
        <row r="1893">
          <cell r="N1893">
            <v>0</v>
          </cell>
        </row>
        <row r="1894">
          <cell r="R1894"/>
          <cell r="T1894"/>
        </row>
        <row r="1895">
          <cell r="S1895"/>
          <cell r="W1895"/>
        </row>
        <row r="1896">
          <cell r="N1896">
            <v>0</v>
          </cell>
        </row>
        <row r="1906">
          <cell r="N1906">
            <v>0</v>
          </cell>
        </row>
        <row r="1907">
          <cell r="N1907">
            <v>0</v>
          </cell>
        </row>
        <row r="1908">
          <cell r="Q1908"/>
          <cell r="U1908"/>
          <cell r="V1908"/>
        </row>
        <row r="1909">
          <cell r="N1909">
            <v>0</v>
          </cell>
        </row>
        <row r="1910">
          <cell r="R1910"/>
          <cell r="T1910"/>
        </row>
        <row r="1911">
          <cell r="S1911"/>
          <cell r="W1911"/>
        </row>
        <row r="1912">
          <cell r="N1912">
            <v>0</v>
          </cell>
        </row>
        <row r="1914">
          <cell r="N1914">
            <v>54</v>
          </cell>
        </row>
        <row r="1915">
          <cell r="N1915">
            <v>60</v>
          </cell>
        </row>
        <row r="1916">
          <cell r="Q1916"/>
          <cell r="U1916"/>
          <cell r="V1916"/>
        </row>
        <row r="1917">
          <cell r="N1917">
            <v>0</v>
          </cell>
        </row>
        <row r="1918">
          <cell r="R1918"/>
          <cell r="T1918"/>
        </row>
        <row r="1919">
          <cell r="S1919"/>
          <cell r="W1919"/>
        </row>
        <row r="1920">
          <cell r="N1920">
            <v>0</v>
          </cell>
        </row>
        <row r="1922">
          <cell r="N1922">
            <v>0</v>
          </cell>
        </row>
        <row r="1923">
          <cell r="N1923">
            <v>0</v>
          </cell>
        </row>
        <row r="1924">
          <cell r="Q1924"/>
          <cell r="U1924"/>
          <cell r="V1924"/>
        </row>
        <row r="1925">
          <cell r="N1925">
            <v>0</v>
          </cell>
        </row>
        <row r="1926">
          <cell r="R1926"/>
          <cell r="T1926"/>
        </row>
        <row r="1927">
          <cell r="S1927"/>
          <cell r="W1927"/>
        </row>
        <row r="1928">
          <cell r="N1928">
            <v>0</v>
          </cell>
        </row>
        <row r="1930">
          <cell r="N1930">
            <v>0</v>
          </cell>
        </row>
        <row r="1931">
          <cell r="N1931">
            <v>0</v>
          </cell>
        </row>
        <row r="1932">
          <cell r="Q1932"/>
          <cell r="U1932"/>
          <cell r="V1932"/>
        </row>
        <row r="1933">
          <cell r="N1933">
            <v>0</v>
          </cell>
        </row>
        <row r="1934">
          <cell r="R1934"/>
          <cell r="T1934"/>
        </row>
        <row r="1935">
          <cell r="S1935"/>
          <cell r="W1935"/>
        </row>
        <row r="1936">
          <cell r="N1936">
            <v>0</v>
          </cell>
        </row>
        <row r="1938">
          <cell r="N1938">
            <v>51647</v>
          </cell>
        </row>
        <row r="1939">
          <cell r="N1939">
            <v>0</v>
          </cell>
        </row>
        <row r="1940">
          <cell r="Q1940"/>
          <cell r="U1940"/>
          <cell r="V1940"/>
        </row>
        <row r="1941">
          <cell r="N1941">
            <v>0</v>
          </cell>
        </row>
        <row r="1942">
          <cell r="R1942"/>
          <cell r="T1942"/>
        </row>
        <row r="1943">
          <cell r="S1943"/>
          <cell r="W1943"/>
        </row>
        <row r="1944">
          <cell r="N1944">
            <v>0</v>
          </cell>
        </row>
        <row r="1946">
          <cell r="N1946">
            <v>0</v>
          </cell>
        </row>
        <row r="1947">
          <cell r="N1947">
            <v>0</v>
          </cell>
        </row>
        <row r="1948">
          <cell r="Q1948"/>
          <cell r="U1948"/>
          <cell r="V1948"/>
        </row>
        <row r="1949">
          <cell r="N1949">
            <v>0</v>
          </cell>
        </row>
        <row r="1950">
          <cell r="R1950"/>
          <cell r="T1950"/>
        </row>
        <row r="1951">
          <cell r="S1951"/>
          <cell r="W1951"/>
        </row>
        <row r="1952">
          <cell r="N1952">
            <v>0</v>
          </cell>
        </row>
        <row r="1962">
          <cell r="N1962">
            <v>255062</v>
          </cell>
        </row>
        <row r="1963">
          <cell r="N1963">
            <v>0</v>
          </cell>
        </row>
        <row r="1964">
          <cell r="Q1964"/>
          <cell r="U1964"/>
          <cell r="V1964">
            <v>368412</v>
          </cell>
        </row>
        <row r="1965">
          <cell r="N1965">
            <v>0</v>
          </cell>
        </row>
        <row r="1966">
          <cell r="R1966"/>
          <cell r="T1966"/>
        </row>
        <row r="1967">
          <cell r="S1967">
            <v>0</v>
          </cell>
          <cell r="W1967"/>
        </row>
        <row r="1968">
          <cell r="N1968">
            <v>0</v>
          </cell>
        </row>
        <row r="1970">
          <cell r="N1970">
            <v>39400</v>
          </cell>
        </row>
        <row r="1971">
          <cell r="N1971">
            <v>876</v>
          </cell>
        </row>
        <row r="1972">
          <cell r="Q1972"/>
          <cell r="U1972">
            <v>2452</v>
          </cell>
          <cell r="V1972"/>
        </row>
        <row r="1973">
          <cell r="N1973">
            <v>0</v>
          </cell>
        </row>
        <row r="1974">
          <cell r="R1974">
            <v>3801</v>
          </cell>
          <cell r="T1974"/>
        </row>
        <row r="1975">
          <cell r="S1975">
            <v>36091</v>
          </cell>
          <cell r="W1975">
            <v>2523</v>
          </cell>
        </row>
        <row r="1976">
          <cell r="N1976">
            <v>0</v>
          </cell>
        </row>
        <row r="1978">
          <cell r="N1978">
            <v>0</v>
          </cell>
        </row>
        <row r="1979">
          <cell r="N1979">
            <v>0</v>
          </cell>
        </row>
        <row r="1980">
          <cell r="Q1980"/>
          <cell r="U1980"/>
          <cell r="V1980"/>
        </row>
        <row r="1981">
          <cell r="N1981">
            <v>0</v>
          </cell>
        </row>
        <row r="1982">
          <cell r="R1982"/>
          <cell r="T1982"/>
        </row>
        <row r="1983">
          <cell r="S1983"/>
          <cell r="W1983"/>
        </row>
        <row r="1984">
          <cell r="N1984">
            <v>0</v>
          </cell>
        </row>
        <row r="1986">
          <cell r="N1986">
            <v>0</v>
          </cell>
        </row>
        <row r="1987">
          <cell r="N1987">
            <v>0</v>
          </cell>
        </row>
        <row r="1988">
          <cell r="Q1988"/>
          <cell r="U1988"/>
          <cell r="V1988"/>
        </row>
        <row r="1989">
          <cell r="N1989">
            <v>0</v>
          </cell>
        </row>
        <row r="1990">
          <cell r="R1990"/>
          <cell r="T1990"/>
        </row>
        <row r="1991">
          <cell r="S1991"/>
          <cell r="W1991"/>
        </row>
        <row r="1992">
          <cell r="N1992">
            <v>0</v>
          </cell>
        </row>
        <row r="1994">
          <cell r="N1994">
            <v>0</v>
          </cell>
        </row>
        <row r="1995">
          <cell r="N1995">
            <v>0</v>
          </cell>
        </row>
        <row r="1996">
          <cell r="Q1996"/>
          <cell r="U1996"/>
          <cell r="V1996"/>
        </row>
        <row r="1997">
          <cell r="N1997">
            <v>0</v>
          </cell>
        </row>
        <row r="1998">
          <cell r="R1998"/>
          <cell r="T1998"/>
        </row>
        <row r="1999">
          <cell r="S1999"/>
          <cell r="W1999"/>
        </row>
        <row r="2000">
          <cell r="N2000">
            <v>0</v>
          </cell>
        </row>
        <row r="2002">
          <cell r="M2002">
            <v>7318</v>
          </cell>
        </row>
        <row r="2003">
          <cell r="N2003">
            <v>0</v>
          </cell>
        </row>
        <row r="2004">
          <cell r="Q2004"/>
          <cell r="U2004"/>
          <cell r="V2004"/>
        </row>
        <row r="2005">
          <cell r="N2005">
            <v>0</v>
          </cell>
        </row>
        <row r="2006">
          <cell r="R2006"/>
        </row>
        <row r="2007">
          <cell r="S2007"/>
          <cell r="W2007"/>
        </row>
        <row r="2008">
          <cell r="N2008">
            <v>0</v>
          </cell>
        </row>
        <row r="2018">
          <cell r="N2018">
            <v>0</v>
          </cell>
        </row>
        <row r="2019">
          <cell r="N2019">
            <v>0</v>
          </cell>
        </row>
        <row r="2020">
          <cell r="Q2020"/>
          <cell r="U2020"/>
          <cell r="V2020"/>
        </row>
        <row r="2021">
          <cell r="N2021">
            <v>0</v>
          </cell>
        </row>
        <row r="2022">
          <cell r="R2022"/>
          <cell r="T2022"/>
        </row>
        <row r="2023">
          <cell r="S2023"/>
          <cell r="W2023"/>
        </row>
        <row r="2024">
          <cell r="N2024">
            <v>0</v>
          </cell>
        </row>
        <row r="2026">
          <cell r="N2026">
            <v>0</v>
          </cell>
        </row>
        <row r="2027">
          <cell r="N2027">
            <v>0</v>
          </cell>
        </row>
        <row r="2028">
          <cell r="Q2028"/>
          <cell r="U2028"/>
          <cell r="V2028"/>
        </row>
        <row r="2029">
          <cell r="N2029">
            <v>0</v>
          </cell>
        </row>
        <row r="2030">
          <cell r="R2030"/>
          <cell r="T2030"/>
        </row>
        <row r="2031">
          <cell r="S2031"/>
          <cell r="W2031"/>
        </row>
        <row r="2032">
          <cell r="N2032">
            <v>0</v>
          </cell>
        </row>
        <row r="2034">
          <cell r="N2034">
            <v>0</v>
          </cell>
        </row>
        <row r="2035">
          <cell r="N2035">
            <v>0</v>
          </cell>
        </row>
        <row r="2036">
          <cell r="Q2036"/>
          <cell r="U2036"/>
          <cell r="V2036"/>
        </row>
        <row r="2037">
          <cell r="N2037">
            <v>0</v>
          </cell>
        </row>
        <row r="2038">
          <cell r="R2038"/>
          <cell r="T2038"/>
        </row>
        <row r="2039">
          <cell r="S2039"/>
          <cell r="W2039"/>
        </row>
        <row r="2040">
          <cell r="N2040">
            <v>0</v>
          </cell>
        </row>
        <row r="2042">
          <cell r="N2042">
            <v>0</v>
          </cell>
        </row>
        <row r="2043">
          <cell r="N2043">
            <v>0</v>
          </cell>
        </row>
        <row r="2044">
          <cell r="Q2044"/>
          <cell r="U2044"/>
          <cell r="V2044"/>
        </row>
        <row r="2045">
          <cell r="N2045">
            <v>0</v>
          </cell>
        </row>
        <row r="2046">
          <cell r="R2046"/>
          <cell r="T2046"/>
        </row>
        <row r="2047">
          <cell r="S2047"/>
          <cell r="W2047"/>
        </row>
        <row r="2048">
          <cell r="N2048">
            <v>0</v>
          </cell>
        </row>
        <row r="2050">
          <cell r="N2050">
            <v>0</v>
          </cell>
        </row>
        <row r="2051">
          <cell r="N2051">
            <v>0</v>
          </cell>
        </row>
        <row r="2052">
          <cell r="Q2052"/>
          <cell r="U2052"/>
          <cell r="V2052"/>
        </row>
        <row r="2053">
          <cell r="N2053">
            <v>0</v>
          </cell>
        </row>
        <row r="2054">
          <cell r="R2054"/>
          <cell r="T2054"/>
        </row>
        <row r="2055">
          <cell r="S2055"/>
          <cell r="W2055"/>
        </row>
        <row r="2056">
          <cell r="N2056">
            <v>0</v>
          </cell>
        </row>
        <row r="2058">
          <cell r="N2058">
            <v>0</v>
          </cell>
        </row>
        <row r="2059">
          <cell r="N2059">
            <v>0</v>
          </cell>
        </row>
        <row r="2060">
          <cell r="Q2060"/>
          <cell r="U2060"/>
          <cell r="V2060"/>
        </row>
        <row r="2061">
          <cell r="N2061">
            <v>0</v>
          </cell>
        </row>
        <row r="2062">
          <cell r="R2062"/>
          <cell r="T2062"/>
        </row>
        <row r="2063">
          <cell r="S2063"/>
          <cell r="W2063"/>
        </row>
        <row r="2064">
          <cell r="N2064">
            <v>0</v>
          </cell>
        </row>
        <row r="2074">
          <cell r="N2074">
            <v>0</v>
          </cell>
        </row>
        <row r="2075">
          <cell r="N2075">
            <v>0</v>
          </cell>
        </row>
        <row r="2076">
          <cell r="Q2076"/>
          <cell r="U2076"/>
          <cell r="V2076"/>
        </row>
        <row r="2077">
          <cell r="N2077">
            <v>0</v>
          </cell>
        </row>
        <row r="2078">
          <cell r="R2078"/>
          <cell r="T2078"/>
        </row>
        <row r="2079">
          <cell r="S2079"/>
          <cell r="W2079"/>
        </row>
        <row r="2080">
          <cell r="N2080">
            <v>0</v>
          </cell>
        </row>
        <row r="2082">
          <cell r="N2082">
            <v>8600</v>
          </cell>
        </row>
        <row r="2083">
          <cell r="N2083">
            <v>230</v>
          </cell>
        </row>
        <row r="2084">
          <cell r="Q2084"/>
          <cell r="U2084"/>
          <cell r="V2084"/>
        </row>
        <row r="2085">
          <cell r="N2085">
            <v>0</v>
          </cell>
        </row>
        <row r="2086">
          <cell r="R2086">
            <v>9100</v>
          </cell>
          <cell r="T2086"/>
        </row>
        <row r="2087">
          <cell r="S2087">
            <v>2170</v>
          </cell>
          <cell r="W2087"/>
        </row>
        <row r="2088">
          <cell r="N2088">
            <v>0</v>
          </cell>
        </row>
        <row r="2090">
          <cell r="N2090">
            <v>0</v>
          </cell>
        </row>
        <row r="2091">
          <cell r="N2091">
            <v>0</v>
          </cell>
        </row>
        <row r="2092">
          <cell r="Q2092"/>
          <cell r="U2092"/>
          <cell r="V2092"/>
        </row>
        <row r="2093">
          <cell r="N2093">
            <v>0</v>
          </cell>
        </row>
        <row r="2094">
          <cell r="R2094"/>
          <cell r="T2094"/>
        </row>
        <row r="2095">
          <cell r="S2095"/>
          <cell r="W2095"/>
        </row>
        <row r="2096">
          <cell r="N2096">
            <v>0</v>
          </cell>
        </row>
        <row r="2098">
          <cell r="N2098">
            <v>0</v>
          </cell>
        </row>
        <row r="2099">
          <cell r="N2099">
            <v>0</v>
          </cell>
        </row>
        <row r="2100">
          <cell r="Q2100"/>
          <cell r="U2100"/>
          <cell r="V2100"/>
        </row>
        <row r="2101">
          <cell r="N2101">
            <v>0</v>
          </cell>
        </row>
        <row r="2102">
          <cell r="R2102"/>
          <cell r="T2102"/>
        </row>
        <row r="2103">
          <cell r="S2103"/>
          <cell r="W2103"/>
        </row>
        <row r="2104">
          <cell r="N2104">
            <v>0</v>
          </cell>
        </row>
        <row r="2106">
          <cell r="N2106">
            <v>120700</v>
          </cell>
        </row>
        <row r="2107">
          <cell r="N2107">
            <v>0</v>
          </cell>
        </row>
        <row r="2108">
          <cell r="Q2108"/>
          <cell r="U2108"/>
          <cell r="V2108"/>
        </row>
        <row r="2109">
          <cell r="N2109">
            <v>0</v>
          </cell>
        </row>
        <row r="2110">
          <cell r="R2110"/>
          <cell r="T2110"/>
        </row>
        <row r="2111">
          <cell r="S2111"/>
          <cell r="W2111"/>
        </row>
        <row r="2112">
          <cell r="N2112">
            <v>0</v>
          </cell>
        </row>
        <row r="2114">
          <cell r="N2114">
            <v>0</v>
          </cell>
        </row>
        <row r="2115">
          <cell r="N2115">
            <v>0</v>
          </cell>
        </row>
        <row r="2116">
          <cell r="Q2116"/>
          <cell r="U2116"/>
          <cell r="V2116"/>
        </row>
        <row r="2117">
          <cell r="N2117">
            <v>0</v>
          </cell>
        </row>
        <row r="2118">
          <cell r="R2118"/>
          <cell r="T2118"/>
        </row>
        <row r="2119">
          <cell r="S2119"/>
          <cell r="W2119"/>
        </row>
        <row r="2120">
          <cell r="N2120">
            <v>0</v>
          </cell>
        </row>
        <row r="2130">
          <cell r="N2130">
            <v>89108</v>
          </cell>
        </row>
        <row r="2131">
          <cell r="N2131">
            <v>0</v>
          </cell>
        </row>
        <row r="2132">
          <cell r="Q2132"/>
          <cell r="U2132"/>
          <cell r="V2132"/>
        </row>
        <row r="2133">
          <cell r="N2133">
            <v>0</v>
          </cell>
        </row>
        <row r="2134">
          <cell r="R2134">
            <v>6162</v>
          </cell>
          <cell r="T2134"/>
        </row>
        <row r="2135">
          <cell r="S2135">
            <v>101398</v>
          </cell>
          <cell r="W2135"/>
        </row>
        <row r="2136">
          <cell r="N2136">
            <v>0</v>
          </cell>
        </row>
        <row r="2138">
          <cell r="N2138">
            <v>161216</v>
          </cell>
        </row>
        <row r="2139">
          <cell r="N2139">
            <v>40</v>
          </cell>
        </row>
        <row r="2140">
          <cell r="Q2140"/>
          <cell r="U2140"/>
          <cell r="V2140"/>
        </row>
        <row r="2141">
          <cell r="N2141">
            <v>0</v>
          </cell>
        </row>
        <row r="2142">
          <cell r="R2142">
            <v>10454</v>
          </cell>
          <cell r="T2142"/>
        </row>
        <row r="2143">
          <cell r="S2143">
            <v>186218</v>
          </cell>
          <cell r="W2143"/>
        </row>
        <row r="2144">
          <cell r="N2144">
            <v>0</v>
          </cell>
        </row>
        <row r="2146">
          <cell r="N2146">
            <v>0</v>
          </cell>
        </row>
        <row r="2147">
          <cell r="N2147">
            <v>0</v>
          </cell>
        </row>
        <row r="2148">
          <cell r="Q2148"/>
          <cell r="U2148"/>
          <cell r="V2148"/>
        </row>
        <row r="2149">
          <cell r="N2149">
            <v>0</v>
          </cell>
        </row>
        <row r="2150">
          <cell r="R2150"/>
          <cell r="T2150"/>
        </row>
        <row r="2151">
          <cell r="S2151"/>
          <cell r="W2151"/>
        </row>
        <row r="2152">
          <cell r="N2152">
            <v>0</v>
          </cell>
        </row>
        <row r="2154">
          <cell r="N2154">
            <v>0</v>
          </cell>
        </row>
        <row r="2155">
          <cell r="N2155">
            <v>0</v>
          </cell>
        </row>
        <row r="2156">
          <cell r="Q2156"/>
          <cell r="U2156"/>
          <cell r="V2156"/>
        </row>
        <row r="2157">
          <cell r="N2157">
            <v>0</v>
          </cell>
        </row>
        <row r="2158">
          <cell r="R2158"/>
          <cell r="T2158"/>
        </row>
        <row r="2159">
          <cell r="S2159"/>
          <cell r="W2159"/>
        </row>
        <row r="2160">
          <cell r="N2160">
            <v>0</v>
          </cell>
        </row>
        <row r="2162">
          <cell r="N2162">
            <v>50589</v>
          </cell>
        </row>
        <row r="2163">
          <cell r="N2163">
            <v>0</v>
          </cell>
        </row>
        <row r="2164">
          <cell r="Q2164"/>
          <cell r="U2164"/>
          <cell r="V2164"/>
        </row>
        <row r="2165">
          <cell r="N2165">
            <v>0</v>
          </cell>
        </row>
        <row r="2166">
          <cell r="R2166"/>
          <cell r="T2166"/>
        </row>
        <row r="2167">
          <cell r="S2167"/>
          <cell r="W2167"/>
        </row>
        <row r="2168">
          <cell r="N2168">
            <v>0</v>
          </cell>
        </row>
        <row r="2170">
          <cell r="M2170">
            <v>48804</v>
          </cell>
        </row>
        <row r="2171">
          <cell r="N2171">
            <v>0</v>
          </cell>
        </row>
        <row r="2172">
          <cell r="Q2172"/>
          <cell r="U2172"/>
          <cell r="V2172"/>
        </row>
        <row r="2173">
          <cell r="N2173">
            <v>0</v>
          </cell>
        </row>
        <row r="2174">
          <cell r="R2174"/>
          <cell r="T2174"/>
        </row>
        <row r="2175">
          <cell r="S2175"/>
          <cell r="W2175"/>
        </row>
        <row r="2176">
          <cell r="N2176">
            <v>0</v>
          </cell>
        </row>
        <row r="2186">
          <cell r="N2186">
            <v>0</v>
          </cell>
        </row>
        <row r="2187">
          <cell r="N2187">
            <v>0</v>
          </cell>
        </row>
        <row r="2188">
          <cell r="Q2188"/>
          <cell r="U2188"/>
          <cell r="V2188"/>
        </row>
        <row r="2189">
          <cell r="N2189">
            <v>0</v>
          </cell>
        </row>
        <row r="2190">
          <cell r="R2190"/>
          <cell r="T2190"/>
        </row>
        <row r="2191">
          <cell r="S2191"/>
          <cell r="W2191"/>
        </row>
        <row r="2192">
          <cell r="N2192">
            <v>0</v>
          </cell>
        </row>
        <row r="2194">
          <cell r="N2194">
            <v>101134</v>
          </cell>
        </row>
        <row r="2195">
          <cell r="N2195">
            <v>866</v>
          </cell>
        </row>
        <row r="2196">
          <cell r="Q2196"/>
          <cell r="U2196"/>
          <cell r="V2196"/>
        </row>
        <row r="2197">
          <cell r="N2197">
            <v>0</v>
          </cell>
        </row>
        <row r="2198">
          <cell r="R2198">
            <v>408</v>
          </cell>
          <cell r="T2198"/>
        </row>
        <row r="2199">
          <cell r="S2199">
            <v>116305</v>
          </cell>
          <cell r="W2199"/>
        </row>
        <row r="2200">
          <cell r="N2200">
            <v>1344</v>
          </cell>
        </row>
        <row r="2202">
          <cell r="N2202">
            <v>0</v>
          </cell>
        </row>
        <row r="2203">
          <cell r="N2203">
            <v>0</v>
          </cell>
        </row>
        <row r="2204">
          <cell r="Q2204"/>
          <cell r="U2204"/>
          <cell r="V2204"/>
        </row>
        <row r="2205">
          <cell r="N2205">
            <v>0</v>
          </cell>
        </row>
        <row r="2206">
          <cell r="R2206"/>
          <cell r="T2206"/>
        </row>
        <row r="2207">
          <cell r="S2207"/>
          <cell r="W2207"/>
        </row>
        <row r="2208">
          <cell r="N2208">
            <v>0</v>
          </cell>
        </row>
        <row r="2210">
          <cell r="N2210">
            <v>0</v>
          </cell>
        </row>
        <row r="2211">
          <cell r="N2211">
            <v>0</v>
          </cell>
        </row>
        <row r="2212">
          <cell r="Q2212"/>
          <cell r="U2212"/>
          <cell r="V2212"/>
        </row>
        <row r="2213">
          <cell r="N2213">
            <v>0</v>
          </cell>
        </row>
        <row r="2214">
          <cell r="R2214"/>
          <cell r="T2214"/>
        </row>
        <row r="2215">
          <cell r="S2215"/>
          <cell r="W2215"/>
        </row>
        <row r="2216">
          <cell r="N2216">
            <v>0</v>
          </cell>
        </row>
        <row r="2218">
          <cell r="N2218">
            <v>0</v>
          </cell>
        </row>
        <row r="2219">
          <cell r="N2219">
            <v>0</v>
          </cell>
        </row>
        <row r="2220">
          <cell r="Q2220"/>
          <cell r="U2220"/>
          <cell r="V2220"/>
        </row>
        <row r="2221">
          <cell r="N2221">
            <v>0</v>
          </cell>
        </row>
        <row r="2222">
          <cell r="R2222"/>
          <cell r="T2222"/>
        </row>
        <row r="2223">
          <cell r="S2223"/>
          <cell r="W2223"/>
        </row>
        <row r="2224">
          <cell r="N2224">
            <v>0</v>
          </cell>
        </row>
        <row r="2226">
          <cell r="M2226">
            <v>29599</v>
          </cell>
        </row>
        <row r="2227">
          <cell r="N2227">
            <v>0</v>
          </cell>
        </row>
        <row r="2228">
          <cell r="Q2228"/>
          <cell r="U2228"/>
          <cell r="V2228"/>
        </row>
        <row r="2229">
          <cell r="N2229">
            <v>0</v>
          </cell>
        </row>
        <row r="2230">
          <cell r="R2230"/>
          <cell r="T2230"/>
        </row>
        <row r="2231">
          <cell r="S2231"/>
          <cell r="W2231"/>
        </row>
        <row r="2232">
          <cell r="N2232">
            <v>0</v>
          </cell>
        </row>
        <row r="2242">
          <cell r="N2242">
            <v>525019</v>
          </cell>
        </row>
        <row r="2243">
          <cell r="N2243">
            <v>6925</v>
          </cell>
        </row>
        <row r="2244">
          <cell r="Q2244"/>
          <cell r="U2244"/>
          <cell r="V2244">
            <v>305404</v>
          </cell>
        </row>
        <row r="2245">
          <cell r="N2245">
            <v>0</v>
          </cell>
        </row>
        <row r="2246">
          <cell r="R2246">
            <v>421</v>
          </cell>
          <cell r="T2246"/>
        </row>
        <row r="2247">
          <cell r="S2247">
            <v>465661.92</v>
          </cell>
          <cell r="W2247"/>
        </row>
        <row r="2248">
          <cell r="N2248">
            <v>0</v>
          </cell>
        </row>
        <row r="2250">
          <cell r="N2250">
            <v>0</v>
          </cell>
        </row>
        <row r="2251">
          <cell r="N2251">
            <v>0</v>
          </cell>
        </row>
        <row r="2252">
          <cell r="Q2252"/>
          <cell r="U2252"/>
          <cell r="V2252"/>
        </row>
        <row r="2253">
          <cell r="N2253">
            <v>0</v>
          </cell>
        </row>
        <row r="2254">
          <cell r="R2254"/>
          <cell r="T2254"/>
        </row>
        <row r="2255">
          <cell r="S2255"/>
          <cell r="W2255"/>
        </row>
        <row r="2256">
          <cell r="N2256">
            <v>0</v>
          </cell>
        </row>
        <row r="2258">
          <cell r="N2258">
            <v>1</v>
          </cell>
        </row>
        <row r="2259">
          <cell r="N2259">
            <v>0</v>
          </cell>
        </row>
        <row r="2260">
          <cell r="Q2260"/>
          <cell r="U2260"/>
          <cell r="V2260"/>
        </row>
        <row r="2261">
          <cell r="N2261">
            <v>0</v>
          </cell>
        </row>
        <row r="2262">
          <cell r="R2262"/>
          <cell r="T2262"/>
        </row>
        <row r="2263">
          <cell r="S2263"/>
          <cell r="W2263"/>
        </row>
        <row r="2264">
          <cell r="N2264">
            <v>0</v>
          </cell>
        </row>
        <row r="2266">
          <cell r="N2266">
            <v>0</v>
          </cell>
        </row>
        <row r="2267">
          <cell r="N2267">
            <v>0</v>
          </cell>
        </row>
        <row r="2268">
          <cell r="Q2268"/>
          <cell r="U2268"/>
          <cell r="V2268"/>
        </row>
        <row r="2269">
          <cell r="N2269">
            <v>0</v>
          </cell>
        </row>
        <row r="2270">
          <cell r="R2270"/>
          <cell r="T2270"/>
        </row>
        <row r="2271">
          <cell r="S2271"/>
          <cell r="W2271"/>
        </row>
        <row r="2272">
          <cell r="N2272">
            <v>0</v>
          </cell>
        </row>
        <row r="2274">
          <cell r="N2274">
            <v>726</v>
          </cell>
        </row>
        <row r="2275">
          <cell r="N2275">
            <v>0</v>
          </cell>
        </row>
        <row r="2276">
          <cell r="Q2276"/>
          <cell r="U2276"/>
          <cell r="V2276"/>
        </row>
        <row r="2277">
          <cell r="N2277">
            <v>0</v>
          </cell>
        </row>
        <row r="2278">
          <cell r="R2278"/>
          <cell r="T2278"/>
        </row>
        <row r="2279">
          <cell r="S2279"/>
          <cell r="W2279"/>
        </row>
        <row r="2280">
          <cell r="N2280">
            <v>0</v>
          </cell>
        </row>
        <row r="2282">
          <cell r="M2282">
            <v>142429</v>
          </cell>
        </row>
        <row r="2283">
          <cell r="N2283">
            <v>0</v>
          </cell>
        </row>
        <row r="2284">
          <cell r="Q2284"/>
          <cell r="U2284"/>
          <cell r="V2284"/>
        </row>
        <row r="2285">
          <cell r="N2285">
            <v>0</v>
          </cell>
        </row>
        <row r="2286">
          <cell r="R2286"/>
          <cell r="T2286"/>
        </row>
        <row r="2287">
          <cell r="S2287"/>
          <cell r="W2287"/>
        </row>
        <row r="2288">
          <cell r="N2288">
            <v>0</v>
          </cell>
        </row>
        <row r="2298">
          <cell r="N2298">
            <v>0</v>
          </cell>
        </row>
        <row r="2299">
          <cell r="N2299">
            <v>0</v>
          </cell>
        </row>
        <row r="2300">
          <cell r="Q2300"/>
          <cell r="U2300"/>
          <cell r="V2300"/>
        </row>
        <row r="2301">
          <cell r="N2301">
            <v>0</v>
          </cell>
        </row>
        <row r="2302">
          <cell r="R2302"/>
          <cell r="T2302"/>
        </row>
        <row r="2303">
          <cell r="S2303"/>
          <cell r="W2303"/>
        </row>
        <row r="2304">
          <cell r="N2304">
            <v>0</v>
          </cell>
        </row>
        <row r="2306">
          <cell r="N2306">
            <v>5300</v>
          </cell>
        </row>
        <row r="2307">
          <cell r="N2307">
            <v>249</v>
          </cell>
        </row>
        <row r="2308">
          <cell r="Q2308"/>
          <cell r="U2308"/>
          <cell r="V2308"/>
        </row>
        <row r="2309">
          <cell r="N2309">
            <v>0</v>
          </cell>
        </row>
        <row r="2310">
          <cell r="R2310"/>
          <cell r="T2310"/>
        </row>
        <row r="2311">
          <cell r="S2311">
            <v>5672</v>
          </cell>
          <cell r="W2311"/>
        </row>
        <row r="2312">
          <cell r="N2312">
            <v>0</v>
          </cell>
        </row>
        <row r="2314">
          <cell r="N2314">
            <v>1</v>
          </cell>
        </row>
        <row r="2315">
          <cell r="N2315">
            <v>0</v>
          </cell>
        </row>
        <row r="2316">
          <cell r="Q2316"/>
          <cell r="U2316"/>
          <cell r="V2316"/>
        </row>
        <row r="2317">
          <cell r="N2317">
            <v>0</v>
          </cell>
        </row>
        <row r="2318">
          <cell r="R2318"/>
          <cell r="T2318"/>
        </row>
        <row r="2319">
          <cell r="S2319"/>
          <cell r="W2319"/>
        </row>
        <row r="2320">
          <cell r="N2320">
            <v>0</v>
          </cell>
        </row>
        <row r="2322">
          <cell r="N2322">
            <v>0</v>
          </cell>
        </row>
        <row r="2323">
          <cell r="N2323">
            <v>0</v>
          </cell>
        </row>
        <row r="2324">
          <cell r="Q2324"/>
          <cell r="U2324"/>
          <cell r="V2324"/>
        </row>
        <row r="2325">
          <cell r="N2325">
            <v>0</v>
          </cell>
        </row>
        <row r="2326">
          <cell r="R2326"/>
          <cell r="T2326"/>
        </row>
        <row r="2327">
          <cell r="S2327"/>
          <cell r="W2327"/>
        </row>
        <row r="2328">
          <cell r="N2328">
            <v>0</v>
          </cell>
        </row>
        <row r="2330">
          <cell r="N2330">
            <v>50360</v>
          </cell>
        </row>
        <row r="2331">
          <cell r="N2331">
            <v>0</v>
          </cell>
        </row>
        <row r="2332">
          <cell r="Q2332"/>
          <cell r="U2332"/>
          <cell r="V2332"/>
        </row>
        <row r="2333">
          <cell r="N2333">
            <v>0</v>
          </cell>
        </row>
        <row r="2334">
          <cell r="R2334"/>
          <cell r="T2334"/>
        </row>
        <row r="2335">
          <cell r="S2335"/>
          <cell r="W2335"/>
        </row>
        <row r="2336">
          <cell r="N2336">
            <v>0</v>
          </cell>
        </row>
        <row r="2338">
          <cell r="N2338">
            <v>0</v>
          </cell>
        </row>
        <row r="2339">
          <cell r="N2339">
            <v>0</v>
          </cell>
        </row>
        <row r="2340">
          <cell r="Q2340"/>
          <cell r="U2340"/>
          <cell r="V2340"/>
        </row>
        <row r="2341">
          <cell r="N2341">
            <v>0</v>
          </cell>
        </row>
        <row r="2342">
          <cell r="R2342"/>
          <cell r="T2342"/>
        </row>
        <row r="2343">
          <cell r="S2343"/>
          <cell r="W2343"/>
        </row>
        <row r="2344">
          <cell r="N2344">
            <v>0</v>
          </cell>
        </row>
        <row r="2354">
          <cell r="N2354">
            <v>0</v>
          </cell>
        </row>
        <row r="2355">
          <cell r="N2355">
            <v>0</v>
          </cell>
        </row>
        <row r="2356">
          <cell r="Q2356"/>
          <cell r="U2356"/>
          <cell r="V2356"/>
        </row>
        <row r="2357">
          <cell r="N2357">
            <v>0</v>
          </cell>
        </row>
        <row r="2358">
          <cell r="R2358"/>
          <cell r="T2358"/>
        </row>
        <row r="2359">
          <cell r="S2359"/>
          <cell r="W2359"/>
        </row>
        <row r="2360">
          <cell r="N2360">
            <v>0</v>
          </cell>
        </row>
        <row r="2362">
          <cell r="N2362">
            <v>37047</v>
          </cell>
        </row>
        <row r="2363">
          <cell r="N2363">
            <v>20</v>
          </cell>
        </row>
        <row r="2364">
          <cell r="Q2364"/>
          <cell r="U2364"/>
          <cell r="V2364"/>
        </row>
        <row r="2365">
          <cell r="N2365">
            <v>0</v>
          </cell>
        </row>
        <row r="2366">
          <cell r="R2366">
            <v>837</v>
          </cell>
          <cell r="T2366"/>
        </row>
        <row r="2367">
          <cell r="S2367">
            <v>40058</v>
          </cell>
          <cell r="W2367"/>
        </row>
        <row r="2368">
          <cell r="N2368">
            <v>0</v>
          </cell>
        </row>
        <row r="2370">
          <cell r="N2370">
            <v>0</v>
          </cell>
        </row>
        <row r="2371">
          <cell r="N2371">
            <v>0</v>
          </cell>
        </row>
        <row r="2372">
          <cell r="Q2372"/>
          <cell r="U2372"/>
          <cell r="V2372"/>
        </row>
        <row r="2373">
          <cell r="N2373">
            <v>0</v>
          </cell>
        </row>
        <row r="2374">
          <cell r="R2374"/>
          <cell r="T2374"/>
        </row>
        <row r="2375">
          <cell r="S2375"/>
          <cell r="W2375"/>
        </row>
        <row r="2376">
          <cell r="N2376">
            <v>0</v>
          </cell>
        </row>
        <row r="2378">
          <cell r="N2378">
            <v>0</v>
          </cell>
        </row>
        <row r="2379">
          <cell r="N2379">
            <v>0</v>
          </cell>
        </row>
        <row r="2380">
          <cell r="Q2380"/>
          <cell r="U2380"/>
          <cell r="V2380"/>
        </row>
        <row r="2381">
          <cell r="N2381">
            <v>0</v>
          </cell>
        </row>
        <row r="2382">
          <cell r="R2382"/>
          <cell r="T2382"/>
        </row>
        <row r="2383">
          <cell r="S2383"/>
          <cell r="W2383"/>
        </row>
        <row r="2384">
          <cell r="N2384">
            <v>0</v>
          </cell>
        </row>
        <row r="2386">
          <cell r="N2386">
            <v>0</v>
          </cell>
        </row>
        <row r="2387">
          <cell r="N2387">
            <v>0</v>
          </cell>
        </row>
        <row r="2388">
          <cell r="Q2388"/>
          <cell r="U2388"/>
          <cell r="V2388"/>
        </row>
        <row r="2389">
          <cell r="N2389">
            <v>0</v>
          </cell>
        </row>
        <row r="2390">
          <cell r="R2390"/>
          <cell r="T2390"/>
        </row>
        <row r="2391">
          <cell r="S2391"/>
          <cell r="W2391"/>
        </row>
        <row r="2392">
          <cell r="N2392">
            <v>0</v>
          </cell>
        </row>
        <row r="2394">
          <cell r="M2394">
            <v>6318</v>
          </cell>
        </row>
        <row r="2395">
          <cell r="N2395">
            <v>0</v>
          </cell>
        </row>
        <row r="2396">
          <cell r="Q2396"/>
          <cell r="U2396"/>
          <cell r="V2396"/>
        </row>
        <row r="2397">
          <cell r="N2397">
            <v>0</v>
          </cell>
        </row>
        <row r="2398">
          <cell r="R2398"/>
          <cell r="T2398"/>
        </row>
        <row r="2399">
          <cell r="S2399"/>
          <cell r="W2399"/>
        </row>
        <row r="2400">
          <cell r="N2400">
            <v>0</v>
          </cell>
        </row>
        <row r="2410">
          <cell r="N2410">
            <v>187876</v>
          </cell>
        </row>
        <row r="2411">
          <cell r="N2411">
            <v>2119</v>
          </cell>
        </row>
        <row r="2412">
          <cell r="Q2412"/>
          <cell r="U2412"/>
          <cell r="V2412"/>
        </row>
        <row r="2413">
          <cell r="N2413">
            <v>0</v>
          </cell>
        </row>
        <row r="2414">
          <cell r="R2414"/>
          <cell r="T2414"/>
        </row>
        <row r="2415">
          <cell r="S2415"/>
          <cell r="W2415">
            <v>247452</v>
          </cell>
        </row>
        <row r="2416">
          <cell r="N2416">
            <v>0</v>
          </cell>
        </row>
        <row r="2418">
          <cell r="N2418">
            <v>0</v>
          </cell>
        </row>
        <row r="2419">
          <cell r="N2419">
            <v>0</v>
          </cell>
        </row>
        <row r="2420">
          <cell r="Q2420"/>
          <cell r="U2420"/>
          <cell r="V2420"/>
        </row>
        <row r="2421">
          <cell r="N2421">
            <v>0</v>
          </cell>
        </row>
        <row r="2422">
          <cell r="R2422"/>
          <cell r="T2422"/>
        </row>
        <row r="2423">
          <cell r="S2423"/>
          <cell r="W2423"/>
        </row>
        <row r="2424">
          <cell r="N2424">
            <v>0</v>
          </cell>
        </row>
        <row r="2426">
          <cell r="N2426">
            <v>0</v>
          </cell>
        </row>
        <row r="2427">
          <cell r="N2427">
            <v>0</v>
          </cell>
        </row>
        <row r="2428">
          <cell r="Q2428"/>
          <cell r="U2428"/>
          <cell r="V2428"/>
        </row>
        <row r="2429">
          <cell r="N2429">
            <v>0</v>
          </cell>
        </row>
        <row r="2430">
          <cell r="R2430"/>
          <cell r="T2430"/>
        </row>
        <row r="2431">
          <cell r="S2431"/>
          <cell r="W2431"/>
        </row>
        <row r="2432">
          <cell r="N2432">
            <v>0</v>
          </cell>
        </row>
        <row r="2434">
          <cell r="N2434">
            <v>0</v>
          </cell>
        </row>
        <row r="2435">
          <cell r="N2435">
            <v>0</v>
          </cell>
        </row>
        <row r="2436">
          <cell r="Q2436"/>
          <cell r="U2436"/>
          <cell r="V2436"/>
        </row>
        <row r="2437">
          <cell r="N2437">
            <v>0</v>
          </cell>
        </row>
        <row r="2438">
          <cell r="R2438"/>
          <cell r="T2438"/>
        </row>
        <row r="2439">
          <cell r="S2439"/>
          <cell r="W2439"/>
        </row>
        <row r="2440">
          <cell r="N2440">
            <v>0</v>
          </cell>
        </row>
        <row r="2442">
          <cell r="N2442">
            <v>520</v>
          </cell>
        </row>
        <row r="2443">
          <cell r="N2443">
            <v>0</v>
          </cell>
        </row>
        <row r="2444">
          <cell r="Q2444"/>
          <cell r="U2444"/>
          <cell r="V2444"/>
        </row>
        <row r="2445">
          <cell r="N2445">
            <v>0</v>
          </cell>
        </row>
        <row r="2446">
          <cell r="R2446"/>
          <cell r="T2446"/>
        </row>
        <row r="2447">
          <cell r="S2447"/>
          <cell r="W2447"/>
        </row>
        <row r="2448">
          <cell r="N2448">
            <v>0</v>
          </cell>
        </row>
        <row r="2450">
          <cell r="M2450">
            <v>35410</v>
          </cell>
        </row>
        <row r="2451">
          <cell r="N2451">
            <v>0</v>
          </cell>
        </row>
        <row r="2452">
          <cell r="Q2452"/>
          <cell r="U2452"/>
          <cell r="V2452"/>
        </row>
        <row r="2453">
          <cell r="N2453">
            <v>0</v>
          </cell>
        </row>
        <row r="2454">
          <cell r="R2454"/>
          <cell r="T2454"/>
        </row>
        <row r="2455">
          <cell r="S2455"/>
          <cell r="W2455"/>
        </row>
        <row r="2456">
          <cell r="N2456">
            <v>0</v>
          </cell>
        </row>
        <row r="2466">
          <cell r="N2466">
            <v>362295</v>
          </cell>
        </row>
        <row r="2467">
          <cell r="N2467">
            <v>3540</v>
          </cell>
        </row>
        <row r="2468">
          <cell r="Q2468"/>
          <cell r="U2468"/>
          <cell r="V2468">
            <v>466988</v>
          </cell>
        </row>
        <row r="2469">
          <cell r="N2469">
            <v>0</v>
          </cell>
        </row>
        <row r="2470">
          <cell r="R2470">
            <v>4140</v>
          </cell>
          <cell r="T2470"/>
        </row>
        <row r="2471">
          <cell r="S2471">
            <v>1049</v>
          </cell>
          <cell r="W2471"/>
        </row>
        <row r="2472">
          <cell r="N2472">
            <v>0</v>
          </cell>
        </row>
        <row r="2474">
          <cell r="N2474">
            <v>0</v>
          </cell>
        </row>
        <row r="2475">
          <cell r="N2475">
            <v>0</v>
          </cell>
        </row>
        <row r="2476">
          <cell r="Q2476"/>
          <cell r="U2476"/>
          <cell r="V2476"/>
        </row>
        <row r="2477">
          <cell r="N2477">
            <v>0</v>
          </cell>
        </row>
        <row r="2478">
          <cell r="R2478"/>
          <cell r="T2478"/>
        </row>
        <row r="2479">
          <cell r="S2479"/>
          <cell r="W2479"/>
        </row>
        <row r="2480">
          <cell r="N2480">
            <v>0</v>
          </cell>
        </row>
        <row r="2482">
          <cell r="N2482">
            <v>0</v>
          </cell>
        </row>
        <row r="2483">
          <cell r="N2483">
            <v>0</v>
          </cell>
        </row>
        <row r="2484">
          <cell r="Q2484"/>
          <cell r="U2484"/>
          <cell r="V2484"/>
        </row>
        <row r="2485">
          <cell r="N2485">
            <v>0</v>
          </cell>
        </row>
        <row r="2486">
          <cell r="R2486"/>
          <cell r="T2486"/>
        </row>
        <row r="2487">
          <cell r="S2487"/>
          <cell r="W2487"/>
        </row>
        <row r="2488">
          <cell r="N2488">
            <v>0</v>
          </cell>
        </row>
        <row r="2490">
          <cell r="N2490">
            <v>0</v>
          </cell>
        </row>
        <row r="2491">
          <cell r="N2491">
            <v>0</v>
          </cell>
        </row>
        <row r="2492">
          <cell r="Q2492"/>
          <cell r="U2492"/>
          <cell r="V2492"/>
        </row>
        <row r="2493">
          <cell r="N2493">
            <v>0</v>
          </cell>
        </row>
        <row r="2494">
          <cell r="R2494"/>
          <cell r="T2494"/>
        </row>
        <row r="2495">
          <cell r="S2495"/>
          <cell r="W2495"/>
        </row>
        <row r="2496">
          <cell r="N2496">
            <v>0</v>
          </cell>
        </row>
        <row r="2498">
          <cell r="N2498">
            <v>0</v>
          </cell>
        </row>
        <row r="2499">
          <cell r="N2499">
            <v>0</v>
          </cell>
        </row>
        <row r="2500">
          <cell r="Q2500"/>
          <cell r="U2500"/>
          <cell r="V2500"/>
        </row>
        <row r="2501">
          <cell r="N2501">
            <v>0</v>
          </cell>
        </row>
        <row r="2502">
          <cell r="R2502"/>
          <cell r="T2502"/>
        </row>
        <row r="2503">
          <cell r="S2503"/>
          <cell r="W2503"/>
        </row>
        <row r="2504">
          <cell r="N2504">
            <v>0</v>
          </cell>
        </row>
        <row r="2506">
          <cell r="M2506">
            <v>20705</v>
          </cell>
        </row>
        <row r="2507">
          <cell r="N2507">
            <v>0</v>
          </cell>
        </row>
        <row r="2508">
          <cell r="Q2508"/>
          <cell r="U2508"/>
          <cell r="V2508"/>
        </row>
        <row r="2509">
          <cell r="N2509">
            <v>0</v>
          </cell>
        </row>
        <row r="2510">
          <cell r="R2510"/>
          <cell r="T2510"/>
        </row>
        <row r="2511">
          <cell r="S2511"/>
          <cell r="W2511"/>
        </row>
        <row r="2512">
          <cell r="N2512">
            <v>0</v>
          </cell>
        </row>
        <row r="2522">
          <cell r="N2522">
            <v>0</v>
          </cell>
        </row>
        <row r="2523">
          <cell r="N2523">
            <v>0</v>
          </cell>
        </row>
        <row r="2524">
          <cell r="Q2524"/>
          <cell r="U2524"/>
          <cell r="V2524"/>
        </row>
        <row r="2525">
          <cell r="N2525">
            <v>0</v>
          </cell>
        </row>
        <row r="2526">
          <cell r="R2526"/>
          <cell r="T2526"/>
        </row>
        <row r="2527">
          <cell r="S2527"/>
          <cell r="W2527"/>
        </row>
        <row r="2528">
          <cell r="N2528">
            <v>0</v>
          </cell>
        </row>
        <row r="2530">
          <cell r="N2530">
            <v>82640</v>
          </cell>
        </row>
        <row r="2531">
          <cell r="N2531">
            <v>100</v>
          </cell>
        </row>
        <row r="2532">
          <cell r="Q2532"/>
          <cell r="U2532"/>
          <cell r="V2532"/>
        </row>
        <row r="2533">
          <cell r="N2533">
            <v>0</v>
          </cell>
        </row>
        <row r="2534">
          <cell r="R2534"/>
          <cell r="T2534"/>
        </row>
        <row r="2535">
          <cell r="S2535">
            <v>84966</v>
          </cell>
          <cell r="W2535">
            <v>13750</v>
          </cell>
        </row>
        <row r="2536">
          <cell r="N2536">
            <v>121</v>
          </cell>
        </row>
        <row r="2538">
          <cell r="N2538">
            <v>0</v>
          </cell>
        </row>
        <row r="2539">
          <cell r="N2539">
            <v>0</v>
          </cell>
        </row>
        <row r="2540">
          <cell r="Q2540"/>
          <cell r="U2540"/>
          <cell r="V2540"/>
        </row>
        <row r="2541">
          <cell r="N2541">
            <v>0</v>
          </cell>
        </row>
        <row r="2542">
          <cell r="R2542"/>
          <cell r="T2542"/>
        </row>
        <row r="2543">
          <cell r="S2543"/>
          <cell r="W2543"/>
        </row>
        <row r="2544">
          <cell r="N2544">
            <v>0</v>
          </cell>
        </row>
        <row r="2546">
          <cell r="N2546">
            <v>0</v>
          </cell>
        </row>
        <row r="2547">
          <cell r="N2547">
            <v>0</v>
          </cell>
        </row>
        <row r="2548">
          <cell r="Q2548"/>
          <cell r="U2548"/>
          <cell r="V2548"/>
        </row>
        <row r="2549">
          <cell r="N2549">
            <v>0</v>
          </cell>
        </row>
        <row r="2550">
          <cell r="R2550"/>
          <cell r="T2550"/>
        </row>
        <row r="2551">
          <cell r="S2551"/>
          <cell r="W2551"/>
        </row>
        <row r="2552">
          <cell r="N2552">
            <v>0</v>
          </cell>
        </row>
        <row r="2554">
          <cell r="N2554">
            <v>0</v>
          </cell>
        </row>
        <row r="2555">
          <cell r="N2555">
            <v>0</v>
          </cell>
        </row>
        <row r="2556">
          <cell r="Q2556"/>
          <cell r="U2556"/>
          <cell r="V2556"/>
        </row>
        <row r="2557">
          <cell r="N2557">
            <v>0</v>
          </cell>
        </row>
        <row r="2558">
          <cell r="R2558"/>
          <cell r="T2558"/>
        </row>
        <row r="2559">
          <cell r="S2559"/>
          <cell r="W2559"/>
        </row>
        <row r="2560">
          <cell r="N2560">
            <v>0</v>
          </cell>
        </row>
        <row r="2562">
          <cell r="M2562">
            <v>12793</v>
          </cell>
        </row>
        <row r="2563">
          <cell r="N2563">
            <v>0</v>
          </cell>
        </row>
        <row r="2564">
          <cell r="Q2564"/>
          <cell r="U2564"/>
          <cell r="V2564"/>
        </row>
        <row r="2565">
          <cell r="N2565">
            <v>0</v>
          </cell>
        </row>
        <row r="2566">
          <cell r="R2566"/>
          <cell r="T2566"/>
        </row>
        <row r="2567">
          <cell r="S2567"/>
          <cell r="W2567"/>
        </row>
        <row r="2568">
          <cell r="N2568">
            <v>0</v>
          </cell>
        </row>
        <row r="2578">
          <cell r="N2578">
            <v>285369</v>
          </cell>
        </row>
        <row r="2579">
          <cell r="N2579">
            <v>836</v>
          </cell>
        </row>
        <row r="2580">
          <cell r="Q2580"/>
          <cell r="U2580"/>
          <cell r="V2580">
            <v>182044</v>
          </cell>
        </row>
        <row r="2581">
          <cell r="N2581">
            <v>0</v>
          </cell>
        </row>
        <row r="2582">
          <cell r="R2582"/>
          <cell r="T2582"/>
        </row>
        <row r="2583">
          <cell r="S2583">
            <v>181158</v>
          </cell>
          <cell r="W2583"/>
        </row>
        <row r="2584">
          <cell r="N2584">
            <v>0</v>
          </cell>
        </row>
        <row r="2586">
          <cell r="N2586">
            <v>56666</v>
          </cell>
        </row>
        <row r="2587">
          <cell r="N2587">
            <v>1136</v>
          </cell>
        </row>
        <row r="2588">
          <cell r="Q2588"/>
          <cell r="U2588"/>
          <cell r="V2588"/>
        </row>
        <row r="2589">
          <cell r="N2589">
            <v>0</v>
          </cell>
        </row>
        <row r="2590">
          <cell r="R2590"/>
          <cell r="T2590"/>
        </row>
        <row r="2591">
          <cell r="S2591">
            <v>67291</v>
          </cell>
          <cell r="W2591"/>
        </row>
        <row r="2592">
          <cell r="N2592">
            <v>0</v>
          </cell>
        </row>
        <row r="2594">
          <cell r="N2594">
            <v>1536</v>
          </cell>
        </row>
        <row r="2595">
          <cell r="N2595">
            <v>0</v>
          </cell>
        </row>
        <row r="2596">
          <cell r="Q2596"/>
          <cell r="U2596"/>
          <cell r="V2596"/>
        </row>
        <row r="2597">
          <cell r="N2597">
            <v>0</v>
          </cell>
        </row>
        <row r="2598">
          <cell r="R2598"/>
          <cell r="T2598"/>
        </row>
        <row r="2599">
          <cell r="S2599"/>
          <cell r="W2599"/>
        </row>
        <row r="2600">
          <cell r="N2600">
            <v>0</v>
          </cell>
        </row>
        <row r="2602">
          <cell r="N2602">
            <v>0</v>
          </cell>
        </row>
        <row r="2603">
          <cell r="N2603">
            <v>0</v>
          </cell>
        </row>
        <row r="2604">
          <cell r="Q2604"/>
          <cell r="U2604"/>
          <cell r="V2604"/>
        </row>
        <row r="2605">
          <cell r="N2605">
            <v>0</v>
          </cell>
        </row>
        <row r="2606">
          <cell r="R2606"/>
          <cell r="T2606"/>
        </row>
        <row r="2607">
          <cell r="S2607"/>
          <cell r="W2607"/>
        </row>
        <row r="2608">
          <cell r="N2608">
            <v>0</v>
          </cell>
        </row>
        <row r="2610">
          <cell r="N2610">
            <v>0</v>
          </cell>
        </row>
        <row r="2611">
          <cell r="N2611">
            <v>0</v>
          </cell>
        </row>
        <row r="2612">
          <cell r="Q2612"/>
          <cell r="U2612"/>
          <cell r="V2612"/>
        </row>
        <row r="2613">
          <cell r="N2613">
            <v>0</v>
          </cell>
        </row>
        <row r="2614">
          <cell r="R2614"/>
          <cell r="T2614"/>
        </row>
        <row r="2615">
          <cell r="S2615"/>
          <cell r="W2615"/>
        </row>
        <row r="2616">
          <cell r="N2616">
            <v>0</v>
          </cell>
        </row>
        <row r="2618">
          <cell r="M2618">
            <v>55462</v>
          </cell>
        </row>
        <row r="2619">
          <cell r="N2619">
            <v>0</v>
          </cell>
        </row>
        <row r="2620">
          <cell r="Q2620"/>
          <cell r="U2620"/>
          <cell r="V2620"/>
        </row>
        <row r="2621">
          <cell r="N2621">
            <v>0</v>
          </cell>
        </row>
        <row r="2622">
          <cell r="R2622"/>
          <cell r="T2622"/>
        </row>
        <row r="2623">
          <cell r="S2623"/>
          <cell r="W2623"/>
        </row>
        <row r="2624">
          <cell r="N2624">
            <v>0</v>
          </cell>
        </row>
        <row r="2634">
          <cell r="N2634">
            <v>0</v>
          </cell>
        </row>
        <row r="2635">
          <cell r="N2635">
            <v>0</v>
          </cell>
        </row>
        <row r="2636">
          <cell r="Q2636"/>
          <cell r="U2636"/>
          <cell r="V2636"/>
        </row>
        <row r="2637">
          <cell r="N2637">
            <v>0</v>
          </cell>
        </row>
        <row r="2638">
          <cell r="R2638"/>
          <cell r="T2638"/>
        </row>
        <row r="2639">
          <cell r="S2639"/>
          <cell r="W2639"/>
        </row>
        <row r="2640">
          <cell r="N2640">
            <v>0</v>
          </cell>
        </row>
        <row r="2642">
          <cell r="N2642">
            <v>38988</v>
          </cell>
        </row>
        <row r="2643">
          <cell r="N2643">
            <v>60</v>
          </cell>
        </row>
        <row r="2644">
          <cell r="Q2644"/>
          <cell r="U2644"/>
          <cell r="V2644"/>
        </row>
        <row r="2645">
          <cell r="N2645">
            <v>0</v>
          </cell>
        </row>
        <row r="2646">
          <cell r="R2646"/>
          <cell r="T2646"/>
        </row>
        <row r="2647">
          <cell r="S2647">
            <v>43157</v>
          </cell>
          <cell r="W2647"/>
        </row>
        <row r="2648">
          <cell r="N2648">
            <v>0</v>
          </cell>
        </row>
        <row r="2650">
          <cell r="N2650">
            <v>0</v>
          </cell>
        </row>
        <row r="2651">
          <cell r="N2651">
            <v>0</v>
          </cell>
        </row>
        <row r="2652">
          <cell r="Q2652"/>
          <cell r="U2652"/>
          <cell r="V2652"/>
        </row>
        <row r="2653">
          <cell r="N2653">
            <v>0</v>
          </cell>
        </row>
        <row r="2654">
          <cell r="R2654"/>
          <cell r="T2654"/>
        </row>
        <row r="2655">
          <cell r="S2655"/>
          <cell r="W2655"/>
        </row>
        <row r="2656">
          <cell r="N2656">
            <v>0</v>
          </cell>
        </row>
        <row r="2658">
          <cell r="N2658">
            <v>0</v>
          </cell>
        </row>
        <row r="2659">
          <cell r="N2659">
            <v>0</v>
          </cell>
        </row>
        <row r="2660">
          <cell r="Q2660"/>
          <cell r="U2660"/>
          <cell r="V2660"/>
        </row>
        <row r="2661">
          <cell r="N2661">
            <v>0</v>
          </cell>
        </row>
        <row r="2662">
          <cell r="R2662"/>
          <cell r="T2662"/>
        </row>
        <row r="2663">
          <cell r="S2663"/>
          <cell r="W2663"/>
        </row>
        <row r="2664">
          <cell r="N2664">
            <v>0</v>
          </cell>
        </row>
        <row r="2666">
          <cell r="N2666">
            <v>0</v>
          </cell>
        </row>
        <row r="2667">
          <cell r="N2667">
            <v>0</v>
          </cell>
        </row>
        <row r="2668">
          <cell r="Q2668"/>
          <cell r="U2668"/>
          <cell r="V2668"/>
        </row>
        <row r="2669">
          <cell r="N2669">
            <v>0</v>
          </cell>
        </row>
        <row r="2670">
          <cell r="R2670"/>
          <cell r="T2670"/>
        </row>
        <row r="2671">
          <cell r="S2671"/>
          <cell r="W2671"/>
        </row>
        <row r="2672">
          <cell r="N2672">
            <v>0</v>
          </cell>
        </row>
        <row r="2674">
          <cell r="M2674">
            <v>5841</v>
          </cell>
        </row>
        <row r="2675">
          <cell r="N2675">
            <v>0</v>
          </cell>
        </row>
        <row r="2676">
          <cell r="Q2676"/>
          <cell r="U2676"/>
          <cell r="V2676"/>
        </row>
        <row r="2677">
          <cell r="N2677">
            <v>0</v>
          </cell>
        </row>
        <row r="2678">
          <cell r="R2678"/>
          <cell r="T2678"/>
        </row>
        <row r="2679">
          <cell r="S2679"/>
          <cell r="W2679"/>
        </row>
        <row r="2680">
          <cell r="N2680">
            <v>0</v>
          </cell>
        </row>
        <row r="2690">
          <cell r="N2690">
            <v>56016</v>
          </cell>
        </row>
        <row r="2691">
          <cell r="N2691">
            <v>40</v>
          </cell>
        </row>
        <row r="2692">
          <cell r="Q2692"/>
          <cell r="U2692"/>
          <cell r="V2692"/>
        </row>
        <row r="2693">
          <cell r="N2693">
            <v>0</v>
          </cell>
        </row>
        <row r="2694">
          <cell r="R2694"/>
          <cell r="T2694"/>
        </row>
        <row r="2695">
          <cell r="S2695">
            <v>4944</v>
          </cell>
          <cell r="W2695">
            <v>41769</v>
          </cell>
        </row>
        <row r="2696">
          <cell r="N2696">
            <v>0</v>
          </cell>
        </row>
        <row r="2698">
          <cell r="N2698">
            <v>0</v>
          </cell>
        </row>
        <row r="2699">
          <cell r="N2699">
            <v>0</v>
          </cell>
        </row>
        <row r="2700">
          <cell r="Q2700"/>
          <cell r="U2700"/>
          <cell r="V2700"/>
        </row>
        <row r="2701">
          <cell r="N2701">
            <v>0</v>
          </cell>
        </row>
        <row r="2702">
          <cell r="R2702"/>
          <cell r="T2702"/>
        </row>
        <row r="2703">
          <cell r="S2703"/>
          <cell r="W2703"/>
        </row>
        <row r="2704">
          <cell r="N2704">
            <v>0</v>
          </cell>
        </row>
        <row r="2706">
          <cell r="N2706">
            <v>0</v>
          </cell>
        </row>
        <row r="2707">
          <cell r="N2707">
            <v>0</v>
          </cell>
        </row>
        <row r="2708">
          <cell r="Q2708"/>
          <cell r="U2708"/>
          <cell r="V2708"/>
        </row>
        <row r="2709">
          <cell r="N2709">
            <v>0</v>
          </cell>
        </row>
        <row r="2710">
          <cell r="R2710"/>
          <cell r="T2710"/>
        </row>
        <row r="2711">
          <cell r="S2711"/>
          <cell r="W2711"/>
        </row>
        <row r="2712">
          <cell r="N2712">
            <v>0</v>
          </cell>
        </row>
        <row r="2714">
          <cell r="N2714">
            <v>0</v>
          </cell>
        </row>
        <row r="2715">
          <cell r="N2715">
            <v>0</v>
          </cell>
        </row>
        <row r="2716">
          <cell r="Q2716"/>
          <cell r="U2716"/>
          <cell r="V2716"/>
        </row>
        <row r="2717">
          <cell r="N2717">
            <v>0</v>
          </cell>
        </row>
        <row r="2718">
          <cell r="R2718"/>
          <cell r="T2718"/>
        </row>
        <row r="2719">
          <cell r="S2719"/>
          <cell r="W2719"/>
        </row>
        <row r="2720">
          <cell r="N2720">
            <v>0</v>
          </cell>
        </row>
        <row r="2722">
          <cell r="N2722">
            <v>0</v>
          </cell>
        </row>
        <row r="2723">
          <cell r="N2723">
            <v>0</v>
          </cell>
        </row>
        <row r="2724">
          <cell r="Q2724"/>
          <cell r="U2724"/>
          <cell r="V2724"/>
        </row>
        <row r="2725">
          <cell r="N2725">
            <v>0</v>
          </cell>
        </row>
        <row r="2726">
          <cell r="R2726"/>
          <cell r="T2726"/>
        </row>
        <row r="2727">
          <cell r="S2727"/>
          <cell r="W2727"/>
        </row>
        <row r="2728">
          <cell r="N2728">
            <v>0</v>
          </cell>
        </row>
        <row r="2730">
          <cell r="N2730">
            <v>0</v>
          </cell>
        </row>
        <row r="2731">
          <cell r="N2731">
            <v>0</v>
          </cell>
        </row>
        <row r="2732">
          <cell r="Q2732"/>
          <cell r="U2732"/>
          <cell r="V2732"/>
        </row>
        <row r="2733">
          <cell r="N2733">
            <v>0</v>
          </cell>
        </row>
        <row r="2734">
          <cell r="R2734"/>
          <cell r="T2734"/>
        </row>
        <row r="2735">
          <cell r="S2735"/>
          <cell r="W2735"/>
        </row>
        <row r="2736">
          <cell r="N2736">
            <v>0</v>
          </cell>
        </row>
        <row r="2746">
          <cell r="N2746">
            <v>88184</v>
          </cell>
        </row>
        <row r="2747">
          <cell r="N2747">
            <v>0</v>
          </cell>
        </row>
        <row r="2748">
          <cell r="Q2748"/>
          <cell r="U2748"/>
          <cell r="V2748"/>
        </row>
        <row r="2749">
          <cell r="N2749">
            <v>0</v>
          </cell>
        </row>
        <row r="2750">
          <cell r="R2750">
            <v>490</v>
          </cell>
          <cell r="T2750"/>
        </row>
        <row r="2751">
          <cell r="S2751">
            <v>132815</v>
          </cell>
          <cell r="W2751"/>
        </row>
        <row r="2752">
          <cell r="N2752">
            <v>0</v>
          </cell>
        </row>
        <row r="2754">
          <cell r="N2754">
            <v>16299</v>
          </cell>
        </row>
        <row r="2755">
          <cell r="N2755">
            <v>0</v>
          </cell>
        </row>
        <row r="2756">
          <cell r="Q2756"/>
          <cell r="U2756"/>
          <cell r="V2756"/>
        </row>
        <row r="2757">
          <cell r="N2757">
            <v>0</v>
          </cell>
        </row>
        <row r="2758">
          <cell r="R2758">
            <v>561</v>
          </cell>
          <cell r="T2758"/>
        </row>
        <row r="2759">
          <cell r="S2759">
            <v>19059</v>
          </cell>
          <cell r="W2759"/>
        </row>
        <row r="2760">
          <cell r="N2760">
            <v>0</v>
          </cell>
        </row>
        <row r="2762">
          <cell r="N2762">
            <v>683</v>
          </cell>
        </row>
        <row r="2763">
          <cell r="N2763">
            <v>0</v>
          </cell>
        </row>
        <row r="2764">
          <cell r="Q2764"/>
          <cell r="U2764"/>
          <cell r="V2764"/>
        </row>
        <row r="2765">
          <cell r="N2765">
            <v>0</v>
          </cell>
        </row>
        <row r="2766">
          <cell r="R2766"/>
          <cell r="T2766"/>
        </row>
        <row r="2767">
          <cell r="S2767"/>
          <cell r="W2767"/>
        </row>
        <row r="2768">
          <cell r="N2768">
            <v>0</v>
          </cell>
        </row>
        <row r="2770">
          <cell r="N2770">
            <v>0</v>
          </cell>
        </row>
        <row r="2771">
          <cell r="N2771">
            <v>0</v>
          </cell>
        </row>
        <row r="2772">
          <cell r="Q2772"/>
          <cell r="U2772"/>
          <cell r="V2772"/>
        </row>
        <row r="2773">
          <cell r="N2773">
            <v>0</v>
          </cell>
        </row>
        <row r="2774">
          <cell r="R2774"/>
          <cell r="T2774"/>
        </row>
        <row r="2775">
          <cell r="S2775"/>
          <cell r="W2775"/>
        </row>
        <row r="2776">
          <cell r="N2776">
            <v>0</v>
          </cell>
        </row>
        <row r="2778">
          <cell r="N2778">
            <v>0</v>
          </cell>
        </row>
        <row r="2779">
          <cell r="N2779">
            <v>0</v>
          </cell>
        </row>
        <row r="2780">
          <cell r="Q2780"/>
          <cell r="U2780"/>
          <cell r="V2780"/>
        </row>
        <row r="2781">
          <cell r="N2781">
            <v>0</v>
          </cell>
        </row>
        <row r="2782">
          <cell r="R2782"/>
          <cell r="T2782"/>
        </row>
        <row r="2783">
          <cell r="S2783"/>
          <cell r="W2783"/>
        </row>
        <row r="2784">
          <cell r="N2784">
            <v>0</v>
          </cell>
        </row>
        <row r="2786">
          <cell r="M2786">
            <v>22982</v>
          </cell>
        </row>
        <row r="2787">
          <cell r="N2787">
            <v>0</v>
          </cell>
        </row>
        <row r="2788">
          <cell r="Q2788"/>
          <cell r="U2788"/>
          <cell r="V2788"/>
        </row>
        <row r="2789">
          <cell r="N2789">
            <v>0</v>
          </cell>
        </row>
        <row r="2790">
          <cell r="R2790"/>
          <cell r="T2790"/>
        </row>
        <row r="2791">
          <cell r="S2791"/>
          <cell r="W2791"/>
        </row>
        <row r="2792">
          <cell r="N2792">
            <v>0</v>
          </cell>
        </row>
      </sheetData>
      <sheetData sheetId="2" refreshError="1">
        <row r="83">
          <cell r="N83">
            <v>1046</v>
          </cell>
        </row>
        <row r="84">
          <cell r="Q84"/>
          <cell r="T84"/>
          <cell r="U84"/>
        </row>
        <row r="85">
          <cell r="N85">
            <v>0</v>
          </cell>
        </row>
        <row r="86">
          <cell r="N86">
            <v>212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1659</v>
          </cell>
        </row>
        <row r="92">
          <cell r="N92">
            <v>657</v>
          </cell>
        </row>
        <row r="93">
          <cell r="Q93"/>
          <cell r="T93"/>
          <cell r="U93"/>
        </row>
        <row r="94">
          <cell r="N94">
            <v>4998</v>
          </cell>
        </row>
        <row r="95">
          <cell r="N95">
            <v>0</v>
          </cell>
        </row>
        <row r="96">
          <cell r="N96">
            <v>103</v>
          </cell>
        </row>
        <row r="97">
          <cell r="N97">
            <v>0</v>
          </cell>
        </row>
        <row r="98">
          <cell r="N98">
            <v>198</v>
          </cell>
        </row>
        <row r="99">
          <cell r="N99">
            <v>39541</v>
          </cell>
        </row>
        <row r="101">
          <cell r="N101">
            <v>93</v>
          </cell>
        </row>
        <row r="102">
          <cell r="Q102"/>
          <cell r="T102"/>
          <cell r="U102"/>
        </row>
        <row r="103">
          <cell r="N103">
            <v>0</v>
          </cell>
        </row>
        <row r="104">
          <cell r="N104">
            <v>0</v>
          </cell>
        </row>
        <row r="105">
          <cell r="N105">
            <v>0</v>
          </cell>
        </row>
        <row r="106">
          <cell r="N106">
            <v>0</v>
          </cell>
        </row>
        <row r="107">
          <cell r="N107">
            <v>11345</v>
          </cell>
        </row>
        <row r="108">
          <cell r="N108">
            <v>24189</v>
          </cell>
        </row>
        <row r="110">
          <cell r="N110">
            <v>274642</v>
          </cell>
        </row>
        <row r="111">
          <cell r="Q111"/>
          <cell r="T111"/>
          <cell r="U111"/>
        </row>
        <row r="112">
          <cell r="N112">
            <v>0</v>
          </cell>
        </row>
        <row r="113">
          <cell r="N113">
            <v>57834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17">
          <cell r="N117">
            <v>392</v>
          </cell>
        </row>
        <row r="119">
          <cell r="N119">
            <v>14</v>
          </cell>
        </row>
        <row r="120">
          <cell r="Q120"/>
          <cell r="T120"/>
          <cell r="U120"/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0</v>
          </cell>
        </row>
        <row r="124">
          <cell r="N124">
            <v>0</v>
          </cell>
        </row>
        <row r="125">
          <cell r="N125">
            <v>11749</v>
          </cell>
        </row>
        <row r="126">
          <cell r="N126">
            <v>94497</v>
          </cell>
        </row>
        <row r="128">
          <cell r="N128">
            <v>488</v>
          </cell>
        </row>
        <row r="129">
          <cell r="Q129"/>
          <cell r="T129"/>
          <cell r="U129"/>
        </row>
        <row r="130">
          <cell r="N130">
            <v>0</v>
          </cell>
        </row>
        <row r="131">
          <cell r="N131">
            <v>0</v>
          </cell>
        </row>
        <row r="132">
          <cell r="N132">
            <v>21944.023999999998</v>
          </cell>
        </row>
        <row r="133">
          <cell r="N133">
            <v>0</v>
          </cell>
        </row>
        <row r="134">
          <cell r="N134">
            <v>9730</v>
          </cell>
        </row>
        <row r="135">
          <cell r="N135">
            <v>160878</v>
          </cell>
        </row>
        <row r="137">
          <cell r="N137">
            <v>48</v>
          </cell>
        </row>
        <row r="138">
          <cell r="Q138"/>
          <cell r="T138"/>
          <cell r="U138"/>
        </row>
        <row r="139">
          <cell r="N139">
            <v>0</v>
          </cell>
        </row>
        <row r="140">
          <cell r="N140">
            <v>0</v>
          </cell>
        </row>
        <row r="141">
          <cell r="N141">
            <v>0</v>
          </cell>
        </row>
        <row r="142">
          <cell r="N142">
            <v>0</v>
          </cell>
        </row>
        <row r="143">
          <cell r="N143">
            <v>23528</v>
          </cell>
        </row>
        <row r="144">
          <cell r="N144">
            <v>917</v>
          </cell>
        </row>
        <row r="146">
          <cell r="N146">
            <v>0</v>
          </cell>
        </row>
        <row r="147">
          <cell r="Q147"/>
          <cell r="T147"/>
          <cell r="U147"/>
        </row>
        <row r="148">
          <cell r="N148">
            <v>0</v>
          </cell>
        </row>
        <row r="149">
          <cell r="N149">
            <v>0</v>
          </cell>
        </row>
        <row r="150">
          <cell r="N150">
            <v>0</v>
          </cell>
        </row>
        <row r="151">
          <cell r="N151">
            <v>0</v>
          </cell>
        </row>
        <row r="152">
          <cell r="N152">
            <v>0</v>
          </cell>
        </row>
        <row r="153">
          <cell r="N153">
            <v>2208</v>
          </cell>
        </row>
        <row r="164">
          <cell r="N164">
            <v>246</v>
          </cell>
        </row>
        <row r="165">
          <cell r="Q165"/>
          <cell r="T165"/>
          <cell r="U165"/>
        </row>
        <row r="166">
          <cell r="N166">
            <v>0</v>
          </cell>
        </row>
        <row r="167">
          <cell r="N167">
            <v>5</v>
          </cell>
        </row>
        <row r="168">
          <cell r="N168">
            <v>0</v>
          </cell>
        </row>
        <row r="169">
          <cell r="N169">
            <v>0</v>
          </cell>
        </row>
        <row r="170">
          <cell r="N170">
            <v>0</v>
          </cell>
        </row>
        <row r="171">
          <cell r="N171">
            <v>858</v>
          </cell>
        </row>
        <row r="173">
          <cell r="N173">
            <v>932</v>
          </cell>
        </row>
        <row r="174">
          <cell r="Q174"/>
          <cell r="T174"/>
          <cell r="U174"/>
        </row>
        <row r="175">
          <cell r="N175">
            <v>0</v>
          </cell>
        </row>
        <row r="176">
          <cell r="N176">
            <v>0</v>
          </cell>
        </row>
        <row r="177">
          <cell r="N177">
            <v>32</v>
          </cell>
        </row>
        <row r="178">
          <cell r="N178">
            <v>0</v>
          </cell>
        </row>
        <row r="179">
          <cell r="N179">
            <v>6027</v>
          </cell>
        </row>
        <row r="180">
          <cell r="N180">
            <v>17723</v>
          </cell>
        </row>
        <row r="182">
          <cell r="N182">
            <v>0</v>
          </cell>
        </row>
        <row r="183">
          <cell r="Q183"/>
          <cell r="T183"/>
          <cell r="U183"/>
        </row>
        <row r="184">
          <cell r="N184">
            <v>0</v>
          </cell>
        </row>
        <row r="185">
          <cell r="N185">
            <v>0</v>
          </cell>
        </row>
        <row r="186">
          <cell r="N186">
            <v>0</v>
          </cell>
        </row>
        <row r="187">
          <cell r="N187">
            <v>0</v>
          </cell>
        </row>
        <row r="188">
          <cell r="N188">
            <v>192</v>
          </cell>
        </row>
        <row r="189">
          <cell r="N189">
            <v>6474</v>
          </cell>
        </row>
        <row r="191">
          <cell r="N191">
            <v>84895</v>
          </cell>
        </row>
        <row r="192">
          <cell r="Q192"/>
          <cell r="T192"/>
          <cell r="U192"/>
        </row>
        <row r="193">
          <cell r="N193">
            <v>0</v>
          </cell>
        </row>
        <row r="194">
          <cell r="N194">
            <v>18734</v>
          </cell>
        </row>
        <row r="195">
          <cell r="N195">
            <v>0</v>
          </cell>
        </row>
        <row r="196">
          <cell r="N196">
            <v>0</v>
          </cell>
        </row>
        <row r="197">
          <cell r="N197">
            <v>0</v>
          </cell>
        </row>
        <row r="198">
          <cell r="N198">
            <v>5237</v>
          </cell>
        </row>
        <row r="200">
          <cell r="N200">
            <v>7921.9991921864712</v>
          </cell>
        </row>
        <row r="201">
          <cell r="Q201"/>
          <cell r="T201"/>
          <cell r="U201"/>
        </row>
        <row r="202">
          <cell r="N202">
            <v>0</v>
          </cell>
        </row>
        <row r="203">
          <cell r="N203">
            <v>0</v>
          </cell>
        </row>
        <row r="204">
          <cell r="N204">
            <v>0</v>
          </cell>
        </row>
        <row r="205">
          <cell r="N205">
            <v>0</v>
          </cell>
        </row>
        <row r="206">
          <cell r="N206">
            <v>18079</v>
          </cell>
        </row>
        <row r="207">
          <cell r="N207">
            <v>85096</v>
          </cell>
        </row>
        <row r="209">
          <cell r="N209">
            <v>1161.0008078135229</v>
          </cell>
        </row>
        <row r="210">
          <cell r="Q210"/>
          <cell r="T210"/>
          <cell r="U210"/>
        </row>
        <row r="211">
          <cell r="N211">
            <v>0</v>
          </cell>
        </row>
        <row r="212">
          <cell r="N212">
            <v>0</v>
          </cell>
        </row>
        <row r="213">
          <cell r="N213">
            <v>5347</v>
          </cell>
        </row>
        <row r="214">
          <cell r="N214">
            <v>0</v>
          </cell>
        </row>
        <row r="215">
          <cell r="N215">
            <v>35496</v>
          </cell>
        </row>
        <row r="216">
          <cell r="N216">
            <v>83363</v>
          </cell>
        </row>
        <row r="218">
          <cell r="N218">
            <v>57</v>
          </cell>
        </row>
        <row r="219">
          <cell r="Q219"/>
          <cell r="T219"/>
          <cell r="U219"/>
        </row>
        <row r="220">
          <cell r="N220">
            <v>0</v>
          </cell>
        </row>
        <row r="221">
          <cell r="N221">
            <v>0</v>
          </cell>
        </row>
        <row r="222">
          <cell r="N222">
            <v>0</v>
          </cell>
        </row>
        <row r="223">
          <cell r="N223">
            <v>0</v>
          </cell>
        </row>
        <row r="224">
          <cell r="N224">
            <v>82328</v>
          </cell>
        </row>
        <row r="225">
          <cell r="N225">
            <v>14350</v>
          </cell>
        </row>
        <row r="227">
          <cell r="N227">
            <v>0</v>
          </cell>
        </row>
        <row r="228">
          <cell r="Q228"/>
          <cell r="T228"/>
          <cell r="U228"/>
        </row>
        <row r="229">
          <cell r="N229">
            <v>0</v>
          </cell>
        </row>
        <row r="230">
          <cell r="N230">
            <v>0</v>
          </cell>
        </row>
        <row r="231">
          <cell r="N231">
            <v>0</v>
          </cell>
        </row>
        <row r="232">
          <cell r="N232">
            <v>0</v>
          </cell>
        </row>
        <row r="233">
          <cell r="N233">
            <v>0</v>
          </cell>
        </row>
        <row r="234">
          <cell r="N234">
            <v>0</v>
          </cell>
        </row>
        <row r="245">
          <cell r="N245">
            <v>26</v>
          </cell>
        </row>
        <row r="246">
          <cell r="Q246"/>
          <cell r="T246"/>
          <cell r="U246"/>
        </row>
        <row r="247">
          <cell r="N247">
            <v>0</v>
          </cell>
        </row>
        <row r="248">
          <cell r="N248">
            <v>1</v>
          </cell>
        </row>
        <row r="249">
          <cell r="N249">
            <v>0</v>
          </cell>
        </row>
        <row r="250">
          <cell r="N250">
            <v>0</v>
          </cell>
        </row>
        <row r="251">
          <cell r="N251">
            <v>0</v>
          </cell>
        </row>
        <row r="252">
          <cell r="N252">
            <v>0</v>
          </cell>
        </row>
        <row r="254">
          <cell r="N254">
            <v>792</v>
          </cell>
        </row>
        <row r="255">
          <cell r="Q255"/>
          <cell r="T255"/>
          <cell r="U255"/>
        </row>
        <row r="256">
          <cell r="N256">
            <v>0</v>
          </cell>
        </row>
        <row r="257">
          <cell r="N257">
            <v>0</v>
          </cell>
        </row>
        <row r="258">
          <cell r="N258">
            <v>0</v>
          </cell>
        </row>
        <row r="259">
          <cell r="N259">
            <v>0</v>
          </cell>
        </row>
        <row r="260">
          <cell r="N260">
            <v>0</v>
          </cell>
        </row>
        <row r="261">
          <cell r="N261">
            <v>6731</v>
          </cell>
        </row>
        <row r="263">
          <cell r="N263">
            <v>20882</v>
          </cell>
        </row>
        <row r="264">
          <cell r="Q264"/>
          <cell r="T264"/>
          <cell r="U264"/>
        </row>
        <row r="265">
          <cell r="N265">
            <v>0</v>
          </cell>
        </row>
        <row r="266">
          <cell r="N266">
            <v>0</v>
          </cell>
        </row>
        <row r="267">
          <cell r="N267">
            <v>0</v>
          </cell>
        </row>
        <row r="268">
          <cell r="N268">
            <v>0</v>
          </cell>
        </row>
        <row r="269">
          <cell r="N269">
            <v>0</v>
          </cell>
        </row>
        <row r="270">
          <cell r="N270">
            <v>6017</v>
          </cell>
        </row>
        <row r="272">
          <cell r="N272">
            <v>39480</v>
          </cell>
        </row>
        <row r="273">
          <cell r="Q273"/>
          <cell r="T273"/>
          <cell r="U273"/>
        </row>
        <row r="274">
          <cell r="N274">
            <v>0</v>
          </cell>
        </row>
        <row r="275">
          <cell r="N275">
            <v>14030.491177606678</v>
          </cell>
        </row>
        <row r="276">
          <cell r="N276">
            <v>0</v>
          </cell>
        </row>
        <row r="277">
          <cell r="N277">
            <v>0</v>
          </cell>
        </row>
        <row r="278">
          <cell r="N278">
            <v>0</v>
          </cell>
        </row>
        <row r="279">
          <cell r="N279">
            <v>0</v>
          </cell>
        </row>
        <row r="281">
          <cell r="N281">
            <v>0</v>
          </cell>
        </row>
        <row r="282">
          <cell r="Q282"/>
          <cell r="T282"/>
          <cell r="U282"/>
        </row>
        <row r="283">
          <cell r="N283">
            <v>0</v>
          </cell>
        </row>
        <row r="284">
          <cell r="N284">
            <v>0</v>
          </cell>
        </row>
        <row r="285">
          <cell r="N285">
            <v>0</v>
          </cell>
        </row>
        <row r="286">
          <cell r="N286">
            <v>0</v>
          </cell>
        </row>
        <row r="287">
          <cell r="N287">
            <v>0</v>
          </cell>
        </row>
        <row r="288">
          <cell r="N288">
            <v>19405</v>
          </cell>
        </row>
        <row r="290">
          <cell r="N290">
            <v>0</v>
          </cell>
        </row>
        <row r="291">
          <cell r="Q291"/>
          <cell r="T291"/>
          <cell r="U291"/>
        </row>
        <row r="292">
          <cell r="N292">
            <v>0</v>
          </cell>
        </row>
        <row r="293">
          <cell r="N293">
            <v>0</v>
          </cell>
        </row>
        <row r="294">
          <cell r="N294">
            <v>5721</v>
          </cell>
        </row>
        <row r="295">
          <cell r="N295">
            <v>0</v>
          </cell>
        </row>
        <row r="296">
          <cell r="N296">
            <v>0</v>
          </cell>
        </row>
        <row r="297">
          <cell r="N297">
            <v>62737</v>
          </cell>
        </row>
        <row r="299">
          <cell r="N299">
            <v>0</v>
          </cell>
        </row>
        <row r="300">
          <cell r="Q300"/>
          <cell r="T300"/>
          <cell r="U300"/>
        </row>
        <row r="301">
          <cell r="N301">
            <v>0</v>
          </cell>
        </row>
        <row r="302">
          <cell r="N302">
            <v>0</v>
          </cell>
        </row>
        <row r="303">
          <cell r="N303">
            <v>0</v>
          </cell>
        </row>
        <row r="304">
          <cell r="N304">
            <v>0</v>
          </cell>
        </row>
        <row r="305">
          <cell r="N305">
            <v>0</v>
          </cell>
        </row>
        <row r="306">
          <cell r="N306">
            <v>5366</v>
          </cell>
        </row>
        <row r="308">
          <cell r="N308">
            <v>0</v>
          </cell>
        </row>
        <row r="309">
          <cell r="Q309"/>
          <cell r="T309"/>
          <cell r="U309"/>
        </row>
        <row r="310">
          <cell r="N310">
            <v>0</v>
          </cell>
        </row>
        <row r="311">
          <cell r="N311">
            <v>0</v>
          </cell>
        </row>
        <row r="312">
          <cell r="N312">
            <v>0</v>
          </cell>
        </row>
        <row r="313">
          <cell r="N313">
            <v>0</v>
          </cell>
        </row>
        <row r="314">
          <cell r="N314">
            <v>0</v>
          </cell>
        </row>
        <row r="315">
          <cell r="N315">
            <v>0</v>
          </cell>
        </row>
        <row r="326">
          <cell r="N326">
            <v>1013</v>
          </cell>
        </row>
        <row r="327">
          <cell r="Q327"/>
          <cell r="T327"/>
          <cell r="U327"/>
        </row>
        <row r="328">
          <cell r="N328">
            <v>0</v>
          </cell>
        </row>
        <row r="329">
          <cell r="N329">
            <v>223</v>
          </cell>
        </row>
        <row r="330">
          <cell r="N330">
            <v>0</v>
          </cell>
        </row>
        <row r="331">
          <cell r="N331">
            <v>0</v>
          </cell>
        </row>
        <row r="332">
          <cell r="N332">
            <v>0</v>
          </cell>
        </row>
        <row r="333">
          <cell r="N333">
            <v>4080</v>
          </cell>
        </row>
        <row r="335">
          <cell r="N335">
            <v>136411</v>
          </cell>
        </row>
        <row r="336">
          <cell r="Q336"/>
          <cell r="T336"/>
          <cell r="U336"/>
        </row>
        <row r="337">
          <cell r="N337">
            <v>1316895</v>
          </cell>
          <cell r="V337">
            <v>900000</v>
          </cell>
        </row>
        <row r="338">
          <cell r="N338">
            <v>6876.8117102664546</v>
          </cell>
        </row>
        <row r="339">
          <cell r="N339">
            <v>0</v>
          </cell>
        </row>
        <row r="340">
          <cell r="N340">
            <v>0</v>
          </cell>
        </row>
        <row r="341">
          <cell r="N341">
            <v>2546</v>
          </cell>
        </row>
        <row r="342">
          <cell r="N342">
            <v>1430586.6788104067</v>
          </cell>
        </row>
        <row r="344">
          <cell r="N344">
            <v>781</v>
          </cell>
        </row>
        <row r="345">
          <cell r="Q345"/>
          <cell r="T345"/>
          <cell r="U345"/>
        </row>
        <row r="346">
          <cell r="N346">
            <v>0</v>
          </cell>
        </row>
        <row r="347">
          <cell r="N347">
            <v>0</v>
          </cell>
        </row>
        <row r="348">
          <cell r="N348">
            <v>0</v>
          </cell>
        </row>
        <row r="349">
          <cell r="N349">
            <v>0</v>
          </cell>
        </row>
        <row r="350">
          <cell r="N350">
            <v>8122</v>
          </cell>
        </row>
        <row r="351">
          <cell r="N351">
            <v>19957</v>
          </cell>
        </row>
        <row r="353">
          <cell r="N353">
            <v>261808.81171026645</v>
          </cell>
        </row>
        <row r="354">
          <cell r="Q354"/>
          <cell r="T354"/>
          <cell r="U354"/>
        </row>
        <row r="355">
          <cell r="N355">
            <v>0</v>
          </cell>
        </row>
        <row r="356">
          <cell r="N356">
            <v>123996.18828973355</v>
          </cell>
        </row>
        <row r="357">
          <cell r="N357">
            <v>0</v>
          </cell>
        </row>
        <row r="358">
          <cell r="N358">
            <v>0</v>
          </cell>
        </row>
        <row r="359">
          <cell r="N359">
            <v>0</v>
          </cell>
        </row>
        <row r="360">
          <cell r="N360">
            <v>0</v>
          </cell>
        </row>
        <row r="362">
          <cell r="N362">
            <v>49861.000807813529</v>
          </cell>
        </row>
        <row r="363">
          <cell r="Q363"/>
          <cell r="T363"/>
          <cell r="U363"/>
        </row>
        <row r="364">
          <cell r="N364">
            <v>0</v>
          </cell>
        </row>
        <row r="365">
          <cell r="N365">
            <v>0</v>
          </cell>
        </row>
        <row r="366">
          <cell r="N366">
            <v>0</v>
          </cell>
        </row>
        <row r="367">
          <cell r="N367">
            <v>0</v>
          </cell>
        </row>
        <row r="368">
          <cell r="N368">
            <v>9943</v>
          </cell>
        </row>
        <row r="369">
          <cell r="N369">
            <v>49065</v>
          </cell>
        </row>
        <row r="371">
          <cell r="N371">
            <v>644.18748191999839</v>
          </cell>
        </row>
        <row r="372">
          <cell r="Q372"/>
          <cell r="T372"/>
          <cell r="U372"/>
        </row>
        <row r="373">
          <cell r="N373">
            <v>0</v>
          </cell>
        </row>
        <row r="374">
          <cell r="N374">
            <v>0</v>
          </cell>
        </row>
        <row r="375">
          <cell r="N375">
            <v>21660.812518080002</v>
          </cell>
        </row>
        <row r="376">
          <cell r="N376">
            <v>0</v>
          </cell>
        </row>
        <row r="377">
          <cell r="N377">
            <v>16549</v>
          </cell>
        </row>
        <row r="378">
          <cell r="N378">
            <v>78617</v>
          </cell>
        </row>
        <row r="380">
          <cell r="N380">
            <v>0</v>
          </cell>
        </row>
        <row r="381">
          <cell r="Q381"/>
          <cell r="T381"/>
          <cell r="U381"/>
        </row>
        <row r="382">
          <cell r="N382">
            <v>0</v>
          </cell>
        </row>
        <row r="383">
          <cell r="N383">
            <v>0</v>
          </cell>
        </row>
        <row r="384">
          <cell r="N384">
            <v>0</v>
          </cell>
        </row>
        <row r="385">
          <cell r="N385">
            <v>0</v>
          </cell>
        </row>
        <row r="386">
          <cell r="N386">
            <v>35886</v>
          </cell>
        </row>
        <row r="387">
          <cell r="N387">
            <v>10917</v>
          </cell>
        </row>
        <row r="389">
          <cell r="N389">
            <v>0</v>
          </cell>
        </row>
        <row r="390">
          <cell r="Q390"/>
          <cell r="T390"/>
          <cell r="U390"/>
        </row>
        <row r="391">
          <cell r="N391">
            <v>0</v>
          </cell>
        </row>
        <row r="392">
          <cell r="N392">
            <v>0</v>
          </cell>
        </row>
        <row r="393">
          <cell r="N393">
            <v>0</v>
          </cell>
        </row>
        <row r="394">
          <cell r="N394">
            <v>0</v>
          </cell>
        </row>
        <row r="395">
          <cell r="N395">
            <v>0</v>
          </cell>
        </row>
        <row r="396">
          <cell r="N396">
            <v>11265</v>
          </cell>
        </row>
        <row r="407">
          <cell r="N407">
            <v>2376</v>
          </cell>
        </row>
        <row r="408">
          <cell r="Q408"/>
          <cell r="T408"/>
          <cell r="U408"/>
        </row>
        <row r="409">
          <cell r="N409">
            <v>0</v>
          </cell>
        </row>
        <row r="410">
          <cell r="N410">
            <v>550</v>
          </cell>
        </row>
        <row r="411">
          <cell r="N411">
            <v>0</v>
          </cell>
        </row>
        <row r="412">
          <cell r="N412">
            <v>0</v>
          </cell>
        </row>
        <row r="413">
          <cell r="N413">
            <v>0</v>
          </cell>
        </row>
        <row r="414">
          <cell r="N414">
            <v>48</v>
          </cell>
        </row>
        <row r="416">
          <cell r="N416">
            <v>528</v>
          </cell>
        </row>
        <row r="417">
          <cell r="Q417"/>
          <cell r="T417"/>
          <cell r="U417"/>
        </row>
        <row r="418">
          <cell r="N418">
            <v>245</v>
          </cell>
        </row>
        <row r="419">
          <cell r="N419">
            <v>0</v>
          </cell>
        </row>
        <row r="420">
          <cell r="N420">
            <v>1284</v>
          </cell>
        </row>
        <row r="421">
          <cell r="N421">
            <v>0</v>
          </cell>
        </row>
        <row r="422">
          <cell r="N422">
            <v>0</v>
          </cell>
        </row>
        <row r="423">
          <cell r="N423">
            <v>8934</v>
          </cell>
        </row>
        <row r="425">
          <cell r="N425">
            <v>122.32558139534883</v>
          </cell>
        </row>
        <row r="426">
          <cell r="Q426"/>
          <cell r="T426"/>
          <cell r="U426"/>
        </row>
        <row r="427">
          <cell r="N427">
            <v>0</v>
          </cell>
        </row>
        <row r="428">
          <cell r="N428">
            <v>0</v>
          </cell>
        </row>
        <row r="429">
          <cell r="N429">
            <v>0</v>
          </cell>
        </row>
        <row r="430">
          <cell r="N430">
            <v>0</v>
          </cell>
        </row>
        <row r="431">
          <cell r="N431">
            <v>0</v>
          </cell>
        </row>
        <row r="432">
          <cell r="N432">
            <v>10253</v>
          </cell>
        </row>
        <row r="434">
          <cell r="N434">
            <v>112920.67441860466</v>
          </cell>
        </row>
        <row r="435">
          <cell r="Q435"/>
          <cell r="T435"/>
          <cell r="U435"/>
        </row>
        <row r="436">
          <cell r="N436">
            <v>0</v>
          </cell>
        </row>
        <row r="437">
          <cell r="N437">
            <v>20330</v>
          </cell>
        </row>
        <row r="438">
          <cell r="N438">
            <v>0</v>
          </cell>
        </row>
        <row r="439">
          <cell r="N439">
            <v>0</v>
          </cell>
        </row>
        <row r="440">
          <cell r="N440">
            <v>0</v>
          </cell>
        </row>
        <row r="441">
          <cell r="N441">
            <v>217</v>
          </cell>
        </row>
        <row r="443">
          <cell r="N443">
            <v>32</v>
          </cell>
        </row>
        <row r="444">
          <cell r="Q444"/>
          <cell r="T444"/>
          <cell r="U444"/>
        </row>
        <row r="445">
          <cell r="N445">
            <v>0</v>
          </cell>
        </row>
        <row r="446">
          <cell r="N446">
            <v>0</v>
          </cell>
        </row>
        <row r="447">
          <cell r="N447">
            <v>0</v>
          </cell>
        </row>
        <row r="448">
          <cell r="N448">
            <v>0</v>
          </cell>
        </row>
        <row r="449">
          <cell r="N449">
            <v>0</v>
          </cell>
        </row>
        <row r="450">
          <cell r="N450">
            <v>32319</v>
          </cell>
        </row>
        <row r="452">
          <cell r="N452">
            <v>132</v>
          </cell>
        </row>
        <row r="453">
          <cell r="Q453"/>
          <cell r="T453"/>
          <cell r="U453"/>
        </row>
        <row r="454">
          <cell r="N454">
            <v>0</v>
          </cell>
        </row>
        <row r="455">
          <cell r="N455">
            <v>0</v>
          </cell>
        </row>
        <row r="456">
          <cell r="N456">
            <v>14668</v>
          </cell>
        </row>
        <row r="457">
          <cell r="N457">
            <v>0</v>
          </cell>
        </row>
        <row r="458">
          <cell r="N458">
            <v>0</v>
          </cell>
        </row>
        <row r="459">
          <cell r="N459">
            <v>97663</v>
          </cell>
        </row>
        <row r="461">
          <cell r="N461">
            <v>11</v>
          </cell>
        </row>
        <row r="462">
          <cell r="Q462"/>
          <cell r="T462"/>
          <cell r="U462"/>
        </row>
        <row r="463">
          <cell r="N463">
            <v>0</v>
          </cell>
        </row>
        <row r="464">
          <cell r="N464">
            <v>0</v>
          </cell>
        </row>
        <row r="465">
          <cell r="N465">
            <v>0</v>
          </cell>
        </row>
        <row r="466">
          <cell r="N466">
            <v>0</v>
          </cell>
        </row>
        <row r="467">
          <cell r="N467">
            <v>0</v>
          </cell>
        </row>
        <row r="468">
          <cell r="N468">
            <v>6865</v>
          </cell>
        </row>
        <row r="470">
          <cell r="N470">
            <v>0</v>
          </cell>
        </row>
        <row r="471">
          <cell r="Q471"/>
          <cell r="T471"/>
          <cell r="U471"/>
        </row>
        <row r="472">
          <cell r="N472">
            <v>0</v>
          </cell>
        </row>
        <row r="473">
          <cell r="N473">
            <v>0</v>
          </cell>
        </row>
        <row r="474">
          <cell r="N474">
            <v>0</v>
          </cell>
        </row>
        <row r="475">
          <cell r="N475">
            <v>0</v>
          </cell>
        </row>
        <row r="476">
          <cell r="N476">
            <v>0</v>
          </cell>
        </row>
        <row r="477">
          <cell r="N477">
            <v>0</v>
          </cell>
        </row>
        <row r="488">
          <cell r="N488">
            <v>4667</v>
          </cell>
        </row>
        <row r="489">
          <cell r="Q489"/>
          <cell r="T489"/>
          <cell r="U489"/>
        </row>
        <row r="490">
          <cell r="N490">
            <v>0</v>
          </cell>
        </row>
        <row r="491">
          <cell r="N491">
            <v>1037</v>
          </cell>
        </row>
        <row r="492">
          <cell r="N492">
            <v>0</v>
          </cell>
        </row>
        <row r="493">
          <cell r="N493">
            <v>0</v>
          </cell>
        </row>
        <row r="494">
          <cell r="N494">
            <v>0</v>
          </cell>
        </row>
        <row r="495">
          <cell r="N495">
            <v>781</v>
          </cell>
        </row>
        <row r="497">
          <cell r="N497">
            <v>429.5</v>
          </cell>
        </row>
        <row r="498">
          <cell r="Q498"/>
          <cell r="T498"/>
          <cell r="U498"/>
        </row>
        <row r="499">
          <cell r="N499">
            <v>0</v>
          </cell>
        </row>
        <row r="500">
          <cell r="N500">
            <v>0</v>
          </cell>
        </row>
        <row r="501">
          <cell r="N501">
            <v>0</v>
          </cell>
        </row>
        <row r="502">
          <cell r="N502">
            <v>0</v>
          </cell>
        </row>
        <row r="503">
          <cell r="N503">
            <v>432</v>
          </cell>
        </row>
        <row r="504">
          <cell r="N504">
            <v>9410</v>
          </cell>
        </row>
        <row r="506">
          <cell r="N506">
            <v>6101.5</v>
          </cell>
        </row>
        <row r="507">
          <cell r="Q507"/>
          <cell r="T507"/>
          <cell r="U507"/>
        </row>
        <row r="508">
          <cell r="N508">
            <v>0</v>
          </cell>
        </row>
        <row r="509">
          <cell r="N509">
            <v>0</v>
          </cell>
        </row>
        <row r="510">
          <cell r="N510">
            <v>0</v>
          </cell>
        </row>
        <row r="511">
          <cell r="N511">
            <v>0</v>
          </cell>
        </row>
        <row r="512">
          <cell r="N512">
            <v>2973</v>
          </cell>
        </row>
        <row r="513">
          <cell r="N513">
            <v>12577</v>
          </cell>
        </row>
        <row r="515">
          <cell r="N515">
            <v>94161</v>
          </cell>
        </row>
        <row r="516">
          <cell r="Q516"/>
          <cell r="T516"/>
          <cell r="U516"/>
        </row>
        <row r="517">
          <cell r="N517">
            <v>0</v>
          </cell>
        </row>
        <row r="518">
          <cell r="N518">
            <v>16207</v>
          </cell>
        </row>
        <row r="519">
          <cell r="N519">
            <v>0</v>
          </cell>
        </row>
        <row r="520">
          <cell r="N520">
            <v>0</v>
          </cell>
        </row>
        <row r="521">
          <cell r="N521">
            <v>0</v>
          </cell>
        </row>
        <row r="522">
          <cell r="N522">
            <v>227</v>
          </cell>
        </row>
        <row r="524">
          <cell r="N524">
            <v>0</v>
          </cell>
        </row>
        <row r="525">
          <cell r="Q525"/>
          <cell r="T525"/>
          <cell r="U525"/>
        </row>
        <row r="526">
          <cell r="N526">
            <v>0</v>
          </cell>
        </row>
        <row r="527">
          <cell r="N527">
            <v>0</v>
          </cell>
        </row>
        <row r="528">
          <cell r="N528">
            <v>0</v>
          </cell>
        </row>
        <row r="529">
          <cell r="N529">
            <v>0</v>
          </cell>
        </row>
        <row r="530">
          <cell r="N530">
            <v>309</v>
          </cell>
        </row>
        <row r="531">
          <cell r="N531">
            <v>29297</v>
          </cell>
        </row>
        <row r="533">
          <cell r="N533">
            <v>652</v>
          </cell>
        </row>
        <row r="534">
          <cell r="Q534"/>
          <cell r="T534"/>
          <cell r="U534"/>
        </row>
        <row r="535">
          <cell r="N535">
            <v>0</v>
          </cell>
        </row>
        <row r="536">
          <cell r="N536">
            <v>0</v>
          </cell>
        </row>
        <row r="537">
          <cell r="N537">
            <v>29860</v>
          </cell>
        </row>
        <row r="538">
          <cell r="N538">
            <v>0</v>
          </cell>
        </row>
        <row r="539">
          <cell r="N539">
            <v>125</v>
          </cell>
        </row>
        <row r="540">
          <cell r="N540">
            <v>86792</v>
          </cell>
        </row>
        <row r="542">
          <cell r="N542">
            <v>68</v>
          </cell>
        </row>
        <row r="543">
          <cell r="Q543"/>
          <cell r="T543"/>
          <cell r="U543"/>
        </row>
        <row r="544">
          <cell r="N544">
            <v>0</v>
          </cell>
        </row>
        <row r="545">
          <cell r="N545">
            <v>0</v>
          </cell>
        </row>
        <row r="546">
          <cell r="N546">
            <v>0</v>
          </cell>
        </row>
        <row r="547">
          <cell r="N547">
            <v>0</v>
          </cell>
        </row>
        <row r="548">
          <cell r="N548">
            <v>1326</v>
          </cell>
        </row>
        <row r="549">
          <cell r="N549">
            <v>3689</v>
          </cell>
        </row>
        <row r="551">
          <cell r="N551">
            <v>0</v>
          </cell>
        </row>
        <row r="552">
          <cell r="Q552"/>
          <cell r="T552"/>
          <cell r="U552"/>
        </row>
        <row r="553">
          <cell r="N553">
            <v>0</v>
          </cell>
        </row>
        <row r="554">
          <cell r="N554">
            <v>0</v>
          </cell>
        </row>
        <row r="555">
          <cell r="N555">
            <v>0</v>
          </cell>
        </row>
        <row r="556">
          <cell r="N556">
            <v>0</v>
          </cell>
        </row>
        <row r="557">
          <cell r="N557">
            <v>0</v>
          </cell>
        </row>
        <row r="558">
          <cell r="N558">
            <v>23283</v>
          </cell>
        </row>
        <row r="569">
          <cell r="N569">
            <v>3039</v>
          </cell>
        </row>
        <row r="570">
          <cell r="Q570"/>
          <cell r="T570"/>
          <cell r="U570"/>
        </row>
        <row r="571">
          <cell r="N571">
            <v>0</v>
          </cell>
        </row>
        <row r="572">
          <cell r="N572">
            <v>711</v>
          </cell>
        </row>
        <row r="573">
          <cell r="N573">
            <v>0</v>
          </cell>
        </row>
        <row r="574">
          <cell r="N574">
            <v>0</v>
          </cell>
        </row>
        <row r="575">
          <cell r="N575">
            <v>0</v>
          </cell>
        </row>
        <row r="576">
          <cell r="N576">
            <v>139</v>
          </cell>
        </row>
        <row r="578">
          <cell r="N578">
            <v>5679</v>
          </cell>
        </row>
        <row r="579">
          <cell r="Q579"/>
          <cell r="T579"/>
          <cell r="U579"/>
        </row>
        <row r="580">
          <cell r="N580">
            <v>1534</v>
          </cell>
        </row>
        <row r="581">
          <cell r="N581">
            <v>0</v>
          </cell>
        </row>
        <row r="582">
          <cell r="N582">
            <v>1245</v>
          </cell>
        </row>
        <row r="583">
          <cell r="N583">
            <v>0</v>
          </cell>
        </row>
        <row r="584">
          <cell r="N584">
            <v>0</v>
          </cell>
        </row>
        <row r="585">
          <cell r="N585">
            <v>26474</v>
          </cell>
        </row>
        <row r="587">
          <cell r="N587">
            <v>804</v>
          </cell>
        </row>
        <row r="588">
          <cell r="Q588"/>
          <cell r="T588"/>
          <cell r="U588"/>
        </row>
        <row r="589">
          <cell r="N589">
            <v>0</v>
          </cell>
        </row>
        <row r="590">
          <cell r="N590">
            <v>0</v>
          </cell>
        </row>
        <row r="591">
          <cell r="N591">
            <v>0</v>
          </cell>
        </row>
        <row r="592">
          <cell r="N592">
            <v>0</v>
          </cell>
        </row>
        <row r="593">
          <cell r="N593">
            <v>0</v>
          </cell>
        </row>
        <row r="594">
          <cell r="N594">
            <v>14562</v>
          </cell>
        </row>
        <row r="596">
          <cell r="N596">
            <v>49873</v>
          </cell>
        </row>
        <row r="597">
          <cell r="Q597"/>
          <cell r="T597"/>
          <cell r="U597"/>
        </row>
        <row r="598">
          <cell r="N598">
            <v>0</v>
          </cell>
        </row>
        <row r="599">
          <cell r="N599">
            <v>6874</v>
          </cell>
        </row>
        <row r="600">
          <cell r="N600">
            <v>0</v>
          </cell>
        </row>
        <row r="601">
          <cell r="N601">
            <v>0</v>
          </cell>
        </row>
        <row r="602">
          <cell r="N602">
            <v>0</v>
          </cell>
        </row>
        <row r="603">
          <cell r="N603">
            <v>0</v>
          </cell>
        </row>
        <row r="605">
          <cell r="N605">
            <v>10</v>
          </cell>
        </row>
        <row r="606">
          <cell r="Q606"/>
          <cell r="T606"/>
          <cell r="U606"/>
        </row>
        <row r="607">
          <cell r="N607">
            <v>0</v>
          </cell>
        </row>
        <row r="608">
          <cell r="N608">
            <v>0</v>
          </cell>
        </row>
        <row r="609">
          <cell r="N609">
            <v>0</v>
          </cell>
        </row>
        <row r="610">
          <cell r="N610">
            <v>0</v>
          </cell>
        </row>
        <row r="611">
          <cell r="N611">
            <v>0</v>
          </cell>
        </row>
        <row r="612">
          <cell r="N612">
            <v>35902</v>
          </cell>
        </row>
        <row r="614">
          <cell r="N614">
            <v>70</v>
          </cell>
        </row>
        <row r="615">
          <cell r="Q615"/>
          <cell r="T615"/>
          <cell r="U615"/>
        </row>
        <row r="616">
          <cell r="N616">
            <v>0</v>
          </cell>
        </row>
        <row r="617">
          <cell r="N617">
            <v>0</v>
          </cell>
        </row>
        <row r="618">
          <cell r="N618">
            <v>8459</v>
          </cell>
        </row>
        <row r="619">
          <cell r="N619">
            <v>0</v>
          </cell>
        </row>
        <row r="620">
          <cell r="N620">
            <v>0</v>
          </cell>
        </row>
        <row r="621">
          <cell r="N621">
            <v>64672</v>
          </cell>
        </row>
        <row r="623">
          <cell r="N623">
            <v>0</v>
          </cell>
        </row>
        <row r="624">
          <cell r="Q624"/>
          <cell r="T624"/>
          <cell r="U624"/>
        </row>
        <row r="625">
          <cell r="N625">
            <v>0</v>
          </cell>
        </row>
        <row r="626">
          <cell r="N626">
            <v>0</v>
          </cell>
        </row>
        <row r="627">
          <cell r="N627">
            <v>0</v>
          </cell>
        </row>
        <row r="628">
          <cell r="N628">
            <v>0</v>
          </cell>
        </row>
        <row r="629">
          <cell r="N629">
            <v>0</v>
          </cell>
        </row>
        <row r="630">
          <cell r="N630">
            <v>2087</v>
          </cell>
        </row>
        <row r="632">
          <cell r="N632">
            <v>0</v>
          </cell>
        </row>
        <row r="633">
          <cell r="Q633"/>
          <cell r="T633"/>
          <cell r="U633"/>
        </row>
        <row r="634">
          <cell r="N634">
            <v>0</v>
          </cell>
        </row>
        <row r="635">
          <cell r="N635">
            <v>0</v>
          </cell>
        </row>
        <row r="636">
          <cell r="N636">
            <v>0</v>
          </cell>
        </row>
        <row r="637">
          <cell r="N637">
            <v>0</v>
          </cell>
        </row>
        <row r="638">
          <cell r="N638">
            <v>0</v>
          </cell>
        </row>
        <row r="639">
          <cell r="N639">
            <v>47</v>
          </cell>
        </row>
        <row r="650">
          <cell r="N650">
            <v>5652</v>
          </cell>
        </row>
        <row r="651">
          <cell r="Q651"/>
          <cell r="T651"/>
          <cell r="U651"/>
        </row>
        <row r="652">
          <cell r="N652">
            <v>0</v>
          </cell>
        </row>
        <row r="653">
          <cell r="N653">
            <v>1340</v>
          </cell>
        </row>
        <row r="654">
          <cell r="N654">
            <v>0</v>
          </cell>
        </row>
        <row r="655">
          <cell r="N655">
            <v>0</v>
          </cell>
        </row>
        <row r="656">
          <cell r="N656">
            <v>0</v>
          </cell>
        </row>
        <row r="657">
          <cell r="N657">
            <v>4617</v>
          </cell>
        </row>
        <row r="659">
          <cell r="N659">
            <v>310.82558139535831</v>
          </cell>
        </row>
        <row r="660">
          <cell r="Q660">
            <v>21</v>
          </cell>
          <cell r="T660"/>
          <cell r="U660"/>
        </row>
        <row r="661">
          <cell r="N661">
            <v>154221</v>
          </cell>
        </row>
        <row r="662">
          <cell r="N662">
            <v>0</v>
          </cell>
        </row>
        <row r="663">
          <cell r="N663">
            <v>214</v>
          </cell>
        </row>
        <row r="664">
          <cell r="N664">
            <v>0</v>
          </cell>
        </row>
        <row r="665">
          <cell r="N665">
            <v>0</v>
          </cell>
        </row>
        <row r="666">
          <cell r="N666">
            <v>194545.12641860469</v>
          </cell>
        </row>
        <row r="668">
          <cell r="N668">
            <v>1587.174418604651</v>
          </cell>
        </row>
        <row r="669">
          <cell r="Q669"/>
          <cell r="T669"/>
          <cell r="U669"/>
        </row>
        <row r="670">
          <cell r="N670">
            <v>0</v>
          </cell>
        </row>
        <row r="671">
          <cell r="N671">
            <v>0</v>
          </cell>
        </row>
        <row r="672">
          <cell r="N672">
            <v>0</v>
          </cell>
        </row>
        <row r="673">
          <cell r="N673">
            <v>0</v>
          </cell>
        </row>
        <row r="674">
          <cell r="N674">
            <v>3000</v>
          </cell>
        </row>
        <row r="675">
          <cell r="N675">
            <v>8207.8255813953492</v>
          </cell>
        </row>
        <row r="677">
          <cell r="N677">
            <v>179675</v>
          </cell>
        </row>
        <row r="678">
          <cell r="Q678"/>
          <cell r="T678"/>
          <cell r="U678"/>
        </row>
        <row r="679">
          <cell r="N679">
            <v>0</v>
          </cell>
        </row>
        <row r="680">
          <cell r="N680">
            <v>36584</v>
          </cell>
        </row>
        <row r="681">
          <cell r="N681">
            <v>0</v>
          </cell>
        </row>
        <row r="682">
          <cell r="N682">
            <v>0</v>
          </cell>
        </row>
        <row r="683">
          <cell r="N683">
            <v>0</v>
          </cell>
        </row>
        <row r="684">
          <cell r="N684">
            <v>16</v>
          </cell>
        </row>
        <row r="686">
          <cell r="N686">
            <v>45</v>
          </cell>
        </row>
        <row r="687">
          <cell r="Q687"/>
          <cell r="T687"/>
          <cell r="U687"/>
        </row>
        <row r="688">
          <cell r="N688">
            <v>0</v>
          </cell>
        </row>
        <row r="689">
          <cell r="N689">
            <v>0</v>
          </cell>
        </row>
        <row r="690">
          <cell r="N690">
            <v>0</v>
          </cell>
        </row>
        <row r="691">
          <cell r="N691">
            <v>0</v>
          </cell>
        </row>
        <row r="692">
          <cell r="N692">
            <v>346</v>
          </cell>
        </row>
        <row r="693">
          <cell r="N693">
            <v>22560</v>
          </cell>
        </row>
        <row r="695">
          <cell r="N695">
            <v>92</v>
          </cell>
        </row>
        <row r="696">
          <cell r="Q696"/>
          <cell r="T696"/>
          <cell r="U696"/>
        </row>
        <row r="697">
          <cell r="N697">
            <v>0</v>
          </cell>
        </row>
        <row r="698">
          <cell r="N698">
            <v>0</v>
          </cell>
        </row>
        <row r="699">
          <cell r="N699">
            <v>24290.047999999999</v>
          </cell>
        </row>
        <row r="700">
          <cell r="N700">
            <v>0</v>
          </cell>
        </row>
        <row r="701">
          <cell r="N701">
            <v>0</v>
          </cell>
        </row>
        <row r="702">
          <cell r="N702">
            <v>43077</v>
          </cell>
        </row>
        <row r="704">
          <cell r="N704">
            <v>40</v>
          </cell>
        </row>
        <row r="705">
          <cell r="Q705"/>
          <cell r="T705"/>
          <cell r="U705"/>
        </row>
        <row r="706">
          <cell r="N706">
            <v>0</v>
          </cell>
        </row>
        <row r="707">
          <cell r="N707">
            <v>0</v>
          </cell>
        </row>
        <row r="708">
          <cell r="N708">
            <v>0</v>
          </cell>
        </row>
        <row r="709">
          <cell r="N709">
            <v>0</v>
          </cell>
        </row>
        <row r="710">
          <cell r="N710">
            <v>2795</v>
          </cell>
        </row>
        <row r="711">
          <cell r="N711">
            <v>1513</v>
          </cell>
        </row>
        <row r="713">
          <cell r="N713">
            <v>0</v>
          </cell>
        </row>
        <row r="714">
          <cell r="Q714"/>
          <cell r="T714"/>
          <cell r="U714"/>
        </row>
        <row r="715">
          <cell r="N715">
            <v>0</v>
          </cell>
        </row>
        <row r="716">
          <cell r="N716">
            <v>0</v>
          </cell>
        </row>
        <row r="717">
          <cell r="N717">
            <v>0</v>
          </cell>
        </row>
        <row r="718">
          <cell r="N718">
            <v>0</v>
          </cell>
        </row>
        <row r="719">
          <cell r="N719">
            <v>0</v>
          </cell>
        </row>
        <row r="720">
          <cell r="N720">
            <v>1881</v>
          </cell>
        </row>
        <row r="731">
          <cell r="N731">
            <v>7354</v>
          </cell>
        </row>
        <row r="732">
          <cell r="Q732"/>
          <cell r="T732"/>
          <cell r="U732"/>
        </row>
        <row r="733">
          <cell r="N733">
            <v>0</v>
          </cell>
        </row>
        <row r="734">
          <cell r="N734">
            <v>1702</v>
          </cell>
        </row>
        <row r="735">
          <cell r="N735">
            <v>0</v>
          </cell>
        </row>
        <row r="736">
          <cell r="N736">
            <v>0</v>
          </cell>
        </row>
        <row r="737">
          <cell r="N737">
            <v>0</v>
          </cell>
        </row>
        <row r="738">
          <cell r="N738">
            <v>1410</v>
          </cell>
        </row>
        <row r="740">
          <cell r="N740">
            <v>891</v>
          </cell>
        </row>
        <row r="741">
          <cell r="Q741"/>
          <cell r="T741"/>
          <cell r="U741"/>
        </row>
        <row r="742">
          <cell r="N742">
            <v>507</v>
          </cell>
        </row>
        <row r="743">
          <cell r="N743">
            <v>0</v>
          </cell>
        </row>
        <row r="744">
          <cell r="N744">
            <v>4167</v>
          </cell>
        </row>
        <row r="745">
          <cell r="N745">
            <v>0</v>
          </cell>
        </row>
        <row r="746">
          <cell r="N746">
            <v>0</v>
          </cell>
        </row>
        <row r="747">
          <cell r="N747">
            <v>13167.658914728672</v>
          </cell>
        </row>
        <row r="749">
          <cell r="N749">
            <v>14</v>
          </cell>
        </row>
        <row r="750">
          <cell r="Q750"/>
          <cell r="T750"/>
          <cell r="U750"/>
        </row>
        <row r="751">
          <cell r="N751">
            <v>0</v>
          </cell>
        </row>
        <row r="752">
          <cell r="N752">
            <v>0</v>
          </cell>
        </row>
        <row r="753">
          <cell r="N753">
            <v>0</v>
          </cell>
        </row>
        <row r="754">
          <cell r="N754">
            <v>0</v>
          </cell>
        </row>
        <row r="755">
          <cell r="N755">
            <v>2999</v>
          </cell>
        </row>
        <row r="756">
          <cell r="N756">
            <v>14807.341085271322</v>
          </cell>
        </row>
        <row r="758">
          <cell r="N758">
            <v>142703</v>
          </cell>
        </row>
        <row r="759">
          <cell r="Q759"/>
          <cell r="T759"/>
          <cell r="U759"/>
        </row>
        <row r="760">
          <cell r="N760">
            <v>0</v>
          </cell>
        </row>
        <row r="761">
          <cell r="N761">
            <v>35054</v>
          </cell>
        </row>
        <row r="762">
          <cell r="N762">
            <v>0</v>
          </cell>
        </row>
        <row r="763">
          <cell r="N763">
            <v>0</v>
          </cell>
        </row>
        <row r="764">
          <cell r="N764">
            <v>0</v>
          </cell>
        </row>
        <row r="765">
          <cell r="N765">
            <v>8</v>
          </cell>
        </row>
        <row r="767">
          <cell r="N767">
            <v>28</v>
          </cell>
        </row>
        <row r="768">
          <cell r="Q768"/>
          <cell r="T768"/>
          <cell r="U768"/>
        </row>
        <row r="769">
          <cell r="N769">
            <v>0</v>
          </cell>
        </row>
        <row r="770">
          <cell r="N770">
            <v>0</v>
          </cell>
        </row>
        <row r="771">
          <cell r="N771">
            <v>0</v>
          </cell>
        </row>
        <row r="772">
          <cell r="N772">
            <v>0</v>
          </cell>
        </row>
        <row r="773">
          <cell r="N773">
            <v>2310</v>
          </cell>
        </row>
        <row r="774">
          <cell r="N774">
            <v>44060</v>
          </cell>
        </row>
        <row r="776">
          <cell r="N776">
            <v>209</v>
          </cell>
        </row>
        <row r="777">
          <cell r="Q777"/>
          <cell r="T777"/>
          <cell r="U777"/>
        </row>
        <row r="778">
          <cell r="N778">
            <v>0</v>
          </cell>
        </row>
        <row r="779">
          <cell r="N779">
            <v>0</v>
          </cell>
        </row>
        <row r="780">
          <cell r="N780">
            <v>29080</v>
          </cell>
        </row>
        <row r="781">
          <cell r="N781">
            <v>0</v>
          </cell>
        </row>
        <row r="782">
          <cell r="N782">
            <v>58</v>
          </cell>
        </row>
        <row r="783">
          <cell r="N783">
            <v>90774</v>
          </cell>
        </row>
        <row r="785">
          <cell r="N785">
            <v>26</v>
          </cell>
        </row>
        <row r="786">
          <cell r="Q786"/>
          <cell r="T786"/>
          <cell r="U786"/>
        </row>
        <row r="787">
          <cell r="N787">
            <v>0</v>
          </cell>
        </row>
        <row r="788">
          <cell r="N788">
            <v>0</v>
          </cell>
        </row>
        <row r="789">
          <cell r="N789">
            <v>0</v>
          </cell>
        </row>
        <row r="790">
          <cell r="N790">
            <v>0</v>
          </cell>
        </row>
        <row r="791">
          <cell r="N791">
            <v>3465</v>
          </cell>
        </row>
        <row r="792">
          <cell r="N792">
            <v>4931</v>
          </cell>
        </row>
        <row r="794">
          <cell r="N794">
            <v>0</v>
          </cell>
        </row>
        <row r="795">
          <cell r="Q795"/>
          <cell r="T795"/>
          <cell r="U795"/>
        </row>
        <row r="796">
          <cell r="N796">
            <v>0</v>
          </cell>
        </row>
        <row r="797">
          <cell r="N797">
            <v>0</v>
          </cell>
        </row>
        <row r="798">
          <cell r="N798">
            <v>0</v>
          </cell>
        </row>
        <row r="799">
          <cell r="N799">
            <v>0</v>
          </cell>
        </row>
        <row r="800">
          <cell r="N800">
            <v>0</v>
          </cell>
        </row>
        <row r="801">
          <cell r="N801">
            <v>711</v>
          </cell>
        </row>
        <row r="812">
          <cell r="N812">
            <v>2075</v>
          </cell>
        </row>
        <row r="813">
          <cell r="Q813"/>
          <cell r="T813"/>
          <cell r="U813"/>
        </row>
        <row r="814">
          <cell r="N814">
            <v>0</v>
          </cell>
        </row>
        <row r="815">
          <cell r="N815">
            <v>366</v>
          </cell>
        </row>
        <row r="816">
          <cell r="N816">
            <v>0</v>
          </cell>
        </row>
        <row r="817">
          <cell r="N817">
            <v>0</v>
          </cell>
        </row>
        <row r="818">
          <cell r="N818">
            <v>0</v>
          </cell>
        </row>
        <row r="819">
          <cell r="N819">
            <v>4229</v>
          </cell>
        </row>
        <row r="821">
          <cell r="N821">
            <v>1788</v>
          </cell>
        </row>
        <row r="822">
          <cell r="Q822"/>
          <cell r="T822"/>
          <cell r="U822"/>
        </row>
        <row r="823">
          <cell r="N823">
            <v>409</v>
          </cell>
        </row>
        <row r="824">
          <cell r="N824">
            <v>6</v>
          </cell>
        </row>
        <row r="825">
          <cell r="N825">
            <v>1801</v>
          </cell>
        </row>
        <row r="826">
          <cell r="N826">
            <v>0</v>
          </cell>
        </row>
        <row r="827">
          <cell r="N827">
            <v>0</v>
          </cell>
        </row>
        <row r="828">
          <cell r="N828">
            <v>17623.505999999994</v>
          </cell>
        </row>
        <row r="830">
          <cell r="N830">
            <v>400</v>
          </cell>
        </row>
        <row r="831">
          <cell r="Q831"/>
          <cell r="T831"/>
          <cell r="U831"/>
        </row>
        <row r="832">
          <cell r="N832">
            <v>0</v>
          </cell>
        </row>
        <row r="833">
          <cell r="N833">
            <v>0</v>
          </cell>
        </row>
        <row r="834">
          <cell r="N834">
            <v>0</v>
          </cell>
        </row>
        <row r="835">
          <cell r="N835">
            <v>0</v>
          </cell>
        </row>
        <row r="836">
          <cell r="N836">
            <v>2598</v>
          </cell>
        </row>
        <row r="837">
          <cell r="N837">
            <v>5064</v>
          </cell>
        </row>
        <row r="839">
          <cell r="N839">
            <v>16869</v>
          </cell>
        </row>
        <row r="840">
          <cell r="Q840"/>
          <cell r="T840"/>
          <cell r="U840"/>
        </row>
        <row r="841">
          <cell r="N841">
            <v>0</v>
          </cell>
        </row>
        <row r="842">
          <cell r="N842">
            <v>6043</v>
          </cell>
        </row>
        <row r="843">
          <cell r="N843">
            <v>0</v>
          </cell>
        </row>
        <row r="844">
          <cell r="N844">
            <v>0</v>
          </cell>
        </row>
        <row r="845">
          <cell r="N845">
            <v>0</v>
          </cell>
        </row>
        <row r="846">
          <cell r="N846">
            <v>0</v>
          </cell>
        </row>
        <row r="848">
          <cell r="N848">
            <v>11</v>
          </cell>
        </row>
        <row r="849">
          <cell r="Q849"/>
          <cell r="T849"/>
          <cell r="U849"/>
        </row>
        <row r="850">
          <cell r="N850">
            <v>0</v>
          </cell>
        </row>
        <row r="851">
          <cell r="N851">
            <v>0</v>
          </cell>
        </row>
        <row r="852">
          <cell r="N852">
            <v>0</v>
          </cell>
        </row>
        <row r="853">
          <cell r="N853">
            <v>0</v>
          </cell>
        </row>
        <row r="854">
          <cell r="N854">
            <v>1104</v>
          </cell>
        </row>
        <row r="855">
          <cell r="N855">
            <v>9042.4940000000061</v>
          </cell>
        </row>
        <row r="857">
          <cell r="N857">
            <v>155</v>
          </cell>
        </row>
        <row r="858">
          <cell r="Q858"/>
          <cell r="T858"/>
          <cell r="U858"/>
        </row>
        <row r="859">
          <cell r="N859">
            <v>0</v>
          </cell>
        </row>
        <row r="860">
          <cell r="N860">
            <v>0</v>
          </cell>
        </row>
        <row r="861">
          <cell r="N861">
            <v>14814</v>
          </cell>
        </row>
        <row r="862">
          <cell r="N862">
            <v>0</v>
          </cell>
        </row>
        <row r="863">
          <cell r="N863">
            <v>132</v>
          </cell>
        </row>
        <row r="864">
          <cell r="N864">
            <v>14800</v>
          </cell>
        </row>
        <row r="866">
          <cell r="N866">
            <v>0</v>
          </cell>
        </row>
        <row r="867">
          <cell r="Q867"/>
          <cell r="T867"/>
          <cell r="U867"/>
        </row>
        <row r="868">
          <cell r="N868">
            <v>0</v>
          </cell>
        </row>
        <row r="869">
          <cell r="N869">
            <v>0</v>
          </cell>
        </row>
        <row r="870">
          <cell r="N870">
            <v>0</v>
          </cell>
        </row>
        <row r="871">
          <cell r="N871">
            <v>0</v>
          </cell>
        </row>
        <row r="872">
          <cell r="N872">
            <v>2842</v>
          </cell>
        </row>
        <row r="873">
          <cell r="N873">
            <v>2029</v>
          </cell>
        </row>
        <row r="875">
          <cell r="N875">
            <v>0</v>
          </cell>
        </row>
        <row r="876">
          <cell r="Q876"/>
          <cell r="T876"/>
          <cell r="U876"/>
        </row>
        <row r="877">
          <cell r="N877">
            <v>0</v>
          </cell>
        </row>
        <row r="878">
          <cell r="N878">
            <v>0</v>
          </cell>
        </row>
        <row r="879">
          <cell r="N879">
            <v>0</v>
          </cell>
        </row>
        <row r="880">
          <cell r="N880">
            <v>0</v>
          </cell>
        </row>
        <row r="881">
          <cell r="N881">
            <v>0</v>
          </cell>
        </row>
        <row r="882">
          <cell r="N882">
            <v>2970</v>
          </cell>
        </row>
        <row r="893">
          <cell r="N893">
            <v>4239</v>
          </cell>
        </row>
        <row r="894">
          <cell r="Q894"/>
          <cell r="T894"/>
          <cell r="U894"/>
        </row>
        <row r="895">
          <cell r="N895">
            <v>0</v>
          </cell>
        </row>
        <row r="896">
          <cell r="N896">
            <v>1027</v>
          </cell>
        </row>
        <row r="897">
          <cell r="N897">
            <v>0</v>
          </cell>
        </row>
        <row r="898">
          <cell r="N898">
            <v>0</v>
          </cell>
        </row>
        <row r="899">
          <cell r="N899">
            <v>0</v>
          </cell>
        </row>
        <row r="900">
          <cell r="N900">
            <v>7930</v>
          </cell>
        </row>
        <row r="902">
          <cell r="N902">
            <v>3356</v>
          </cell>
        </row>
        <row r="903">
          <cell r="Q903"/>
          <cell r="T903"/>
          <cell r="U903"/>
        </row>
        <row r="904">
          <cell r="N904">
            <v>0</v>
          </cell>
        </row>
        <row r="905">
          <cell r="N905">
            <v>0</v>
          </cell>
        </row>
        <row r="906">
          <cell r="N906">
            <v>0</v>
          </cell>
        </row>
        <row r="907">
          <cell r="N907">
            <v>0</v>
          </cell>
        </row>
        <row r="908">
          <cell r="N908">
            <v>0</v>
          </cell>
        </row>
        <row r="909">
          <cell r="N909">
            <v>22422</v>
          </cell>
        </row>
        <row r="911">
          <cell r="N911">
            <v>0</v>
          </cell>
        </row>
        <row r="912">
          <cell r="Q912"/>
          <cell r="T912"/>
          <cell r="U912"/>
        </row>
        <row r="913">
          <cell r="N913">
            <v>0</v>
          </cell>
        </row>
        <row r="914">
          <cell r="N914">
            <v>0</v>
          </cell>
        </row>
        <row r="915">
          <cell r="N915">
            <v>0</v>
          </cell>
        </row>
        <row r="916">
          <cell r="N916">
            <v>0</v>
          </cell>
        </row>
        <row r="917">
          <cell r="N917">
            <v>0</v>
          </cell>
        </row>
        <row r="918">
          <cell r="N918">
            <v>6988</v>
          </cell>
        </row>
        <row r="920">
          <cell r="N920">
            <v>18012</v>
          </cell>
        </row>
        <row r="921">
          <cell r="Q921"/>
          <cell r="T921"/>
          <cell r="U921"/>
        </row>
        <row r="922">
          <cell r="N922">
            <v>0</v>
          </cell>
        </row>
        <row r="923">
          <cell r="N923">
            <v>2929</v>
          </cell>
        </row>
        <row r="924">
          <cell r="N924">
            <v>0</v>
          </cell>
        </row>
        <row r="925">
          <cell r="N925">
            <v>0</v>
          </cell>
        </row>
        <row r="926">
          <cell r="N926">
            <v>0</v>
          </cell>
        </row>
        <row r="927">
          <cell r="N927">
            <v>0</v>
          </cell>
        </row>
        <row r="929">
          <cell r="N929">
            <v>0</v>
          </cell>
        </row>
        <row r="930">
          <cell r="Q930"/>
          <cell r="T930"/>
          <cell r="U930"/>
        </row>
        <row r="931">
          <cell r="N931">
            <v>0</v>
          </cell>
        </row>
        <row r="932">
          <cell r="N932">
            <v>0</v>
          </cell>
        </row>
        <row r="933">
          <cell r="N933">
            <v>0</v>
          </cell>
        </row>
        <row r="934">
          <cell r="N934">
            <v>0</v>
          </cell>
        </row>
        <row r="935">
          <cell r="N935">
            <v>0</v>
          </cell>
        </row>
        <row r="936">
          <cell r="N936">
            <v>8464</v>
          </cell>
        </row>
        <row r="938">
          <cell r="N938">
            <v>10</v>
          </cell>
        </row>
        <row r="939">
          <cell r="Q939"/>
          <cell r="T939"/>
          <cell r="U939"/>
        </row>
        <row r="940">
          <cell r="N940">
            <v>0</v>
          </cell>
        </row>
        <row r="941">
          <cell r="N941">
            <v>0</v>
          </cell>
        </row>
        <row r="942">
          <cell r="N942">
            <v>16221</v>
          </cell>
        </row>
        <row r="943">
          <cell r="N943">
            <v>0</v>
          </cell>
        </row>
        <row r="944">
          <cell r="N944">
            <v>0</v>
          </cell>
        </row>
        <row r="945">
          <cell r="N945">
            <v>19697</v>
          </cell>
        </row>
        <row r="947">
          <cell r="N947">
            <v>0</v>
          </cell>
        </row>
        <row r="948">
          <cell r="Q948"/>
          <cell r="T948"/>
          <cell r="U948"/>
        </row>
        <row r="949">
          <cell r="N949">
            <v>0</v>
          </cell>
        </row>
        <row r="950">
          <cell r="N950">
            <v>0</v>
          </cell>
        </row>
        <row r="951">
          <cell r="N951">
            <v>0</v>
          </cell>
        </row>
        <row r="952">
          <cell r="N952">
            <v>0</v>
          </cell>
        </row>
        <row r="953">
          <cell r="N953">
            <v>0</v>
          </cell>
        </row>
        <row r="954">
          <cell r="N954">
            <v>1213</v>
          </cell>
        </row>
        <row r="956">
          <cell r="N956">
            <v>0</v>
          </cell>
        </row>
        <row r="957">
          <cell r="Q957"/>
          <cell r="T957"/>
          <cell r="U957"/>
        </row>
        <row r="958">
          <cell r="N958">
            <v>0</v>
          </cell>
        </row>
        <row r="959">
          <cell r="N959">
            <v>0</v>
          </cell>
        </row>
        <row r="960">
          <cell r="N960">
            <v>0</v>
          </cell>
        </row>
        <row r="961">
          <cell r="N961">
            <v>0</v>
          </cell>
        </row>
        <row r="962">
          <cell r="N962">
            <v>0</v>
          </cell>
        </row>
        <row r="963">
          <cell r="N963">
            <v>2998</v>
          </cell>
        </row>
        <row r="974">
          <cell r="N974">
            <v>1379</v>
          </cell>
        </row>
        <row r="975">
          <cell r="Q975"/>
          <cell r="T975"/>
          <cell r="U975"/>
        </row>
        <row r="976">
          <cell r="N976">
            <v>0</v>
          </cell>
        </row>
        <row r="977">
          <cell r="N977">
            <v>304</v>
          </cell>
        </row>
        <row r="978">
          <cell r="N978">
            <v>0</v>
          </cell>
        </row>
        <row r="979">
          <cell r="N979">
            <v>0</v>
          </cell>
        </row>
        <row r="980">
          <cell r="N980">
            <v>0</v>
          </cell>
        </row>
        <row r="981">
          <cell r="N981">
            <v>5820</v>
          </cell>
        </row>
        <row r="983">
          <cell r="N983">
            <v>15905</v>
          </cell>
        </row>
        <row r="984">
          <cell r="Q984"/>
          <cell r="T984"/>
          <cell r="U984"/>
        </row>
        <row r="985">
          <cell r="N985">
            <v>63595</v>
          </cell>
        </row>
        <row r="986">
          <cell r="N986">
            <v>0</v>
          </cell>
        </row>
        <row r="987">
          <cell r="N987">
            <v>0</v>
          </cell>
        </row>
        <row r="988">
          <cell r="N988">
            <v>0</v>
          </cell>
        </row>
        <row r="989">
          <cell r="N989">
            <v>2000</v>
          </cell>
        </row>
        <row r="990">
          <cell r="N990">
            <v>103809</v>
          </cell>
        </row>
        <row r="992">
          <cell r="N992">
            <v>453</v>
          </cell>
        </row>
        <row r="993">
          <cell r="Q993"/>
          <cell r="T993"/>
          <cell r="U993"/>
        </row>
        <row r="994">
          <cell r="N994">
            <v>0</v>
          </cell>
        </row>
        <row r="995">
          <cell r="N995">
            <v>0</v>
          </cell>
        </row>
        <row r="996">
          <cell r="N996">
            <v>0</v>
          </cell>
        </row>
        <row r="997">
          <cell r="N997">
            <v>0</v>
          </cell>
        </row>
        <row r="998">
          <cell r="N998">
            <v>10000</v>
          </cell>
        </row>
        <row r="999">
          <cell r="N999">
            <v>19210</v>
          </cell>
        </row>
        <row r="1001">
          <cell r="N1001">
            <v>162816</v>
          </cell>
        </row>
        <row r="1002">
          <cell r="Q1002"/>
          <cell r="T1002"/>
          <cell r="U1002"/>
        </row>
        <row r="1003">
          <cell r="N1003">
            <v>0</v>
          </cell>
        </row>
        <row r="1004">
          <cell r="N1004">
            <v>25508</v>
          </cell>
        </row>
        <row r="1005">
          <cell r="N1005">
            <v>0</v>
          </cell>
        </row>
        <row r="1006">
          <cell r="N1006">
            <v>0</v>
          </cell>
        </row>
        <row r="1007">
          <cell r="N1007">
            <v>0</v>
          </cell>
        </row>
        <row r="1008">
          <cell r="N1008">
            <v>35081</v>
          </cell>
        </row>
        <row r="1010">
          <cell r="N1010">
            <v>479</v>
          </cell>
        </row>
        <row r="1011">
          <cell r="Q1011"/>
          <cell r="T1011"/>
          <cell r="U1011"/>
        </row>
        <row r="1012">
          <cell r="N1012">
            <v>0</v>
          </cell>
        </row>
        <row r="1013">
          <cell r="N1013">
            <v>0</v>
          </cell>
        </row>
        <row r="1014">
          <cell r="N1014">
            <v>0</v>
          </cell>
        </row>
        <row r="1015">
          <cell r="N1015">
            <v>0</v>
          </cell>
        </row>
        <row r="1016">
          <cell r="N1016">
            <v>6000</v>
          </cell>
        </row>
        <row r="1017">
          <cell r="N1017">
            <v>23768</v>
          </cell>
        </row>
        <row r="1019">
          <cell r="N1019">
            <v>176</v>
          </cell>
        </row>
        <row r="1020">
          <cell r="Q1020"/>
          <cell r="T1020"/>
          <cell r="U1020"/>
        </row>
        <row r="1021">
          <cell r="N1021">
            <v>0</v>
          </cell>
        </row>
        <row r="1022">
          <cell r="N1022">
            <v>0</v>
          </cell>
        </row>
        <row r="1023">
          <cell r="N1023">
            <v>20932</v>
          </cell>
        </row>
        <row r="1024">
          <cell r="N1024">
            <v>0</v>
          </cell>
        </row>
        <row r="1025">
          <cell r="N1025">
            <v>6000</v>
          </cell>
        </row>
        <row r="1026">
          <cell r="N1026">
            <v>94801</v>
          </cell>
        </row>
        <row r="1028">
          <cell r="N1028">
            <v>0</v>
          </cell>
        </row>
        <row r="1029">
          <cell r="Q1029"/>
          <cell r="T1029"/>
          <cell r="U1029"/>
        </row>
        <row r="1030">
          <cell r="N1030">
            <v>0</v>
          </cell>
        </row>
        <row r="1031">
          <cell r="N1031">
            <v>0</v>
          </cell>
        </row>
        <row r="1032">
          <cell r="N1032">
            <v>0</v>
          </cell>
        </row>
        <row r="1033">
          <cell r="N1033">
            <v>0</v>
          </cell>
        </row>
        <row r="1034">
          <cell r="N1034">
            <v>30000</v>
          </cell>
        </row>
        <row r="1035">
          <cell r="N1035">
            <v>22806</v>
          </cell>
        </row>
        <row r="1037">
          <cell r="N1037">
            <v>0</v>
          </cell>
        </row>
        <row r="1038">
          <cell r="Q1038"/>
          <cell r="T1038"/>
          <cell r="U1038"/>
        </row>
        <row r="1039">
          <cell r="N1039">
            <v>0</v>
          </cell>
        </row>
        <row r="1040">
          <cell r="N1040">
            <v>0</v>
          </cell>
        </row>
        <row r="1041">
          <cell r="N1041">
            <v>0</v>
          </cell>
        </row>
        <row r="1042">
          <cell r="N1042">
            <v>0</v>
          </cell>
        </row>
        <row r="1043">
          <cell r="N1043">
            <v>0</v>
          </cell>
        </row>
        <row r="1044">
          <cell r="N1044">
            <v>2370</v>
          </cell>
        </row>
        <row r="1055">
          <cell r="N1055">
            <v>742</v>
          </cell>
        </row>
        <row r="1056">
          <cell r="Q1056"/>
          <cell r="T1056"/>
          <cell r="U1056"/>
        </row>
        <row r="1057">
          <cell r="N1057">
            <v>0</v>
          </cell>
        </row>
        <row r="1058">
          <cell r="N1058">
            <v>135</v>
          </cell>
        </row>
        <row r="1059">
          <cell r="N1059">
            <v>0</v>
          </cell>
        </row>
        <row r="1060">
          <cell r="N1060">
            <v>0</v>
          </cell>
        </row>
        <row r="1061">
          <cell r="N1061">
            <v>0</v>
          </cell>
        </row>
        <row r="1062">
          <cell r="N1062">
            <v>1898</v>
          </cell>
        </row>
        <row r="1064">
          <cell r="N1064">
            <v>4392</v>
          </cell>
        </row>
        <row r="1065">
          <cell r="Q1065"/>
          <cell r="T1065"/>
          <cell r="U1065"/>
        </row>
        <row r="1066">
          <cell r="N1066">
            <v>0</v>
          </cell>
        </row>
        <row r="1067">
          <cell r="N1067">
            <v>0</v>
          </cell>
        </row>
        <row r="1068">
          <cell r="N1068">
            <v>343</v>
          </cell>
        </row>
        <row r="1069">
          <cell r="N1069">
            <v>0</v>
          </cell>
        </row>
        <row r="1070">
          <cell r="N1070">
            <v>0</v>
          </cell>
        </row>
        <row r="1071">
          <cell r="N1071">
            <v>18221</v>
          </cell>
        </row>
        <row r="1073">
          <cell r="N1073">
            <v>10</v>
          </cell>
        </row>
        <row r="1074">
          <cell r="Q1074"/>
          <cell r="T1074"/>
          <cell r="U1074"/>
        </row>
        <row r="1075">
          <cell r="N1075">
            <v>0</v>
          </cell>
        </row>
        <row r="1076">
          <cell r="N1076">
            <v>0</v>
          </cell>
        </row>
        <row r="1077">
          <cell r="N1077">
            <v>0</v>
          </cell>
        </row>
        <row r="1078">
          <cell r="N1078">
            <v>0</v>
          </cell>
        </row>
        <row r="1079">
          <cell r="N1079">
            <v>19182.955999999998</v>
          </cell>
        </row>
        <row r="1080">
          <cell r="N1080">
            <v>28032</v>
          </cell>
        </row>
        <row r="1082">
          <cell r="N1082">
            <v>154024</v>
          </cell>
        </row>
        <row r="1083">
          <cell r="Q1083"/>
          <cell r="T1083"/>
          <cell r="U1083"/>
        </row>
        <row r="1084">
          <cell r="N1084">
            <v>0</v>
          </cell>
        </row>
        <row r="1085">
          <cell r="N1085">
            <v>28922</v>
          </cell>
        </row>
        <row r="1086">
          <cell r="N1086">
            <v>0</v>
          </cell>
        </row>
        <row r="1087">
          <cell r="N1087">
            <v>0</v>
          </cell>
        </row>
        <row r="1088">
          <cell r="N1088">
            <v>0</v>
          </cell>
        </row>
        <row r="1089">
          <cell r="N1089">
            <v>343</v>
          </cell>
        </row>
        <row r="1091">
          <cell r="N1091">
            <v>73</v>
          </cell>
        </row>
        <row r="1092">
          <cell r="Q1092"/>
          <cell r="T1092"/>
          <cell r="U1092"/>
        </row>
        <row r="1093">
          <cell r="N1093">
            <v>0</v>
          </cell>
        </row>
        <row r="1094">
          <cell r="N1094">
            <v>0</v>
          </cell>
        </row>
        <row r="1095">
          <cell r="N1095">
            <v>0</v>
          </cell>
        </row>
        <row r="1096">
          <cell r="N1096">
            <v>0</v>
          </cell>
        </row>
        <row r="1097">
          <cell r="N1097">
            <v>1324</v>
          </cell>
        </row>
        <row r="1098">
          <cell r="N1098">
            <v>40368</v>
          </cell>
        </row>
        <row r="1100">
          <cell r="N1100">
            <v>270</v>
          </cell>
        </row>
        <row r="1101">
          <cell r="Q1101"/>
          <cell r="T1101"/>
          <cell r="U1101"/>
        </row>
        <row r="1102">
          <cell r="N1102">
            <v>0</v>
          </cell>
        </row>
        <row r="1103">
          <cell r="N1103">
            <v>0</v>
          </cell>
        </row>
        <row r="1104">
          <cell r="N1104">
            <v>23661.955999999998</v>
          </cell>
        </row>
        <row r="1105">
          <cell r="N1105">
            <v>0</v>
          </cell>
        </row>
        <row r="1106">
          <cell r="N1106">
            <v>4970.0440000000017</v>
          </cell>
        </row>
        <row r="1107">
          <cell r="N1107">
            <v>196113</v>
          </cell>
        </row>
        <row r="1109">
          <cell r="N1109">
            <v>73</v>
          </cell>
        </row>
        <row r="1110">
          <cell r="Q1110"/>
          <cell r="T1110"/>
          <cell r="U1110"/>
        </row>
        <row r="1111">
          <cell r="N1111">
            <v>0</v>
          </cell>
        </row>
        <row r="1112">
          <cell r="N1112">
            <v>0</v>
          </cell>
        </row>
        <row r="1113">
          <cell r="N1113">
            <v>0</v>
          </cell>
        </row>
        <row r="1114">
          <cell r="N1114">
            <v>0</v>
          </cell>
        </row>
        <row r="1115">
          <cell r="N1115">
            <v>24209</v>
          </cell>
        </row>
        <row r="1116">
          <cell r="N1116">
            <v>229</v>
          </cell>
        </row>
        <row r="1118">
          <cell r="N1118">
            <v>0</v>
          </cell>
        </row>
        <row r="1119">
          <cell r="Q1119"/>
          <cell r="T1119"/>
          <cell r="U1119"/>
        </row>
        <row r="1120">
          <cell r="N1120">
            <v>0</v>
          </cell>
        </row>
        <row r="1121">
          <cell r="N1121">
            <v>0</v>
          </cell>
        </row>
        <row r="1122">
          <cell r="N1122">
            <v>0</v>
          </cell>
        </row>
        <row r="1123">
          <cell r="N1123">
            <v>0</v>
          </cell>
        </row>
        <row r="1124">
          <cell r="N1124">
            <v>0</v>
          </cell>
        </row>
        <row r="1125">
          <cell r="N1125">
            <v>953</v>
          </cell>
        </row>
        <row r="1136">
          <cell r="N1136">
            <v>5711</v>
          </cell>
        </row>
        <row r="1137">
          <cell r="Q1137"/>
          <cell r="T1137"/>
          <cell r="U1137"/>
        </row>
        <row r="1138">
          <cell r="N1138">
            <v>0</v>
          </cell>
        </row>
        <row r="1139">
          <cell r="N1139">
            <v>1232</v>
          </cell>
        </row>
        <row r="1140">
          <cell r="N1140">
            <v>0</v>
          </cell>
        </row>
        <row r="1141">
          <cell r="N1141">
            <v>0</v>
          </cell>
        </row>
        <row r="1142">
          <cell r="N1142">
            <v>0</v>
          </cell>
        </row>
        <row r="1143">
          <cell r="N1143">
            <v>10499</v>
          </cell>
        </row>
        <row r="1145">
          <cell r="N1145">
            <v>5562.75</v>
          </cell>
        </row>
        <row r="1146">
          <cell r="Q1146"/>
          <cell r="T1146"/>
          <cell r="U1146"/>
        </row>
        <row r="1147">
          <cell r="N1147">
            <v>1668.9560000002384</v>
          </cell>
        </row>
        <row r="1148">
          <cell r="N1148">
            <v>0</v>
          </cell>
        </row>
        <row r="1149">
          <cell r="N1149">
            <v>1733</v>
          </cell>
        </row>
        <row r="1150">
          <cell r="N1150">
            <v>0</v>
          </cell>
        </row>
        <row r="1151">
          <cell r="N1151">
            <v>20695.799999999756</v>
          </cell>
          <cell r="W1151"/>
        </row>
        <row r="1152">
          <cell r="N1152">
            <v>41638.494000000006</v>
          </cell>
        </row>
        <row r="1154">
          <cell r="N1154">
            <v>29</v>
          </cell>
        </row>
        <row r="1155">
          <cell r="Q1155"/>
          <cell r="T1155"/>
          <cell r="U1155"/>
        </row>
        <row r="1156">
          <cell r="N1156">
            <v>0</v>
          </cell>
        </row>
        <row r="1157">
          <cell r="N1157">
            <v>0</v>
          </cell>
        </row>
        <row r="1158">
          <cell r="N1158">
            <v>0</v>
          </cell>
        </row>
        <row r="1159">
          <cell r="N1159">
            <v>0</v>
          </cell>
        </row>
        <row r="1160">
          <cell r="N1160">
            <v>13499</v>
          </cell>
        </row>
        <row r="1161">
          <cell r="N1161">
            <v>7686</v>
          </cell>
        </row>
        <row r="1163">
          <cell r="N1163">
            <v>90420.25</v>
          </cell>
        </row>
        <row r="1164">
          <cell r="Q1164"/>
          <cell r="T1164"/>
          <cell r="U1164"/>
        </row>
        <row r="1165">
          <cell r="N1165">
            <v>0</v>
          </cell>
        </row>
        <row r="1166">
          <cell r="N1166">
            <v>16614</v>
          </cell>
        </row>
        <row r="1167">
          <cell r="N1167">
            <v>0</v>
          </cell>
        </row>
        <row r="1168">
          <cell r="N1168">
            <v>0</v>
          </cell>
        </row>
        <row r="1169">
          <cell r="N1169">
            <v>0</v>
          </cell>
        </row>
        <row r="1170">
          <cell r="N1170">
            <v>100.75</v>
          </cell>
        </row>
        <row r="1172">
          <cell r="N1172">
            <v>166</v>
          </cell>
        </row>
        <row r="1173">
          <cell r="Q1173"/>
          <cell r="T1173"/>
          <cell r="U1173"/>
        </row>
        <row r="1174">
          <cell r="N1174">
            <v>0</v>
          </cell>
        </row>
        <row r="1175">
          <cell r="N1175">
            <v>0</v>
          </cell>
        </row>
        <row r="1176">
          <cell r="N1176">
            <v>0</v>
          </cell>
        </row>
        <row r="1177">
          <cell r="N1177">
            <v>0</v>
          </cell>
        </row>
        <row r="1178">
          <cell r="N1178">
            <v>1598.2440000000061</v>
          </cell>
        </row>
        <row r="1179">
          <cell r="N1179">
            <v>17952.755999999994</v>
          </cell>
        </row>
        <row r="1181">
          <cell r="N1181">
            <v>146</v>
          </cell>
        </row>
        <row r="1182">
          <cell r="Q1182"/>
          <cell r="T1182"/>
          <cell r="U1182"/>
        </row>
        <row r="1183">
          <cell r="N1183">
            <v>0</v>
          </cell>
        </row>
        <row r="1184">
          <cell r="N1184">
            <v>0</v>
          </cell>
        </row>
        <row r="1185">
          <cell r="N1185">
            <v>31359</v>
          </cell>
        </row>
        <row r="1186">
          <cell r="N1186">
            <v>0</v>
          </cell>
        </row>
        <row r="1187">
          <cell r="N1187">
            <v>600</v>
          </cell>
        </row>
        <row r="1188">
          <cell r="N1188">
            <v>34350</v>
          </cell>
        </row>
        <row r="1190">
          <cell r="N1190">
            <v>0</v>
          </cell>
        </row>
        <row r="1191">
          <cell r="Q1191"/>
          <cell r="T1191"/>
          <cell r="U1191"/>
        </row>
        <row r="1192">
          <cell r="N1192">
            <v>0</v>
          </cell>
        </row>
        <row r="1193">
          <cell r="N1193">
            <v>0</v>
          </cell>
        </row>
        <row r="1194">
          <cell r="N1194">
            <v>0</v>
          </cell>
        </row>
        <row r="1195">
          <cell r="N1195">
            <v>0</v>
          </cell>
        </row>
        <row r="1196">
          <cell r="N1196">
            <v>6000</v>
          </cell>
        </row>
        <row r="1197">
          <cell r="N1197">
            <v>2865</v>
          </cell>
        </row>
        <row r="1199">
          <cell r="N1199">
            <v>0</v>
          </cell>
        </row>
        <row r="1200">
          <cell r="Q1200"/>
          <cell r="T1200"/>
          <cell r="U1200"/>
        </row>
        <row r="1201">
          <cell r="N1201">
            <v>0</v>
          </cell>
        </row>
        <row r="1202">
          <cell r="N1202">
            <v>0</v>
          </cell>
        </row>
        <row r="1203">
          <cell r="N1203">
            <v>0</v>
          </cell>
        </row>
        <row r="1204">
          <cell r="N1204">
            <v>0</v>
          </cell>
        </row>
        <row r="1205">
          <cell r="N1205">
            <v>0</v>
          </cell>
        </row>
        <row r="1206">
          <cell r="N1206">
            <v>2978</v>
          </cell>
        </row>
        <row r="1217">
          <cell r="N1217">
            <v>132</v>
          </cell>
        </row>
        <row r="1218">
          <cell r="Q1218"/>
          <cell r="T1218"/>
          <cell r="U1218"/>
        </row>
        <row r="1219">
          <cell r="N1219">
            <v>0</v>
          </cell>
        </row>
        <row r="1220">
          <cell r="N1220">
            <v>22</v>
          </cell>
        </row>
        <row r="1221">
          <cell r="N1221">
            <v>0</v>
          </cell>
        </row>
        <row r="1222">
          <cell r="N1222">
            <v>0</v>
          </cell>
        </row>
        <row r="1223">
          <cell r="N1223">
            <v>0</v>
          </cell>
        </row>
        <row r="1224">
          <cell r="N1224">
            <v>4192</v>
          </cell>
        </row>
        <row r="1226">
          <cell r="N1226">
            <v>2275</v>
          </cell>
        </row>
        <row r="1227">
          <cell r="Q1227"/>
          <cell r="T1227"/>
          <cell r="U1227"/>
        </row>
        <row r="1228">
          <cell r="N1228">
            <v>0</v>
          </cell>
        </row>
        <row r="1229">
          <cell r="N1229">
            <v>0</v>
          </cell>
        </row>
        <row r="1230">
          <cell r="N1230">
            <v>1599</v>
          </cell>
        </row>
        <row r="1231">
          <cell r="N1231">
            <v>0</v>
          </cell>
        </row>
        <row r="1232">
          <cell r="N1232">
            <v>0</v>
          </cell>
        </row>
        <row r="1233">
          <cell r="N1233">
            <v>9107</v>
          </cell>
        </row>
        <row r="1235">
          <cell r="N1235">
            <v>0</v>
          </cell>
        </row>
        <row r="1236">
          <cell r="Q1236"/>
          <cell r="T1236"/>
          <cell r="U1236"/>
        </row>
        <row r="1237">
          <cell r="N1237">
            <v>0</v>
          </cell>
        </row>
        <row r="1238">
          <cell r="N1238">
            <v>0</v>
          </cell>
        </row>
        <row r="1239">
          <cell r="N1239">
            <v>0</v>
          </cell>
        </row>
        <row r="1240">
          <cell r="N1240">
            <v>0</v>
          </cell>
        </row>
        <row r="1241">
          <cell r="N1241">
            <v>2014</v>
          </cell>
        </row>
        <row r="1242">
          <cell r="N1242">
            <v>4684</v>
          </cell>
        </row>
        <row r="1244">
          <cell r="N1244">
            <v>22493.91666666721</v>
          </cell>
        </row>
        <row r="1245">
          <cell r="Q1245"/>
          <cell r="T1245"/>
          <cell r="U1245"/>
        </row>
        <row r="1246">
          <cell r="N1246">
            <v>0</v>
          </cell>
        </row>
        <row r="1247">
          <cell r="N1247">
            <v>5569.0833333327901</v>
          </cell>
        </row>
        <row r="1248">
          <cell r="N1248">
            <v>0</v>
          </cell>
        </row>
        <row r="1249">
          <cell r="N1249">
            <v>0</v>
          </cell>
        </row>
        <row r="1250">
          <cell r="N1250">
            <v>0</v>
          </cell>
        </row>
        <row r="1251">
          <cell r="N1251">
            <v>2</v>
          </cell>
        </row>
        <row r="1253">
          <cell r="N1253">
            <v>226</v>
          </cell>
        </row>
        <row r="1254">
          <cell r="Q1254"/>
          <cell r="T1254"/>
          <cell r="U1254"/>
        </row>
        <row r="1255">
          <cell r="N1255">
            <v>0</v>
          </cell>
        </row>
        <row r="1256">
          <cell r="N1256">
            <v>0</v>
          </cell>
        </row>
        <row r="1257">
          <cell r="N1257">
            <v>0</v>
          </cell>
        </row>
        <row r="1258">
          <cell r="N1258">
            <v>0</v>
          </cell>
        </row>
        <row r="1259">
          <cell r="N1259">
            <v>222</v>
          </cell>
        </row>
        <row r="1260">
          <cell r="N1260">
            <v>14759</v>
          </cell>
        </row>
        <row r="1262">
          <cell r="N1262">
            <v>100</v>
          </cell>
        </row>
        <row r="1263">
          <cell r="Q1263"/>
          <cell r="T1263"/>
          <cell r="U1263"/>
        </row>
        <row r="1264">
          <cell r="N1264">
            <v>0</v>
          </cell>
        </row>
        <row r="1265">
          <cell r="N1265">
            <v>0</v>
          </cell>
        </row>
        <row r="1266">
          <cell r="N1266">
            <v>15595</v>
          </cell>
        </row>
        <row r="1267">
          <cell r="N1267">
            <v>0</v>
          </cell>
        </row>
        <row r="1268">
          <cell r="N1268">
            <v>0</v>
          </cell>
        </row>
        <row r="1269">
          <cell r="N1269">
            <v>33433</v>
          </cell>
        </row>
        <row r="1271">
          <cell r="N1271">
            <v>0</v>
          </cell>
        </row>
        <row r="1272">
          <cell r="Q1272"/>
          <cell r="T1272"/>
          <cell r="U1272"/>
        </row>
        <row r="1273">
          <cell r="N1273">
            <v>0</v>
          </cell>
        </row>
        <row r="1274">
          <cell r="N1274">
            <v>0</v>
          </cell>
        </row>
        <row r="1275">
          <cell r="N1275">
            <v>0</v>
          </cell>
        </row>
        <row r="1276">
          <cell r="N1276">
            <v>0</v>
          </cell>
        </row>
        <row r="1277">
          <cell r="N1277">
            <v>4267</v>
          </cell>
        </row>
        <row r="1278">
          <cell r="N1278">
            <v>2239</v>
          </cell>
        </row>
        <row r="1280">
          <cell r="N1280">
            <v>0</v>
          </cell>
        </row>
        <row r="1281">
          <cell r="Q1281"/>
          <cell r="T1281"/>
          <cell r="U1281"/>
        </row>
        <row r="1282">
          <cell r="N1282">
            <v>0</v>
          </cell>
        </row>
        <row r="1283">
          <cell r="N1283">
            <v>0</v>
          </cell>
        </row>
        <row r="1284">
          <cell r="N1284">
            <v>0</v>
          </cell>
        </row>
        <row r="1285">
          <cell r="N1285">
            <v>0</v>
          </cell>
        </row>
        <row r="1286">
          <cell r="N1286">
            <v>0</v>
          </cell>
        </row>
        <row r="1287">
          <cell r="N1287">
            <v>2928</v>
          </cell>
        </row>
        <row r="1298">
          <cell r="N1298">
            <v>11846</v>
          </cell>
        </row>
        <row r="1299">
          <cell r="Q1299"/>
          <cell r="T1299"/>
          <cell r="U1299"/>
        </row>
        <row r="1300">
          <cell r="N1300">
            <v>0</v>
          </cell>
        </row>
        <row r="1301">
          <cell r="N1301">
            <v>2916</v>
          </cell>
        </row>
        <row r="1302">
          <cell r="N1302">
            <v>0</v>
          </cell>
        </row>
        <row r="1303">
          <cell r="N1303">
            <v>0</v>
          </cell>
        </row>
        <row r="1304">
          <cell r="N1304">
            <v>0</v>
          </cell>
        </row>
        <row r="1305">
          <cell r="N1305">
            <v>8728</v>
          </cell>
        </row>
        <row r="1307">
          <cell r="N1307">
            <v>500</v>
          </cell>
        </row>
        <row r="1308">
          <cell r="Q1308"/>
          <cell r="T1308"/>
          <cell r="U1308"/>
        </row>
        <row r="1309">
          <cell r="N1309">
            <v>0</v>
          </cell>
        </row>
        <row r="1310">
          <cell r="N1310">
            <v>0</v>
          </cell>
        </row>
        <row r="1311">
          <cell r="N1311">
            <v>39</v>
          </cell>
        </row>
        <row r="1312">
          <cell r="N1312">
            <v>0</v>
          </cell>
        </row>
        <row r="1313">
          <cell r="N1313">
            <v>180</v>
          </cell>
        </row>
        <row r="1314">
          <cell r="N1314">
            <v>2310.1666666666665</v>
          </cell>
        </row>
        <row r="1316">
          <cell r="N1316">
            <v>0</v>
          </cell>
        </row>
        <row r="1317">
          <cell r="Q1317"/>
          <cell r="T1317"/>
          <cell r="U1317"/>
        </row>
        <row r="1318">
          <cell r="N1318">
            <v>0</v>
          </cell>
        </row>
        <row r="1319">
          <cell r="N1319">
            <v>0</v>
          </cell>
        </row>
        <row r="1320">
          <cell r="N1320">
            <v>0</v>
          </cell>
        </row>
        <row r="1321">
          <cell r="N1321">
            <v>0</v>
          </cell>
        </row>
        <row r="1322">
          <cell r="N1322">
            <v>3729</v>
          </cell>
        </row>
        <row r="1323">
          <cell r="N1323">
            <v>3641.8333333333285</v>
          </cell>
        </row>
        <row r="1325">
          <cell r="N1325">
            <v>24498</v>
          </cell>
        </row>
        <row r="1326">
          <cell r="Q1326"/>
          <cell r="T1326"/>
          <cell r="U1326"/>
        </row>
        <row r="1327">
          <cell r="N1327">
            <v>0</v>
          </cell>
        </row>
        <row r="1328">
          <cell r="N1328">
            <v>3628</v>
          </cell>
        </row>
        <row r="1329">
          <cell r="N1329">
            <v>0</v>
          </cell>
        </row>
        <row r="1330">
          <cell r="N1330">
            <v>0</v>
          </cell>
        </row>
        <row r="1331">
          <cell r="N1331">
            <v>0</v>
          </cell>
        </row>
        <row r="1332">
          <cell r="N1332">
            <v>7</v>
          </cell>
        </row>
        <row r="1334">
          <cell r="N1334">
            <v>0</v>
          </cell>
        </row>
        <row r="1335">
          <cell r="Q1335"/>
          <cell r="T1335"/>
          <cell r="U1335"/>
        </row>
        <row r="1336">
          <cell r="N1336">
            <v>0</v>
          </cell>
        </row>
        <row r="1337">
          <cell r="N1337">
            <v>0</v>
          </cell>
        </row>
        <row r="1338">
          <cell r="N1338">
            <v>0</v>
          </cell>
        </row>
        <row r="1339">
          <cell r="N1339">
            <v>0</v>
          </cell>
        </row>
        <row r="1340">
          <cell r="N1340">
            <v>1170</v>
          </cell>
        </row>
        <row r="1341">
          <cell r="N1341">
            <v>8029</v>
          </cell>
        </row>
        <row r="1343">
          <cell r="N1343">
            <v>131</v>
          </cell>
        </row>
        <row r="1344">
          <cell r="Q1344"/>
          <cell r="T1344"/>
          <cell r="U1344"/>
        </row>
        <row r="1345">
          <cell r="N1345">
            <v>0</v>
          </cell>
        </row>
        <row r="1346">
          <cell r="N1346">
            <v>0</v>
          </cell>
        </row>
        <row r="1347">
          <cell r="N1347">
            <v>18261</v>
          </cell>
        </row>
        <row r="1348">
          <cell r="N1348">
            <v>0</v>
          </cell>
        </row>
        <row r="1349">
          <cell r="N1349">
            <v>1673</v>
          </cell>
        </row>
        <row r="1350">
          <cell r="N1350">
            <v>18666</v>
          </cell>
        </row>
        <row r="1352">
          <cell r="N1352">
            <v>0</v>
          </cell>
        </row>
        <row r="1353">
          <cell r="Q1353"/>
          <cell r="T1353"/>
          <cell r="U1353"/>
        </row>
        <row r="1354">
          <cell r="N1354">
            <v>0</v>
          </cell>
        </row>
        <row r="1355">
          <cell r="N1355">
            <v>0</v>
          </cell>
        </row>
        <row r="1356">
          <cell r="N1356">
            <v>0</v>
          </cell>
        </row>
        <row r="1357">
          <cell r="N1357">
            <v>0</v>
          </cell>
        </row>
        <row r="1358">
          <cell r="N1358">
            <v>3223</v>
          </cell>
        </row>
        <row r="1359">
          <cell r="N1359">
            <v>1598</v>
          </cell>
        </row>
        <row r="1361">
          <cell r="N1361">
            <v>0</v>
          </cell>
        </row>
        <row r="1362">
          <cell r="Q1362"/>
          <cell r="T1362"/>
          <cell r="U1362"/>
        </row>
        <row r="1363">
          <cell r="N1363">
            <v>0</v>
          </cell>
        </row>
        <row r="1364">
          <cell r="N1364">
            <v>0</v>
          </cell>
        </row>
        <row r="1365">
          <cell r="N1365">
            <v>0</v>
          </cell>
        </row>
        <row r="1366">
          <cell r="N1366">
            <v>0</v>
          </cell>
        </row>
        <row r="1367">
          <cell r="N1367">
            <v>0</v>
          </cell>
        </row>
        <row r="1368">
          <cell r="N1368">
            <v>1106</v>
          </cell>
        </row>
        <row r="1379">
          <cell r="N1379">
            <v>4389</v>
          </cell>
        </row>
        <row r="1380">
          <cell r="Q1380"/>
          <cell r="T1380"/>
          <cell r="U1380"/>
        </row>
        <row r="1381">
          <cell r="N1381">
            <v>0</v>
          </cell>
        </row>
        <row r="1382">
          <cell r="N1382">
            <v>1079</v>
          </cell>
        </row>
        <row r="1383">
          <cell r="N1383">
            <v>0</v>
          </cell>
        </row>
        <row r="1384">
          <cell r="N1384">
            <v>0</v>
          </cell>
        </row>
        <row r="1385">
          <cell r="N1385">
            <v>0</v>
          </cell>
        </row>
        <row r="1386">
          <cell r="N1386">
            <v>9654</v>
          </cell>
        </row>
        <row r="1388">
          <cell r="N1388">
            <v>350.18828973351992</v>
          </cell>
        </row>
        <row r="1389">
          <cell r="Q1389"/>
          <cell r="T1389"/>
          <cell r="U1389"/>
        </row>
        <row r="1390">
          <cell r="N1390">
            <v>86</v>
          </cell>
        </row>
        <row r="1391">
          <cell r="N1391">
            <v>0</v>
          </cell>
        </row>
        <row r="1392">
          <cell r="N1392">
            <v>0</v>
          </cell>
        </row>
        <row r="1393">
          <cell r="N1393">
            <v>0</v>
          </cell>
        </row>
        <row r="1394">
          <cell r="N1394">
            <v>1048</v>
          </cell>
        </row>
        <row r="1395">
          <cell r="N1395">
            <v>37858.484000000171</v>
          </cell>
        </row>
        <row r="1397">
          <cell r="N1397">
            <v>0</v>
          </cell>
        </row>
        <row r="1398">
          <cell r="Q1398"/>
          <cell r="T1398"/>
          <cell r="U1398"/>
        </row>
        <row r="1399">
          <cell r="N1399">
            <v>0</v>
          </cell>
        </row>
        <row r="1400">
          <cell r="N1400">
            <v>0</v>
          </cell>
        </row>
        <row r="1401">
          <cell r="N1401">
            <v>0</v>
          </cell>
        </row>
        <row r="1402">
          <cell r="N1402">
            <v>0</v>
          </cell>
        </row>
        <row r="1403">
          <cell r="N1403">
            <v>3305</v>
          </cell>
        </row>
        <row r="1404">
          <cell r="N1404">
            <v>5795</v>
          </cell>
        </row>
        <row r="1406">
          <cell r="N1406">
            <v>23594</v>
          </cell>
        </row>
        <row r="1407">
          <cell r="Q1407"/>
          <cell r="T1407"/>
          <cell r="U1407"/>
        </row>
        <row r="1408">
          <cell r="N1408">
            <v>0</v>
          </cell>
        </row>
        <row r="1409">
          <cell r="N1409">
            <v>4531</v>
          </cell>
        </row>
        <row r="1410">
          <cell r="N1410">
            <v>0</v>
          </cell>
        </row>
        <row r="1411">
          <cell r="N1411">
            <v>0</v>
          </cell>
        </row>
        <row r="1412">
          <cell r="N1412">
            <v>0</v>
          </cell>
        </row>
        <row r="1413">
          <cell r="N1413">
            <v>0</v>
          </cell>
        </row>
        <row r="1415">
          <cell r="N1415">
            <v>0</v>
          </cell>
        </row>
        <row r="1416">
          <cell r="Q1416"/>
          <cell r="T1416"/>
          <cell r="U1416"/>
        </row>
        <row r="1417">
          <cell r="N1417">
            <v>0</v>
          </cell>
        </row>
        <row r="1418">
          <cell r="N1418">
            <v>0</v>
          </cell>
        </row>
        <row r="1419">
          <cell r="N1419">
            <v>0</v>
          </cell>
        </row>
        <row r="1420">
          <cell r="N1420">
            <v>0</v>
          </cell>
        </row>
        <row r="1421">
          <cell r="N1421">
            <v>78</v>
          </cell>
        </row>
        <row r="1422">
          <cell r="N1422">
            <v>4989</v>
          </cell>
        </row>
        <row r="1424">
          <cell r="N1424">
            <v>559.8117102664786</v>
          </cell>
        </row>
        <row r="1425">
          <cell r="Q1425"/>
          <cell r="T1425"/>
          <cell r="U1425"/>
        </row>
        <row r="1426">
          <cell r="N1426">
            <v>0</v>
          </cell>
        </row>
        <row r="1427">
          <cell r="N1427">
            <v>0</v>
          </cell>
        </row>
        <row r="1428">
          <cell r="N1428">
            <v>16519</v>
          </cell>
        </row>
        <row r="1429">
          <cell r="N1429">
            <v>0</v>
          </cell>
        </row>
        <row r="1430">
          <cell r="N1430">
            <v>69</v>
          </cell>
        </row>
        <row r="1431">
          <cell r="N1431">
            <v>18815.515999999829</v>
          </cell>
        </row>
        <row r="1433">
          <cell r="N1433">
            <v>78</v>
          </cell>
        </row>
        <row r="1434">
          <cell r="Q1434"/>
          <cell r="T1434"/>
          <cell r="U1434"/>
        </row>
        <row r="1435">
          <cell r="N1435">
            <v>0</v>
          </cell>
        </row>
        <row r="1436">
          <cell r="N1436">
            <v>0</v>
          </cell>
        </row>
        <row r="1437">
          <cell r="N1437">
            <v>0</v>
          </cell>
        </row>
        <row r="1438">
          <cell r="N1438">
            <v>0</v>
          </cell>
        </row>
        <row r="1439">
          <cell r="N1439">
            <v>1897</v>
          </cell>
        </row>
        <row r="1440">
          <cell r="N1440">
            <v>2978</v>
          </cell>
        </row>
        <row r="1442">
          <cell r="N1442">
            <v>0</v>
          </cell>
        </row>
        <row r="1443">
          <cell r="Q1443"/>
          <cell r="T1443"/>
          <cell r="U1443"/>
        </row>
        <row r="1444">
          <cell r="N1444">
            <v>0</v>
          </cell>
        </row>
        <row r="1445">
          <cell r="N1445">
            <v>0</v>
          </cell>
        </row>
        <row r="1446">
          <cell r="N1446">
            <v>0</v>
          </cell>
        </row>
        <row r="1447">
          <cell r="N1447">
            <v>0</v>
          </cell>
        </row>
        <row r="1448">
          <cell r="N1448">
            <v>0</v>
          </cell>
        </row>
        <row r="1449">
          <cell r="N1449">
            <v>359</v>
          </cell>
        </row>
        <row r="1460">
          <cell r="N1460">
            <v>1468</v>
          </cell>
        </row>
        <row r="1461">
          <cell r="Q1461"/>
          <cell r="T1461"/>
          <cell r="U1461"/>
        </row>
        <row r="1462">
          <cell r="N1462">
            <v>0</v>
          </cell>
        </row>
        <row r="1463">
          <cell r="N1463">
            <v>344</v>
          </cell>
        </row>
        <row r="1464">
          <cell r="N1464">
            <v>0</v>
          </cell>
        </row>
        <row r="1465">
          <cell r="N1465">
            <v>0</v>
          </cell>
        </row>
        <row r="1466">
          <cell r="N1466">
            <v>0</v>
          </cell>
        </row>
        <row r="1467">
          <cell r="N1467">
            <v>2510</v>
          </cell>
        </row>
        <row r="1469">
          <cell r="N1469">
            <v>629</v>
          </cell>
        </row>
        <row r="1470">
          <cell r="Q1470"/>
          <cell r="T1470"/>
          <cell r="U1470"/>
        </row>
        <row r="1471">
          <cell r="N1471">
            <v>546</v>
          </cell>
        </row>
        <row r="1472">
          <cell r="N1472">
            <v>0</v>
          </cell>
        </row>
        <row r="1473">
          <cell r="N1473">
            <v>0</v>
          </cell>
        </row>
        <row r="1474">
          <cell r="N1474">
            <v>0</v>
          </cell>
        </row>
        <row r="1475">
          <cell r="N1475">
            <v>273</v>
          </cell>
        </row>
        <row r="1476">
          <cell r="N1476">
            <v>8590</v>
          </cell>
        </row>
        <row r="1478">
          <cell r="N1478">
            <v>4885</v>
          </cell>
        </row>
        <row r="1479">
          <cell r="Q1479"/>
          <cell r="T1479"/>
          <cell r="U1479"/>
        </row>
        <row r="1480">
          <cell r="N1480">
            <v>0</v>
          </cell>
        </row>
        <row r="1481">
          <cell r="N1481">
            <v>0</v>
          </cell>
        </row>
        <row r="1482">
          <cell r="N1482">
            <v>0</v>
          </cell>
        </row>
        <row r="1483">
          <cell r="N1483">
            <v>0</v>
          </cell>
        </row>
        <row r="1484">
          <cell r="N1484">
            <v>3759</v>
          </cell>
        </row>
        <row r="1485">
          <cell r="N1485">
            <v>19902</v>
          </cell>
        </row>
        <row r="1487">
          <cell r="N1487">
            <v>33776</v>
          </cell>
        </row>
        <row r="1488">
          <cell r="Q1488"/>
          <cell r="T1488"/>
          <cell r="U1488"/>
        </row>
        <row r="1489">
          <cell r="N1489">
            <v>0</v>
          </cell>
        </row>
        <row r="1490">
          <cell r="N1490">
            <v>5147</v>
          </cell>
        </row>
        <row r="1491">
          <cell r="N1491">
            <v>0</v>
          </cell>
        </row>
        <row r="1492">
          <cell r="N1492">
            <v>0</v>
          </cell>
        </row>
        <row r="1493">
          <cell r="N1493">
            <v>0</v>
          </cell>
        </row>
        <row r="1494">
          <cell r="N1494">
            <v>194</v>
          </cell>
        </row>
        <row r="1496">
          <cell r="N1496">
            <v>151</v>
          </cell>
        </row>
        <row r="1497">
          <cell r="Q1497"/>
          <cell r="T1497"/>
          <cell r="U1497"/>
        </row>
        <row r="1498">
          <cell r="N1498">
            <v>0</v>
          </cell>
        </row>
        <row r="1499">
          <cell r="N1499">
            <v>0</v>
          </cell>
        </row>
        <row r="1500">
          <cell r="N1500">
            <v>0</v>
          </cell>
        </row>
        <row r="1501">
          <cell r="N1501">
            <v>0</v>
          </cell>
        </row>
        <row r="1502">
          <cell r="N1502">
            <v>537</v>
          </cell>
        </row>
        <row r="1503">
          <cell r="N1503">
            <v>10753</v>
          </cell>
        </row>
        <row r="1505">
          <cell r="N1505">
            <v>81</v>
          </cell>
        </row>
        <row r="1506">
          <cell r="Q1506"/>
          <cell r="T1506"/>
          <cell r="U1506"/>
        </row>
        <row r="1507">
          <cell r="N1507">
            <v>0</v>
          </cell>
        </row>
        <row r="1508">
          <cell r="N1508">
            <v>0</v>
          </cell>
        </row>
        <row r="1509">
          <cell r="N1509">
            <v>11482.516</v>
          </cell>
        </row>
        <row r="1510">
          <cell r="N1510">
            <v>0</v>
          </cell>
        </row>
        <row r="1511">
          <cell r="N1511">
            <v>985</v>
          </cell>
        </row>
        <row r="1512">
          <cell r="N1512">
            <v>29363.484</v>
          </cell>
        </row>
        <row r="1514">
          <cell r="N1514">
            <v>0</v>
          </cell>
        </row>
        <row r="1515">
          <cell r="Q1515"/>
          <cell r="T1515"/>
          <cell r="U1515"/>
        </row>
        <row r="1516">
          <cell r="N1516">
            <v>0</v>
          </cell>
        </row>
        <row r="1517">
          <cell r="N1517">
            <v>0</v>
          </cell>
        </row>
        <row r="1518">
          <cell r="N1518">
            <v>0</v>
          </cell>
        </row>
        <row r="1519">
          <cell r="N1519">
            <v>0</v>
          </cell>
        </row>
        <row r="1520">
          <cell r="N1520">
            <v>8081</v>
          </cell>
        </row>
        <row r="1521">
          <cell r="N1521">
            <v>2969</v>
          </cell>
        </row>
        <row r="1523">
          <cell r="N1523">
            <v>0</v>
          </cell>
        </row>
        <row r="1524">
          <cell r="Q1524"/>
          <cell r="T1524"/>
          <cell r="U1524"/>
        </row>
        <row r="1525">
          <cell r="N1525">
            <v>0</v>
          </cell>
        </row>
        <row r="1526">
          <cell r="N1526">
            <v>0</v>
          </cell>
        </row>
        <row r="1527">
          <cell r="N1527">
            <v>0</v>
          </cell>
        </row>
        <row r="1528">
          <cell r="N1528">
            <v>0</v>
          </cell>
        </row>
        <row r="1529">
          <cell r="N1529">
            <v>0</v>
          </cell>
        </row>
        <row r="1530">
          <cell r="N1530">
            <v>1643</v>
          </cell>
        </row>
        <row r="1541">
          <cell r="N1541">
            <v>3983</v>
          </cell>
        </row>
        <row r="1542">
          <cell r="Q1542"/>
          <cell r="T1542"/>
          <cell r="U1542"/>
        </row>
        <row r="1543">
          <cell r="N1543">
            <v>0</v>
          </cell>
        </row>
        <row r="1544">
          <cell r="N1544">
            <v>885</v>
          </cell>
        </row>
        <row r="1545">
          <cell r="N1545">
            <v>0</v>
          </cell>
        </row>
        <row r="1546">
          <cell r="N1546">
            <v>0</v>
          </cell>
        </row>
        <row r="1547">
          <cell r="N1547">
            <v>0</v>
          </cell>
        </row>
        <row r="1548">
          <cell r="N1548">
            <v>52</v>
          </cell>
        </row>
        <row r="1550">
          <cell r="N1550">
            <v>1357</v>
          </cell>
        </row>
        <row r="1551">
          <cell r="Q1551"/>
          <cell r="T1551"/>
          <cell r="U1551"/>
        </row>
        <row r="1552">
          <cell r="N1552">
            <v>0</v>
          </cell>
        </row>
        <row r="1553">
          <cell r="N1553">
            <v>0</v>
          </cell>
        </row>
        <row r="1554">
          <cell r="N1554">
            <v>93719</v>
          </cell>
        </row>
        <row r="1555">
          <cell r="N1555">
            <v>0</v>
          </cell>
        </row>
        <row r="1556">
          <cell r="N1556">
            <v>2841</v>
          </cell>
        </row>
        <row r="1557">
          <cell r="N1557">
            <v>27937</v>
          </cell>
        </row>
        <row r="1559">
          <cell r="N1559">
            <v>1032</v>
          </cell>
        </row>
        <row r="1560">
          <cell r="Q1560"/>
          <cell r="T1560"/>
          <cell r="U1560"/>
        </row>
        <row r="1561">
          <cell r="N1561">
            <v>0</v>
          </cell>
        </row>
        <row r="1562">
          <cell r="N1562">
            <v>0</v>
          </cell>
        </row>
        <row r="1563">
          <cell r="N1563">
            <v>0</v>
          </cell>
        </row>
        <row r="1564">
          <cell r="N1564">
            <v>0</v>
          </cell>
        </row>
        <row r="1565">
          <cell r="N1565">
            <v>0</v>
          </cell>
        </row>
        <row r="1566">
          <cell r="N1566">
            <v>6222</v>
          </cell>
        </row>
        <row r="1568">
          <cell r="N1568">
            <v>55572</v>
          </cell>
        </row>
        <row r="1569">
          <cell r="Q1569"/>
          <cell r="T1569"/>
          <cell r="U1569"/>
        </row>
        <row r="1570">
          <cell r="N1570">
            <v>0</v>
          </cell>
        </row>
        <row r="1571">
          <cell r="N1571">
            <v>9089</v>
          </cell>
        </row>
        <row r="1572">
          <cell r="N1572">
            <v>0</v>
          </cell>
        </row>
        <row r="1573">
          <cell r="N1573">
            <v>0</v>
          </cell>
        </row>
        <row r="1574">
          <cell r="N1574">
            <v>0</v>
          </cell>
        </row>
        <row r="1575">
          <cell r="N1575">
            <v>0</v>
          </cell>
        </row>
        <row r="1577">
          <cell r="N1577">
            <v>12975</v>
          </cell>
        </row>
        <row r="1578">
          <cell r="Q1578"/>
          <cell r="T1578"/>
          <cell r="U1578"/>
        </row>
        <row r="1579">
          <cell r="N1579">
            <v>0</v>
          </cell>
        </row>
        <row r="1580">
          <cell r="N1580">
            <v>0</v>
          </cell>
        </row>
        <row r="1581">
          <cell r="N1581">
            <v>0</v>
          </cell>
        </row>
        <row r="1582">
          <cell r="N1582">
            <v>0</v>
          </cell>
        </row>
        <row r="1583">
          <cell r="N1583">
            <v>0</v>
          </cell>
        </row>
        <row r="1584">
          <cell r="N1584">
            <v>10058</v>
          </cell>
        </row>
        <row r="1586">
          <cell r="N1586">
            <v>138</v>
          </cell>
        </row>
        <row r="1587">
          <cell r="Q1587"/>
          <cell r="T1587"/>
          <cell r="U1587"/>
        </row>
        <row r="1588">
          <cell r="N1588">
            <v>0</v>
          </cell>
        </row>
        <row r="1589">
          <cell r="N1589">
            <v>0</v>
          </cell>
        </row>
        <row r="1590">
          <cell r="N1590">
            <v>17329</v>
          </cell>
        </row>
        <row r="1591">
          <cell r="N1591">
            <v>0</v>
          </cell>
        </row>
        <row r="1592">
          <cell r="N1592">
            <v>0</v>
          </cell>
        </row>
        <row r="1593">
          <cell r="N1593">
            <v>26205</v>
          </cell>
        </row>
        <row r="1595">
          <cell r="N1595">
            <v>0</v>
          </cell>
        </row>
        <row r="1596">
          <cell r="Q1596"/>
          <cell r="T1596"/>
          <cell r="U1596"/>
        </row>
        <row r="1597">
          <cell r="N1597">
            <v>0</v>
          </cell>
        </row>
        <row r="1598">
          <cell r="N1598">
            <v>0</v>
          </cell>
        </row>
        <row r="1599">
          <cell r="N1599">
            <v>0</v>
          </cell>
        </row>
        <row r="1600">
          <cell r="N1600">
            <v>0</v>
          </cell>
        </row>
        <row r="1601">
          <cell r="N1601">
            <v>0</v>
          </cell>
        </row>
        <row r="1602">
          <cell r="N1602">
            <v>1688</v>
          </cell>
        </row>
        <row r="1604">
          <cell r="N1604">
            <v>0</v>
          </cell>
        </row>
        <row r="1605">
          <cell r="Q1605"/>
          <cell r="T1605"/>
          <cell r="U1605"/>
        </row>
        <row r="1606">
          <cell r="N1606">
            <v>0</v>
          </cell>
        </row>
        <row r="1607">
          <cell r="N1607">
            <v>0</v>
          </cell>
        </row>
        <row r="1608">
          <cell r="N1608">
            <v>0</v>
          </cell>
        </row>
        <row r="1609">
          <cell r="N1609">
            <v>0</v>
          </cell>
        </row>
        <row r="1610">
          <cell r="N1610">
            <v>0</v>
          </cell>
        </row>
        <row r="1611">
          <cell r="N1611">
            <v>0</v>
          </cell>
        </row>
        <row r="1622">
          <cell r="N1622">
            <v>4579</v>
          </cell>
        </row>
        <row r="1623">
          <cell r="Q1623"/>
          <cell r="T1623"/>
          <cell r="U1623"/>
        </row>
        <row r="1624">
          <cell r="N1624">
            <v>0</v>
          </cell>
        </row>
        <row r="1625">
          <cell r="N1625">
            <v>1062</v>
          </cell>
        </row>
        <row r="1626">
          <cell r="N1626">
            <v>0</v>
          </cell>
        </row>
        <row r="1627">
          <cell r="N1627">
            <v>0</v>
          </cell>
        </row>
        <row r="1628">
          <cell r="N1628">
            <v>0</v>
          </cell>
        </row>
        <row r="1629">
          <cell r="N1629">
            <v>8114</v>
          </cell>
        </row>
        <row r="1631">
          <cell r="N1631">
            <v>8610</v>
          </cell>
        </row>
        <row r="1632">
          <cell r="Q1632"/>
          <cell r="T1632"/>
          <cell r="U1632"/>
        </row>
        <row r="1633">
          <cell r="N1633">
            <v>255032</v>
          </cell>
        </row>
        <row r="1634">
          <cell r="N1634">
            <v>0</v>
          </cell>
        </row>
        <row r="1635">
          <cell r="N1635">
            <v>5630</v>
          </cell>
        </row>
        <row r="1636">
          <cell r="N1636">
            <v>0</v>
          </cell>
        </row>
        <row r="1637">
          <cell r="N1637">
            <v>21600</v>
          </cell>
        </row>
        <row r="1638">
          <cell r="N1638">
            <v>133311</v>
          </cell>
        </row>
        <row r="1640">
          <cell r="N1640">
            <v>0</v>
          </cell>
        </row>
        <row r="1641">
          <cell r="Q1641"/>
          <cell r="T1641"/>
          <cell r="U1641"/>
        </row>
        <row r="1642">
          <cell r="N1642">
            <v>0</v>
          </cell>
        </row>
        <row r="1643">
          <cell r="N1643">
            <v>0</v>
          </cell>
        </row>
        <row r="1644">
          <cell r="N1644">
            <v>0</v>
          </cell>
        </row>
        <row r="1645">
          <cell r="N1645">
            <v>0</v>
          </cell>
        </row>
        <row r="1646">
          <cell r="N1646">
            <v>1350</v>
          </cell>
        </row>
        <row r="1647">
          <cell r="N1647">
            <v>12526</v>
          </cell>
        </row>
        <row r="1649">
          <cell r="N1649">
            <v>34087</v>
          </cell>
        </row>
        <row r="1650">
          <cell r="Q1650"/>
          <cell r="T1650"/>
          <cell r="U1650"/>
        </row>
        <row r="1651">
          <cell r="N1651">
            <v>0</v>
          </cell>
        </row>
        <row r="1652">
          <cell r="N1652">
            <v>5775</v>
          </cell>
        </row>
        <row r="1653">
          <cell r="N1653">
            <v>0</v>
          </cell>
        </row>
        <row r="1654">
          <cell r="N1654">
            <v>0</v>
          </cell>
        </row>
        <row r="1655">
          <cell r="N1655">
            <v>0</v>
          </cell>
        </row>
        <row r="1656">
          <cell r="N1656">
            <v>237.33333333334303</v>
          </cell>
        </row>
        <row r="1658">
          <cell r="N1658">
            <v>78</v>
          </cell>
        </row>
        <row r="1659">
          <cell r="Q1659"/>
          <cell r="T1659"/>
          <cell r="U1659"/>
        </row>
        <row r="1660">
          <cell r="N1660">
            <v>0</v>
          </cell>
        </row>
        <row r="1661">
          <cell r="N1661">
            <v>0</v>
          </cell>
        </row>
        <row r="1662">
          <cell r="N1662">
            <v>0</v>
          </cell>
        </row>
        <row r="1663">
          <cell r="N1663">
            <v>0</v>
          </cell>
        </row>
        <row r="1664">
          <cell r="N1664">
            <v>0</v>
          </cell>
        </row>
        <row r="1665">
          <cell r="N1665">
            <v>17404</v>
          </cell>
        </row>
        <row r="1667">
          <cell r="N1667">
            <v>266</v>
          </cell>
        </row>
        <row r="1668">
          <cell r="Q1668"/>
          <cell r="T1668"/>
          <cell r="U1668"/>
        </row>
        <row r="1669">
          <cell r="N1669">
            <v>0</v>
          </cell>
        </row>
        <row r="1670">
          <cell r="N1670">
            <v>0</v>
          </cell>
        </row>
        <row r="1671">
          <cell r="N1671">
            <v>26364</v>
          </cell>
        </row>
        <row r="1672">
          <cell r="N1672">
            <v>0</v>
          </cell>
        </row>
        <row r="1673">
          <cell r="N1673">
            <v>4040</v>
          </cell>
        </row>
        <row r="1674">
          <cell r="N1674">
            <v>41300</v>
          </cell>
        </row>
        <row r="1676">
          <cell r="N1676">
            <v>0</v>
          </cell>
        </row>
        <row r="1677">
          <cell r="Q1677"/>
          <cell r="T1677"/>
          <cell r="U1677"/>
        </row>
        <row r="1678">
          <cell r="N1678">
            <v>0</v>
          </cell>
        </row>
        <row r="1679">
          <cell r="N1679">
            <v>0</v>
          </cell>
        </row>
        <row r="1680">
          <cell r="N1680">
            <v>0</v>
          </cell>
        </row>
        <row r="1681">
          <cell r="N1681">
            <v>0</v>
          </cell>
        </row>
        <row r="1682">
          <cell r="N1682">
            <v>0</v>
          </cell>
        </row>
        <row r="1683">
          <cell r="N1683">
            <v>3313</v>
          </cell>
        </row>
        <row r="1685">
          <cell r="N1685">
            <v>0</v>
          </cell>
        </row>
        <row r="1686">
          <cell r="Q1686"/>
          <cell r="T1686"/>
          <cell r="U1686"/>
        </row>
        <row r="1687">
          <cell r="N1687">
            <v>0</v>
          </cell>
        </row>
        <row r="1688">
          <cell r="N1688">
            <v>0</v>
          </cell>
        </row>
        <row r="1689">
          <cell r="N1689">
            <v>0</v>
          </cell>
        </row>
        <row r="1690">
          <cell r="N1690">
            <v>0</v>
          </cell>
        </row>
        <row r="1691">
          <cell r="N1691">
            <v>0</v>
          </cell>
        </row>
        <row r="1692">
          <cell r="N1692">
            <v>3213.6666666666665</v>
          </cell>
        </row>
        <row r="1703">
          <cell r="N1703">
            <v>1544</v>
          </cell>
        </row>
        <row r="1704">
          <cell r="Q1704"/>
          <cell r="T1704"/>
          <cell r="U1704"/>
        </row>
        <row r="1705">
          <cell r="N1705">
            <v>0</v>
          </cell>
        </row>
        <row r="1706">
          <cell r="N1706">
            <v>361</v>
          </cell>
        </row>
        <row r="1707">
          <cell r="N1707">
            <v>0</v>
          </cell>
        </row>
        <row r="1708">
          <cell r="N1708">
            <v>0</v>
          </cell>
        </row>
        <row r="1709">
          <cell r="N1709">
            <v>0</v>
          </cell>
        </row>
        <row r="1710">
          <cell r="N1710">
            <v>4750</v>
          </cell>
        </row>
        <row r="1712">
          <cell r="N1712">
            <v>35308</v>
          </cell>
        </row>
        <row r="1713">
          <cell r="Q1713"/>
          <cell r="T1713"/>
          <cell r="U1713"/>
        </row>
        <row r="1714">
          <cell r="N1714">
            <v>100407</v>
          </cell>
        </row>
        <row r="1715">
          <cell r="S1715">
            <v>192732</v>
          </cell>
        </row>
        <row r="1716">
          <cell r="N1716">
            <v>73358</v>
          </cell>
        </row>
        <row r="1717">
          <cell r="N1717">
            <v>0</v>
          </cell>
        </row>
        <row r="1718">
          <cell r="N1718">
            <v>0</v>
          </cell>
        </row>
        <row r="1719">
          <cell r="N1719">
            <v>166554.75</v>
          </cell>
        </row>
        <row r="1721">
          <cell r="N1721">
            <v>0</v>
          </cell>
        </row>
        <row r="1722">
          <cell r="Q1722"/>
          <cell r="T1722"/>
          <cell r="U1722"/>
        </row>
        <row r="1723">
          <cell r="N1723">
            <v>0</v>
          </cell>
        </row>
        <row r="1724">
          <cell r="N1724">
            <v>0</v>
          </cell>
        </row>
        <row r="1725">
          <cell r="N1725">
            <v>0</v>
          </cell>
        </row>
        <row r="1726">
          <cell r="N1726">
            <v>0</v>
          </cell>
        </row>
        <row r="1727">
          <cell r="N1727">
            <v>5211</v>
          </cell>
        </row>
        <row r="1728">
          <cell r="N1728">
            <v>9600</v>
          </cell>
        </row>
        <row r="1730">
          <cell r="N1730">
            <v>83055</v>
          </cell>
        </row>
        <row r="1731">
          <cell r="Q1731"/>
          <cell r="T1731"/>
          <cell r="U1731"/>
        </row>
        <row r="1732">
          <cell r="N1732">
            <v>0</v>
          </cell>
        </row>
        <row r="1733">
          <cell r="N1733">
            <v>19767</v>
          </cell>
        </row>
        <row r="1734">
          <cell r="N1734">
            <v>0</v>
          </cell>
        </row>
        <row r="1735">
          <cell r="N1735">
            <v>0</v>
          </cell>
        </row>
        <row r="1736">
          <cell r="N1736">
            <v>0</v>
          </cell>
        </row>
        <row r="1737">
          <cell r="N1737">
            <v>170.25</v>
          </cell>
        </row>
        <row r="1739">
          <cell r="N1739">
            <v>90</v>
          </cell>
        </row>
        <row r="1740">
          <cell r="Q1740"/>
          <cell r="T1740"/>
          <cell r="U1740"/>
        </row>
        <row r="1741">
          <cell r="N1741">
            <v>0</v>
          </cell>
        </row>
        <row r="1742">
          <cell r="N1742">
            <v>0</v>
          </cell>
        </row>
        <row r="1743">
          <cell r="N1743">
            <v>0</v>
          </cell>
        </row>
        <row r="1744">
          <cell r="N1744">
            <v>0</v>
          </cell>
        </row>
        <row r="1745">
          <cell r="N1745">
            <v>0</v>
          </cell>
        </row>
        <row r="1746">
          <cell r="N1746">
            <v>15906</v>
          </cell>
        </row>
        <row r="1748">
          <cell r="N1748">
            <v>123</v>
          </cell>
        </row>
        <row r="1749">
          <cell r="Q1749"/>
          <cell r="T1749"/>
          <cell r="U1749"/>
        </row>
        <row r="1750">
          <cell r="N1750">
            <v>0</v>
          </cell>
        </row>
        <row r="1751">
          <cell r="N1751">
            <v>0</v>
          </cell>
        </row>
        <row r="1752">
          <cell r="N1752">
            <v>20070</v>
          </cell>
        </row>
        <row r="1753">
          <cell r="N1753">
            <v>0</v>
          </cell>
        </row>
        <row r="1754">
          <cell r="N1754">
            <v>9487</v>
          </cell>
        </row>
        <row r="1755">
          <cell r="N1755">
            <v>32933</v>
          </cell>
        </row>
        <row r="1757">
          <cell r="N1757">
            <v>0</v>
          </cell>
        </row>
        <row r="1758">
          <cell r="Q1758"/>
          <cell r="T1758"/>
          <cell r="U1758"/>
        </row>
        <row r="1759">
          <cell r="N1759">
            <v>0</v>
          </cell>
        </row>
        <row r="1760">
          <cell r="N1760">
            <v>0</v>
          </cell>
        </row>
        <row r="1761">
          <cell r="N1761">
            <v>0</v>
          </cell>
        </row>
        <row r="1762">
          <cell r="N1762">
            <v>0</v>
          </cell>
        </row>
        <row r="1763">
          <cell r="N1763">
            <v>7271</v>
          </cell>
        </row>
        <row r="1764">
          <cell r="N1764">
            <v>6729</v>
          </cell>
        </row>
        <row r="1766">
          <cell r="N1766">
            <v>0</v>
          </cell>
        </row>
        <row r="1767">
          <cell r="Q1767"/>
          <cell r="T1767"/>
          <cell r="U1767"/>
        </row>
        <row r="1768">
          <cell r="N1768">
            <v>0</v>
          </cell>
        </row>
        <row r="1769">
          <cell r="N1769">
            <v>0</v>
          </cell>
        </row>
        <row r="1770">
          <cell r="N1770">
            <v>0</v>
          </cell>
        </row>
        <row r="1771">
          <cell r="N1771">
            <v>0</v>
          </cell>
        </row>
        <row r="1772">
          <cell r="N1772">
            <v>0</v>
          </cell>
        </row>
        <row r="1773">
          <cell r="N1773">
            <v>6062</v>
          </cell>
        </row>
        <row r="1784">
          <cell r="N1784">
            <v>12798</v>
          </cell>
        </row>
        <row r="1785">
          <cell r="Q1785"/>
          <cell r="T1785"/>
          <cell r="U1785"/>
        </row>
        <row r="1786">
          <cell r="N1786">
            <v>0</v>
          </cell>
        </row>
        <row r="1787">
          <cell r="N1787">
            <v>3120</v>
          </cell>
        </row>
        <row r="1788">
          <cell r="N1788">
            <v>0</v>
          </cell>
        </row>
        <row r="1789">
          <cell r="N1789">
            <v>0</v>
          </cell>
        </row>
        <row r="1790">
          <cell r="N1790">
            <v>0</v>
          </cell>
        </row>
        <row r="1791">
          <cell r="N1791">
            <v>17475</v>
          </cell>
        </row>
        <row r="1793">
          <cell r="N1793">
            <v>442</v>
          </cell>
        </row>
        <row r="1794">
          <cell r="Q1794"/>
          <cell r="T1794"/>
          <cell r="U1794"/>
        </row>
        <row r="1795">
          <cell r="N1795">
            <v>833</v>
          </cell>
        </row>
        <row r="1796">
          <cell r="N1796">
            <v>0</v>
          </cell>
        </row>
        <row r="1797">
          <cell r="N1797">
            <v>588</v>
          </cell>
        </row>
        <row r="1798">
          <cell r="N1798">
            <v>0</v>
          </cell>
        </row>
        <row r="1799">
          <cell r="N1799">
            <v>0</v>
          </cell>
        </row>
        <row r="1800">
          <cell r="N1800">
            <v>10392.939996494868</v>
          </cell>
        </row>
        <row r="1802">
          <cell r="N1802">
            <v>0</v>
          </cell>
        </row>
        <row r="1803">
          <cell r="Q1803"/>
          <cell r="T1803"/>
          <cell r="U1803"/>
        </row>
        <row r="1804">
          <cell r="N1804">
            <v>0</v>
          </cell>
        </row>
        <row r="1805">
          <cell r="N1805">
            <v>0</v>
          </cell>
        </row>
        <row r="1806">
          <cell r="N1806">
            <v>0</v>
          </cell>
        </row>
        <row r="1807">
          <cell r="N1807">
            <v>0</v>
          </cell>
        </row>
        <row r="1808">
          <cell r="N1808">
            <v>0</v>
          </cell>
        </row>
        <row r="1809">
          <cell r="N1809">
            <v>8556</v>
          </cell>
        </row>
        <row r="1811">
          <cell r="N1811">
            <v>40906</v>
          </cell>
        </row>
        <row r="1812">
          <cell r="Q1812"/>
          <cell r="T1812"/>
          <cell r="U1812"/>
        </row>
        <row r="1813">
          <cell r="N1813">
            <v>0</v>
          </cell>
        </row>
        <row r="1814">
          <cell r="N1814">
            <v>5777</v>
          </cell>
        </row>
        <row r="1815">
          <cell r="N1815">
            <v>0</v>
          </cell>
        </row>
        <row r="1816">
          <cell r="N1816">
            <v>0</v>
          </cell>
        </row>
        <row r="1817">
          <cell r="N1817">
            <v>0</v>
          </cell>
        </row>
        <row r="1818">
          <cell r="N1818">
            <v>26938.060003505136</v>
          </cell>
        </row>
        <row r="1820">
          <cell r="N1820">
            <v>15</v>
          </cell>
        </row>
        <row r="1821">
          <cell r="Q1821"/>
          <cell r="T1821"/>
          <cell r="U1821"/>
        </row>
        <row r="1822">
          <cell r="N1822">
            <v>0</v>
          </cell>
        </row>
        <row r="1823">
          <cell r="N1823">
            <v>0</v>
          </cell>
        </row>
        <row r="1824">
          <cell r="N1824">
            <v>0</v>
          </cell>
        </row>
        <row r="1825">
          <cell r="N1825">
            <v>0</v>
          </cell>
        </row>
        <row r="1826">
          <cell r="N1826">
            <v>0</v>
          </cell>
        </row>
        <row r="1827">
          <cell r="N1827">
            <v>17745</v>
          </cell>
        </row>
        <row r="1829">
          <cell r="N1829">
            <v>149</v>
          </cell>
        </row>
        <row r="1830">
          <cell r="Q1830"/>
          <cell r="T1830"/>
          <cell r="U1830"/>
        </row>
        <row r="1831">
          <cell r="N1831">
            <v>0</v>
          </cell>
        </row>
        <row r="1832">
          <cell r="N1832">
            <v>0</v>
          </cell>
        </row>
        <row r="1833">
          <cell r="N1833">
            <v>24274</v>
          </cell>
        </row>
        <row r="1834">
          <cell r="N1834">
            <v>0</v>
          </cell>
        </row>
        <row r="1835">
          <cell r="N1835">
            <v>0</v>
          </cell>
        </row>
        <row r="1836">
          <cell r="N1836">
            <v>29274</v>
          </cell>
        </row>
        <row r="1838">
          <cell r="N1838">
            <v>0</v>
          </cell>
        </row>
        <row r="1839">
          <cell r="Q1839"/>
          <cell r="T1839"/>
          <cell r="U1839"/>
        </row>
        <row r="1840">
          <cell r="N1840">
            <v>0</v>
          </cell>
        </row>
        <row r="1841">
          <cell r="N1841">
            <v>0</v>
          </cell>
        </row>
        <row r="1842">
          <cell r="N1842">
            <v>0</v>
          </cell>
        </row>
        <row r="1843">
          <cell r="N1843">
            <v>0</v>
          </cell>
        </row>
        <row r="1844">
          <cell r="N1844">
            <v>0</v>
          </cell>
        </row>
        <row r="1845">
          <cell r="N1845">
            <v>3171</v>
          </cell>
        </row>
        <row r="1847">
          <cell r="N1847">
            <v>0</v>
          </cell>
        </row>
        <row r="1848">
          <cell r="Q1848"/>
          <cell r="T1848"/>
          <cell r="U1848"/>
        </row>
        <row r="1849">
          <cell r="N1849">
            <v>0</v>
          </cell>
        </row>
        <row r="1850">
          <cell r="N1850">
            <v>0</v>
          </cell>
        </row>
        <row r="1851">
          <cell r="N1851">
            <v>0</v>
          </cell>
        </row>
        <row r="1852">
          <cell r="N1852">
            <v>0</v>
          </cell>
        </row>
        <row r="1853">
          <cell r="N1853">
            <v>0</v>
          </cell>
        </row>
        <row r="1854">
          <cell r="N1854">
            <v>6492</v>
          </cell>
        </row>
        <row r="1865">
          <cell r="N1865">
            <v>2766</v>
          </cell>
        </row>
        <row r="1866">
          <cell r="Q1866"/>
          <cell r="T1866"/>
          <cell r="U1866"/>
        </row>
        <row r="1867">
          <cell r="N1867">
            <v>0</v>
          </cell>
        </row>
        <row r="1868">
          <cell r="N1868">
            <v>658</v>
          </cell>
        </row>
        <row r="1869">
          <cell r="N1869">
            <v>0</v>
          </cell>
        </row>
        <row r="1870">
          <cell r="N1870">
            <v>0</v>
          </cell>
        </row>
        <row r="1871">
          <cell r="N1871">
            <v>0</v>
          </cell>
        </row>
        <row r="1872">
          <cell r="N1872">
            <v>4433</v>
          </cell>
        </row>
        <row r="1874">
          <cell r="N1874">
            <v>7500</v>
          </cell>
        </row>
        <row r="1875">
          <cell r="Q1875"/>
          <cell r="T1875"/>
          <cell r="U1875"/>
        </row>
        <row r="1876">
          <cell r="N1876">
            <v>44800</v>
          </cell>
        </row>
        <row r="1877">
          <cell r="N1877">
            <v>0</v>
          </cell>
        </row>
        <row r="1878">
          <cell r="N1878">
            <v>143520</v>
          </cell>
        </row>
        <row r="1879">
          <cell r="N1879">
            <v>0</v>
          </cell>
        </row>
        <row r="1880">
          <cell r="N1880">
            <v>0</v>
          </cell>
        </row>
        <row r="1881">
          <cell r="N1881">
            <v>157258</v>
          </cell>
        </row>
        <row r="1883">
          <cell r="N1883">
            <v>703</v>
          </cell>
        </row>
        <row r="1884">
          <cell r="Q1884"/>
          <cell r="T1884"/>
          <cell r="U1884"/>
        </row>
        <row r="1885">
          <cell r="N1885">
            <v>0</v>
          </cell>
        </row>
        <row r="1886">
          <cell r="N1886">
            <v>0</v>
          </cell>
        </row>
        <row r="1887">
          <cell r="N1887">
            <v>0</v>
          </cell>
        </row>
        <row r="1888">
          <cell r="N1888">
            <v>0</v>
          </cell>
        </row>
        <row r="1889">
          <cell r="N1889">
            <v>3444</v>
          </cell>
        </row>
        <row r="1890">
          <cell r="N1890">
            <v>5577</v>
          </cell>
        </row>
        <row r="1892">
          <cell r="N1892">
            <v>57570.75</v>
          </cell>
        </row>
        <row r="1893">
          <cell r="Q1893"/>
          <cell r="T1893"/>
          <cell r="U1893"/>
        </row>
        <row r="1894">
          <cell r="N1894">
            <v>0</v>
          </cell>
        </row>
        <row r="1895">
          <cell r="N1895">
            <v>8841</v>
          </cell>
        </row>
        <row r="1896">
          <cell r="N1896">
            <v>0</v>
          </cell>
        </row>
        <row r="1897">
          <cell r="N1897">
            <v>0</v>
          </cell>
        </row>
        <row r="1898">
          <cell r="N1898">
            <v>0</v>
          </cell>
        </row>
        <row r="1899">
          <cell r="N1899">
            <v>62.25</v>
          </cell>
        </row>
        <row r="1901">
          <cell r="N1901">
            <v>0</v>
          </cell>
        </row>
        <row r="1902">
          <cell r="Q1902"/>
          <cell r="T1902"/>
          <cell r="U1902"/>
        </row>
        <row r="1903">
          <cell r="N1903">
            <v>0</v>
          </cell>
        </row>
        <row r="1904">
          <cell r="N1904">
            <v>0</v>
          </cell>
        </row>
        <row r="1905">
          <cell r="N1905">
            <v>0</v>
          </cell>
        </row>
        <row r="1906">
          <cell r="N1906">
            <v>0</v>
          </cell>
        </row>
        <row r="1907">
          <cell r="N1907">
            <v>43</v>
          </cell>
        </row>
        <row r="1908">
          <cell r="N1908">
            <v>20662</v>
          </cell>
        </row>
        <row r="1910">
          <cell r="N1910">
            <v>131</v>
          </cell>
        </row>
        <row r="1911">
          <cell r="Q1911"/>
          <cell r="T1911"/>
          <cell r="U1911"/>
        </row>
        <row r="1912">
          <cell r="N1912">
            <v>0</v>
          </cell>
        </row>
        <row r="1913">
          <cell r="N1913">
            <v>0</v>
          </cell>
        </row>
        <row r="1914">
          <cell r="N1914">
            <v>19705</v>
          </cell>
        </row>
        <row r="1915">
          <cell r="N1915">
            <v>0</v>
          </cell>
        </row>
        <row r="1916">
          <cell r="N1916">
            <v>75</v>
          </cell>
        </row>
        <row r="1917">
          <cell r="N1917">
            <v>50470</v>
          </cell>
        </row>
        <row r="1919">
          <cell r="N1919">
            <v>0</v>
          </cell>
        </row>
        <row r="1920">
          <cell r="Q1920"/>
          <cell r="T1920"/>
          <cell r="U1920"/>
        </row>
        <row r="1921">
          <cell r="N1921">
            <v>0</v>
          </cell>
        </row>
        <row r="1922">
          <cell r="N1922">
            <v>0</v>
          </cell>
        </row>
        <row r="1923">
          <cell r="N1923">
            <v>0</v>
          </cell>
        </row>
        <row r="1924">
          <cell r="N1924">
            <v>0</v>
          </cell>
        </row>
        <row r="1925">
          <cell r="N1925">
            <v>7472</v>
          </cell>
        </row>
        <row r="1926">
          <cell r="N1926">
            <v>4014</v>
          </cell>
        </row>
        <row r="1928">
          <cell r="N1928">
            <v>0</v>
          </cell>
        </row>
        <row r="1929">
          <cell r="Q1929"/>
          <cell r="T1929"/>
          <cell r="U1929"/>
        </row>
        <row r="1930">
          <cell r="N1930">
            <v>0</v>
          </cell>
        </row>
        <row r="1931">
          <cell r="N1931">
            <v>0</v>
          </cell>
        </row>
        <row r="1932">
          <cell r="N1932">
            <v>0</v>
          </cell>
        </row>
        <row r="1933">
          <cell r="N1933">
            <v>0</v>
          </cell>
        </row>
        <row r="1934">
          <cell r="N1934">
            <v>0</v>
          </cell>
        </row>
        <row r="1935">
          <cell r="N1935">
            <v>5201</v>
          </cell>
        </row>
        <row r="1946">
          <cell r="N1946">
            <v>8498</v>
          </cell>
        </row>
        <row r="1947">
          <cell r="Q1947"/>
          <cell r="T1947"/>
          <cell r="U1947"/>
        </row>
        <row r="1948">
          <cell r="N1948">
            <v>0</v>
          </cell>
        </row>
        <row r="1949">
          <cell r="N1949">
            <v>1790</v>
          </cell>
        </row>
        <row r="1950">
          <cell r="N1950">
            <v>0</v>
          </cell>
        </row>
        <row r="1951">
          <cell r="N1951">
            <v>0</v>
          </cell>
        </row>
        <row r="1952">
          <cell r="N1952">
            <v>0</v>
          </cell>
        </row>
        <row r="1953">
          <cell r="N1953">
            <v>19518</v>
          </cell>
        </row>
        <row r="1955">
          <cell r="N1955">
            <v>4821</v>
          </cell>
        </row>
        <row r="1956">
          <cell r="Q1956"/>
          <cell r="T1956"/>
          <cell r="U1956"/>
        </row>
        <row r="1957">
          <cell r="N1957">
            <v>5080</v>
          </cell>
        </row>
        <row r="1958">
          <cell r="N1958">
            <v>15521</v>
          </cell>
        </row>
        <row r="1959">
          <cell r="N1959">
            <v>1288</v>
          </cell>
        </row>
        <row r="1960">
          <cell r="N1960">
            <v>0</v>
          </cell>
        </row>
        <row r="1961">
          <cell r="N1961">
            <v>14939</v>
          </cell>
        </row>
        <row r="1962">
          <cell r="N1962">
            <v>32352</v>
          </cell>
        </row>
        <row r="1964">
          <cell r="N1964">
            <v>559</v>
          </cell>
        </row>
        <row r="1965">
          <cell r="Q1965"/>
          <cell r="T1965"/>
          <cell r="U1965"/>
        </row>
        <row r="1966">
          <cell r="N1966">
            <v>0</v>
          </cell>
        </row>
        <row r="1967">
          <cell r="N1967">
            <v>0</v>
          </cell>
        </row>
        <row r="1968">
          <cell r="N1968">
            <v>0</v>
          </cell>
        </row>
        <row r="1969">
          <cell r="N1969">
            <v>0</v>
          </cell>
        </row>
        <row r="1970">
          <cell r="N1970">
            <v>15976</v>
          </cell>
        </row>
        <row r="1971">
          <cell r="N1971">
            <v>23470</v>
          </cell>
        </row>
        <row r="1973">
          <cell r="N1973">
            <v>159987</v>
          </cell>
        </row>
        <row r="1974">
          <cell r="Q1974"/>
          <cell r="T1974"/>
          <cell r="U1974"/>
        </row>
        <row r="1975">
          <cell r="N1975">
            <v>0</v>
          </cell>
        </row>
        <row r="1976">
          <cell r="N1976">
            <v>32140.75</v>
          </cell>
        </row>
        <row r="1977">
          <cell r="N1977">
            <v>0</v>
          </cell>
        </row>
        <row r="1978">
          <cell r="N1978">
            <v>0</v>
          </cell>
        </row>
        <row r="1979">
          <cell r="N1979">
            <v>0</v>
          </cell>
        </row>
        <row r="1980">
          <cell r="N1980">
            <v>109.25</v>
          </cell>
        </row>
        <row r="1982">
          <cell r="N1982">
            <v>97</v>
          </cell>
        </row>
        <row r="1983">
          <cell r="Q1983"/>
          <cell r="T1983"/>
          <cell r="U1983"/>
        </row>
        <row r="1984">
          <cell r="N1984">
            <v>0</v>
          </cell>
        </row>
        <row r="1985">
          <cell r="N1985">
            <v>0</v>
          </cell>
        </row>
        <row r="1986">
          <cell r="N1986">
            <v>0</v>
          </cell>
        </row>
        <row r="1987">
          <cell r="N1987">
            <v>0</v>
          </cell>
        </row>
        <row r="1988">
          <cell r="N1988">
            <v>12502</v>
          </cell>
        </row>
        <row r="1989">
          <cell r="N1989">
            <v>50629</v>
          </cell>
        </row>
        <row r="1991">
          <cell r="N1991">
            <v>186</v>
          </cell>
        </row>
        <row r="1992">
          <cell r="Q1992"/>
          <cell r="T1992"/>
          <cell r="U1992"/>
        </row>
        <row r="1993">
          <cell r="N1993">
            <v>0</v>
          </cell>
        </row>
        <row r="1994">
          <cell r="N1994">
            <v>0</v>
          </cell>
        </row>
        <row r="1995">
          <cell r="N1995">
            <v>58479</v>
          </cell>
        </row>
        <row r="1996">
          <cell r="N1996">
            <v>0</v>
          </cell>
        </row>
        <row r="1997">
          <cell r="N1997">
            <v>12314</v>
          </cell>
        </row>
        <row r="1998">
          <cell r="N1998">
            <v>103757</v>
          </cell>
        </row>
        <row r="2000">
          <cell r="N2000">
            <v>0</v>
          </cell>
        </row>
        <row r="2001">
          <cell r="Q2001"/>
          <cell r="T2001"/>
          <cell r="U2001"/>
        </row>
        <row r="2002">
          <cell r="N2002">
            <v>0</v>
          </cell>
        </row>
        <row r="2003">
          <cell r="N2003">
            <v>0</v>
          </cell>
        </row>
        <row r="2004">
          <cell r="N2004">
            <v>0</v>
          </cell>
        </row>
        <row r="2005">
          <cell r="N2005">
            <v>0</v>
          </cell>
        </row>
        <row r="2006">
          <cell r="N2006">
            <v>36096</v>
          </cell>
        </row>
        <row r="2007">
          <cell r="N2007">
            <v>11818</v>
          </cell>
        </row>
        <row r="2009">
          <cell r="N2009">
            <v>0</v>
          </cell>
        </row>
        <row r="2010">
          <cell r="Q2010"/>
          <cell r="T2010"/>
          <cell r="U2010"/>
        </row>
        <row r="2011">
          <cell r="N2011">
            <v>0</v>
          </cell>
        </row>
        <row r="2012">
          <cell r="N2012">
            <v>0</v>
          </cell>
        </row>
        <row r="2013">
          <cell r="N2013">
            <v>0</v>
          </cell>
        </row>
        <row r="2014">
          <cell r="N2014">
            <v>0</v>
          </cell>
        </row>
        <row r="2015">
          <cell r="N2015">
            <v>0</v>
          </cell>
        </row>
        <row r="2016">
          <cell r="N2016">
            <v>8568</v>
          </cell>
        </row>
        <row r="2027">
          <cell r="N2027">
            <v>4841</v>
          </cell>
        </row>
        <row r="2028">
          <cell r="Q2028"/>
          <cell r="T2028"/>
          <cell r="U2028"/>
        </row>
        <row r="2029">
          <cell r="N2029">
            <v>0</v>
          </cell>
        </row>
        <row r="2030">
          <cell r="N2030">
            <v>985</v>
          </cell>
        </row>
        <row r="2031">
          <cell r="N2031">
            <v>0</v>
          </cell>
        </row>
        <row r="2032">
          <cell r="N2032">
            <v>0</v>
          </cell>
        </row>
        <row r="2033">
          <cell r="N2033">
            <v>0</v>
          </cell>
        </row>
        <row r="2034">
          <cell r="N2034">
            <v>10720</v>
          </cell>
        </row>
        <row r="2036">
          <cell r="N2036">
            <v>2284.9560000000056</v>
          </cell>
        </row>
        <row r="2037">
          <cell r="Q2037"/>
          <cell r="T2037"/>
          <cell r="U2037"/>
        </row>
        <row r="2038">
          <cell r="N2038">
            <v>0</v>
          </cell>
        </row>
        <row r="2039">
          <cell r="N2039">
            <v>0</v>
          </cell>
        </row>
        <row r="2040">
          <cell r="N2040">
            <v>8723</v>
          </cell>
        </row>
        <row r="2041">
          <cell r="N2041">
            <v>0</v>
          </cell>
        </row>
        <row r="2042">
          <cell r="M2042">
            <v>0</v>
          </cell>
          <cell r="W2042">
            <v>10185</v>
          </cell>
        </row>
        <row r="2043">
          <cell r="N2043">
            <v>28008.043999999994</v>
          </cell>
        </row>
        <row r="2045">
          <cell r="N2045">
            <v>143</v>
          </cell>
        </row>
        <row r="2046">
          <cell r="Q2046"/>
          <cell r="T2046"/>
          <cell r="U2046"/>
        </row>
        <row r="2047">
          <cell r="N2047">
            <v>0</v>
          </cell>
        </row>
        <row r="2048">
          <cell r="N2048">
            <v>0</v>
          </cell>
        </row>
        <row r="2049">
          <cell r="N2049">
            <v>0</v>
          </cell>
        </row>
        <row r="2050">
          <cell r="N2050">
            <v>0</v>
          </cell>
        </row>
        <row r="2051">
          <cell r="N2051">
            <v>4938</v>
          </cell>
        </row>
        <row r="2052">
          <cell r="N2052">
            <v>5382</v>
          </cell>
        </row>
        <row r="2054">
          <cell r="N2054">
            <v>44872.043999999994</v>
          </cell>
        </row>
        <row r="2055">
          <cell r="Q2055"/>
          <cell r="T2055"/>
          <cell r="U2055"/>
        </row>
        <row r="2056">
          <cell r="N2056">
            <v>0</v>
          </cell>
        </row>
        <row r="2057">
          <cell r="N2057">
            <v>7868</v>
          </cell>
        </row>
        <row r="2058">
          <cell r="N2058">
            <v>0</v>
          </cell>
        </row>
        <row r="2059">
          <cell r="N2059">
            <v>0</v>
          </cell>
        </row>
        <row r="2060">
          <cell r="N2060">
            <v>0</v>
          </cell>
        </row>
        <row r="2061">
          <cell r="N2061">
            <v>0</v>
          </cell>
        </row>
        <row r="2063">
          <cell r="N2063">
            <v>36</v>
          </cell>
        </row>
        <row r="2064">
          <cell r="Q2064"/>
          <cell r="T2064"/>
          <cell r="U2064"/>
        </row>
        <row r="2065">
          <cell r="N2065">
            <v>0</v>
          </cell>
        </row>
        <row r="2066">
          <cell r="N2066">
            <v>0</v>
          </cell>
        </row>
        <row r="2067">
          <cell r="N2067">
            <v>0</v>
          </cell>
        </row>
        <row r="2068">
          <cell r="N2068">
            <v>0</v>
          </cell>
        </row>
        <row r="2069">
          <cell r="N2069">
            <v>5825</v>
          </cell>
        </row>
        <row r="2070">
          <cell r="N2070">
            <v>17886</v>
          </cell>
        </row>
        <row r="2072">
          <cell r="N2072">
            <v>287</v>
          </cell>
        </row>
        <row r="2073">
          <cell r="Q2073"/>
          <cell r="T2073"/>
          <cell r="U2073"/>
        </row>
        <row r="2074">
          <cell r="N2074">
            <v>0</v>
          </cell>
        </row>
        <row r="2075">
          <cell r="N2075">
            <v>0</v>
          </cell>
        </row>
        <row r="2076">
          <cell r="N2076">
            <v>27090</v>
          </cell>
        </row>
        <row r="2077">
          <cell r="N2077">
            <v>0</v>
          </cell>
        </row>
        <row r="2078">
          <cell r="N2078">
            <v>5624.9560000000056</v>
          </cell>
        </row>
        <row r="2079">
          <cell r="N2079">
            <v>35780</v>
          </cell>
        </row>
        <row r="2081">
          <cell r="N2081">
            <v>0</v>
          </cell>
        </row>
        <row r="2082">
          <cell r="Q2082"/>
          <cell r="T2082"/>
          <cell r="U2082"/>
        </row>
        <row r="2083">
          <cell r="N2083">
            <v>0</v>
          </cell>
        </row>
        <row r="2084">
          <cell r="N2084">
            <v>0</v>
          </cell>
        </row>
        <row r="2085">
          <cell r="N2085">
            <v>0</v>
          </cell>
        </row>
        <row r="2086">
          <cell r="N2086">
            <v>0</v>
          </cell>
        </row>
        <row r="2087">
          <cell r="N2087">
            <v>6580</v>
          </cell>
        </row>
        <row r="2088">
          <cell r="N2088">
            <v>2204</v>
          </cell>
        </row>
        <row r="2090">
          <cell r="N2090">
            <v>0</v>
          </cell>
        </row>
        <row r="2091">
          <cell r="Q2091"/>
          <cell r="T2091"/>
          <cell r="U2091"/>
        </row>
        <row r="2092">
          <cell r="N2092">
            <v>0</v>
          </cell>
        </row>
        <row r="2093">
          <cell r="N2093">
            <v>0</v>
          </cell>
        </row>
        <row r="2094">
          <cell r="N2094">
            <v>0</v>
          </cell>
        </row>
        <row r="2095">
          <cell r="N2095">
            <v>0</v>
          </cell>
        </row>
        <row r="2096">
          <cell r="N2096">
            <v>0</v>
          </cell>
        </row>
        <row r="2097">
          <cell r="N2097">
            <v>5583</v>
          </cell>
        </row>
        <row r="2108">
          <cell r="N2108">
            <v>13408</v>
          </cell>
        </row>
        <row r="2109">
          <cell r="Q2109"/>
          <cell r="T2109"/>
          <cell r="U2109"/>
        </row>
        <row r="2110">
          <cell r="N2110">
            <v>0</v>
          </cell>
        </row>
        <row r="2111">
          <cell r="N2111">
            <v>3276</v>
          </cell>
        </row>
        <row r="2112">
          <cell r="N2112">
            <v>0</v>
          </cell>
        </row>
        <row r="2113">
          <cell r="N2113">
            <v>0</v>
          </cell>
        </row>
        <row r="2114">
          <cell r="N2114">
            <v>0</v>
          </cell>
        </row>
        <row r="2115">
          <cell r="N2115">
            <v>14793</v>
          </cell>
        </row>
        <row r="2117">
          <cell r="N2117">
            <v>903</v>
          </cell>
        </row>
        <row r="2118">
          <cell r="Q2118"/>
          <cell r="T2118"/>
          <cell r="U2118"/>
        </row>
        <row r="2119">
          <cell r="N2119">
            <v>1925</v>
          </cell>
        </row>
        <row r="2120">
          <cell r="N2120">
            <v>0</v>
          </cell>
        </row>
        <row r="2121">
          <cell r="N2121">
            <v>285</v>
          </cell>
        </row>
        <row r="2122">
          <cell r="N2122">
            <v>0</v>
          </cell>
        </row>
        <row r="2123">
          <cell r="N2123">
            <v>1706</v>
          </cell>
        </row>
        <row r="2124">
          <cell r="N2124">
            <v>63514</v>
          </cell>
        </row>
        <row r="2126">
          <cell r="N2126">
            <v>649</v>
          </cell>
        </row>
        <row r="2127">
          <cell r="Q2127"/>
          <cell r="T2127"/>
          <cell r="U2127"/>
        </row>
        <row r="2128">
          <cell r="N2128">
            <v>0</v>
          </cell>
        </row>
        <row r="2129">
          <cell r="N2129">
            <v>0</v>
          </cell>
        </row>
        <row r="2130">
          <cell r="N2130">
            <v>0</v>
          </cell>
        </row>
        <row r="2131">
          <cell r="N2131">
            <v>0</v>
          </cell>
        </row>
        <row r="2132">
          <cell r="N2132">
            <v>3837</v>
          </cell>
        </row>
        <row r="2133">
          <cell r="N2133">
            <v>8028</v>
          </cell>
        </row>
        <row r="2135">
          <cell r="N2135">
            <v>14860</v>
          </cell>
        </row>
        <row r="2136">
          <cell r="Q2136"/>
          <cell r="T2136"/>
          <cell r="U2136"/>
        </row>
        <row r="2137">
          <cell r="N2137">
            <v>0</v>
          </cell>
        </row>
        <row r="2138">
          <cell r="N2138">
            <v>2397</v>
          </cell>
        </row>
        <row r="2139">
          <cell r="N2139">
            <v>0</v>
          </cell>
        </row>
        <row r="2140">
          <cell r="N2140">
            <v>0</v>
          </cell>
        </row>
        <row r="2141">
          <cell r="N2141">
            <v>0</v>
          </cell>
        </row>
        <row r="2142">
          <cell r="N2142">
            <v>8</v>
          </cell>
        </row>
        <row r="2144">
          <cell r="N2144">
            <v>0</v>
          </cell>
        </row>
        <row r="2145">
          <cell r="Q2145"/>
          <cell r="T2145"/>
          <cell r="U2145"/>
        </row>
        <row r="2146">
          <cell r="N2146">
            <v>0</v>
          </cell>
        </row>
        <row r="2147">
          <cell r="N2147">
            <v>0</v>
          </cell>
        </row>
        <row r="2148">
          <cell r="N2148">
            <v>0</v>
          </cell>
        </row>
        <row r="2149">
          <cell r="N2149">
            <v>0</v>
          </cell>
        </row>
        <row r="2150">
          <cell r="N2150">
            <v>3778</v>
          </cell>
        </row>
        <row r="2151">
          <cell r="N2151">
            <v>9222</v>
          </cell>
        </row>
        <row r="2153">
          <cell r="N2153">
            <v>258</v>
          </cell>
        </row>
        <row r="2154">
          <cell r="Q2154"/>
          <cell r="T2154"/>
          <cell r="U2154"/>
        </row>
        <row r="2155">
          <cell r="N2155">
            <v>0</v>
          </cell>
        </row>
        <row r="2156">
          <cell r="N2156">
            <v>0</v>
          </cell>
        </row>
        <row r="2157">
          <cell r="N2157">
            <v>28646</v>
          </cell>
        </row>
        <row r="2158">
          <cell r="N2158">
            <v>0</v>
          </cell>
        </row>
        <row r="2159">
          <cell r="N2159">
            <v>2789</v>
          </cell>
        </row>
        <row r="2160">
          <cell r="N2160">
            <v>30527</v>
          </cell>
        </row>
        <row r="2162">
          <cell r="N2162">
            <v>50</v>
          </cell>
        </row>
        <row r="2163">
          <cell r="Q2163"/>
          <cell r="T2163"/>
          <cell r="U2163"/>
        </row>
        <row r="2164">
          <cell r="N2164">
            <v>0</v>
          </cell>
        </row>
        <row r="2165">
          <cell r="N2165">
            <v>0</v>
          </cell>
        </row>
        <row r="2166">
          <cell r="N2166">
            <v>0</v>
          </cell>
        </row>
        <row r="2167">
          <cell r="N2167">
            <v>0</v>
          </cell>
        </row>
        <row r="2168">
          <cell r="N2168">
            <v>7135</v>
          </cell>
        </row>
        <row r="2169">
          <cell r="N2169">
            <v>3024</v>
          </cell>
        </row>
        <row r="2171">
          <cell r="N2171">
            <v>0</v>
          </cell>
        </row>
        <row r="2172">
          <cell r="Q2172"/>
          <cell r="T2172"/>
          <cell r="U2172"/>
        </row>
        <row r="2173">
          <cell r="N2173">
            <v>0</v>
          </cell>
        </row>
        <row r="2174">
          <cell r="N2174">
            <v>0</v>
          </cell>
        </row>
        <row r="2175">
          <cell r="N2175">
            <v>0</v>
          </cell>
        </row>
        <row r="2176">
          <cell r="N2176">
            <v>0</v>
          </cell>
        </row>
        <row r="2177">
          <cell r="N2177">
            <v>0</v>
          </cell>
        </row>
        <row r="2178">
          <cell r="N2178">
            <v>1892</v>
          </cell>
        </row>
        <row r="2189">
          <cell r="N2189">
            <v>31108</v>
          </cell>
        </row>
        <row r="2190">
          <cell r="Q2190"/>
          <cell r="T2190"/>
          <cell r="U2190"/>
        </row>
        <row r="2191">
          <cell r="N2191">
            <v>0</v>
          </cell>
        </row>
        <row r="2192">
          <cell r="N2192">
            <v>7635</v>
          </cell>
        </row>
        <row r="2193">
          <cell r="N2193">
            <v>0</v>
          </cell>
        </row>
        <row r="2194">
          <cell r="N2194">
            <v>0</v>
          </cell>
        </row>
        <row r="2195">
          <cell r="N2195">
            <v>0</v>
          </cell>
        </row>
        <row r="2196">
          <cell r="N2196">
            <v>29240</v>
          </cell>
        </row>
        <row r="2198">
          <cell r="N2198">
            <v>19485.5</v>
          </cell>
        </row>
        <row r="2199">
          <cell r="Q2199"/>
          <cell r="T2199"/>
          <cell r="U2199"/>
        </row>
        <row r="2200">
          <cell r="N2200">
            <v>3.5</v>
          </cell>
        </row>
        <row r="2201">
          <cell r="N2201">
            <v>0</v>
          </cell>
        </row>
        <row r="2202">
          <cell r="N2202">
            <v>24810</v>
          </cell>
        </row>
        <row r="2203">
          <cell r="N2203">
            <v>0</v>
          </cell>
        </row>
        <row r="2204">
          <cell r="N2204">
            <v>6220</v>
          </cell>
        </row>
        <row r="2205">
          <cell r="N2205">
            <v>66518</v>
          </cell>
        </row>
        <row r="2207">
          <cell r="N2207">
            <v>0</v>
          </cell>
        </row>
        <row r="2208">
          <cell r="Q2208"/>
          <cell r="T2208"/>
          <cell r="U2208"/>
        </row>
        <row r="2209">
          <cell r="N2209">
            <v>0</v>
          </cell>
        </row>
        <row r="2210">
          <cell r="N2210">
            <v>0</v>
          </cell>
        </row>
        <row r="2211">
          <cell r="N2211">
            <v>0</v>
          </cell>
        </row>
        <row r="2212">
          <cell r="N2212">
            <v>0</v>
          </cell>
        </row>
        <row r="2213">
          <cell r="N2213">
            <v>11770</v>
          </cell>
        </row>
        <row r="2214">
          <cell r="N2214">
            <v>16903</v>
          </cell>
        </row>
        <row r="2216">
          <cell r="N2216">
            <v>109107</v>
          </cell>
        </row>
        <row r="2217">
          <cell r="Q2217"/>
          <cell r="T2217"/>
          <cell r="U2217"/>
        </row>
        <row r="2218">
          <cell r="N2218">
            <v>0</v>
          </cell>
        </row>
        <row r="2219">
          <cell r="N2219">
            <v>23903</v>
          </cell>
        </row>
        <row r="2220">
          <cell r="N2220">
            <v>0</v>
          </cell>
        </row>
        <row r="2221">
          <cell r="N2221">
            <v>0</v>
          </cell>
        </row>
        <row r="2222">
          <cell r="N2222">
            <v>0</v>
          </cell>
        </row>
        <row r="2223">
          <cell r="N2223">
            <v>409</v>
          </cell>
        </row>
        <row r="2225">
          <cell r="N2225">
            <v>77</v>
          </cell>
        </row>
        <row r="2226">
          <cell r="Q2226"/>
          <cell r="T2226"/>
          <cell r="U2226"/>
        </row>
        <row r="2227">
          <cell r="N2227">
            <v>0</v>
          </cell>
        </row>
        <row r="2228">
          <cell r="N2228">
            <v>0</v>
          </cell>
        </row>
        <row r="2229">
          <cell r="N2229">
            <v>0</v>
          </cell>
        </row>
        <row r="2230">
          <cell r="N2230">
            <v>0</v>
          </cell>
        </row>
        <row r="2231">
          <cell r="N2231">
            <v>5439</v>
          </cell>
        </row>
        <row r="2232">
          <cell r="N2232">
            <v>20488</v>
          </cell>
        </row>
        <row r="2234">
          <cell r="N2234">
            <v>268</v>
          </cell>
        </row>
        <row r="2235">
          <cell r="Q2235"/>
          <cell r="T2235"/>
          <cell r="U2235"/>
        </row>
        <row r="2236">
          <cell r="N2236">
            <v>0</v>
          </cell>
        </row>
        <row r="2237">
          <cell r="N2237">
            <v>0</v>
          </cell>
        </row>
        <row r="2238">
          <cell r="N2238">
            <v>39968</v>
          </cell>
        </row>
        <row r="2239">
          <cell r="N2239">
            <v>0</v>
          </cell>
        </row>
        <row r="2240">
          <cell r="N2240">
            <v>5023</v>
          </cell>
        </row>
        <row r="2241">
          <cell r="N2241">
            <v>45813</v>
          </cell>
        </row>
        <row r="2243">
          <cell r="N2243">
            <v>36</v>
          </cell>
        </row>
        <row r="2244">
          <cell r="Q2244"/>
          <cell r="T2244"/>
          <cell r="U2244"/>
        </row>
        <row r="2245">
          <cell r="N2245">
            <v>0</v>
          </cell>
        </row>
        <row r="2246">
          <cell r="N2246">
            <v>0</v>
          </cell>
        </row>
        <row r="2247">
          <cell r="N2247">
            <v>0</v>
          </cell>
        </row>
        <row r="2248">
          <cell r="N2248">
            <v>0</v>
          </cell>
        </row>
        <row r="2249">
          <cell r="N2249">
            <v>11433</v>
          </cell>
        </row>
        <row r="2250">
          <cell r="N2250">
            <v>5535</v>
          </cell>
        </row>
        <row r="2252">
          <cell r="N2252">
            <v>0</v>
          </cell>
        </row>
        <row r="2253">
          <cell r="Q2253"/>
          <cell r="T2253"/>
          <cell r="U2253"/>
        </row>
        <row r="2254">
          <cell r="N2254">
            <v>0</v>
          </cell>
        </row>
        <row r="2255">
          <cell r="N2255">
            <v>0</v>
          </cell>
        </row>
        <row r="2256">
          <cell r="N2256">
            <v>0</v>
          </cell>
        </row>
        <row r="2257">
          <cell r="N2257">
            <v>0</v>
          </cell>
        </row>
        <row r="2258">
          <cell r="N2258">
            <v>0</v>
          </cell>
        </row>
        <row r="2259">
          <cell r="N2259">
            <v>1769</v>
          </cell>
        </row>
        <row r="2270">
          <cell r="N2270">
            <v>14764</v>
          </cell>
        </row>
        <row r="2271">
          <cell r="Q2271"/>
          <cell r="T2271"/>
          <cell r="U2271"/>
        </row>
        <row r="2272">
          <cell r="N2272">
            <v>0</v>
          </cell>
        </row>
        <row r="2273">
          <cell r="N2273">
            <v>3618</v>
          </cell>
        </row>
        <row r="2274">
          <cell r="N2274">
            <v>0</v>
          </cell>
        </row>
        <row r="2275">
          <cell r="N2275">
            <v>0</v>
          </cell>
        </row>
        <row r="2276">
          <cell r="N2276">
            <v>0</v>
          </cell>
        </row>
        <row r="2277">
          <cell r="N2277">
            <v>11925</v>
          </cell>
        </row>
        <row r="2279">
          <cell r="N2279">
            <v>14567</v>
          </cell>
        </row>
        <row r="2280">
          <cell r="Q2280">
            <v>123069</v>
          </cell>
          <cell r="T2280"/>
          <cell r="U2280"/>
        </row>
        <row r="2281">
          <cell r="N2281">
            <v>40898</v>
          </cell>
        </row>
        <row r="2282">
          <cell r="N2282">
            <v>0</v>
          </cell>
        </row>
        <row r="2283">
          <cell r="N2283">
            <v>9585</v>
          </cell>
        </row>
        <row r="2284">
          <cell r="N2284">
            <v>0</v>
          </cell>
        </row>
        <row r="2285">
          <cell r="N2285">
            <v>82137</v>
          </cell>
        </row>
        <row r="2286">
          <cell r="N2286">
            <v>188568</v>
          </cell>
        </row>
        <row r="2288">
          <cell r="N2288">
            <v>0</v>
          </cell>
        </row>
        <row r="2289">
          <cell r="Q2289"/>
          <cell r="T2289"/>
          <cell r="U2289"/>
        </row>
        <row r="2290">
          <cell r="N2290">
            <v>0</v>
          </cell>
        </row>
        <row r="2291">
          <cell r="N2291">
            <v>0</v>
          </cell>
        </row>
        <row r="2292">
          <cell r="N2292">
            <v>0</v>
          </cell>
        </row>
        <row r="2293">
          <cell r="N2293">
            <v>0</v>
          </cell>
        </row>
        <row r="2294">
          <cell r="N2294">
            <v>5181</v>
          </cell>
        </row>
        <row r="2295">
          <cell r="N2295">
            <v>11740</v>
          </cell>
        </row>
        <row r="2297">
          <cell r="N2297">
            <v>78885</v>
          </cell>
        </row>
        <row r="2298">
          <cell r="Q2298"/>
          <cell r="T2298"/>
          <cell r="U2298"/>
        </row>
        <row r="2299">
          <cell r="N2299">
            <v>0</v>
          </cell>
        </row>
        <row r="2300">
          <cell r="N2300">
            <v>22252</v>
          </cell>
        </row>
        <row r="2301">
          <cell r="N2301">
            <v>0</v>
          </cell>
        </row>
        <row r="2302">
          <cell r="N2302">
            <v>0</v>
          </cell>
        </row>
        <row r="2303">
          <cell r="N2303">
            <v>0</v>
          </cell>
        </row>
        <row r="2304">
          <cell r="N2304">
            <v>0</v>
          </cell>
        </row>
        <row r="2306">
          <cell r="N2306">
            <v>41</v>
          </cell>
        </row>
        <row r="2307">
          <cell r="Q2307"/>
          <cell r="T2307"/>
          <cell r="U2307"/>
        </row>
        <row r="2308">
          <cell r="N2308">
            <v>0</v>
          </cell>
        </row>
        <row r="2309">
          <cell r="N2309">
            <v>0</v>
          </cell>
        </row>
        <row r="2310">
          <cell r="N2310">
            <v>0</v>
          </cell>
        </row>
        <row r="2311">
          <cell r="N2311">
            <v>0</v>
          </cell>
        </row>
        <row r="2312">
          <cell r="N2312">
            <v>1613</v>
          </cell>
        </row>
        <row r="2313">
          <cell r="N2313">
            <v>29062</v>
          </cell>
        </row>
        <row r="2315">
          <cell r="N2315">
            <v>208</v>
          </cell>
        </row>
        <row r="2316">
          <cell r="Q2316"/>
          <cell r="T2316"/>
          <cell r="U2316"/>
        </row>
        <row r="2317">
          <cell r="N2317">
            <v>0</v>
          </cell>
        </row>
        <row r="2318">
          <cell r="N2318">
            <v>0</v>
          </cell>
        </row>
        <row r="2319">
          <cell r="N2319">
            <v>22869</v>
          </cell>
        </row>
        <row r="2320">
          <cell r="N2320">
            <v>0</v>
          </cell>
        </row>
        <row r="2321">
          <cell r="N2321">
            <v>9390</v>
          </cell>
        </row>
        <row r="2322">
          <cell r="N2322">
            <v>52060</v>
          </cell>
        </row>
        <row r="2324">
          <cell r="N2324">
            <v>46</v>
          </cell>
        </row>
        <row r="2325">
          <cell r="Q2325"/>
          <cell r="T2325"/>
          <cell r="U2325"/>
        </row>
        <row r="2326">
          <cell r="N2326">
            <v>0</v>
          </cell>
        </row>
        <row r="2327">
          <cell r="N2327">
            <v>0</v>
          </cell>
        </row>
        <row r="2328">
          <cell r="N2328">
            <v>0</v>
          </cell>
        </row>
        <row r="2329">
          <cell r="N2329">
            <v>0</v>
          </cell>
        </row>
        <row r="2330">
          <cell r="N2330">
            <v>11450</v>
          </cell>
        </row>
        <row r="2331">
          <cell r="N2331">
            <v>2792</v>
          </cell>
        </row>
        <row r="2333">
          <cell r="N2333">
            <v>0</v>
          </cell>
        </row>
        <row r="2334">
          <cell r="Q2334"/>
          <cell r="T2334"/>
          <cell r="U2334"/>
        </row>
        <row r="2335">
          <cell r="N2335">
            <v>0</v>
          </cell>
        </row>
        <row r="2336">
          <cell r="N2336">
            <v>0</v>
          </cell>
        </row>
        <row r="2337">
          <cell r="N2337">
            <v>0</v>
          </cell>
        </row>
        <row r="2338">
          <cell r="N2338">
            <v>0</v>
          </cell>
        </row>
        <row r="2339">
          <cell r="N2339">
            <v>0</v>
          </cell>
        </row>
        <row r="2340">
          <cell r="N2340">
            <v>4484</v>
          </cell>
        </row>
        <row r="2351">
          <cell r="N2351">
            <v>5296</v>
          </cell>
        </row>
        <row r="2352">
          <cell r="Q2352"/>
          <cell r="T2352"/>
          <cell r="U2352"/>
        </row>
        <row r="2353">
          <cell r="N2353">
            <v>0</v>
          </cell>
        </row>
        <row r="2354">
          <cell r="N2354">
            <v>1101</v>
          </cell>
        </row>
        <row r="2355">
          <cell r="N2355">
            <v>0</v>
          </cell>
        </row>
        <row r="2356">
          <cell r="N2356">
            <v>0</v>
          </cell>
        </row>
        <row r="2357">
          <cell r="N2357">
            <v>0</v>
          </cell>
        </row>
        <row r="2358">
          <cell r="N2358">
            <v>2396</v>
          </cell>
        </row>
        <row r="2360">
          <cell r="N2360">
            <v>10800</v>
          </cell>
        </row>
        <row r="2361">
          <cell r="Q2361"/>
          <cell r="T2361"/>
          <cell r="U2361"/>
        </row>
        <row r="2362">
          <cell r="N2362">
            <v>42</v>
          </cell>
        </row>
        <row r="2363">
          <cell r="N2363">
            <v>0</v>
          </cell>
        </row>
        <row r="2364">
          <cell r="N2364">
            <v>1390</v>
          </cell>
        </row>
        <row r="2365">
          <cell r="N2365">
            <v>0</v>
          </cell>
        </row>
        <row r="2366">
          <cell r="N2366">
            <v>25122.447822141559</v>
          </cell>
        </row>
        <row r="2367">
          <cell r="N2367">
            <v>16799</v>
          </cell>
        </row>
        <row r="2369">
          <cell r="N2369">
            <v>0</v>
          </cell>
        </row>
        <row r="2370">
          <cell r="Q2370"/>
          <cell r="T2370"/>
          <cell r="U2370"/>
        </row>
        <row r="2371">
          <cell r="N2371">
            <v>0</v>
          </cell>
        </row>
        <row r="2372">
          <cell r="N2372">
            <v>0</v>
          </cell>
        </row>
        <row r="2373">
          <cell r="N2373">
            <v>0</v>
          </cell>
        </row>
        <row r="2374">
          <cell r="N2374">
            <v>0</v>
          </cell>
        </row>
        <row r="2375">
          <cell r="N2375">
            <v>494.04491833030852</v>
          </cell>
        </row>
        <row r="2376">
          <cell r="N2376">
            <v>11219</v>
          </cell>
        </row>
        <row r="2378">
          <cell r="N2378">
            <v>69069</v>
          </cell>
        </row>
        <row r="2379">
          <cell r="Q2379"/>
          <cell r="T2379"/>
          <cell r="U2379"/>
        </row>
        <row r="2380">
          <cell r="N2380">
            <v>0</v>
          </cell>
        </row>
        <row r="2381">
          <cell r="N2381">
            <v>10263</v>
          </cell>
        </row>
        <row r="2382">
          <cell r="N2382">
            <v>0</v>
          </cell>
        </row>
        <row r="2383">
          <cell r="N2383">
            <v>0</v>
          </cell>
        </row>
        <row r="2384">
          <cell r="N2384">
            <v>0</v>
          </cell>
        </row>
        <row r="2385">
          <cell r="N2385">
            <v>0</v>
          </cell>
        </row>
        <row r="2387">
          <cell r="N2387">
            <v>24</v>
          </cell>
        </row>
        <row r="2388">
          <cell r="Q2388"/>
          <cell r="T2388"/>
          <cell r="U2388"/>
        </row>
        <row r="2389">
          <cell r="N2389">
            <v>0</v>
          </cell>
        </row>
        <row r="2390">
          <cell r="N2390">
            <v>0</v>
          </cell>
        </row>
        <row r="2391">
          <cell r="N2391">
            <v>0</v>
          </cell>
        </row>
        <row r="2392">
          <cell r="N2392">
            <v>0</v>
          </cell>
        </row>
        <row r="2393">
          <cell r="N2393">
            <v>5383.5072595281308</v>
          </cell>
        </row>
        <row r="2394">
          <cell r="N2394">
            <v>22959</v>
          </cell>
        </row>
        <row r="2396">
          <cell r="N2396">
            <v>114</v>
          </cell>
        </row>
        <row r="2397">
          <cell r="Q2397"/>
          <cell r="T2397"/>
          <cell r="U2397"/>
        </row>
        <row r="2398">
          <cell r="N2398">
            <v>0</v>
          </cell>
        </row>
        <row r="2399">
          <cell r="N2399">
            <v>0</v>
          </cell>
        </row>
        <row r="2400">
          <cell r="N2400">
            <v>17341</v>
          </cell>
        </row>
        <row r="2401">
          <cell r="N2401">
            <v>0</v>
          </cell>
        </row>
        <row r="2402">
          <cell r="N2402">
            <v>5700</v>
          </cell>
        </row>
        <row r="2403">
          <cell r="N2403">
            <v>35865</v>
          </cell>
        </row>
        <row r="2405">
          <cell r="N2405">
            <v>21</v>
          </cell>
        </row>
        <row r="2406">
          <cell r="Q2406"/>
          <cell r="T2406"/>
          <cell r="U2406"/>
        </row>
        <row r="2407">
          <cell r="N2407">
            <v>0</v>
          </cell>
        </row>
        <row r="2408">
          <cell r="N2408">
            <v>0</v>
          </cell>
        </row>
        <row r="2409">
          <cell r="N2409">
            <v>0</v>
          </cell>
        </row>
        <row r="2410">
          <cell r="N2410">
            <v>0</v>
          </cell>
        </row>
        <row r="2411">
          <cell r="N2411">
            <v>18000</v>
          </cell>
        </row>
        <row r="2412">
          <cell r="N2412">
            <v>3617</v>
          </cell>
        </row>
        <row r="2414">
          <cell r="N2414">
            <v>0</v>
          </cell>
        </row>
        <row r="2415">
          <cell r="Q2415"/>
          <cell r="T2415"/>
          <cell r="U2415"/>
        </row>
        <row r="2416">
          <cell r="N2416">
            <v>0</v>
          </cell>
        </row>
        <row r="2417">
          <cell r="N2417">
            <v>0</v>
          </cell>
        </row>
        <row r="2418">
          <cell r="N2418">
            <v>0</v>
          </cell>
        </row>
        <row r="2419">
          <cell r="N2419">
            <v>0</v>
          </cell>
        </row>
        <row r="2420">
          <cell r="N2420">
            <v>0</v>
          </cell>
        </row>
        <row r="2421">
          <cell r="N2421">
            <v>2992</v>
          </cell>
        </row>
        <row r="2432">
          <cell r="N2432">
            <v>10692</v>
          </cell>
        </row>
        <row r="2433">
          <cell r="Q2433"/>
          <cell r="T2433"/>
          <cell r="U2433"/>
        </row>
        <row r="2434">
          <cell r="N2434">
            <v>0</v>
          </cell>
        </row>
        <row r="2435">
          <cell r="N2435">
            <v>2590</v>
          </cell>
        </row>
        <row r="2436">
          <cell r="N2436">
            <v>0</v>
          </cell>
        </row>
        <row r="2437">
          <cell r="N2437">
            <v>0</v>
          </cell>
        </row>
        <row r="2438">
          <cell r="N2438">
            <v>0</v>
          </cell>
        </row>
        <row r="2439">
          <cell r="N2439">
            <v>3801</v>
          </cell>
        </row>
        <row r="2441">
          <cell r="N2441">
            <v>4357</v>
          </cell>
        </row>
        <row r="2442">
          <cell r="Q2442"/>
          <cell r="T2442"/>
          <cell r="U2442"/>
        </row>
        <row r="2443">
          <cell r="N2443">
            <v>12739</v>
          </cell>
        </row>
        <row r="2444">
          <cell r="N2444">
            <v>0</v>
          </cell>
        </row>
        <row r="2445">
          <cell r="N2445">
            <v>2005.5</v>
          </cell>
        </row>
        <row r="2446">
          <cell r="N2446">
            <v>0</v>
          </cell>
        </row>
        <row r="2447">
          <cell r="N2447">
            <v>4943</v>
          </cell>
        </row>
        <row r="2448">
          <cell r="N2448">
            <v>29569</v>
          </cell>
        </row>
        <row r="2450">
          <cell r="N2450">
            <v>0</v>
          </cell>
        </row>
        <row r="2451">
          <cell r="Q2451"/>
          <cell r="T2451"/>
          <cell r="U2451"/>
        </row>
        <row r="2452">
          <cell r="N2452">
            <v>0</v>
          </cell>
        </row>
        <row r="2453">
          <cell r="N2453">
            <v>0</v>
          </cell>
        </row>
        <row r="2454">
          <cell r="N2454">
            <v>0</v>
          </cell>
        </row>
        <row r="2455">
          <cell r="N2455">
            <v>0</v>
          </cell>
        </row>
        <row r="2456">
          <cell r="N2456">
            <v>6450</v>
          </cell>
        </row>
        <row r="2457">
          <cell r="N2457">
            <v>8979</v>
          </cell>
        </row>
        <row r="2459">
          <cell r="N2459">
            <v>48877</v>
          </cell>
        </row>
        <row r="2460">
          <cell r="Q2460"/>
          <cell r="T2460"/>
          <cell r="U2460"/>
        </row>
        <row r="2461">
          <cell r="N2461">
            <v>0</v>
          </cell>
        </row>
        <row r="2462">
          <cell r="N2462">
            <v>8660</v>
          </cell>
        </row>
        <row r="2463">
          <cell r="N2463">
            <v>0</v>
          </cell>
        </row>
        <row r="2464">
          <cell r="N2464">
            <v>0</v>
          </cell>
        </row>
        <row r="2465">
          <cell r="N2465">
            <v>0</v>
          </cell>
        </row>
        <row r="2466">
          <cell r="N2466">
            <v>54529.203074786084</v>
          </cell>
        </row>
        <row r="2468">
          <cell r="N2468">
            <v>2749</v>
          </cell>
        </row>
        <row r="2469">
          <cell r="Q2469"/>
          <cell r="T2469"/>
          <cell r="U2469"/>
        </row>
        <row r="2470">
          <cell r="N2470">
            <v>0</v>
          </cell>
        </row>
        <row r="2471">
          <cell r="N2471">
            <v>0</v>
          </cell>
        </row>
        <row r="2472">
          <cell r="N2472">
            <v>0</v>
          </cell>
        </row>
        <row r="2473">
          <cell r="N2473">
            <v>0</v>
          </cell>
        </row>
        <row r="2474">
          <cell r="N2474">
            <v>829</v>
          </cell>
        </row>
        <row r="2475">
          <cell r="N2475">
            <v>11532</v>
          </cell>
        </row>
        <row r="2477">
          <cell r="N2477">
            <v>43</v>
          </cell>
        </row>
        <row r="2478">
          <cell r="Q2478"/>
          <cell r="T2478"/>
          <cell r="U2478"/>
        </row>
        <row r="2479">
          <cell r="N2479">
            <v>0</v>
          </cell>
        </row>
        <row r="2480">
          <cell r="N2480">
            <v>0</v>
          </cell>
        </row>
        <row r="2481">
          <cell r="N2481">
            <v>21337</v>
          </cell>
        </row>
        <row r="2482">
          <cell r="N2482">
            <v>0</v>
          </cell>
        </row>
        <row r="2483">
          <cell r="N2483">
            <v>580</v>
          </cell>
        </row>
        <row r="2484">
          <cell r="N2484">
            <v>36746</v>
          </cell>
        </row>
        <row r="2486">
          <cell r="N2486">
            <v>41</v>
          </cell>
        </row>
        <row r="2487">
          <cell r="Q2487"/>
          <cell r="T2487"/>
          <cell r="U2487"/>
        </row>
        <row r="2488">
          <cell r="N2488">
            <v>0</v>
          </cell>
        </row>
        <row r="2489">
          <cell r="N2489">
            <v>0</v>
          </cell>
        </row>
        <row r="2490">
          <cell r="N2490">
            <v>0</v>
          </cell>
        </row>
        <row r="2491">
          <cell r="N2491">
            <v>0</v>
          </cell>
        </row>
        <row r="2492">
          <cell r="N2492">
            <v>9957</v>
          </cell>
        </row>
        <row r="2493">
          <cell r="N2493">
            <v>3781</v>
          </cell>
        </row>
        <row r="2495">
          <cell r="N2495">
            <v>0</v>
          </cell>
        </row>
        <row r="2496">
          <cell r="Q2496"/>
          <cell r="T2496"/>
          <cell r="U2496"/>
        </row>
        <row r="2497">
          <cell r="N2497">
            <v>0</v>
          </cell>
        </row>
        <row r="2498">
          <cell r="N2498">
            <v>0</v>
          </cell>
        </row>
        <row r="2499">
          <cell r="N2499">
            <v>0</v>
          </cell>
        </row>
        <row r="2500">
          <cell r="N2500">
            <v>0</v>
          </cell>
        </row>
        <row r="2501">
          <cell r="N2501">
            <v>0</v>
          </cell>
        </row>
        <row r="2502">
          <cell r="N2502">
            <v>383</v>
          </cell>
        </row>
        <row r="2513">
          <cell r="N2513">
            <v>4100</v>
          </cell>
        </row>
        <row r="2514">
          <cell r="Q2514"/>
          <cell r="T2514"/>
          <cell r="U2514"/>
        </row>
        <row r="2515">
          <cell r="N2515">
            <v>0</v>
          </cell>
        </row>
        <row r="2516">
          <cell r="N2516">
            <v>573</v>
          </cell>
        </row>
        <row r="2517">
          <cell r="N2517">
            <v>0</v>
          </cell>
        </row>
        <row r="2518">
          <cell r="N2518">
            <v>0</v>
          </cell>
        </row>
        <row r="2519">
          <cell r="N2519">
            <v>0</v>
          </cell>
        </row>
        <row r="2520">
          <cell r="N2520">
            <v>6147</v>
          </cell>
        </row>
        <row r="2522">
          <cell r="N2522">
            <v>135372.54999999981</v>
          </cell>
        </row>
        <row r="2523">
          <cell r="Q2523"/>
          <cell r="T2523"/>
          <cell r="U2523"/>
        </row>
        <row r="2524">
          <cell r="N2524">
            <v>0</v>
          </cell>
          <cell r="V2524">
            <v>4565798</v>
          </cell>
        </row>
        <row r="2525">
          <cell r="N2525">
            <v>1228</v>
          </cell>
        </row>
        <row r="2526">
          <cell r="N2526">
            <v>14807.449999999997</v>
          </cell>
        </row>
        <row r="2527">
          <cell r="N2527">
            <v>95678</v>
          </cell>
        </row>
        <row r="2528">
          <cell r="N2528">
            <v>136925</v>
          </cell>
        </row>
        <row r="2529">
          <cell r="N2529">
            <v>633739</v>
          </cell>
        </row>
        <row r="2531">
          <cell r="N2531">
            <v>49551</v>
          </cell>
        </row>
        <row r="2532">
          <cell r="Q2532"/>
          <cell r="T2532"/>
          <cell r="U2532"/>
        </row>
        <row r="2533">
          <cell r="N2533">
            <v>0</v>
          </cell>
        </row>
        <row r="2534">
          <cell r="N2534">
            <v>0</v>
          </cell>
        </row>
        <row r="2535">
          <cell r="N2535">
            <v>0</v>
          </cell>
        </row>
        <row r="2536">
          <cell r="N2536">
            <v>0</v>
          </cell>
        </row>
        <row r="2537">
          <cell r="N2537">
            <v>267628.04399999999</v>
          </cell>
        </row>
        <row r="2538">
          <cell r="N2538">
            <v>386370</v>
          </cell>
        </row>
        <row r="2540">
          <cell r="N2540">
            <v>3464223.0132111255</v>
          </cell>
        </row>
        <row r="2541">
          <cell r="Q2541"/>
          <cell r="T2541"/>
          <cell r="U2541"/>
        </row>
        <row r="2542">
          <cell r="N2542">
            <v>0</v>
          </cell>
        </row>
        <row r="2543">
          <cell r="N2543">
            <v>782030</v>
          </cell>
        </row>
        <row r="2544">
          <cell r="N2544">
            <v>0</v>
          </cell>
        </row>
        <row r="2545">
          <cell r="N2545">
            <v>0</v>
          </cell>
        </row>
        <row r="2546">
          <cell r="N2546">
            <v>0</v>
          </cell>
        </row>
        <row r="2547">
          <cell r="N2547">
            <v>122939.21666666679</v>
          </cell>
        </row>
        <row r="2549">
          <cell r="N2549">
            <v>642007</v>
          </cell>
        </row>
        <row r="2550">
          <cell r="Q2550"/>
          <cell r="T2550"/>
          <cell r="U2550"/>
        </row>
        <row r="2551">
          <cell r="N2551">
            <v>0</v>
          </cell>
        </row>
        <row r="2552">
          <cell r="N2552">
            <v>0</v>
          </cell>
        </row>
        <row r="2553">
          <cell r="N2553">
            <v>0</v>
          </cell>
        </row>
        <row r="2554">
          <cell r="N2554">
            <v>0</v>
          </cell>
        </row>
        <row r="2555">
          <cell r="N2555">
            <v>330636.95600000001</v>
          </cell>
        </row>
        <row r="2556">
          <cell r="N2556">
            <v>1983544</v>
          </cell>
        </row>
        <row r="2558">
          <cell r="N2558">
            <v>750</v>
          </cell>
        </row>
        <row r="2559">
          <cell r="Q2559"/>
          <cell r="T2559"/>
          <cell r="U2559"/>
        </row>
        <row r="2560">
          <cell r="N2560">
            <v>0</v>
          </cell>
        </row>
        <row r="2561">
          <cell r="N2561">
            <v>0</v>
          </cell>
        </row>
        <row r="2562">
          <cell r="N2562">
            <v>41983</v>
          </cell>
        </row>
        <row r="2563">
          <cell r="N2563">
            <v>0</v>
          </cell>
        </row>
        <row r="2564">
          <cell r="N2564">
            <v>191178</v>
          </cell>
        </row>
        <row r="2565">
          <cell r="N2565">
            <v>695450</v>
          </cell>
        </row>
        <row r="2567">
          <cell r="N2567">
            <v>472.43678887484197</v>
          </cell>
        </row>
        <row r="2568">
          <cell r="Q2568"/>
          <cell r="T2568"/>
          <cell r="U2568"/>
        </row>
        <row r="2569">
          <cell r="N2569">
            <v>0</v>
          </cell>
        </row>
        <row r="2570">
          <cell r="N2570">
            <v>0</v>
          </cell>
        </row>
        <row r="2571">
          <cell r="N2571">
            <v>0</v>
          </cell>
        </row>
        <row r="2572">
          <cell r="N2572">
            <v>0</v>
          </cell>
        </row>
        <row r="2573">
          <cell r="N2573">
            <v>1845612</v>
          </cell>
        </row>
        <row r="2574">
          <cell r="N2574">
            <v>447002</v>
          </cell>
        </row>
        <row r="2576">
          <cell r="N2576">
            <v>0</v>
          </cell>
        </row>
        <row r="2577">
          <cell r="Q2577"/>
          <cell r="T2577"/>
          <cell r="U2577"/>
        </row>
        <row r="2578">
          <cell r="N2578">
            <v>0</v>
          </cell>
        </row>
        <row r="2579">
          <cell r="N2579">
            <v>0</v>
          </cell>
        </row>
        <row r="2580">
          <cell r="N2580">
            <v>0</v>
          </cell>
        </row>
        <row r="2581">
          <cell r="N2581">
            <v>0</v>
          </cell>
        </row>
        <row r="2582">
          <cell r="N2582">
            <v>0</v>
          </cell>
        </row>
        <row r="2583">
          <cell r="N2583">
            <v>3507.333333333343</v>
          </cell>
        </row>
        <row r="2594">
          <cell r="N2594">
            <v>406</v>
          </cell>
        </row>
        <row r="2595">
          <cell r="Q2595"/>
          <cell r="T2595"/>
          <cell r="U2595"/>
        </row>
        <row r="2596">
          <cell r="N2596">
            <v>0</v>
          </cell>
        </row>
        <row r="2597">
          <cell r="N2597">
            <v>47</v>
          </cell>
        </row>
        <row r="2598">
          <cell r="N2598">
            <v>0</v>
          </cell>
        </row>
        <row r="2599">
          <cell r="N2599">
            <v>0</v>
          </cell>
        </row>
        <row r="2600">
          <cell r="N2600">
            <v>0</v>
          </cell>
        </row>
        <row r="2601">
          <cell r="N2601">
            <v>611</v>
          </cell>
        </row>
        <row r="2603">
          <cell r="N2603">
            <v>1668</v>
          </cell>
        </row>
        <row r="2604">
          <cell r="Q2604"/>
          <cell r="T2604"/>
          <cell r="U2604"/>
        </row>
        <row r="2605">
          <cell r="N2605">
            <v>0</v>
          </cell>
        </row>
        <row r="2606">
          <cell r="N2606">
            <v>9</v>
          </cell>
        </row>
        <row r="2607">
          <cell r="N2607">
            <v>135</v>
          </cell>
        </row>
        <row r="2608">
          <cell r="N2608">
            <v>18161</v>
          </cell>
        </row>
        <row r="2609">
          <cell r="N2609">
            <v>20084</v>
          </cell>
        </row>
        <row r="2610">
          <cell r="N2610">
            <v>77163</v>
          </cell>
        </row>
        <row r="2612">
          <cell r="N2612">
            <v>114</v>
          </cell>
        </row>
        <row r="2613">
          <cell r="Q2613"/>
          <cell r="T2613"/>
          <cell r="U2613"/>
        </row>
        <row r="2614">
          <cell r="N2614">
            <v>0</v>
          </cell>
        </row>
        <row r="2615">
          <cell r="N2615">
            <v>0</v>
          </cell>
        </row>
        <row r="2616">
          <cell r="N2616">
            <v>0</v>
          </cell>
        </row>
        <row r="2617">
          <cell r="N2617">
            <v>0</v>
          </cell>
        </row>
        <row r="2618">
          <cell r="N2618">
            <v>38218</v>
          </cell>
        </row>
        <row r="2619">
          <cell r="N2619">
            <v>101176</v>
          </cell>
        </row>
        <row r="2621">
          <cell r="N2621">
            <v>502703</v>
          </cell>
        </row>
        <row r="2622">
          <cell r="Q2622"/>
          <cell r="T2622"/>
          <cell r="U2622"/>
        </row>
        <row r="2623">
          <cell r="N2623">
            <v>0</v>
          </cell>
        </row>
        <row r="2624">
          <cell r="N2624">
            <v>91856</v>
          </cell>
        </row>
        <row r="2625">
          <cell r="N2625">
            <v>0</v>
          </cell>
        </row>
        <row r="2626">
          <cell r="N2626">
            <v>0</v>
          </cell>
        </row>
        <row r="2627">
          <cell r="N2627">
            <v>0</v>
          </cell>
        </row>
        <row r="2628">
          <cell r="N2628">
            <v>1677</v>
          </cell>
        </row>
        <row r="2630">
          <cell r="N2630">
            <v>1441</v>
          </cell>
        </row>
        <row r="2631">
          <cell r="Q2631"/>
          <cell r="T2631"/>
          <cell r="U2631"/>
        </row>
        <row r="2632">
          <cell r="N2632">
            <v>0</v>
          </cell>
        </row>
        <row r="2633">
          <cell r="N2633">
            <v>0</v>
          </cell>
        </row>
        <row r="2634">
          <cell r="N2634">
            <v>0</v>
          </cell>
        </row>
        <row r="2635">
          <cell r="N2635">
            <v>0</v>
          </cell>
        </row>
        <row r="2636">
          <cell r="N2636">
            <v>58059</v>
          </cell>
        </row>
        <row r="2637">
          <cell r="N2637">
            <v>166890</v>
          </cell>
        </row>
        <row r="2639">
          <cell r="N2639">
            <v>794</v>
          </cell>
        </row>
        <row r="2640">
          <cell r="Q2640"/>
          <cell r="T2640"/>
          <cell r="U2640"/>
        </row>
        <row r="2641">
          <cell r="N2641">
            <v>0</v>
          </cell>
        </row>
        <row r="2642">
          <cell r="N2642">
            <v>0</v>
          </cell>
        </row>
        <row r="2643">
          <cell r="N2643">
            <v>16872</v>
          </cell>
        </row>
        <row r="2644">
          <cell r="N2644">
            <v>0</v>
          </cell>
        </row>
        <row r="2645">
          <cell r="N2645">
            <v>22514</v>
          </cell>
        </row>
        <row r="2646">
          <cell r="N2646">
            <v>160868</v>
          </cell>
        </row>
        <row r="2648">
          <cell r="N2648">
            <v>452</v>
          </cell>
        </row>
        <row r="2649">
          <cell r="Q2649"/>
          <cell r="T2649"/>
          <cell r="U2649"/>
        </row>
        <row r="2650">
          <cell r="N2650">
            <v>0</v>
          </cell>
        </row>
        <row r="2651">
          <cell r="N2651">
            <v>0</v>
          </cell>
        </row>
        <row r="2652">
          <cell r="N2652">
            <v>0</v>
          </cell>
        </row>
        <row r="2653">
          <cell r="N2653">
            <v>0</v>
          </cell>
        </row>
        <row r="2654">
          <cell r="N2654">
            <v>113903</v>
          </cell>
        </row>
        <row r="2655">
          <cell r="N2655">
            <v>45546</v>
          </cell>
        </row>
        <row r="2657">
          <cell r="N2657">
            <v>0</v>
          </cell>
        </row>
        <row r="2658">
          <cell r="Q2658"/>
          <cell r="T2658"/>
          <cell r="U2658"/>
        </row>
        <row r="2659">
          <cell r="N2659">
            <v>0</v>
          </cell>
        </row>
        <row r="2660">
          <cell r="N2660">
            <v>0</v>
          </cell>
        </row>
        <row r="2661">
          <cell r="N2661">
            <v>0</v>
          </cell>
        </row>
        <row r="2662">
          <cell r="N2662">
            <v>0</v>
          </cell>
        </row>
        <row r="2663">
          <cell r="N2663">
            <v>0</v>
          </cell>
        </row>
        <row r="2664">
          <cell r="N2664">
            <v>80</v>
          </cell>
        </row>
        <row r="2675">
          <cell r="N2675">
            <v>5449</v>
          </cell>
        </row>
        <row r="2676">
          <cell r="Q2676"/>
          <cell r="T2676"/>
          <cell r="U2676"/>
        </row>
        <row r="2677">
          <cell r="N2677">
            <v>0</v>
          </cell>
        </row>
        <row r="2678">
          <cell r="N2678">
            <v>1255</v>
          </cell>
        </row>
        <row r="2679">
          <cell r="N2679">
            <v>0</v>
          </cell>
        </row>
        <row r="2680">
          <cell r="N2680">
            <v>0</v>
          </cell>
        </row>
        <row r="2681">
          <cell r="N2681">
            <v>0</v>
          </cell>
        </row>
        <row r="2682">
          <cell r="N2682">
            <v>11725</v>
          </cell>
        </row>
        <row r="2684">
          <cell r="N2684">
            <v>3221</v>
          </cell>
        </row>
        <row r="2685">
          <cell r="Q2685"/>
          <cell r="T2685"/>
          <cell r="U2685"/>
        </row>
        <row r="2686">
          <cell r="N2686">
            <v>14067</v>
          </cell>
        </row>
        <row r="2687">
          <cell r="N2687">
            <v>334.16666666662786</v>
          </cell>
        </row>
        <row r="2688">
          <cell r="N2688">
            <v>0</v>
          </cell>
        </row>
        <row r="2689">
          <cell r="N2689">
            <v>1183</v>
          </cell>
        </row>
        <row r="2690">
          <cell r="N2690">
            <v>8132</v>
          </cell>
        </row>
        <row r="2691">
          <cell r="N2691">
            <v>54790.270122208167</v>
          </cell>
        </row>
        <row r="2693">
          <cell r="N2693">
            <v>1164</v>
          </cell>
        </row>
        <row r="2694">
          <cell r="Q2694"/>
          <cell r="T2694"/>
          <cell r="U2694"/>
        </row>
        <row r="2695">
          <cell r="N2695">
            <v>0</v>
          </cell>
        </row>
        <row r="2696">
          <cell r="N2696">
            <v>0</v>
          </cell>
        </row>
        <row r="2697">
          <cell r="N2697">
            <v>0</v>
          </cell>
        </row>
        <row r="2698">
          <cell r="N2698">
            <v>0</v>
          </cell>
        </row>
        <row r="2699">
          <cell r="N2699">
            <v>21780</v>
          </cell>
        </row>
        <row r="2700">
          <cell r="N2700">
            <v>38022</v>
          </cell>
        </row>
        <row r="2702">
          <cell r="N2702">
            <v>265123</v>
          </cell>
        </row>
        <row r="2703">
          <cell r="Q2703"/>
          <cell r="T2703"/>
          <cell r="U2703"/>
        </row>
        <row r="2704">
          <cell r="N2704">
            <v>0</v>
          </cell>
        </row>
        <row r="2705">
          <cell r="N2705">
            <v>41687</v>
          </cell>
        </row>
        <row r="2706">
          <cell r="N2706">
            <v>0</v>
          </cell>
        </row>
        <row r="2707">
          <cell r="N2707">
            <v>0</v>
          </cell>
        </row>
        <row r="2708">
          <cell r="N2708">
            <v>0</v>
          </cell>
        </row>
        <row r="2709">
          <cell r="N2709">
            <v>1350</v>
          </cell>
        </row>
        <row r="2711">
          <cell r="N2711">
            <v>204</v>
          </cell>
        </row>
        <row r="2712">
          <cell r="Q2712"/>
          <cell r="T2712"/>
          <cell r="U2712"/>
        </row>
        <row r="2713">
          <cell r="N2713">
            <v>0</v>
          </cell>
        </row>
        <row r="2714">
          <cell r="N2714">
            <v>0</v>
          </cell>
        </row>
        <row r="2715">
          <cell r="N2715">
            <v>0</v>
          </cell>
        </row>
        <row r="2716">
          <cell r="N2716">
            <v>0</v>
          </cell>
        </row>
        <row r="2717">
          <cell r="N2717">
            <v>11100</v>
          </cell>
        </row>
        <row r="2718">
          <cell r="N2718">
            <v>80048</v>
          </cell>
        </row>
        <row r="2720">
          <cell r="N2720">
            <v>195</v>
          </cell>
        </row>
        <row r="2721">
          <cell r="Q2721"/>
          <cell r="T2721"/>
          <cell r="U2721"/>
        </row>
        <row r="2722">
          <cell r="N2722">
            <v>0</v>
          </cell>
        </row>
        <row r="2723">
          <cell r="N2723">
            <v>0</v>
          </cell>
        </row>
        <row r="2724">
          <cell r="N2724">
            <v>26138</v>
          </cell>
        </row>
        <row r="2725">
          <cell r="N2725">
            <v>0</v>
          </cell>
        </row>
        <row r="2726">
          <cell r="N2726">
            <v>6250</v>
          </cell>
        </row>
        <row r="2727">
          <cell r="N2727">
            <v>152106</v>
          </cell>
        </row>
        <row r="2729">
          <cell r="N2729">
            <v>44.833333333333336</v>
          </cell>
        </row>
        <row r="2730">
          <cell r="Q2730"/>
          <cell r="T2730"/>
          <cell r="U2730"/>
        </row>
        <row r="2731">
          <cell r="N2731">
            <v>0</v>
          </cell>
        </row>
        <row r="2732">
          <cell r="N2732">
            <v>0</v>
          </cell>
        </row>
        <row r="2733">
          <cell r="N2733">
            <v>0</v>
          </cell>
        </row>
        <row r="2734">
          <cell r="N2734">
            <v>0</v>
          </cell>
        </row>
        <row r="2735">
          <cell r="N2735">
            <v>66280</v>
          </cell>
        </row>
        <row r="2736">
          <cell r="N2736">
            <v>18550.729877791826</v>
          </cell>
        </row>
        <row r="2738">
          <cell r="N2738">
            <v>0</v>
          </cell>
        </row>
        <row r="2739">
          <cell r="Q2739"/>
          <cell r="T2739"/>
          <cell r="U2739"/>
        </row>
        <row r="2740">
          <cell r="N2740">
            <v>0</v>
          </cell>
        </row>
        <row r="2741">
          <cell r="N2741">
            <v>0</v>
          </cell>
        </row>
        <row r="2742">
          <cell r="N2742">
            <v>0</v>
          </cell>
        </row>
        <row r="2743">
          <cell r="N2743">
            <v>0</v>
          </cell>
        </row>
        <row r="2744">
          <cell r="N2744">
            <v>0</v>
          </cell>
        </row>
        <row r="2745">
          <cell r="N2745">
            <v>15665</v>
          </cell>
        </row>
        <row r="2756">
          <cell r="N2756">
            <v>1845</v>
          </cell>
        </row>
        <row r="2757">
          <cell r="Q2757"/>
          <cell r="T2757"/>
          <cell r="U2757"/>
        </row>
        <row r="2758">
          <cell r="N2758">
            <v>0</v>
          </cell>
        </row>
        <row r="2759">
          <cell r="N2759">
            <v>435</v>
          </cell>
        </row>
        <row r="2760">
          <cell r="N2760">
            <v>0</v>
          </cell>
        </row>
        <row r="2761">
          <cell r="N2761">
            <v>0</v>
          </cell>
        </row>
        <row r="2762">
          <cell r="N2762">
            <v>0</v>
          </cell>
        </row>
        <row r="2763">
          <cell r="N2763">
            <v>4221</v>
          </cell>
        </row>
        <row r="2765">
          <cell r="N2765">
            <v>4288</v>
          </cell>
        </row>
        <row r="2766">
          <cell r="Q2766">
            <v>109860</v>
          </cell>
          <cell r="T2766"/>
          <cell r="U2766"/>
        </row>
        <row r="2767">
          <cell r="N2767">
            <v>398053</v>
          </cell>
          <cell r="V2767">
            <v>4985000</v>
          </cell>
        </row>
        <row r="2768">
          <cell r="N2768">
            <v>0</v>
          </cell>
        </row>
        <row r="2769">
          <cell r="N2769">
            <v>0</v>
          </cell>
        </row>
        <row r="2770">
          <cell r="N2770">
            <v>0</v>
          </cell>
        </row>
        <row r="2771">
          <cell r="N2771">
            <v>4121</v>
          </cell>
        </row>
        <row r="2772">
          <cell r="N2772">
            <v>393849.29588562745</v>
          </cell>
        </row>
        <row r="2774">
          <cell r="N2774">
            <v>17817</v>
          </cell>
        </row>
        <row r="2775">
          <cell r="Q2775"/>
          <cell r="T2775"/>
          <cell r="U2775"/>
        </row>
        <row r="2776">
          <cell r="N2776">
            <v>0</v>
          </cell>
        </row>
        <row r="2777">
          <cell r="N2777">
            <v>0</v>
          </cell>
        </row>
        <row r="2778">
          <cell r="N2778">
            <v>0</v>
          </cell>
        </row>
        <row r="2779">
          <cell r="N2779">
            <v>0</v>
          </cell>
        </row>
        <row r="2780">
          <cell r="N2780">
            <v>7764</v>
          </cell>
        </row>
        <row r="2781">
          <cell r="N2781">
            <v>19649</v>
          </cell>
        </row>
        <row r="2783">
          <cell r="N2783">
            <v>93181</v>
          </cell>
        </row>
        <row r="2784">
          <cell r="Q2784"/>
          <cell r="T2784"/>
          <cell r="U2784"/>
        </row>
        <row r="2785">
          <cell r="N2785">
            <v>0</v>
          </cell>
        </row>
        <row r="2786">
          <cell r="N2786">
            <v>15685.547447705763</v>
          </cell>
        </row>
        <row r="2787">
          <cell r="N2787">
            <v>0</v>
          </cell>
        </row>
        <row r="2788">
          <cell r="N2788">
            <v>0</v>
          </cell>
        </row>
        <row r="2789">
          <cell r="N2789">
            <v>0</v>
          </cell>
        </row>
        <row r="2790">
          <cell r="N2790">
            <v>16.666666666666668</v>
          </cell>
        </row>
        <row r="2792">
          <cell r="N2792">
            <v>691</v>
          </cell>
        </row>
        <row r="2793">
          <cell r="Q2793"/>
          <cell r="T2793"/>
          <cell r="U2793"/>
        </row>
        <row r="2794">
          <cell r="N2794">
            <v>0</v>
          </cell>
        </row>
        <row r="2795">
          <cell r="N2795">
            <v>0</v>
          </cell>
        </row>
        <row r="2796">
          <cell r="N2796">
            <v>0</v>
          </cell>
        </row>
        <row r="2797">
          <cell r="N2797">
            <v>0</v>
          </cell>
        </row>
        <row r="2798">
          <cell r="N2798">
            <v>2396</v>
          </cell>
        </row>
        <row r="2799">
          <cell r="N2799">
            <v>24828.75</v>
          </cell>
        </row>
        <row r="2801">
          <cell r="N2801">
            <v>143</v>
          </cell>
        </row>
        <row r="2802">
          <cell r="Q2802"/>
          <cell r="T2802"/>
          <cell r="U2802"/>
        </row>
        <row r="2803">
          <cell r="N2803">
            <v>0</v>
          </cell>
        </row>
        <row r="2804">
          <cell r="N2804">
            <v>0</v>
          </cell>
        </row>
        <row r="2805">
          <cell r="N2805">
            <v>12824.74</v>
          </cell>
        </row>
        <row r="2806">
          <cell r="N2806">
            <v>0</v>
          </cell>
        </row>
        <row r="2807">
          <cell r="N2807">
            <v>586</v>
          </cell>
        </row>
        <row r="2808">
          <cell r="N2808">
            <v>56300</v>
          </cell>
        </row>
        <row r="2810">
          <cell r="N2810">
            <v>30</v>
          </cell>
        </row>
        <row r="2811">
          <cell r="Q2811"/>
          <cell r="T2811"/>
          <cell r="U2811"/>
        </row>
        <row r="2812">
          <cell r="N2812">
            <v>0</v>
          </cell>
        </row>
        <row r="2813">
          <cell r="N2813">
            <v>0</v>
          </cell>
        </row>
        <row r="2814">
          <cell r="N2814">
            <v>0</v>
          </cell>
        </row>
        <row r="2815">
          <cell r="N2815">
            <v>0</v>
          </cell>
        </row>
        <row r="2816">
          <cell r="N2816">
            <v>24216</v>
          </cell>
        </row>
        <row r="2817">
          <cell r="N2817">
            <v>11524</v>
          </cell>
        </row>
        <row r="2819">
          <cell r="N2819">
            <v>0</v>
          </cell>
        </row>
        <row r="2820">
          <cell r="Q2820"/>
          <cell r="T2820"/>
          <cell r="U2820"/>
        </row>
        <row r="2821">
          <cell r="N2821">
            <v>0</v>
          </cell>
        </row>
        <row r="2822">
          <cell r="N2822">
            <v>0</v>
          </cell>
        </row>
        <row r="2823">
          <cell r="N2823">
            <v>0</v>
          </cell>
        </row>
        <row r="2824">
          <cell r="N2824">
            <v>0</v>
          </cell>
        </row>
        <row r="2825">
          <cell r="N2825">
            <v>0</v>
          </cell>
        </row>
        <row r="2826">
          <cell r="N2826">
            <v>24146</v>
          </cell>
        </row>
        <row r="2837">
          <cell r="N2837">
            <v>5046</v>
          </cell>
        </row>
        <row r="2838">
          <cell r="Q2838"/>
          <cell r="T2838"/>
          <cell r="U2838"/>
        </row>
        <row r="2839">
          <cell r="N2839">
            <v>0</v>
          </cell>
        </row>
        <row r="2840">
          <cell r="N2840">
            <v>1091</v>
          </cell>
        </row>
        <row r="2841">
          <cell r="N2841">
            <v>0</v>
          </cell>
        </row>
        <row r="2842">
          <cell r="N2842">
            <v>0</v>
          </cell>
        </row>
        <row r="2843">
          <cell r="N2843">
            <v>0</v>
          </cell>
        </row>
        <row r="2844">
          <cell r="N2844">
            <v>10245</v>
          </cell>
        </row>
        <row r="2846">
          <cell r="N2846">
            <v>11021.270122208167</v>
          </cell>
        </row>
        <row r="2847">
          <cell r="Q2847"/>
          <cell r="T2847"/>
          <cell r="U2847"/>
        </row>
        <row r="2848">
          <cell r="N2848">
            <v>1880</v>
          </cell>
        </row>
        <row r="2849">
          <cell r="N2849">
            <v>22550</v>
          </cell>
        </row>
        <row r="2850">
          <cell r="N2850">
            <v>1559</v>
          </cell>
        </row>
        <row r="2851">
          <cell r="N2851">
            <v>0</v>
          </cell>
        </row>
        <row r="2852">
          <cell r="N2852">
            <v>59611</v>
          </cell>
        </row>
        <row r="2853">
          <cell r="N2853">
            <v>51130.729877791833</v>
          </cell>
        </row>
        <row r="2855">
          <cell r="N2855">
            <v>319</v>
          </cell>
        </row>
        <row r="2856">
          <cell r="Q2856"/>
          <cell r="T2856"/>
          <cell r="U2856"/>
        </row>
        <row r="2857">
          <cell r="N2857">
            <v>0</v>
          </cell>
        </row>
        <row r="2858">
          <cell r="N2858">
            <v>0</v>
          </cell>
        </row>
        <row r="2859">
          <cell r="N2859">
            <v>0</v>
          </cell>
        </row>
        <row r="2860">
          <cell r="N2860">
            <v>0</v>
          </cell>
        </row>
        <row r="2861">
          <cell r="N2861">
            <v>38641</v>
          </cell>
        </row>
        <row r="2862">
          <cell r="N2862">
            <v>50322</v>
          </cell>
        </row>
        <row r="2864">
          <cell r="N2864">
            <v>463615</v>
          </cell>
        </row>
        <row r="2865">
          <cell r="Q2865"/>
          <cell r="T2865"/>
          <cell r="U2865"/>
        </row>
        <row r="2866">
          <cell r="N2866">
            <v>0</v>
          </cell>
        </row>
        <row r="2867">
          <cell r="N2867">
            <v>106082</v>
          </cell>
        </row>
        <row r="2868">
          <cell r="N2868">
            <v>0</v>
          </cell>
        </row>
        <row r="2869">
          <cell r="N2869">
            <v>0</v>
          </cell>
        </row>
        <row r="2870">
          <cell r="N2870">
            <v>0</v>
          </cell>
        </row>
        <row r="2871">
          <cell r="N2871">
            <v>18564</v>
          </cell>
        </row>
        <row r="2873">
          <cell r="N2873">
            <v>299</v>
          </cell>
        </row>
        <row r="2874">
          <cell r="Q2874"/>
          <cell r="T2874"/>
          <cell r="U2874"/>
        </row>
        <row r="2875">
          <cell r="N2875">
            <v>0</v>
          </cell>
        </row>
        <row r="2876">
          <cell r="N2876">
            <v>0</v>
          </cell>
        </row>
        <row r="2877">
          <cell r="N2877">
            <v>0</v>
          </cell>
        </row>
        <row r="2878">
          <cell r="N2878">
            <v>0</v>
          </cell>
        </row>
        <row r="2879">
          <cell r="N2879">
            <v>40327</v>
          </cell>
        </row>
        <row r="2880">
          <cell r="N2880">
            <v>128939</v>
          </cell>
        </row>
        <row r="2882">
          <cell r="N2882">
            <v>95</v>
          </cell>
        </row>
        <row r="2883">
          <cell r="Q2883"/>
          <cell r="T2883"/>
          <cell r="U2883"/>
        </row>
        <row r="2884">
          <cell r="N2884">
            <v>0</v>
          </cell>
        </row>
        <row r="2885">
          <cell r="N2885">
            <v>0</v>
          </cell>
        </row>
        <row r="2886">
          <cell r="N2886">
            <v>50884</v>
          </cell>
        </row>
        <row r="2887">
          <cell r="N2887">
            <v>0</v>
          </cell>
        </row>
        <row r="2888">
          <cell r="N2888">
            <v>19182</v>
          </cell>
        </row>
        <row r="2889">
          <cell r="N2889">
            <v>135919</v>
          </cell>
        </row>
        <row r="2891">
          <cell r="N2891">
            <v>56.729877791824691</v>
          </cell>
        </row>
        <row r="2892">
          <cell r="Q2892"/>
          <cell r="T2892"/>
          <cell r="U2892"/>
        </row>
        <row r="2893">
          <cell r="N2893">
            <v>0</v>
          </cell>
        </row>
        <row r="2894">
          <cell r="N2894">
            <v>0</v>
          </cell>
        </row>
        <row r="2895">
          <cell r="N2895">
            <v>0</v>
          </cell>
        </row>
        <row r="2896">
          <cell r="N2896">
            <v>0</v>
          </cell>
        </row>
        <row r="2897">
          <cell r="N2897">
            <v>111554</v>
          </cell>
        </row>
        <row r="2898">
          <cell r="N2898">
            <v>32552.270122208174</v>
          </cell>
        </row>
        <row r="2900">
          <cell r="N2900">
            <v>0</v>
          </cell>
        </row>
        <row r="2901">
          <cell r="Q2901"/>
          <cell r="T2901"/>
          <cell r="U2901"/>
        </row>
        <row r="2902">
          <cell r="N2902">
            <v>0</v>
          </cell>
        </row>
        <row r="2903">
          <cell r="N2903">
            <v>0</v>
          </cell>
        </row>
        <row r="2904">
          <cell r="N2904">
            <v>0</v>
          </cell>
        </row>
        <row r="2905">
          <cell r="N2905">
            <v>0</v>
          </cell>
        </row>
        <row r="2906">
          <cell r="N2906">
            <v>0</v>
          </cell>
        </row>
        <row r="2907">
          <cell r="N2907">
            <v>26926</v>
          </cell>
        </row>
        <row r="2918">
          <cell r="N2918">
            <v>1258</v>
          </cell>
        </row>
        <row r="2919">
          <cell r="Q2919"/>
          <cell r="T2919"/>
          <cell r="U2919"/>
        </row>
        <row r="2920">
          <cell r="N2920">
            <v>0</v>
          </cell>
        </row>
        <row r="2921">
          <cell r="N2921">
            <v>278</v>
          </cell>
        </row>
        <row r="2922">
          <cell r="N2922">
            <v>0</v>
          </cell>
        </row>
        <row r="2923">
          <cell r="N2923">
            <v>0</v>
          </cell>
        </row>
        <row r="2924">
          <cell r="N2924">
            <v>0</v>
          </cell>
        </row>
        <row r="2925">
          <cell r="N2925">
            <v>31</v>
          </cell>
        </row>
        <row r="2927">
          <cell r="N2927">
            <v>2815</v>
          </cell>
        </row>
        <row r="2928">
          <cell r="Q2928"/>
          <cell r="T2928"/>
          <cell r="U2928"/>
        </row>
        <row r="2929">
          <cell r="N2929">
            <v>0</v>
          </cell>
        </row>
        <row r="2930">
          <cell r="N2930">
            <v>0</v>
          </cell>
        </row>
        <row r="2931">
          <cell r="N2931">
            <v>0</v>
          </cell>
        </row>
        <row r="2932">
          <cell r="N2932">
            <v>0</v>
          </cell>
        </row>
        <row r="2933">
          <cell r="N2933">
            <v>0</v>
          </cell>
        </row>
        <row r="2934">
          <cell r="N2934">
            <v>4869</v>
          </cell>
        </row>
        <row r="2936">
          <cell r="N2936">
            <v>0</v>
          </cell>
        </row>
        <row r="2937">
          <cell r="Q2937"/>
          <cell r="T2937"/>
          <cell r="U2937"/>
        </row>
        <row r="2938">
          <cell r="N2938">
            <v>0</v>
          </cell>
        </row>
        <row r="2939">
          <cell r="N2939">
            <v>0</v>
          </cell>
        </row>
        <row r="2940">
          <cell r="N2940">
            <v>0</v>
          </cell>
        </row>
        <row r="2941">
          <cell r="N2941">
            <v>0</v>
          </cell>
        </row>
        <row r="2942">
          <cell r="N2942">
            <v>0</v>
          </cell>
        </row>
        <row r="2943">
          <cell r="N2943">
            <v>9756</v>
          </cell>
        </row>
        <row r="2945">
          <cell r="N2945">
            <v>107508</v>
          </cell>
        </row>
        <row r="2946">
          <cell r="Q2946"/>
          <cell r="T2946"/>
          <cell r="U2946"/>
        </row>
        <row r="2947">
          <cell r="N2947">
            <v>0</v>
          </cell>
        </row>
        <row r="2948">
          <cell r="N2948">
            <v>20114</v>
          </cell>
        </row>
        <row r="2949">
          <cell r="N2949">
            <v>0</v>
          </cell>
        </row>
        <row r="2950">
          <cell r="N2950">
            <v>0</v>
          </cell>
        </row>
        <row r="2951">
          <cell r="N2951">
            <v>0</v>
          </cell>
        </row>
        <row r="2952">
          <cell r="N2952">
            <v>76</v>
          </cell>
        </row>
        <row r="2954">
          <cell r="N2954">
            <v>149</v>
          </cell>
        </row>
        <row r="2955">
          <cell r="Q2955"/>
          <cell r="T2955"/>
          <cell r="U2955"/>
        </row>
        <row r="2956">
          <cell r="N2956">
            <v>0</v>
          </cell>
        </row>
        <row r="2957">
          <cell r="N2957">
            <v>0</v>
          </cell>
        </row>
        <row r="2958">
          <cell r="N2958">
            <v>0</v>
          </cell>
        </row>
        <row r="2959">
          <cell r="N2959">
            <v>0</v>
          </cell>
        </row>
        <row r="2960">
          <cell r="N2960">
            <v>0</v>
          </cell>
        </row>
        <row r="2961">
          <cell r="N2961">
            <v>86784</v>
          </cell>
        </row>
        <row r="2963">
          <cell r="N2963">
            <v>302</v>
          </cell>
        </row>
        <row r="2964">
          <cell r="Q2964"/>
          <cell r="T2964"/>
          <cell r="U2964"/>
        </row>
        <row r="2965">
          <cell r="N2965">
            <v>0</v>
          </cell>
        </row>
        <row r="2966">
          <cell r="N2966">
            <v>0</v>
          </cell>
        </row>
        <row r="2967">
          <cell r="N2967">
            <v>12554</v>
          </cell>
        </row>
        <row r="2968">
          <cell r="N2968">
            <v>0</v>
          </cell>
        </row>
        <row r="2969">
          <cell r="N2969">
            <v>0</v>
          </cell>
        </row>
        <row r="2970">
          <cell r="N2970">
            <v>60714</v>
          </cell>
        </row>
        <row r="2972">
          <cell r="N2972">
            <v>0</v>
          </cell>
        </row>
        <row r="2973">
          <cell r="Q2973"/>
          <cell r="T2973"/>
          <cell r="U2973"/>
        </row>
        <row r="2974">
          <cell r="N2974">
            <v>0</v>
          </cell>
        </row>
        <row r="2975">
          <cell r="N2975">
            <v>0</v>
          </cell>
        </row>
        <row r="2976">
          <cell r="N2976">
            <v>0</v>
          </cell>
        </row>
        <row r="2977">
          <cell r="N2977">
            <v>0</v>
          </cell>
        </row>
        <row r="2978">
          <cell r="N2978">
            <v>0</v>
          </cell>
        </row>
        <row r="2979">
          <cell r="N2979">
            <v>7467</v>
          </cell>
        </row>
        <row r="2981">
          <cell r="N2981">
            <v>0</v>
          </cell>
        </row>
        <row r="2982">
          <cell r="Q2982"/>
          <cell r="T2982"/>
          <cell r="U2982"/>
        </row>
        <row r="2983">
          <cell r="N2983">
            <v>0</v>
          </cell>
        </row>
        <row r="2984">
          <cell r="N2984">
            <v>0</v>
          </cell>
        </row>
        <row r="2985">
          <cell r="N2985">
            <v>0</v>
          </cell>
        </row>
        <row r="2986">
          <cell r="N2986">
            <v>0</v>
          </cell>
        </row>
        <row r="2987">
          <cell r="N2987">
            <v>0</v>
          </cell>
        </row>
        <row r="2988">
          <cell r="N2988">
            <v>0</v>
          </cell>
        </row>
        <row r="2999">
          <cell r="N2999">
            <v>18527</v>
          </cell>
        </row>
        <row r="3000">
          <cell r="Q3000"/>
          <cell r="T3000"/>
          <cell r="U3000"/>
        </row>
        <row r="3001">
          <cell r="N3001">
            <v>0</v>
          </cell>
        </row>
        <row r="3002">
          <cell r="N3002">
            <v>4495</v>
          </cell>
        </row>
        <row r="3003">
          <cell r="N3003">
            <v>0</v>
          </cell>
        </row>
        <row r="3004">
          <cell r="N3004">
            <v>0</v>
          </cell>
        </row>
        <row r="3005">
          <cell r="N3005">
            <v>0</v>
          </cell>
        </row>
        <row r="3006">
          <cell r="N3006">
            <v>15936</v>
          </cell>
        </row>
        <row r="3008">
          <cell r="N3008">
            <v>6280</v>
          </cell>
        </row>
        <row r="3009">
          <cell r="Q3009">
            <v>0</v>
          </cell>
          <cell r="T3009"/>
          <cell r="U3009"/>
        </row>
        <row r="3010">
          <cell r="N3010">
            <v>462</v>
          </cell>
        </row>
        <row r="3011">
          <cell r="N3011">
            <v>136.5</v>
          </cell>
        </row>
        <row r="3012">
          <cell r="N3012">
            <v>347</v>
          </cell>
        </row>
        <row r="3013">
          <cell r="N3013">
            <v>0</v>
          </cell>
        </row>
        <row r="3014">
          <cell r="N3014">
            <v>3201.2</v>
          </cell>
        </row>
        <row r="3015">
          <cell r="N3015">
            <v>391105.75</v>
          </cell>
        </row>
        <row r="3017">
          <cell r="N3017">
            <v>29</v>
          </cell>
        </row>
        <row r="3018">
          <cell r="Q3018"/>
          <cell r="T3018"/>
          <cell r="U3018"/>
        </row>
        <row r="3019">
          <cell r="N3019">
            <v>0</v>
          </cell>
        </row>
        <row r="3020">
          <cell r="N3020">
            <v>0</v>
          </cell>
        </row>
        <row r="3021">
          <cell r="N3021">
            <v>0</v>
          </cell>
        </row>
        <row r="3022">
          <cell r="N3022">
            <v>0</v>
          </cell>
        </row>
        <row r="3023">
          <cell r="N3023">
            <v>10000</v>
          </cell>
        </row>
        <row r="3024">
          <cell r="N3024">
            <v>35713</v>
          </cell>
        </row>
        <row r="3026">
          <cell r="N3026">
            <v>262940</v>
          </cell>
        </row>
        <row r="3027">
          <cell r="Q3027"/>
          <cell r="T3027"/>
          <cell r="U3027"/>
        </row>
        <row r="3028">
          <cell r="N3028">
            <v>0</v>
          </cell>
        </row>
        <row r="3029">
          <cell r="N3029">
            <v>51327.5</v>
          </cell>
        </row>
        <row r="3030">
          <cell r="N3030">
            <v>0</v>
          </cell>
        </row>
        <row r="3031">
          <cell r="N3031">
            <v>0</v>
          </cell>
        </row>
        <row r="3032">
          <cell r="N3032">
            <v>0</v>
          </cell>
        </row>
        <row r="3033">
          <cell r="N3033">
            <v>69.25</v>
          </cell>
        </row>
        <row r="3035">
          <cell r="N3035">
            <v>1359</v>
          </cell>
        </row>
        <row r="3036">
          <cell r="Q3036"/>
          <cell r="T3036"/>
          <cell r="U3036"/>
        </row>
        <row r="3037">
          <cell r="N3037">
            <v>0</v>
          </cell>
        </row>
        <row r="3038">
          <cell r="N3038">
            <v>0</v>
          </cell>
        </row>
        <row r="3039">
          <cell r="N3039">
            <v>0</v>
          </cell>
        </row>
        <row r="3040">
          <cell r="N3040">
            <v>0</v>
          </cell>
        </row>
        <row r="3041">
          <cell r="N3041">
            <v>34795.800000000003</v>
          </cell>
        </row>
        <row r="3042">
          <cell r="N3042">
            <v>77559</v>
          </cell>
        </row>
        <row r="3044">
          <cell r="N3044">
            <v>98</v>
          </cell>
        </row>
        <row r="3045">
          <cell r="Q3045"/>
          <cell r="T3045"/>
          <cell r="U3045"/>
        </row>
        <row r="3046">
          <cell r="N3046">
            <v>0</v>
          </cell>
        </row>
        <row r="3047">
          <cell r="N3047">
            <v>0</v>
          </cell>
        </row>
        <row r="3048">
          <cell r="N3048">
            <v>36613</v>
          </cell>
        </row>
        <row r="3049">
          <cell r="N3049">
            <v>0</v>
          </cell>
        </row>
        <row r="3050">
          <cell r="N3050">
            <v>5300</v>
          </cell>
        </row>
        <row r="3051">
          <cell r="N3051">
            <v>97992</v>
          </cell>
        </row>
        <row r="3053">
          <cell r="N3053">
            <v>0</v>
          </cell>
        </row>
        <row r="3054">
          <cell r="Q3054"/>
          <cell r="T3054"/>
          <cell r="U3054"/>
        </row>
        <row r="3055">
          <cell r="N3055">
            <v>0</v>
          </cell>
        </row>
        <row r="3056">
          <cell r="N3056">
            <v>0</v>
          </cell>
        </row>
        <row r="3057">
          <cell r="N3057">
            <v>0</v>
          </cell>
        </row>
        <row r="3058">
          <cell r="N3058">
            <v>0</v>
          </cell>
        </row>
        <row r="3059">
          <cell r="N3059">
            <v>67790</v>
          </cell>
        </row>
        <row r="3060">
          <cell r="N3060">
            <v>14504</v>
          </cell>
        </row>
        <row r="3062">
          <cell r="N3062">
            <v>0</v>
          </cell>
        </row>
        <row r="3063">
          <cell r="Q3063"/>
          <cell r="T3063"/>
          <cell r="U3063"/>
        </row>
        <row r="3064">
          <cell r="N3064">
            <v>0</v>
          </cell>
        </row>
        <row r="3065">
          <cell r="N3065">
            <v>0</v>
          </cell>
        </row>
        <row r="3066">
          <cell r="N3066">
            <v>0</v>
          </cell>
        </row>
        <row r="3067">
          <cell r="N3067">
            <v>0</v>
          </cell>
        </row>
        <row r="3068">
          <cell r="N3068">
            <v>0</v>
          </cell>
        </row>
        <row r="3069">
          <cell r="N3069">
            <v>8770</v>
          </cell>
        </row>
        <row r="3080">
          <cell r="N3080">
            <v>6193</v>
          </cell>
        </row>
        <row r="3081">
          <cell r="Q3081"/>
          <cell r="T3081"/>
          <cell r="U3081"/>
        </row>
        <row r="3082">
          <cell r="N3082">
            <v>0</v>
          </cell>
        </row>
        <row r="3083">
          <cell r="N3083">
            <v>1473</v>
          </cell>
        </row>
        <row r="3084">
          <cell r="N3084">
            <v>0</v>
          </cell>
        </row>
        <row r="3085">
          <cell r="N3085">
            <v>0</v>
          </cell>
        </row>
        <row r="3086">
          <cell r="N3086">
            <v>0</v>
          </cell>
        </row>
        <row r="3087">
          <cell r="N3087">
            <v>6145</v>
          </cell>
        </row>
        <row r="3089">
          <cell r="N3089">
            <v>30787</v>
          </cell>
        </row>
        <row r="3090">
          <cell r="Q3090"/>
          <cell r="T3090"/>
          <cell r="U3090"/>
        </row>
        <row r="3091">
          <cell r="N3091">
            <v>64</v>
          </cell>
        </row>
        <row r="3092">
          <cell r="N3092">
            <v>0</v>
          </cell>
        </row>
        <row r="3093">
          <cell r="N3093">
            <v>0</v>
          </cell>
        </row>
        <row r="3094">
          <cell r="N3094">
            <v>0</v>
          </cell>
        </row>
        <row r="3095">
          <cell r="N3095">
            <v>72600</v>
          </cell>
        </row>
        <row r="3096">
          <cell r="N3096">
            <v>125660.23198079999</v>
          </cell>
        </row>
        <row r="3098">
          <cell r="N3098">
            <v>0</v>
          </cell>
        </row>
        <row r="3099">
          <cell r="Q3099"/>
          <cell r="T3099"/>
          <cell r="U3099"/>
        </row>
        <row r="3100">
          <cell r="N3100">
            <v>0</v>
          </cell>
        </row>
        <row r="3101">
          <cell r="N3101">
            <v>0</v>
          </cell>
        </row>
        <row r="3102">
          <cell r="N3102">
            <v>0</v>
          </cell>
        </row>
        <row r="3103">
          <cell r="N3103">
            <v>0</v>
          </cell>
        </row>
        <row r="3104">
          <cell r="N3104">
            <v>18879</v>
          </cell>
        </row>
        <row r="3105">
          <cell r="N3105">
            <v>55445</v>
          </cell>
        </row>
        <row r="3107">
          <cell r="N3107">
            <v>254829</v>
          </cell>
        </row>
        <row r="3108">
          <cell r="Q3108"/>
          <cell r="T3108"/>
          <cell r="U3108"/>
        </row>
        <row r="3109">
          <cell r="N3109">
            <v>0</v>
          </cell>
        </row>
        <row r="3110">
          <cell r="N3110">
            <v>38068</v>
          </cell>
        </row>
        <row r="3111">
          <cell r="N3111">
            <v>0</v>
          </cell>
        </row>
        <row r="3112">
          <cell r="N3112">
            <v>0</v>
          </cell>
        </row>
        <row r="3113">
          <cell r="N3113">
            <v>0</v>
          </cell>
        </row>
        <row r="3114">
          <cell r="N3114">
            <v>1777</v>
          </cell>
        </row>
        <row r="3116">
          <cell r="N3116">
            <v>446</v>
          </cell>
        </row>
        <row r="3117">
          <cell r="Q3117"/>
          <cell r="T3117"/>
          <cell r="U3117"/>
        </row>
        <row r="3118">
          <cell r="N3118">
            <v>0</v>
          </cell>
        </row>
        <row r="3119">
          <cell r="N3119">
            <v>0</v>
          </cell>
        </row>
        <row r="3120">
          <cell r="N3120">
            <v>0</v>
          </cell>
        </row>
        <row r="3121">
          <cell r="N3121">
            <v>0</v>
          </cell>
        </row>
        <row r="3122">
          <cell r="N3122">
            <v>45471</v>
          </cell>
        </row>
        <row r="3123">
          <cell r="N3123">
            <v>136325</v>
          </cell>
        </row>
        <row r="3125">
          <cell r="N3125">
            <v>191</v>
          </cell>
        </row>
        <row r="3126">
          <cell r="Q3126"/>
          <cell r="T3126"/>
          <cell r="U3126"/>
        </row>
        <row r="3127">
          <cell r="N3127">
            <v>0</v>
          </cell>
        </row>
        <row r="3128">
          <cell r="N3128">
            <v>0</v>
          </cell>
        </row>
        <row r="3129">
          <cell r="N3129">
            <v>23256.768019199997</v>
          </cell>
        </row>
        <row r="3130">
          <cell r="N3130">
            <v>0</v>
          </cell>
        </row>
        <row r="3131">
          <cell r="N3131">
            <v>14299</v>
          </cell>
        </row>
        <row r="3132">
          <cell r="N3132">
            <v>129748</v>
          </cell>
        </row>
        <row r="3134">
          <cell r="N3134">
            <v>34</v>
          </cell>
        </row>
        <row r="3135">
          <cell r="Q3135"/>
          <cell r="T3135"/>
          <cell r="U3135"/>
        </row>
        <row r="3136">
          <cell r="N3136">
            <v>0</v>
          </cell>
        </row>
        <row r="3137">
          <cell r="N3137">
            <v>0</v>
          </cell>
        </row>
        <row r="3138">
          <cell r="N3138">
            <v>0</v>
          </cell>
        </row>
        <row r="3139">
          <cell r="N3139">
            <v>0</v>
          </cell>
        </row>
        <row r="3140">
          <cell r="N3140">
            <v>164570</v>
          </cell>
        </row>
        <row r="3141">
          <cell r="N3141">
            <v>35806</v>
          </cell>
        </row>
        <row r="3143">
          <cell r="N3143">
            <v>0</v>
          </cell>
        </row>
        <row r="3144">
          <cell r="Q3144"/>
          <cell r="T3144"/>
          <cell r="U3144"/>
        </row>
        <row r="3145">
          <cell r="N3145">
            <v>0</v>
          </cell>
        </row>
        <row r="3146">
          <cell r="N3146">
            <v>0</v>
          </cell>
        </row>
        <row r="3147">
          <cell r="N3147">
            <v>0</v>
          </cell>
        </row>
        <row r="3148">
          <cell r="N3148">
            <v>0</v>
          </cell>
        </row>
        <row r="3149">
          <cell r="N3149">
            <v>0</v>
          </cell>
        </row>
        <row r="3150">
          <cell r="N3150">
            <v>3750</v>
          </cell>
        </row>
        <row r="3161">
          <cell r="N3161">
            <v>6369</v>
          </cell>
        </row>
        <row r="3162">
          <cell r="Q3162"/>
          <cell r="T3162"/>
          <cell r="U3162"/>
        </row>
        <row r="3163">
          <cell r="N3163">
            <v>0</v>
          </cell>
        </row>
        <row r="3164">
          <cell r="N3164">
            <v>1418</v>
          </cell>
        </row>
        <row r="3165">
          <cell r="N3165">
            <v>0</v>
          </cell>
        </row>
        <row r="3166">
          <cell r="N3166">
            <v>0</v>
          </cell>
        </row>
        <row r="3167">
          <cell r="N3167">
            <v>0</v>
          </cell>
        </row>
        <row r="3168">
          <cell r="N3168">
            <v>7373</v>
          </cell>
        </row>
        <row r="3170">
          <cell r="N3170">
            <v>8789</v>
          </cell>
        </row>
        <row r="3171">
          <cell r="Q3171">
            <v>162</v>
          </cell>
          <cell r="T3171"/>
          <cell r="U3171"/>
        </row>
        <row r="3172">
          <cell r="N3172">
            <v>0</v>
          </cell>
        </row>
        <row r="3173">
          <cell r="N3173">
            <v>0</v>
          </cell>
        </row>
        <row r="3174">
          <cell r="N3174">
            <v>362</v>
          </cell>
        </row>
        <row r="3175">
          <cell r="N3175">
            <v>0</v>
          </cell>
        </row>
        <row r="3176">
          <cell r="N3176">
            <v>5127</v>
          </cell>
        </row>
        <row r="3177">
          <cell r="N3177">
            <v>28992</v>
          </cell>
        </row>
        <row r="3179">
          <cell r="N3179">
            <v>0</v>
          </cell>
        </row>
        <row r="3180">
          <cell r="Q3180"/>
          <cell r="T3180"/>
          <cell r="U3180"/>
        </row>
        <row r="3181">
          <cell r="N3181">
            <v>0</v>
          </cell>
        </row>
        <row r="3182">
          <cell r="N3182">
            <v>0</v>
          </cell>
        </row>
        <row r="3183">
          <cell r="N3183">
            <v>0</v>
          </cell>
        </row>
        <row r="3184">
          <cell r="N3184">
            <v>0</v>
          </cell>
        </row>
        <row r="3185">
          <cell r="N3185">
            <v>15234</v>
          </cell>
        </row>
        <row r="3186">
          <cell r="N3186">
            <v>35035</v>
          </cell>
        </row>
        <row r="3188">
          <cell r="N3188">
            <v>193740</v>
          </cell>
        </row>
        <row r="3189">
          <cell r="Q3189"/>
          <cell r="T3189"/>
          <cell r="U3189"/>
        </row>
        <row r="3190">
          <cell r="N3190">
            <v>0</v>
          </cell>
        </row>
        <row r="3191">
          <cell r="N3191">
            <v>27457.439751621165</v>
          </cell>
        </row>
        <row r="3192">
          <cell r="N3192">
            <v>0</v>
          </cell>
        </row>
        <row r="3193">
          <cell r="N3193">
            <v>0</v>
          </cell>
        </row>
        <row r="3194">
          <cell r="N3194">
            <v>0</v>
          </cell>
        </row>
        <row r="3195">
          <cell r="N3195">
            <v>59924.560248378839</v>
          </cell>
        </row>
        <row r="3197">
          <cell r="N3197">
            <v>196</v>
          </cell>
        </row>
        <row r="3198">
          <cell r="Q3198"/>
          <cell r="T3198"/>
          <cell r="U3198"/>
        </row>
        <row r="3199">
          <cell r="N3199">
            <v>0</v>
          </cell>
        </row>
        <row r="3200">
          <cell r="N3200">
            <v>0</v>
          </cell>
        </row>
        <row r="3201">
          <cell r="N3201">
            <v>0</v>
          </cell>
        </row>
        <row r="3202">
          <cell r="N3202">
            <v>0</v>
          </cell>
        </row>
        <row r="3203">
          <cell r="N3203">
            <v>23801</v>
          </cell>
        </row>
        <row r="3204">
          <cell r="N3204">
            <v>73150</v>
          </cell>
        </row>
        <row r="3206">
          <cell r="N3206">
            <v>118</v>
          </cell>
        </row>
        <row r="3207">
          <cell r="Q3207"/>
          <cell r="T3207"/>
          <cell r="U3207"/>
        </row>
        <row r="3208">
          <cell r="N3208">
            <v>0</v>
          </cell>
        </row>
        <row r="3209">
          <cell r="N3209">
            <v>0</v>
          </cell>
        </row>
        <row r="3210">
          <cell r="N3210">
            <v>38681</v>
          </cell>
        </row>
        <row r="3211">
          <cell r="N3211">
            <v>0</v>
          </cell>
        </row>
        <row r="3212">
          <cell r="N3212">
            <v>9437</v>
          </cell>
        </row>
        <row r="3213">
          <cell r="N3213">
            <v>117584</v>
          </cell>
        </row>
        <row r="3215">
          <cell r="N3215">
            <v>0</v>
          </cell>
        </row>
        <row r="3216">
          <cell r="Q3216"/>
          <cell r="T3216"/>
          <cell r="U3216"/>
        </row>
        <row r="3217">
          <cell r="N3217">
            <v>0</v>
          </cell>
        </row>
        <row r="3218">
          <cell r="N3218">
            <v>0</v>
          </cell>
        </row>
        <row r="3219">
          <cell r="N3219">
            <v>0</v>
          </cell>
        </row>
        <row r="3220">
          <cell r="N3220">
            <v>0</v>
          </cell>
        </row>
        <row r="3221">
          <cell r="N3221">
            <v>57539</v>
          </cell>
        </row>
        <row r="3222">
          <cell r="N3222">
            <v>22228</v>
          </cell>
        </row>
        <row r="3224">
          <cell r="N3224">
            <v>0</v>
          </cell>
        </row>
        <row r="3225">
          <cell r="Q3225"/>
          <cell r="T3225"/>
          <cell r="U3225"/>
        </row>
        <row r="3226">
          <cell r="N3226">
            <v>0</v>
          </cell>
        </row>
        <row r="3227">
          <cell r="N3227">
            <v>0</v>
          </cell>
        </row>
        <row r="3228">
          <cell r="N3228">
            <v>0</v>
          </cell>
        </row>
        <row r="3229">
          <cell r="N3229">
            <v>0</v>
          </cell>
        </row>
        <row r="3230">
          <cell r="N3230">
            <v>0</v>
          </cell>
        </row>
        <row r="3231">
          <cell r="N3231">
            <v>9140</v>
          </cell>
        </row>
        <row r="3242">
          <cell r="N3242">
            <v>4448</v>
          </cell>
        </row>
        <row r="3243">
          <cell r="Q3243"/>
          <cell r="T3243"/>
          <cell r="U3243"/>
        </row>
        <row r="3244">
          <cell r="N3244">
            <v>0</v>
          </cell>
        </row>
        <row r="3245">
          <cell r="N3245">
            <v>981</v>
          </cell>
        </row>
        <row r="3246">
          <cell r="N3246">
            <v>0</v>
          </cell>
        </row>
        <row r="3247">
          <cell r="N3247">
            <v>0</v>
          </cell>
        </row>
        <row r="3248">
          <cell r="N3248">
            <v>0</v>
          </cell>
        </row>
        <row r="3249">
          <cell r="N3249">
            <v>12752</v>
          </cell>
        </row>
        <row r="3251">
          <cell r="N3251">
            <v>16870.46000666311</v>
          </cell>
        </row>
        <row r="3252">
          <cell r="Q3252"/>
          <cell r="T3252"/>
          <cell r="U3252"/>
        </row>
        <row r="3253">
          <cell r="N3253">
            <v>13361</v>
          </cell>
        </row>
        <row r="3254">
          <cell r="N3254">
            <v>0</v>
          </cell>
        </row>
        <row r="3255">
          <cell r="N3255">
            <v>62475</v>
          </cell>
        </row>
        <row r="3256">
          <cell r="N3256">
            <v>1496</v>
          </cell>
        </row>
        <row r="3257">
          <cell r="N3257">
            <v>25115</v>
          </cell>
        </row>
        <row r="3258">
          <cell r="N3258">
            <v>115362.53999333689</v>
          </cell>
        </row>
        <row r="3260">
          <cell r="N3260">
            <v>5321</v>
          </cell>
        </row>
        <row r="3261">
          <cell r="Q3261"/>
          <cell r="T3261"/>
          <cell r="U3261"/>
        </row>
        <row r="3262">
          <cell r="N3262">
            <v>0</v>
          </cell>
        </row>
        <row r="3263">
          <cell r="N3263">
            <v>0</v>
          </cell>
        </row>
        <row r="3264">
          <cell r="N3264">
            <v>0</v>
          </cell>
        </row>
        <row r="3265">
          <cell r="N3265">
            <v>0</v>
          </cell>
        </row>
        <row r="3266">
          <cell r="N3266">
            <v>65481</v>
          </cell>
        </row>
        <row r="3267">
          <cell r="N3267">
            <v>88350</v>
          </cell>
        </row>
        <row r="3269">
          <cell r="N3269">
            <v>557292.53999333689</v>
          </cell>
        </row>
        <row r="3270">
          <cell r="Q3270"/>
          <cell r="T3270"/>
          <cell r="U3270"/>
        </row>
        <row r="3271">
          <cell r="N3271">
            <v>0</v>
          </cell>
        </row>
        <row r="3272">
          <cell r="N3272">
            <v>101230</v>
          </cell>
        </row>
        <row r="3273">
          <cell r="N3273">
            <v>0</v>
          </cell>
        </row>
        <row r="3274">
          <cell r="N3274">
            <v>0</v>
          </cell>
        </row>
        <row r="3275">
          <cell r="N3275">
            <v>0</v>
          </cell>
        </row>
        <row r="3276">
          <cell r="N3276">
            <v>22864.46000666311</v>
          </cell>
        </row>
        <row r="3278">
          <cell r="N3278">
            <v>399</v>
          </cell>
        </row>
        <row r="3279">
          <cell r="Q3279"/>
          <cell r="T3279"/>
          <cell r="U3279"/>
        </row>
        <row r="3280">
          <cell r="N3280">
            <v>0</v>
          </cell>
        </row>
        <row r="3281">
          <cell r="N3281">
            <v>0</v>
          </cell>
        </row>
        <row r="3282">
          <cell r="N3282">
            <v>0</v>
          </cell>
        </row>
        <row r="3283">
          <cell r="N3283">
            <v>0</v>
          </cell>
        </row>
        <row r="3284">
          <cell r="N3284">
            <v>129954</v>
          </cell>
        </row>
        <row r="3285">
          <cell r="N3285">
            <v>293069</v>
          </cell>
        </row>
        <row r="3287">
          <cell r="N3287">
            <v>651</v>
          </cell>
        </row>
        <row r="3288">
          <cell r="Q3288"/>
          <cell r="T3288"/>
          <cell r="U3288"/>
        </row>
        <row r="3289">
          <cell r="N3289">
            <v>0</v>
          </cell>
        </row>
        <row r="3290">
          <cell r="N3290">
            <v>0</v>
          </cell>
        </row>
        <row r="3291">
          <cell r="N3291">
            <v>91313</v>
          </cell>
        </row>
        <row r="3292">
          <cell r="N3292">
            <v>0</v>
          </cell>
        </row>
        <row r="3293">
          <cell r="N3293">
            <v>51959</v>
          </cell>
        </row>
        <row r="3294">
          <cell r="N3294">
            <v>246242</v>
          </cell>
        </row>
        <row r="3296">
          <cell r="N3296">
            <v>113</v>
          </cell>
        </row>
        <row r="3297">
          <cell r="Q3297"/>
          <cell r="T3297"/>
          <cell r="U3297"/>
        </row>
        <row r="3298">
          <cell r="N3298">
            <v>0</v>
          </cell>
        </row>
        <row r="3299">
          <cell r="N3299">
            <v>0</v>
          </cell>
        </row>
        <row r="3300">
          <cell r="N3300">
            <v>0</v>
          </cell>
        </row>
        <row r="3301">
          <cell r="N3301">
            <v>0</v>
          </cell>
        </row>
        <row r="3302">
          <cell r="N3302">
            <v>287612</v>
          </cell>
        </row>
        <row r="3303">
          <cell r="N3303">
            <v>62422</v>
          </cell>
        </row>
        <row r="3305">
          <cell r="N3305">
            <v>0</v>
          </cell>
        </row>
        <row r="3306">
          <cell r="Q3306"/>
          <cell r="T3306"/>
          <cell r="U3306"/>
        </row>
        <row r="3307">
          <cell r="N3307">
            <v>0</v>
          </cell>
        </row>
        <row r="3308">
          <cell r="N3308">
            <v>0</v>
          </cell>
        </row>
        <row r="3309">
          <cell r="N3309">
            <v>0</v>
          </cell>
        </row>
        <row r="3310">
          <cell r="N3310">
            <v>0</v>
          </cell>
        </row>
        <row r="3311">
          <cell r="N3311">
            <v>0</v>
          </cell>
        </row>
        <row r="3312">
          <cell r="N3312">
            <v>14494</v>
          </cell>
        </row>
        <row r="3323">
          <cell r="N3323">
            <v>13424</v>
          </cell>
        </row>
        <row r="3324">
          <cell r="Q3324"/>
          <cell r="T3324"/>
          <cell r="U3324"/>
        </row>
        <row r="3325">
          <cell r="N3325">
            <v>0</v>
          </cell>
        </row>
        <row r="3326">
          <cell r="N3326">
            <v>2984</v>
          </cell>
        </row>
        <row r="3327">
          <cell r="N3327">
            <v>0</v>
          </cell>
        </row>
        <row r="3328">
          <cell r="N3328">
            <v>0</v>
          </cell>
        </row>
        <row r="3329">
          <cell r="N3329">
            <v>0</v>
          </cell>
        </row>
        <row r="3330">
          <cell r="N3330">
            <v>21237</v>
          </cell>
        </row>
        <row r="3332">
          <cell r="N3332">
            <v>2870</v>
          </cell>
        </row>
        <row r="3333">
          <cell r="Q3333"/>
          <cell r="T3333"/>
          <cell r="U3333"/>
        </row>
        <row r="3334">
          <cell r="N3334">
            <v>18509</v>
          </cell>
        </row>
        <row r="3335">
          <cell r="N3335">
            <v>0</v>
          </cell>
        </row>
        <row r="3336">
          <cell r="N3336">
            <v>105625</v>
          </cell>
        </row>
        <row r="3337">
          <cell r="N3337">
            <v>0</v>
          </cell>
        </row>
        <row r="3338">
          <cell r="N3338">
            <v>3534</v>
          </cell>
        </row>
        <row r="3339">
          <cell r="N3339">
            <v>79885</v>
          </cell>
        </row>
        <row r="3341">
          <cell r="N3341">
            <v>64</v>
          </cell>
        </row>
        <row r="3342">
          <cell r="Q3342"/>
          <cell r="T3342"/>
          <cell r="U3342"/>
        </row>
        <row r="3343">
          <cell r="N3343">
            <v>0</v>
          </cell>
        </row>
        <row r="3344">
          <cell r="N3344">
            <v>0</v>
          </cell>
        </row>
        <row r="3345">
          <cell r="N3345">
            <v>0</v>
          </cell>
        </row>
        <row r="3346">
          <cell r="N3346">
            <v>0</v>
          </cell>
        </row>
        <row r="3347">
          <cell r="N3347">
            <v>10762</v>
          </cell>
        </row>
        <row r="3348">
          <cell r="N3348">
            <v>14813</v>
          </cell>
        </row>
        <row r="3350">
          <cell r="N3350">
            <v>148798</v>
          </cell>
        </row>
        <row r="3351">
          <cell r="Q3351"/>
          <cell r="T3351"/>
          <cell r="U3351"/>
        </row>
        <row r="3352">
          <cell r="N3352">
            <v>0</v>
          </cell>
        </row>
        <row r="3353">
          <cell r="N3353">
            <v>32619</v>
          </cell>
        </row>
        <row r="3354">
          <cell r="N3354">
            <v>0</v>
          </cell>
        </row>
        <row r="3355">
          <cell r="N3355">
            <v>0</v>
          </cell>
        </row>
        <row r="3356">
          <cell r="N3356">
            <v>0</v>
          </cell>
        </row>
        <row r="3357">
          <cell r="N3357">
            <v>42</v>
          </cell>
        </row>
        <row r="3359">
          <cell r="N3359">
            <v>88</v>
          </cell>
        </row>
        <row r="3360">
          <cell r="Q3360"/>
          <cell r="T3360"/>
          <cell r="U3360"/>
        </row>
        <row r="3361">
          <cell r="N3361">
            <v>0</v>
          </cell>
        </row>
        <row r="3362">
          <cell r="N3362">
            <v>0</v>
          </cell>
        </row>
        <row r="3363">
          <cell r="N3363">
            <v>0</v>
          </cell>
        </row>
        <row r="3364">
          <cell r="N3364">
            <v>0</v>
          </cell>
        </row>
        <row r="3365">
          <cell r="N3365">
            <v>9689</v>
          </cell>
        </row>
        <row r="3366">
          <cell r="N3366">
            <v>58461</v>
          </cell>
        </row>
        <row r="3368">
          <cell r="N3368">
            <v>120</v>
          </cell>
        </row>
        <row r="3369">
          <cell r="Q3369"/>
          <cell r="T3369"/>
          <cell r="U3369"/>
        </row>
        <row r="3370">
          <cell r="N3370">
            <v>0</v>
          </cell>
        </row>
        <row r="3371">
          <cell r="N3371">
            <v>0</v>
          </cell>
        </row>
        <row r="3372">
          <cell r="N3372">
            <v>59656</v>
          </cell>
        </row>
        <row r="3373">
          <cell r="N3373">
            <v>0</v>
          </cell>
        </row>
        <row r="3374">
          <cell r="N3374">
            <v>2143</v>
          </cell>
        </row>
        <row r="3375">
          <cell r="N3375">
            <v>73429</v>
          </cell>
        </row>
        <row r="3377">
          <cell r="N3377">
            <v>98</v>
          </cell>
        </row>
        <row r="3378">
          <cell r="Q3378"/>
          <cell r="T3378"/>
          <cell r="U3378"/>
        </row>
        <row r="3379">
          <cell r="N3379">
            <v>0</v>
          </cell>
        </row>
        <row r="3380">
          <cell r="N3380">
            <v>0</v>
          </cell>
        </row>
        <row r="3381">
          <cell r="N3381">
            <v>0</v>
          </cell>
        </row>
        <row r="3382">
          <cell r="N3382">
            <v>0</v>
          </cell>
        </row>
        <row r="3383">
          <cell r="N3383">
            <v>21896</v>
          </cell>
        </row>
        <row r="3384">
          <cell r="N3384">
            <v>9642</v>
          </cell>
        </row>
        <row r="3386">
          <cell r="N3386">
            <v>0</v>
          </cell>
        </row>
        <row r="3387">
          <cell r="Q3387"/>
          <cell r="T3387"/>
          <cell r="U3387"/>
        </row>
        <row r="3388">
          <cell r="N3388">
            <v>0</v>
          </cell>
        </row>
        <row r="3389">
          <cell r="N3389">
            <v>0</v>
          </cell>
        </row>
        <row r="3390">
          <cell r="N3390">
            <v>0</v>
          </cell>
        </row>
        <row r="3391">
          <cell r="N3391">
            <v>0</v>
          </cell>
        </row>
        <row r="3392">
          <cell r="N3392">
            <v>0</v>
          </cell>
        </row>
        <row r="3393">
          <cell r="N3393">
            <v>8660</v>
          </cell>
        </row>
        <row r="3404">
          <cell r="N3404">
            <v>6129</v>
          </cell>
        </row>
        <row r="3405">
          <cell r="Q3405"/>
          <cell r="T3405"/>
          <cell r="U3405"/>
        </row>
        <row r="3406">
          <cell r="N3406">
            <v>0</v>
          </cell>
        </row>
        <row r="3407">
          <cell r="N3407">
            <v>1409</v>
          </cell>
        </row>
        <row r="3408">
          <cell r="N3408">
            <v>0</v>
          </cell>
        </row>
        <row r="3409">
          <cell r="N3409">
            <v>0</v>
          </cell>
        </row>
        <row r="3410">
          <cell r="N3410">
            <v>0</v>
          </cell>
        </row>
        <row r="3411">
          <cell r="N3411">
            <v>4931</v>
          </cell>
        </row>
        <row r="3413">
          <cell r="N3413">
            <v>990</v>
          </cell>
        </row>
        <row r="3414">
          <cell r="Q3414"/>
          <cell r="T3414"/>
          <cell r="U3414"/>
        </row>
        <row r="3415">
          <cell r="N3415">
            <v>494</v>
          </cell>
        </row>
        <row r="3416">
          <cell r="N3416">
            <v>0</v>
          </cell>
        </row>
        <row r="3417">
          <cell r="N3417">
            <v>781</v>
          </cell>
        </row>
        <row r="3418">
          <cell r="N3418">
            <v>0</v>
          </cell>
        </row>
        <row r="3419">
          <cell r="N3419">
            <v>7750</v>
          </cell>
        </row>
        <row r="3420">
          <cell r="N3420">
            <v>27985</v>
          </cell>
        </row>
        <row r="3422">
          <cell r="N3422">
            <v>0</v>
          </cell>
        </row>
        <row r="3423">
          <cell r="Q3423"/>
          <cell r="T3423"/>
          <cell r="U3423"/>
        </row>
        <row r="3424">
          <cell r="N3424">
            <v>0</v>
          </cell>
        </row>
        <row r="3425">
          <cell r="N3425">
            <v>0</v>
          </cell>
        </row>
        <row r="3426">
          <cell r="N3426">
            <v>0</v>
          </cell>
        </row>
        <row r="3427">
          <cell r="N3427">
            <v>0</v>
          </cell>
        </row>
        <row r="3428">
          <cell r="N3428">
            <v>6310</v>
          </cell>
        </row>
        <row r="3429">
          <cell r="N3429">
            <v>8640</v>
          </cell>
        </row>
        <row r="3431">
          <cell r="N3431">
            <v>89958</v>
          </cell>
        </row>
        <row r="3432">
          <cell r="Q3432"/>
          <cell r="T3432"/>
          <cell r="U3432"/>
        </row>
        <row r="3433">
          <cell r="N3433">
            <v>0</v>
          </cell>
        </row>
        <row r="3434">
          <cell r="N3434">
            <v>15263</v>
          </cell>
        </row>
        <row r="3435">
          <cell r="N3435">
            <v>0</v>
          </cell>
        </row>
        <row r="3436">
          <cell r="N3436">
            <v>0</v>
          </cell>
        </row>
        <row r="3437">
          <cell r="N3437">
            <v>0</v>
          </cell>
        </row>
        <row r="3438">
          <cell r="N3438">
            <v>22.5</v>
          </cell>
        </row>
        <row r="3440">
          <cell r="N3440">
            <v>194</v>
          </cell>
        </row>
        <row r="3441">
          <cell r="Q3441"/>
          <cell r="T3441"/>
          <cell r="U3441"/>
        </row>
        <row r="3442">
          <cell r="N3442">
            <v>0</v>
          </cell>
        </row>
        <row r="3443">
          <cell r="N3443">
            <v>0</v>
          </cell>
        </row>
        <row r="3444">
          <cell r="N3444">
            <v>0</v>
          </cell>
        </row>
        <row r="3445">
          <cell r="N3445">
            <v>0</v>
          </cell>
        </row>
        <row r="3446">
          <cell r="N3446">
            <v>5304</v>
          </cell>
        </row>
        <row r="3447">
          <cell r="N3447">
            <v>35066</v>
          </cell>
        </row>
        <row r="3449">
          <cell r="N3449">
            <v>198</v>
          </cell>
        </row>
        <row r="3450">
          <cell r="Q3450"/>
          <cell r="T3450"/>
          <cell r="U3450"/>
        </row>
        <row r="3451">
          <cell r="N3451">
            <v>0</v>
          </cell>
        </row>
        <row r="3452">
          <cell r="N3452">
            <v>0</v>
          </cell>
        </row>
        <row r="3453">
          <cell r="N3453">
            <v>22547</v>
          </cell>
        </row>
        <row r="3454">
          <cell r="N3454">
            <v>0</v>
          </cell>
        </row>
        <row r="3455">
          <cell r="N3455">
            <v>830</v>
          </cell>
        </row>
        <row r="3456">
          <cell r="N3456">
            <v>36127</v>
          </cell>
        </row>
        <row r="3458">
          <cell r="N3458">
            <v>49</v>
          </cell>
        </row>
        <row r="3459">
          <cell r="Q3459"/>
          <cell r="T3459"/>
          <cell r="U3459"/>
        </row>
        <row r="3460">
          <cell r="N3460">
            <v>0</v>
          </cell>
        </row>
        <row r="3461">
          <cell r="N3461">
            <v>0</v>
          </cell>
        </row>
        <row r="3462">
          <cell r="N3462">
            <v>0</v>
          </cell>
        </row>
        <row r="3463">
          <cell r="N3463">
            <v>0</v>
          </cell>
        </row>
        <row r="3464">
          <cell r="N3464">
            <v>17470</v>
          </cell>
        </row>
        <row r="3465">
          <cell r="N3465">
            <v>3701</v>
          </cell>
        </row>
        <row r="3467">
          <cell r="N3467">
            <v>0</v>
          </cell>
        </row>
        <row r="3468">
          <cell r="Q3468"/>
          <cell r="T3468"/>
          <cell r="U3468"/>
        </row>
        <row r="3469">
          <cell r="N3469">
            <v>0</v>
          </cell>
        </row>
        <row r="3470">
          <cell r="N3470">
            <v>0</v>
          </cell>
        </row>
        <row r="3471">
          <cell r="N3471">
            <v>0</v>
          </cell>
        </row>
        <row r="3472">
          <cell r="N3472">
            <v>0</v>
          </cell>
        </row>
        <row r="3473">
          <cell r="N3473">
            <v>0</v>
          </cell>
        </row>
        <row r="3474">
          <cell r="N3474">
            <v>4080</v>
          </cell>
        </row>
        <row r="3485">
          <cell r="N3485">
            <v>14424</v>
          </cell>
        </row>
        <row r="3486">
          <cell r="Q3486"/>
          <cell r="T3486"/>
          <cell r="U3486"/>
        </row>
        <row r="3487">
          <cell r="N3487">
            <v>0</v>
          </cell>
        </row>
        <row r="3488">
          <cell r="N3488">
            <v>3298</v>
          </cell>
        </row>
        <row r="3489">
          <cell r="N3489">
            <v>0</v>
          </cell>
        </row>
        <row r="3490">
          <cell r="N3490">
            <v>0</v>
          </cell>
        </row>
        <row r="3491">
          <cell r="N3491">
            <v>0</v>
          </cell>
        </row>
        <row r="3492">
          <cell r="N3492">
            <v>2819</v>
          </cell>
        </row>
        <row r="3494">
          <cell r="N3494">
            <v>12175</v>
          </cell>
        </row>
        <row r="3495">
          <cell r="Q3495"/>
          <cell r="T3495"/>
          <cell r="U3495"/>
        </row>
        <row r="3496">
          <cell r="N3496">
            <v>59692</v>
          </cell>
        </row>
        <row r="3497">
          <cell r="N3497">
            <v>0</v>
          </cell>
        </row>
        <row r="3498">
          <cell r="N3498">
            <v>225</v>
          </cell>
        </row>
        <row r="3499">
          <cell r="N3499">
            <v>0</v>
          </cell>
        </row>
        <row r="3500">
          <cell r="N3500">
            <v>109857</v>
          </cell>
          <cell r="W3500">
            <v>68760</v>
          </cell>
        </row>
        <row r="3501">
          <cell r="N3501">
            <v>124695</v>
          </cell>
        </row>
        <row r="3503">
          <cell r="N3503">
            <v>294</v>
          </cell>
        </row>
        <row r="3504">
          <cell r="Q3504"/>
          <cell r="T3504"/>
          <cell r="U3504"/>
        </row>
        <row r="3505">
          <cell r="N3505">
            <v>0</v>
          </cell>
        </row>
        <row r="3506">
          <cell r="N3506">
            <v>0</v>
          </cell>
        </row>
        <row r="3507">
          <cell r="N3507">
            <v>0</v>
          </cell>
        </row>
        <row r="3508">
          <cell r="N3508">
            <v>0</v>
          </cell>
        </row>
        <row r="3509">
          <cell r="N3509">
            <v>20438</v>
          </cell>
        </row>
        <row r="3510">
          <cell r="N3510">
            <v>17512</v>
          </cell>
        </row>
        <row r="3512">
          <cell r="N3512">
            <v>218167</v>
          </cell>
        </row>
        <row r="3513">
          <cell r="Q3513"/>
          <cell r="T3513"/>
          <cell r="U3513"/>
        </row>
        <row r="3514">
          <cell r="N3514">
            <v>0</v>
          </cell>
        </row>
        <row r="3515">
          <cell r="N3515">
            <v>42881</v>
          </cell>
        </row>
        <row r="3516">
          <cell r="N3516">
            <v>0</v>
          </cell>
        </row>
        <row r="3517">
          <cell r="N3517">
            <v>0</v>
          </cell>
        </row>
        <row r="3518">
          <cell r="N3518">
            <v>0</v>
          </cell>
        </row>
        <row r="3519">
          <cell r="N3519">
            <v>0</v>
          </cell>
        </row>
        <row r="3521">
          <cell r="N3521">
            <v>5818</v>
          </cell>
        </row>
        <row r="3522">
          <cell r="Q3522"/>
          <cell r="T3522"/>
          <cell r="U3522"/>
        </row>
        <row r="3523">
          <cell r="N3523">
            <v>0</v>
          </cell>
        </row>
        <row r="3524">
          <cell r="N3524">
            <v>0</v>
          </cell>
        </row>
        <row r="3525">
          <cell r="N3525">
            <v>0</v>
          </cell>
        </row>
        <row r="3526">
          <cell r="N3526">
            <v>0</v>
          </cell>
        </row>
        <row r="3527">
          <cell r="N3527">
            <v>11792</v>
          </cell>
        </row>
        <row r="3528">
          <cell r="N3528">
            <v>52417</v>
          </cell>
        </row>
        <row r="3530">
          <cell r="N3530">
            <v>92</v>
          </cell>
        </row>
        <row r="3531">
          <cell r="Q3531"/>
          <cell r="T3531"/>
          <cell r="U3531"/>
        </row>
        <row r="3532">
          <cell r="N3532">
            <v>0</v>
          </cell>
        </row>
        <row r="3533">
          <cell r="N3533">
            <v>0</v>
          </cell>
        </row>
        <row r="3534">
          <cell r="N3534">
            <v>30163</v>
          </cell>
        </row>
        <row r="3535">
          <cell r="N3535">
            <v>0</v>
          </cell>
        </row>
        <row r="3536">
          <cell r="N3536">
            <v>18913</v>
          </cell>
        </row>
        <row r="3537">
          <cell r="N3537">
            <v>75638</v>
          </cell>
        </row>
        <row r="3539">
          <cell r="N3539">
            <v>0</v>
          </cell>
        </row>
        <row r="3540">
          <cell r="Q3540"/>
          <cell r="T3540"/>
          <cell r="U3540"/>
        </row>
        <row r="3541">
          <cell r="N3541">
            <v>0</v>
          </cell>
        </row>
        <row r="3542">
          <cell r="N3542">
            <v>0</v>
          </cell>
        </row>
        <row r="3543">
          <cell r="N3543">
            <v>0</v>
          </cell>
        </row>
        <row r="3544">
          <cell r="N3544">
            <v>0</v>
          </cell>
        </row>
        <row r="3545">
          <cell r="N3545">
            <v>48944</v>
          </cell>
        </row>
        <row r="3546">
          <cell r="N3546">
            <v>12444</v>
          </cell>
        </row>
        <row r="3548">
          <cell r="N3548">
            <v>0</v>
          </cell>
        </row>
        <row r="3549">
          <cell r="Q3549"/>
          <cell r="T3549"/>
          <cell r="U3549"/>
        </row>
        <row r="3550">
          <cell r="N3550">
            <v>0</v>
          </cell>
        </row>
        <row r="3551">
          <cell r="N3551">
            <v>0</v>
          </cell>
        </row>
        <row r="3552">
          <cell r="N3552">
            <v>0</v>
          </cell>
        </row>
        <row r="3553">
          <cell r="N3553">
            <v>0</v>
          </cell>
        </row>
        <row r="3554">
          <cell r="N3554">
            <v>0</v>
          </cell>
        </row>
        <row r="3555">
          <cell r="N3555">
            <v>568</v>
          </cell>
        </row>
        <row r="3566">
          <cell r="N3566">
            <v>28872</v>
          </cell>
        </row>
        <row r="3567">
          <cell r="Q3567"/>
          <cell r="T3567"/>
          <cell r="U3567"/>
        </row>
        <row r="3568">
          <cell r="N3568">
            <v>0</v>
          </cell>
        </row>
        <row r="3569">
          <cell r="N3569">
            <v>6918</v>
          </cell>
        </row>
        <row r="3570">
          <cell r="N3570">
            <v>0</v>
          </cell>
        </row>
        <row r="3571">
          <cell r="N3571">
            <v>0</v>
          </cell>
        </row>
        <row r="3572">
          <cell r="N3572">
            <v>0</v>
          </cell>
        </row>
        <row r="3573">
          <cell r="N3573">
            <v>27216</v>
          </cell>
        </row>
        <row r="3575">
          <cell r="N3575">
            <v>8516</v>
          </cell>
        </row>
        <row r="3576">
          <cell r="Q3576"/>
          <cell r="T3576"/>
          <cell r="U3576"/>
        </row>
        <row r="3577">
          <cell r="N3577">
            <v>0</v>
          </cell>
        </row>
        <row r="3578">
          <cell r="N3578">
            <v>5493.9500000000007</v>
          </cell>
        </row>
        <row r="3579">
          <cell r="N3579">
            <v>4495.0499999999993</v>
          </cell>
        </row>
        <row r="3580">
          <cell r="N3580">
            <v>0</v>
          </cell>
        </row>
        <row r="3581">
          <cell r="N3581">
            <v>95000</v>
          </cell>
        </row>
        <row r="3582">
          <cell r="N3582">
            <v>126704</v>
          </cell>
        </row>
        <row r="3584">
          <cell r="N3584">
            <v>4983</v>
          </cell>
        </row>
        <row r="3585">
          <cell r="Q3585"/>
          <cell r="T3585"/>
          <cell r="U3585"/>
        </row>
        <row r="3586">
          <cell r="N3586">
            <v>0</v>
          </cell>
        </row>
        <row r="3587">
          <cell r="N3587">
            <v>0</v>
          </cell>
        </row>
        <row r="3588">
          <cell r="N3588">
            <v>0</v>
          </cell>
        </row>
        <row r="3589">
          <cell r="N3589">
            <v>0</v>
          </cell>
        </row>
        <row r="3590">
          <cell r="N3590">
            <v>58200</v>
          </cell>
        </row>
        <row r="3591">
          <cell r="N3591">
            <v>45387</v>
          </cell>
        </row>
        <row r="3593">
          <cell r="N3593">
            <v>298889</v>
          </cell>
        </row>
        <row r="3594">
          <cell r="Q3594"/>
          <cell r="T3594"/>
          <cell r="U3594"/>
        </row>
        <row r="3595">
          <cell r="N3595">
            <v>0</v>
          </cell>
        </row>
        <row r="3596">
          <cell r="N3596">
            <v>47908</v>
          </cell>
        </row>
        <row r="3597">
          <cell r="N3597">
            <v>0</v>
          </cell>
        </row>
        <row r="3598">
          <cell r="N3598">
            <v>0</v>
          </cell>
        </row>
        <row r="3599">
          <cell r="N3599">
            <v>0</v>
          </cell>
        </row>
        <row r="3600">
          <cell r="N3600">
            <v>69</v>
          </cell>
        </row>
        <row r="3602">
          <cell r="N3602">
            <v>20</v>
          </cell>
        </row>
        <row r="3603">
          <cell r="Q3603"/>
          <cell r="T3603"/>
          <cell r="U3603"/>
        </row>
        <row r="3604">
          <cell r="N3604">
            <v>0</v>
          </cell>
        </row>
        <row r="3605">
          <cell r="N3605">
            <v>0</v>
          </cell>
        </row>
        <row r="3606">
          <cell r="N3606">
            <v>0</v>
          </cell>
        </row>
        <row r="3607">
          <cell r="N3607">
            <v>0</v>
          </cell>
        </row>
        <row r="3608">
          <cell r="N3608">
            <v>33000</v>
          </cell>
        </row>
        <row r="3609">
          <cell r="N3609">
            <v>120280</v>
          </cell>
        </row>
        <row r="3611">
          <cell r="N3611">
            <v>86</v>
          </cell>
        </row>
        <row r="3612">
          <cell r="Q3612"/>
          <cell r="T3612"/>
          <cell r="U3612"/>
        </row>
        <row r="3613">
          <cell r="N3613">
            <v>0</v>
          </cell>
        </row>
        <row r="3614">
          <cell r="N3614">
            <v>0</v>
          </cell>
        </row>
        <row r="3615">
          <cell r="N3615">
            <v>37563</v>
          </cell>
        </row>
        <row r="3616">
          <cell r="N3616">
            <v>0</v>
          </cell>
        </row>
        <row r="3617">
          <cell r="N3617">
            <v>52000</v>
          </cell>
        </row>
        <row r="3618">
          <cell r="N3618">
            <v>98200</v>
          </cell>
        </row>
        <row r="3620">
          <cell r="N3620">
            <v>0</v>
          </cell>
        </row>
        <row r="3621">
          <cell r="Q3621"/>
          <cell r="T3621"/>
          <cell r="U3621"/>
        </row>
        <row r="3622">
          <cell r="N3622">
            <v>0</v>
          </cell>
        </row>
        <row r="3623">
          <cell r="N3623">
            <v>0</v>
          </cell>
        </row>
        <row r="3624">
          <cell r="N3624">
            <v>0</v>
          </cell>
        </row>
        <row r="3625">
          <cell r="N3625">
            <v>0</v>
          </cell>
        </row>
        <row r="3626">
          <cell r="N3626">
            <v>85000</v>
          </cell>
        </row>
        <row r="3627">
          <cell r="N3627">
            <v>18198</v>
          </cell>
        </row>
        <row r="3629">
          <cell r="N3629">
            <v>0</v>
          </cell>
        </row>
        <row r="3630">
          <cell r="Q3630"/>
          <cell r="T3630"/>
          <cell r="U3630"/>
        </row>
        <row r="3631">
          <cell r="N3631">
            <v>0</v>
          </cell>
        </row>
        <row r="3632">
          <cell r="N3632">
            <v>0</v>
          </cell>
        </row>
        <row r="3633">
          <cell r="N3633">
            <v>0</v>
          </cell>
        </row>
        <row r="3634">
          <cell r="N3634">
            <v>0</v>
          </cell>
        </row>
        <row r="3635">
          <cell r="N3635">
            <v>0</v>
          </cell>
        </row>
        <row r="3636">
          <cell r="N3636">
            <v>9352</v>
          </cell>
        </row>
        <row r="3647">
          <cell r="N3647">
            <v>8987</v>
          </cell>
        </row>
        <row r="3648">
          <cell r="Q3648"/>
          <cell r="T3648"/>
          <cell r="U3648"/>
        </row>
        <row r="3649">
          <cell r="N3649">
            <v>0</v>
          </cell>
        </row>
        <row r="3650">
          <cell r="N3650">
            <v>2185</v>
          </cell>
        </row>
        <row r="3651">
          <cell r="N3651">
            <v>0</v>
          </cell>
        </row>
        <row r="3652">
          <cell r="N3652">
            <v>0</v>
          </cell>
        </row>
        <row r="3653">
          <cell r="N3653">
            <v>0</v>
          </cell>
        </row>
        <row r="3654">
          <cell r="N3654">
            <v>12413</v>
          </cell>
        </row>
        <row r="3656">
          <cell r="N3656">
            <v>6354</v>
          </cell>
        </row>
        <row r="3657">
          <cell r="Q3657"/>
          <cell r="T3657"/>
          <cell r="U3657"/>
        </row>
        <row r="3658">
          <cell r="N3658">
            <v>113</v>
          </cell>
        </row>
        <row r="3659">
          <cell r="N3659">
            <v>11979</v>
          </cell>
        </row>
        <row r="3660">
          <cell r="N3660">
            <v>0</v>
          </cell>
        </row>
        <row r="3661">
          <cell r="N3661">
            <v>2462</v>
          </cell>
        </row>
        <row r="3662">
          <cell r="N3662">
            <v>11646</v>
          </cell>
        </row>
        <row r="3663">
          <cell r="N3663">
            <v>62837</v>
          </cell>
        </row>
        <row r="3665">
          <cell r="N3665">
            <v>0</v>
          </cell>
        </row>
        <row r="3666">
          <cell r="Q3666"/>
          <cell r="T3666"/>
          <cell r="U3666"/>
        </row>
        <row r="3667">
          <cell r="N3667">
            <v>0</v>
          </cell>
        </row>
        <row r="3668">
          <cell r="N3668">
            <v>0</v>
          </cell>
        </row>
        <row r="3669">
          <cell r="N3669">
            <v>0</v>
          </cell>
        </row>
        <row r="3670">
          <cell r="N3670">
            <v>0</v>
          </cell>
        </row>
        <row r="3671">
          <cell r="N3671">
            <v>2005</v>
          </cell>
        </row>
        <row r="3672">
          <cell r="N3672">
            <v>19271</v>
          </cell>
        </row>
        <row r="3674">
          <cell r="N3674">
            <v>107966</v>
          </cell>
        </row>
        <row r="3675">
          <cell r="Q3675"/>
          <cell r="T3675"/>
          <cell r="U3675"/>
        </row>
        <row r="3676">
          <cell r="N3676">
            <v>0</v>
          </cell>
        </row>
        <row r="3677">
          <cell r="N3677">
            <v>20703</v>
          </cell>
        </row>
        <row r="3678">
          <cell r="N3678">
            <v>0</v>
          </cell>
        </row>
        <row r="3679">
          <cell r="N3679">
            <v>0</v>
          </cell>
        </row>
        <row r="3680">
          <cell r="N3680">
            <v>0</v>
          </cell>
        </row>
        <row r="3681">
          <cell r="N3681">
            <v>205</v>
          </cell>
        </row>
        <row r="3683">
          <cell r="N3683">
            <v>523</v>
          </cell>
        </row>
        <row r="3684">
          <cell r="Q3684"/>
          <cell r="T3684"/>
          <cell r="U3684"/>
        </row>
        <row r="3685">
          <cell r="N3685">
            <v>0</v>
          </cell>
        </row>
        <row r="3686">
          <cell r="N3686">
            <v>0</v>
          </cell>
        </row>
        <row r="3687">
          <cell r="N3687">
            <v>0</v>
          </cell>
        </row>
        <row r="3688">
          <cell r="N3688">
            <v>0</v>
          </cell>
        </row>
        <row r="3689">
          <cell r="N3689">
            <v>20558</v>
          </cell>
        </row>
        <row r="3690">
          <cell r="N3690">
            <v>44020</v>
          </cell>
        </row>
        <row r="3692">
          <cell r="N3692">
            <v>10</v>
          </cell>
        </row>
        <row r="3693">
          <cell r="Q3693"/>
          <cell r="T3693"/>
          <cell r="U3693"/>
        </row>
        <row r="3694">
          <cell r="N3694">
            <v>0</v>
          </cell>
        </row>
        <row r="3695">
          <cell r="N3695">
            <v>0</v>
          </cell>
        </row>
        <row r="3696">
          <cell r="N3696">
            <v>26406.135462720122</v>
          </cell>
        </row>
        <row r="3697">
          <cell r="N3697">
            <v>0</v>
          </cell>
        </row>
        <row r="3698">
          <cell r="N3698">
            <v>5646</v>
          </cell>
        </row>
        <row r="3699">
          <cell r="N3699">
            <v>48311</v>
          </cell>
        </row>
        <row r="3701">
          <cell r="N3701">
            <v>59</v>
          </cell>
        </row>
        <row r="3702">
          <cell r="Q3702"/>
          <cell r="T3702"/>
          <cell r="U3702"/>
        </row>
        <row r="3703">
          <cell r="N3703">
            <v>0</v>
          </cell>
        </row>
        <row r="3704">
          <cell r="N3704">
            <v>0</v>
          </cell>
        </row>
        <row r="3705">
          <cell r="N3705">
            <v>0</v>
          </cell>
        </row>
        <row r="3706">
          <cell r="N3706">
            <v>0</v>
          </cell>
        </row>
        <row r="3707">
          <cell r="N3707">
            <v>40847</v>
          </cell>
        </row>
        <row r="3708">
          <cell r="N3708">
            <v>10387</v>
          </cell>
        </row>
        <row r="3710">
          <cell r="N3710">
            <v>0</v>
          </cell>
        </row>
        <row r="3711">
          <cell r="Q3711"/>
          <cell r="T3711"/>
          <cell r="U3711"/>
        </row>
        <row r="3712">
          <cell r="N3712">
            <v>0</v>
          </cell>
        </row>
        <row r="3713">
          <cell r="N3713">
            <v>0</v>
          </cell>
        </row>
        <row r="3714">
          <cell r="N3714">
            <v>0</v>
          </cell>
        </row>
        <row r="3715">
          <cell r="N3715">
            <v>0</v>
          </cell>
        </row>
        <row r="3716">
          <cell r="N3716">
            <v>0</v>
          </cell>
        </row>
        <row r="3717">
          <cell r="N3717">
            <v>2597</v>
          </cell>
        </row>
        <row r="3728">
          <cell r="N3728">
            <v>15719</v>
          </cell>
        </row>
        <row r="3729">
          <cell r="Q3729"/>
          <cell r="T3729"/>
          <cell r="U3729"/>
        </row>
        <row r="3730">
          <cell r="N3730">
            <v>0</v>
          </cell>
        </row>
        <row r="3731">
          <cell r="N3731">
            <v>3754</v>
          </cell>
        </row>
        <row r="3732">
          <cell r="N3732">
            <v>0</v>
          </cell>
        </row>
        <row r="3733">
          <cell r="N3733">
            <v>0</v>
          </cell>
        </row>
        <row r="3734">
          <cell r="N3734">
            <v>0</v>
          </cell>
        </row>
        <row r="3735">
          <cell r="N3735">
            <v>10930</v>
          </cell>
        </row>
        <row r="3737">
          <cell r="N3737">
            <v>31877</v>
          </cell>
        </row>
        <row r="3738">
          <cell r="Q3738">
            <v>121933</v>
          </cell>
          <cell r="T3738"/>
          <cell r="U3738"/>
        </row>
        <row r="3739">
          <cell r="N3739">
            <v>13193</v>
          </cell>
        </row>
        <row r="3740">
          <cell r="N3740">
            <v>1170</v>
          </cell>
        </row>
        <row r="3741">
          <cell r="N3741">
            <v>0</v>
          </cell>
        </row>
        <row r="3742">
          <cell r="N3742">
            <v>0</v>
          </cell>
        </row>
        <row r="3743">
          <cell r="N3743">
            <v>64841</v>
          </cell>
        </row>
        <row r="3744">
          <cell r="N3744">
            <v>474072</v>
          </cell>
        </row>
        <row r="3746">
          <cell r="N3746">
            <v>9251</v>
          </cell>
        </row>
        <row r="3747">
          <cell r="Q3747"/>
          <cell r="T3747"/>
          <cell r="U3747"/>
        </row>
        <row r="3748">
          <cell r="N3748">
            <v>0</v>
          </cell>
        </row>
        <row r="3749">
          <cell r="N3749">
            <v>0</v>
          </cell>
        </row>
        <row r="3750">
          <cell r="N3750">
            <v>0</v>
          </cell>
        </row>
        <row r="3751">
          <cell r="N3751">
            <v>0</v>
          </cell>
        </row>
        <row r="3752">
          <cell r="N3752">
            <v>65270</v>
          </cell>
        </row>
        <row r="3753">
          <cell r="N3753">
            <v>68718</v>
          </cell>
        </row>
        <row r="3755">
          <cell r="N3755">
            <v>249585</v>
          </cell>
        </row>
        <row r="3756">
          <cell r="Q3756"/>
          <cell r="T3756"/>
          <cell r="U3756"/>
        </row>
        <row r="3757">
          <cell r="N3757">
            <v>0</v>
          </cell>
        </row>
        <row r="3758">
          <cell r="N3758">
            <v>41015</v>
          </cell>
        </row>
        <row r="3759">
          <cell r="N3759">
            <v>0</v>
          </cell>
        </row>
        <row r="3760">
          <cell r="N3760">
            <v>0</v>
          </cell>
        </row>
        <row r="3761">
          <cell r="N3761">
            <v>0</v>
          </cell>
        </row>
        <row r="3762">
          <cell r="N3762">
            <v>995</v>
          </cell>
        </row>
        <row r="3764">
          <cell r="N3764">
            <v>360</v>
          </cell>
        </row>
        <row r="3765">
          <cell r="Q3765"/>
          <cell r="T3765"/>
          <cell r="U3765"/>
        </row>
        <row r="3766">
          <cell r="N3766">
            <v>0</v>
          </cell>
        </row>
        <row r="3767">
          <cell r="N3767">
            <v>0</v>
          </cell>
        </row>
        <row r="3768">
          <cell r="N3768">
            <v>0</v>
          </cell>
        </row>
        <row r="3769">
          <cell r="N3769">
            <v>0</v>
          </cell>
        </row>
        <row r="3770">
          <cell r="N3770">
            <v>43548</v>
          </cell>
        </row>
        <row r="3771">
          <cell r="N3771">
            <v>145029</v>
          </cell>
        </row>
        <row r="3773">
          <cell r="N3773">
            <v>283</v>
          </cell>
        </row>
        <row r="3774">
          <cell r="Q3774"/>
          <cell r="T3774"/>
          <cell r="U3774"/>
        </row>
        <row r="3775">
          <cell r="N3775">
            <v>0</v>
          </cell>
        </row>
        <row r="3776">
          <cell r="N3776">
            <v>0</v>
          </cell>
        </row>
        <row r="3777">
          <cell r="N3777">
            <v>42553</v>
          </cell>
        </row>
        <row r="3778">
          <cell r="N3778">
            <v>0</v>
          </cell>
        </row>
        <row r="3779">
          <cell r="N3779">
            <v>40545</v>
          </cell>
        </row>
        <row r="3780">
          <cell r="N3780">
            <v>137614</v>
          </cell>
        </row>
        <row r="3782">
          <cell r="N3782">
            <v>49</v>
          </cell>
        </row>
        <row r="3783">
          <cell r="Q3783"/>
          <cell r="T3783"/>
          <cell r="U3783"/>
        </row>
        <row r="3784">
          <cell r="N3784">
            <v>0</v>
          </cell>
        </row>
        <row r="3785">
          <cell r="N3785">
            <v>0</v>
          </cell>
        </row>
        <row r="3786">
          <cell r="N3786">
            <v>0</v>
          </cell>
        </row>
        <row r="3787">
          <cell r="N3787">
            <v>0</v>
          </cell>
        </row>
        <row r="3788">
          <cell r="N3788">
            <v>118554</v>
          </cell>
        </row>
        <row r="3789">
          <cell r="N3789">
            <v>32290</v>
          </cell>
        </row>
        <row r="3791">
          <cell r="N3791">
            <v>0</v>
          </cell>
        </row>
        <row r="3792">
          <cell r="Q3792"/>
          <cell r="T3792"/>
          <cell r="U3792"/>
        </row>
        <row r="3793">
          <cell r="N3793">
            <v>0</v>
          </cell>
        </row>
        <row r="3794">
          <cell r="N3794">
            <v>0</v>
          </cell>
        </row>
        <row r="3795">
          <cell r="N3795">
            <v>0</v>
          </cell>
        </row>
        <row r="3796">
          <cell r="N3796">
            <v>0</v>
          </cell>
        </row>
        <row r="3797">
          <cell r="N3797">
            <v>0</v>
          </cell>
        </row>
        <row r="3798">
          <cell r="N3798">
            <v>3654</v>
          </cell>
        </row>
        <row r="3809">
          <cell r="N3809">
            <v>10810</v>
          </cell>
        </row>
        <row r="3810">
          <cell r="Q3810"/>
          <cell r="T3810"/>
          <cell r="U3810"/>
        </row>
        <row r="3811">
          <cell r="N3811">
            <v>0</v>
          </cell>
        </row>
        <row r="3812">
          <cell r="N3812">
            <v>2462</v>
          </cell>
        </row>
        <row r="3813">
          <cell r="N3813">
            <v>0</v>
          </cell>
        </row>
        <row r="3814">
          <cell r="N3814">
            <v>0</v>
          </cell>
        </row>
        <row r="3815">
          <cell r="N3815">
            <v>0</v>
          </cell>
        </row>
        <row r="3816">
          <cell r="N3816">
            <v>9762</v>
          </cell>
        </row>
        <row r="3818">
          <cell r="N3818">
            <v>2111</v>
          </cell>
        </row>
        <row r="3819">
          <cell r="Q3819">
            <v>4</v>
          </cell>
          <cell r="T3819"/>
          <cell r="U3819"/>
        </row>
        <row r="3820">
          <cell r="N3820">
            <v>5038</v>
          </cell>
        </row>
        <row r="3821">
          <cell r="N3821">
            <v>0</v>
          </cell>
        </row>
        <row r="3822">
          <cell r="N3822">
            <v>666</v>
          </cell>
        </row>
        <row r="3823">
          <cell r="N3823">
            <v>0</v>
          </cell>
        </row>
        <row r="3824">
          <cell r="N3824">
            <v>2545</v>
          </cell>
        </row>
        <row r="3825">
          <cell r="N3825">
            <v>18710</v>
          </cell>
        </row>
        <row r="3827">
          <cell r="N3827">
            <v>0</v>
          </cell>
        </row>
        <row r="3828">
          <cell r="Q3828"/>
          <cell r="T3828"/>
          <cell r="U3828"/>
        </row>
        <row r="3829">
          <cell r="N3829">
            <v>0</v>
          </cell>
        </row>
        <row r="3830">
          <cell r="N3830">
            <v>0</v>
          </cell>
        </row>
        <row r="3831">
          <cell r="N3831">
            <v>0</v>
          </cell>
        </row>
        <row r="3832">
          <cell r="N3832">
            <v>0</v>
          </cell>
        </row>
        <row r="3833">
          <cell r="N3833">
            <v>5238</v>
          </cell>
        </row>
        <row r="3834">
          <cell r="N3834">
            <v>10389</v>
          </cell>
        </row>
        <row r="3836">
          <cell r="N3836">
            <v>53388</v>
          </cell>
        </row>
        <row r="3837">
          <cell r="Q3837"/>
          <cell r="T3837"/>
          <cell r="U3837"/>
        </row>
        <row r="3838">
          <cell r="N3838">
            <v>0</v>
          </cell>
        </row>
        <row r="3839">
          <cell r="N3839">
            <v>12467</v>
          </cell>
        </row>
        <row r="3840">
          <cell r="N3840">
            <v>0</v>
          </cell>
        </row>
        <row r="3841">
          <cell r="N3841">
            <v>0</v>
          </cell>
        </row>
        <row r="3842">
          <cell r="N3842">
            <v>0</v>
          </cell>
        </row>
        <row r="3843">
          <cell r="N3843">
            <v>123</v>
          </cell>
        </row>
        <row r="3845">
          <cell r="N3845">
            <v>0</v>
          </cell>
        </row>
        <row r="3846">
          <cell r="Q3846"/>
          <cell r="T3846"/>
          <cell r="U3846"/>
        </row>
        <row r="3847">
          <cell r="N3847">
            <v>0</v>
          </cell>
        </row>
        <row r="3848">
          <cell r="N3848">
            <v>0</v>
          </cell>
        </row>
        <row r="3849">
          <cell r="N3849">
            <v>0</v>
          </cell>
        </row>
        <row r="3850">
          <cell r="N3850">
            <v>0</v>
          </cell>
        </row>
        <row r="3851">
          <cell r="N3851">
            <v>1505</v>
          </cell>
        </row>
        <row r="3852">
          <cell r="N3852">
            <v>12280</v>
          </cell>
        </row>
        <row r="3854">
          <cell r="N3854">
            <v>59</v>
          </cell>
        </row>
        <row r="3855">
          <cell r="Q3855"/>
          <cell r="T3855"/>
          <cell r="U3855"/>
        </row>
        <row r="3856">
          <cell r="N3856">
            <v>0</v>
          </cell>
        </row>
        <row r="3857">
          <cell r="N3857">
            <v>0</v>
          </cell>
        </row>
        <row r="3858">
          <cell r="N3858">
            <v>14481</v>
          </cell>
        </row>
        <row r="3859">
          <cell r="N3859">
            <v>0</v>
          </cell>
        </row>
        <row r="3860">
          <cell r="N3860">
            <v>8069</v>
          </cell>
        </row>
        <row r="3861">
          <cell r="N3861">
            <v>27003</v>
          </cell>
        </row>
        <row r="3863">
          <cell r="N3863">
            <v>0</v>
          </cell>
        </row>
        <row r="3864">
          <cell r="Q3864"/>
          <cell r="T3864"/>
          <cell r="U3864"/>
        </row>
        <row r="3865">
          <cell r="N3865">
            <v>0</v>
          </cell>
        </row>
        <row r="3866">
          <cell r="N3866">
            <v>0</v>
          </cell>
        </row>
        <row r="3867">
          <cell r="N3867">
            <v>0</v>
          </cell>
        </row>
        <row r="3868">
          <cell r="N3868">
            <v>0</v>
          </cell>
        </row>
        <row r="3869">
          <cell r="N3869">
            <v>12751</v>
          </cell>
        </row>
        <row r="3870">
          <cell r="N3870">
            <v>4040</v>
          </cell>
        </row>
        <row r="3872">
          <cell r="N3872">
            <v>0</v>
          </cell>
        </row>
        <row r="3873">
          <cell r="Q3873"/>
          <cell r="T3873"/>
          <cell r="U3873"/>
        </row>
        <row r="3874">
          <cell r="N3874">
            <v>0</v>
          </cell>
        </row>
        <row r="3875">
          <cell r="N3875">
            <v>0</v>
          </cell>
        </row>
        <row r="3876">
          <cell r="N3876">
            <v>0</v>
          </cell>
        </row>
        <row r="3877">
          <cell r="N3877">
            <v>0</v>
          </cell>
        </row>
        <row r="3878">
          <cell r="N3878">
            <v>0</v>
          </cell>
        </row>
        <row r="3879">
          <cell r="N3879">
            <v>3063</v>
          </cell>
        </row>
        <row r="3890">
          <cell r="N3890">
            <v>5886</v>
          </cell>
        </row>
        <row r="3891">
          <cell r="Q3891"/>
          <cell r="T3891"/>
          <cell r="U3891"/>
        </row>
        <row r="3892">
          <cell r="N3892">
            <v>0</v>
          </cell>
        </row>
        <row r="3893">
          <cell r="N3893">
            <v>1435</v>
          </cell>
        </row>
        <row r="3894">
          <cell r="N3894">
            <v>0</v>
          </cell>
        </row>
        <row r="3895">
          <cell r="N3895">
            <v>0</v>
          </cell>
        </row>
        <row r="3896">
          <cell r="N3896">
            <v>0</v>
          </cell>
        </row>
        <row r="3897">
          <cell r="N3897">
            <v>9806</v>
          </cell>
        </row>
        <row r="3899">
          <cell r="N3899">
            <v>821</v>
          </cell>
        </row>
        <row r="3900">
          <cell r="Q3900">
            <v>19</v>
          </cell>
          <cell r="T3900"/>
          <cell r="U3900"/>
        </row>
        <row r="3901">
          <cell r="N3901">
            <v>622</v>
          </cell>
        </row>
        <row r="3902">
          <cell r="N3902">
            <v>0</v>
          </cell>
        </row>
        <row r="3903">
          <cell r="N3903">
            <v>963</v>
          </cell>
        </row>
        <row r="3904">
          <cell r="N3904">
            <v>0</v>
          </cell>
        </row>
        <row r="3905">
          <cell r="N3905">
            <v>18903</v>
          </cell>
        </row>
        <row r="3906">
          <cell r="N3906">
            <v>35503.333333333336</v>
          </cell>
        </row>
        <row r="3908">
          <cell r="N3908">
            <v>0</v>
          </cell>
        </row>
        <row r="3909">
          <cell r="Q3909"/>
          <cell r="T3909"/>
          <cell r="U3909"/>
        </row>
        <row r="3910">
          <cell r="N3910">
            <v>0</v>
          </cell>
        </row>
        <row r="3911">
          <cell r="N3911">
            <v>0</v>
          </cell>
        </row>
        <row r="3912">
          <cell r="N3912">
            <v>0</v>
          </cell>
        </row>
        <row r="3913">
          <cell r="N3913">
            <v>0</v>
          </cell>
        </row>
        <row r="3914">
          <cell r="N3914">
            <v>6378</v>
          </cell>
        </row>
        <row r="3915">
          <cell r="N3915">
            <v>13472</v>
          </cell>
        </row>
        <row r="3917">
          <cell r="N3917">
            <v>36609</v>
          </cell>
        </row>
        <row r="3918">
          <cell r="Q3918"/>
          <cell r="T3918"/>
          <cell r="U3918"/>
        </row>
        <row r="3919">
          <cell r="N3919">
            <v>0</v>
          </cell>
        </row>
        <row r="3920">
          <cell r="N3920">
            <v>6206</v>
          </cell>
        </row>
        <row r="3921">
          <cell r="N3921">
            <v>0</v>
          </cell>
        </row>
        <row r="3922">
          <cell r="N3922">
            <v>0</v>
          </cell>
        </row>
        <row r="3923">
          <cell r="N3923">
            <v>0</v>
          </cell>
        </row>
        <row r="3924">
          <cell r="N3924">
            <v>385</v>
          </cell>
        </row>
        <row r="3926">
          <cell r="N3926">
            <v>795</v>
          </cell>
        </row>
        <row r="3927">
          <cell r="Q3927"/>
          <cell r="T3927"/>
          <cell r="U3927"/>
        </row>
        <row r="3928">
          <cell r="N3928">
            <v>0</v>
          </cell>
        </row>
        <row r="3929">
          <cell r="N3929">
            <v>0</v>
          </cell>
        </row>
        <row r="3930">
          <cell r="N3930">
            <v>0</v>
          </cell>
        </row>
        <row r="3931">
          <cell r="N3931">
            <v>0</v>
          </cell>
        </row>
        <row r="3932">
          <cell r="N3932">
            <v>7144</v>
          </cell>
        </row>
        <row r="3933">
          <cell r="N3933">
            <v>17999</v>
          </cell>
        </row>
        <row r="3935">
          <cell r="N3935">
            <v>253</v>
          </cell>
        </row>
        <row r="3936">
          <cell r="Q3936"/>
          <cell r="T3936"/>
          <cell r="U3936"/>
        </row>
        <row r="3937">
          <cell r="N3937">
            <v>0</v>
          </cell>
        </row>
        <row r="3938">
          <cell r="N3938">
            <v>0</v>
          </cell>
        </row>
        <row r="3939">
          <cell r="N3939">
            <v>31534</v>
          </cell>
        </row>
        <row r="3940">
          <cell r="N3940">
            <v>0</v>
          </cell>
        </row>
        <row r="3941">
          <cell r="N3941">
            <v>1404</v>
          </cell>
        </row>
        <row r="3942">
          <cell r="N3942">
            <v>40644</v>
          </cell>
        </row>
        <row r="3944">
          <cell r="N3944">
            <v>0</v>
          </cell>
        </row>
        <row r="3945">
          <cell r="Q3945"/>
          <cell r="T3945"/>
          <cell r="U3945"/>
        </row>
        <row r="3946">
          <cell r="N3946">
            <v>0</v>
          </cell>
        </row>
        <row r="3947">
          <cell r="N3947">
            <v>0</v>
          </cell>
        </row>
        <row r="3948">
          <cell r="N3948">
            <v>0</v>
          </cell>
        </row>
        <row r="3949">
          <cell r="N3949">
            <v>0</v>
          </cell>
        </row>
        <row r="3950">
          <cell r="N3950">
            <v>15479</v>
          </cell>
        </row>
        <row r="3951">
          <cell r="N3951">
            <v>7606</v>
          </cell>
        </row>
        <row r="3953">
          <cell r="N3953">
            <v>0</v>
          </cell>
        </row>
        <row r="3954">
          <cell r="Q3954"/>
          <cell r="T3954"/>
          <cell r="U3954"/>
        </row>
        <row r="3955">
          <cell r="N3955">
            <v>0</v>
          </cell>
        </row>
        <row r="3956">
          <cell r="N3956">
            <v>0</v>
          </cell>
        </row>
        <row r="3957">
          <cell r="N3957">
            <v>0</v>
          </cell>
        </row>
        <row r="3958">
          <cell r="N3958">
            <v>0</v>
          </cell>
        </row>
        <row r="3959">
          <cell r="N3959">
            <v>0</v>
          </cell>
        </row>
        <row r="3960">
          <cell r="N3960">
            <v>2438</v>
          </cell>
        </row>
        <row r="3971">
          <cell r="N3971">
            <v>28714</v>
          </cell>
        </row>
        <row r="3972">
          <cell r="Q3972"/>
          <cell r="T3972"/>
          <cell r="U3972"/>
        </row>
        <row r="3973">
          <cell r="N3973">
            <v>0</v>
          </cell>
        </row>
        <row r="3974">
          <cell r="N3974">
            <v>7015</v>
          </cell>
        </row>
        <row r="3975">
          <cell r="N3975">
            <v>0</v>
          </cell>
        </row>
        <row r="3976">
          <cell r="N3976">
            <v>0</v>
          </cell>
        </row>
        <row r="3977">
          <cell r="N3977">
            <v>0</v>
          </cell>
        </row>
        <row r="3978">
          <cell r="N3978">
            <v>27689</v>
          </cell>
        </row>
        <row r="3980">
          <cell r="N3980">
            <v>5359</v>
          </cell>
        </row>
        <row r="3981">
          <cell r="Q3981"/>
          <cell r="T3981"/>
          <cell r="U3981"/>
        </row>
        <row r="3982">
          <cell r="N3982">
            <v>2968.75</v>
          </cell>
        </row>
        <row r="3983">
          <cell r="N3983">
            <v>0</v>
          </cell>
        </row>
        <row r="3984">
          <cell r="N3984">
            <v>29627</v>
          </cell>
        </row>
        <row r="3985">
          <cell r="N3985">
            <v>0</v>
          </cell>
        </row>
        <row r="3986">
          <cell r="N3986">
            <v>8501</v>
          </cell>
        </row>
        <row r="3987">
          <cell r="N3987">
            <v>88832</v>
          </cell>
        </row>
        <row r="3989">
          <cell r="N3989">
            <v>527</v>
          </cell>
        </row>
        <row r="3990">
          <cell r="Q3990"/>
          <cell r="T3990"/>
          <cell r="U3990"/>
        </row>
        <row r="3991">
          <cell r="N3991">
            <v>0</v>
          </cell>
        </row>
        <row r="3992">
          <cell r="N3992">
            <v>0</v>
          </cell>
        </row>
        <row r="3993">
          <cell r="N3993">
            <v>0</v>
          </cell>
        </row>
        <row r="3994">
          <cell r="N3994">
            <v>0</v>
          </cell>
        </row>
        <row r="3995">
          <cell r="N3995">
            <v>17855</v>
          </cell>
        </row>
        <row r="3996">
          <cell r="N3996">
            <v>26044</v>
          </cell>
        </row>
        <row r="3998">
          <cell r="N3998">
            <v>201172</v>
          </cell>
        </row>
        <row r="3999">
          <cell r="Q3999"/>
          <cell r="T3999"/>
          <cell r="U3999"/>
        </row>
        <row r="4000">
          <cell r="N4000">
            <v>0</v>
          </cell>
        </row>
        <row r="4001">
          <cell r="N4001">
            <v>33605</v>
          </cell>
        </row>
        <row r="4002">
          <cell r="N4002">
            <v>0</v>
          </cell>
        </row>
        <row r="4003">
          <cell r="N4003">
            <v>0</v>
          </cell>
        </row>
        <row r="4004">
          <cell r="N4004">
            <v>0</v>
          </cell>
        </row>
        <row r="4005">
          <cell r="N4005">
            <v>16835.25</v>
          </cell>
        </row>
        <row r="4007">
          <cell r="N4007">
            <v>170</v>
          </cell>
        </row>
        <row r="4008">
          <cell r="Q4008"/>
          <cell r="T4008"/>
          <cell r="U4008"/>
        </row>
        <row r="4009">
          <cell r="N4009">
            <v>0</v>
          </cell>
        </row>
        <row r="4010">
          <cell r="N4010">
            <v>0</v>
          </cell>
        </row>
        <row r="4011">
          <cell r="N4011">
            <v>0</v>
          </cell>
        </row>
        <row r="4012">
          <cell r="N4012">
            <v>0</v>
          </cell>
        </row>
        <row r="4013">
          <cell r="N4013">
            <v>19243</v>
          </cell>
        </row>
        <row r="4014">
          <cell r="N4014">
            <v>63075</v>
          </cell>
        </row>
        <row r="4016">
          <cell r="N4016">
            <v>134</v>
          </cell>
        </row>
        <row r="4017">
          <cell r="Q4017"/>
          <cell r="T4017"/>
          <cell r="U4017"/>
        </row>
        <row r="4018">
          <cell r="N4018">
            <v>0</v>
          </cell>
        </row>
        <row r="4019">
          <cell r="N4019">
            <v>0</v>
          </cell>
        </row>
        <row r="4020">
          <cell r="N4020">
            <v>52940</v>
          </cell>
        </row>
        <row r="4021">
          <cell r="N4021">
            <v>0</v>
          </cell>
        </row>
        <row r="4022">
          <cell r="N4022">
            <v>9334</v>
          </cell>
        </row>
        <row r="4023">
          <cell r="N4023">
            <v>91437</v>
          </cell>
        </row>
        <row r="4025">
          <cell r="N4025">
            <v>0</v>
          </cell>
        </row>
        <row r="4026">
          <cell r="Q4026"/>
          <cell r="T4026"/>
          <cell r="U4026"/>
        </row>
        <row r="4027">
          <cell r="N4027">
            <v>0</v>
          </cell>
        </row>
        <row r="4028">
          <cell r="N4028">
            <v>0</v>
          </cell>
        </row>
        <row r="4029">
          <cell r="N4029">
            <v>0</v>
          </cell>
        </row>
        <row r="4030">
          <cell r="N4030">
            <v>0</v>
          </cell>
        </row>
        <row r="4031">
          <cell r="N4031">
            <v>52320</v>
          </cell>
        </row>
        <row r="4032">
          <cell r="N4032">
            <v>16969</v>
          </cell>
        </row>
        <row r="4034">
          <cell r="N4034">
            <v>0</v>
          </cell>
        </row>
        <row r="4035">
          <cell r="Q4035"/>
          <cell r="T4035"/>
          <cell r="U4035"/>
        </row>
        <row r="4036">
          <cell r="N4036">
            <v>0</v>
          </cell>
        </row>
        <row r="4037">
          <cell r="N4037">
            <v>0</v>
          </cell>
        </row>
        <row r="4038">
          <cell r="N4038">
            <v>0</v>
          </cell>
        </row>
        <row r="4039">
          <cell r="N4039">
            <v>0</v>
          </cell>
        </row>
        <row r="4040">
          <cell r="N4040">
            <v>0</v>
          </cell>
        </row>
        <row r="4041">
          <cell r="N4041">
            <v>2396</v>
          </cell>
        </row>
      </sheetData>
      <sheetData sheetId="3" refreshError="1">
        <row r="60">
          <cell r="B60">
            <v>171.589</v>
          </cell>
        </row>
        <row r="61">
          <cell r="B61">
            <v>16.72</v>
          </cell>
        </row>
        <row r="62">
          <cell r="B62">
            <v>8.3657000000000004</v>
          </cell>
        </row>
        <row r="63">
          <cell r="B63">
            <v>7.9596999999999998</v>
          </cell>
        </row>
      </sheetData>
      <sheetData sheetId="4" refreshError="1">
        <row r="3">
          <cell r="D3">
            <v>0</v>
          </cell>
          <cell r="I3">
            <v>0</v>
          </cell>
        </row>
        <row r="15">
          <cell r="B15">
            <v>4633.0709999999999</v>
          </cell>
          <cell r="C15">
            <v>0</v>
          </cell>
          <cell r="G15">
            <v>481.911</v>
          </cell>
          <cell r="H15">
            <v>2956.3629999999998</v>
          </cell>
        </row>
      </sheetData>
      <sheetData sheetId="5" refreshError="1">
        <row r="4">
          <cell r="C4">
            <v>4503</v>
          </cell>
        </row>
        <row r="5">
          <cell r="C5">
            <v>2299</v>
          </cell>
        </row>
        <row r="6">
          <cell r="C6">
            <v>1890.5</v>
          </cell>
        </row>
        <row r="7">
          <cell r="C7">
            <v>3249</v>
          </cell>
        </row>
        <row r="8">
          <cell r="C8">
            <v>4351</v>
          </cell>
        </row>
        <row r="9">
          <cell r="C9">
            <v>4712</v>
          </cell>
        </row>
        <row r="10">
          <cell r="C10">
            <v>1729</v>
          </cell>
        </row>
        <row r="11">
          <cell r="C11">
            <v>1890.5</v>
          </cell>
        </row>
        <row r="12">
          <cell r="C12">
            <v>2859.5</v>
          </cell>
        </row>
        <row r="13">
          <cell r="C13">
            <v>446.5</v>
          </cell>
        </row>
        <row r="14">
          <cell r="C14">
            <v>684</v>
          </cell>
        </row>
        <row r="15">
          <cell r="C15">
            <v>1871.5</v>
          </cell>
        </row>
        <row r="16">
          <cell r="C16">
            <v>4484</v>
          </cell>
        </row>
        <row r="17">
          <cell r="C17">
            <v>1653</v>
          </cell>
        </row>
        <row r="18">
          <cell r="C18">
            <v>978.5</v>
          </cell>
        </row>
        <row r="19">
          <cell r="C19">
            <v>1662.5</v>
          </cell>
        </row>
        <row r="20">
          <cell r="C20">
            <v>1368</v>
          </cell>
        </row>
        <row r="21">
          <cell r="C21">
            <v>617.5</v>
          </cell>
        </row>
        <row r="22">
          <cell r="C22">
            <v>1159</v>
          </cell>
        </row>
        <row r="23">
          <cell r="C23">
            <v>1548.5</v>
          </cell>
        </row>
        <row r="24">
          <cell r="C24">
            <v>1035.5</v>
          </cell>
        </row>
        <row r="25">
          <cell r="C25">
            <v>1653</v>
          </cell>
        </row>
        <row r="26">
          <cell r="C26">
            <v>1206.5</v>
          </cell>
        </row>
        <row r="27">
          <cell r="C27">
            <v>4778.5</v>
          </cell>
        </row>
        <row r="28">
          <cell r="C28">
            <v>1406</v>
          </cell>
        </row>
        <row r="29">
          <cell r="C29">
            <v>2584</v>
          </cell>
        </row>
        <row r="30">
          <cell r="C30">
            <v>3353.5</v>
          </cell>
        </row>
        <row r="31">
          <cell r="C31">
            <v>3125.5</v>
          </cell>
        </row>
        <row r="32">
          <cell r="C32">
            <v>1216</v>
          </cell>
        </row>
        <row r="33">
          <cell r="C33">
            <v>1387</v>
          </cell>
        </row>
        <row r="34">
          <cell r="C34">
            <v>37838.5</v>
          </cell>
        </row>
        <row r="35">
          <cell r="C35">
            <v>6906.5</v>
          </cell>
        </row>
        <row r="36">
          <cell r="C36">
            <v>4864</v>
          </cell>
        </row>
        <row r="37">
          <cell r="C37">
            <v>2147</v>
          </cell>
        </row>
        <row r="38">
          <cell r="C38">
            <v>5453</v>
          </cell>
        </row>
        <row r="39">
          <cell r="C39">
            <v>1453.5</v>
          </cell>
        </row>
        <row r="40">
          <cell r="C40">
            <v>2774</v>
          </cell>
        </row>
        <row r="41">
          <cell r="C41">
            <v>4284.5</v>
          </cell>
        </row>
        <row r="42">
          <cell r="C42">
            <v>4199</v>
          </cell>
        </row>
        <row r="43">
          <cell r="C43">
            <v>8559.5</v>
          </cell>
        </row>
        <row r="44">
          <cell r="C44">
            <v>3600.5</v>
          </cell>
        </row>
        <row r="45">
          <cell r="C45">
            <v>1406</v>
          </cell>
        </row>
        <row r="46">
          <cell r="C46">
            <v>2973.5</v>
          </cell>
        </row>
        <row r="47">
          <cell r="C47">
            <v>7486</v>
          </cell>
        </row>
        <row r="48">
          <cell r="C48">
            <v>3410.5</v>
          </cell>
        </row>
        <row r="49">
          <cell r="C49">
            <v>8407.5</v>
          </cell>
        </row>
        <row r="50">
          <cell r="C50">
            <v>1377.5</v>
          </cell>
        </row>
        <row r="51">
          <cell r="C51">
            <v>1102</v>
          </cell>
        </row>
        <row r="52">
          <cell r="C52">
            <v>4436.5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rkus.Klingberg@lansstyrelsen.se" TargetMode="External"/><Relationship Id="rId1" Type="http://schemas.openxmlformats.org/officeDocument/2006/relationships/hyperlink" Target="mailto:ronja.englund@wsp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3"/>
  <sheetViews>
    <sheetView workbookViewId="0">
      <selection activeCell="B19" sqref="B19"/>
    </sheetView>
  </sheetViews>
  <sheetFormatPr defaultRowHeight="15.75"/>
  <cols>
    <col min="2" max="2" width="57.875" bestFit="1" customWidth="1"/>
    <col min="3" max="3" width="54.5" customWidth="1"/>
    <col min="5" max="5" width="87.5" bestFit="1" customWidth="1"/>
  </cols>
  <sheetData>
    <row r="1" spans="2:5" ht="16.5" thickBot="1">
      <c r="C1" s="59"/>
    </row>
    <row r="2" spans="2:5">
      <c r="B2" s="60" t="s">
        <v>0</v>
      </c>
      <c r="C2" s="74" t="s">
        <v>1</v>
      </c>
    </row>
    <row r="3" spans="2:5">
      <c r="B3" s="61" t="s">
        <v>2</v>
      </c>
      <c r="C3" s="137">
        <v>44956</v>
      </c>
    </row>
    <row r="4" spans="2:5">
      <c r="B4" s="62" t="s">
        <v>3</v>
      </c>
      <c r="C4" s="75" t="s">
        <v>4</v>
      </c>
    </row>
    <row r="5" spans="2:5">
      <c r="B5" s="62" t="s">
        <v>5</v>
      </c>
      <c r="C5" s="76" t="s">
        <v>6</v>
      </c>
    </row>
    <row r="6" spans="2:5">
      <c r="B6" s="61" t="s">
        <v>7</v>
      </c>
      <c r="C6" s="75" t="s">
        <v>8</v>
      </c>
    </row>
    <row r="7" spans="2:5" ht="16.5" thickBot="1">
      <c r="B7" s="77" t="s">
        <v>5</v>
      </c>
      <c r="C7" s="65" t="s">
        <v>9</v>
      </c>
    </row>
    <row r="10" spans="2:5" ht="16.5" thickBot="1"/>
    <row r="11" spans="2:5" ht="155.25" customHeight="1">
      <c r="B11" s="170" t="s">
        <v>10</v>
      </c>
      <c r="C11" s="171"/>
      <c r="E11" s="172" t="s">
        <v>11</v>
      </c>
    </row>
    <row r="12" spans="2:5">
      <c r="B12" s="78"/>
      <c r="C12" s="63"/>
      <c r="E12" s="173"/>
    </row>
    <row r="13" spans="2:5">
      <c r="B13" s="138"/>
      <c r="C13" s="63"/>
      <c r="E13" s="173"/>
    </row>
    <row r="14" spans="2:5" ht="16.5" thickBot="1">
      <c r="B14" s="136"/>
      <c r="C14" s="64"/>
      <c r="E14" s="173"/>
    </row>
    <row r="15" spans="2:5">
      <c r="E15" s="173"/>
    </row>
    <row r="16" spans="2:5" ht="16.5" thickBot="1">
      <c r="B16" s="65"/>
      <c r="E16" s="173"/>
    </row>
    <row r="17" spans="2:5" ht="169.9" customHeight="1" thickBot="1">
      <c r="B17" s="175" t="s">
        <v>12</v>
      </c>
      <c r="C17" s="176"/>
      <c r="E17" s="173"/>
    </row>
    <row r="18" spans="2:5">
      <c r="B18" s="66"/>
      <c r="E18" s="173"/>
    </row>
    <row r="19" spans="2:5">
      <c r="E19" s="173"/>
    </row>
    <row r="20" spans="2:5">
      <c r="E20" s="173"/>
    </row>
    <row r="21" spans="2:5">
      <c r="E21" s="173"/>
    </row>
    <row r="22" spans="2:5">
      <c r="E22" s="173"/>
    </row>
    <row r="23" spans="2:5" ht="16.5" thickBot="1">
      <c r="E23" s="174"/>
    </row>
  </sheetData>
  <mergeCells count="3">
    <mergeCell ref="B11:C11"/>
    <mergeCell ref="E11:E23"/>
    <mergeCell ref="B17:C17"/>
  </mergeCells>
  <hyperlinks>
    <hyperlink ref="C5" r:id="rId1" xr:uid="{959657B2-7FEB-46C3-966A-DC246E9AD127}"/>
    <hyperlink ref="C7" r:id="rId2" display="mailto:Markus.Klingberg@lansstyrelsen.se" xr:uid="{EAB052AC-4AC0-45F8-8FC7-2EBB61DFD49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71"/>
  <sheetViews>
    <sheetView zoomScale="70" zoomScaleNormal="70" workbookViewId="0">
      <selection activeCell="C9" sqref="C9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104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[1]Solceller!$C$43</f>
        <v>8559.5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[1]Elproduktion!$N$1602</f>
        <v>150486</v>
      </c>
      <c r="D7" s="67">
        <f>[1]Elproduktion!$N$1603</f>
        <v>0</v>
      </c>
      <c r="E7" s="67">
        <f>[1]Elproduktion!$Q$1604</f>
        <v>0</v>
      </c>
      <c r="F7" s="53">
        <f>[1]Elproduktion!$N$1605</f>
        <v>0</v>
      </c>
      <c r="G7" s="53">
        <f>[1]Elproduktion!$R$1606</f>
        <v>0</v>
      </c>
      <c r="H7" s="67">
        <f>[1]Elproduktion!$S$1607</f>
        <v>0</v>
      </c>
      <c r="I7" s="53">
        <f>[1]Elproduktion!$N$1608</f>
        <v>0</v>
      </c>
      <c r="J7" s="53">
        <f>[1]Elproduktion!$T$1606</f>
        <v>0</v>
      </c>
      <c r="K7" s="67">
        <f>[1]Elproduktion!$U$1604</f>
        <v>0</v>
      </c>
      <c r="L7" s="67">
        <f>[1]Elproduktion!$V$1604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[1]Elproduktion!$N$1610</f>
        <v>0</v>
      </c>
      <c r="D8" s="67">
        <f>[1]Elproduktion!$N$1611</f>
        <v>0</v>
      </c>
      <c r="E8" s="67">
        <f>[1]Elproduktion!$Q$1612</f>
        <v>0</v>
      </c>
      <c r="F8" s="53">
        <f>[1]Elproduktion!$N$1613</f>
        <v>0</v>
      </c>
      <c r="G8" s="53">
        <f>[1]Elproduktion!$R$1614</f>
        <v>0</v>
      </c>
      <c r="H8" s="67">
        <f>[1]Elproduktion!$S$1615</f>
        <v>0</v>
      </c>
      <c r="I8" s="53">
        <f>[1]Elproduktion!$N$1616</f>
        <v>0</v>
      </c>
      <c r="J8" s="53">
        <f>[1]Elproduktion!$T$1614</f>
        <v>0</v>
      </c>
      <c r="K8" s="67">
        <f>[1]Elproduktion!$U$1612</f>
        <v>0</v>
      </c>
      <c r="L8" s="67">
        <f>[1]Elproduktion!$V$1612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[1]Elproduktion!$N$1618</f>
        <v>25563</v>
      </c>
      <c r="D9" s="67">
        <f>[1]Elproduktion!$N$1619</f>
        <v>0</v>
      </c>
      <c r="E9" s="67">
        <f>[1]Elproduktion!$Q$1620</f>
        <v>0</v>
      </c>
      <c r="F9" s="53">
        <f>[1]Elproduktion!$N$1621</f>
        <v>0</v>
      </c>
      <c r="G9" s="53">
        <f>[1]Elproduktion!$R$1622</f>
        <v>0</v>
      </c>
      <c r="H9" s="67">
        <f>[1]Elproduktion!$S$1623</f>
        <v>0</v>
      </c>
      <c r="I9" s="53">
        <f>[1]Elproduktion!$N$1624</f>
        <v>0</v>
      </c>
      <c r="J9" s="53">
        <f>[1]Elproduktion!$T$1622</f>
        <v>0</v>
      </c>
      <c r="K9" s="67">
        <f>[1]Elproduktion!$U$1620</f>
        <v>0</v>
      </c>
      <c r="L9" s="67">
        <f>[1]Elproduktion!$V$1620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[1]Elproduktion!$N$1626</f>
        <v>0</v>
      </c>
      <c r="D10" s="67">
        <f>[1]Elproduktion!$N$1627</f>
        <v>0</v>
      </c>
      <c r="E10" s="67">
        <f>[1]Elproduktion!$Q$1628</f>
        <v>0</v>
      </c>
      <c r="F10" s="53">
        <f>[1]Elproduktion!$N$1629</f>
        <v>0</v>
      </c>
      <c r="G10" s="53">
        <f>[1]Elproduktion!$R$1630</f>
        <v>0</v>
      </c>
      <c r="H10" s="67">
        <f>[1]Elproduktion!$S$1631</f>
        <v>0</v>
      </c>
      <c r="I10" s="53">
        <f>[1]Elproduktion!$N$1632</f>
        <v>0</v>
      </c>
      <c r="J10" s="53">
        <f>[1]Elproduktion!$T$1630</f>
        <v>0</v>
      </c>
      <c r="K10" s="67">
        <f>[1]Elproduktion!$U$1628</f>
        <v>0</v>
      </c>
      <c r="L10" s="67">
        <f>[1]Elproduktion!$V$1628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184608.5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1490 Borås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[1]Fjärrvärmeproduktion!$N$2242+[1]Fjärrvärmeproduktion!$M$2282*([1]Fjärrvärmeproduktion!$N$2242/([1]Fjärrvärmeproduktion!$N$2242+[1]Fjärrvärmeproduktion!$N$2250))</f>
        <v>667448</v>
      </c>
      <c r="C18" s="56"/>
      <c r="D18" s="56">
        <f>[1]Fjärrvärmeproduktion!$N$2243</f>
        <v>6925</v>
      </c>
      <c r="E18" s="56">
        <f>[1]Fjärrvärmeproduktion!$Q$2244</f>
        <v>0</v>
      </c>
      <c r="F18" s="56">
        <f>[1]Fjärrvärmeproduktion!$N$2245</f>
        <v>0</v>
      </c>
      <c r="G18" s="56">
        <f>[1]Fjärrvärmeproduktion!$R$2246</f>
        <v>421</v>
      </c>
      <c r="H18" s="124">
        <f>[1]Fjärrvärmeproduktion!$S$2247</f>
        <v>465661.92</v>
      </c>
      <c r="I18" s="56">
        <f>[1]Fjärrvärmeproduktion!$N$2248</f>
        <v>0</v>
      </c>
      <c r="J18" s="56">
        <f>[1]Fjärrvärmeproduktion!$T$2246</f>
        <v>0</v>
      </c>
      <c r="K18" s="56">
        <f>[1]Fjärrvärmeproduktion!$U$2244</f>
        <v>0</v>
      </c>
      <c r="L18" s="57">
        <f>[1]Fjärrvärmeproduktion!$V$2244</f>
        <v>305404</v>
      </c>
      <c r="M18" s="56">
        <f>[1]Fjärrvärmeproduktion!$W$2247</f>
        <v>0</v>
      </c>
      <c r="N18" s="56"/>
      <c r="O18" s="56"/>
      <c r="P18" s="56">
        <f>SUM(C18:O18)</f>
        <v>778411.91999999993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[1]Fjärrvärmeproduktion!$N$2250+[1]Fjärrvärmeproduktion!$M$2282*([1]Fjärrvärmeproduktion!$N$2250/([1]Fjärrvärmeproduktion!$N$2242+[1]Fjärrvärmeproduktion!$N$2250))</f>
        <v>0</v>
      </c>
      <c r="C19" s="56"/>
      <c r="D19" s="56">
        <f>[1]Fjärrvärmeproduktion!$N$2251</f>
        <v>0</v>
      </c>
      <c r="E19" s="56">
        <f>[1]Fjärrvärmeproduktion!$Q$2252</f>
        <v>0</v>
      </c>
      <c r="F19" s="56">
        <f>[1]Fjärrvärmeproduktion!$N$2253</f>
        <v>0</v>
      </c>
      <c r="G19" s="56">
        <f>[1]Fjärrvärmeproduktion!$R$2254</f>
        <v>0</v>
      </c>
      <c r="H19" s="58">
        <f>[1]Fjärrvärmeproduktion!$S$2255</f>
        <v>0</v>
      </c>
      <c r="I19" s="56">
        <f>[1]Fjärrvärmeproduktion!$N$2256</f>
        <v>0</v>
      </c>
      <c r="J19" s="56">
        <f>[1]Fjärrvärmeproduktion!$T$2254</f>
        <v>0</v>
      </c>
      <c r="K19" s="56">
        <f>[1]Fjärrvärmeproduktion!$U$2252</f>
        <v>0</v>
      </c>
      <c r="L19" s="56">
        <f>[1]Fjärrvärmeproduktion!$V$2252</f>
        <v>0</v>
      </c>
      <c r="M19" s="56">
        <f>[1]Fjärrvärmeproduktion!$W$2255</f>
        <v>0</v>
      </c>
      <c r="N19" s="56"/>
      <c r="O19" s="56"/>
      <c r="P19" s="56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[1]Fjärrvärmeproduktion!$N$2258</f>
        <v>1</v>
      </c>
      <c r="C20" s="56">
        <f>B20*1.015</f>
        <v>1.0149999999999999</v>
      </c>
      <c r="D20" s="56">
        <f>[1]Fjärrvärmeproduktion!$N$2259</f>
        <v>0</v>
      </c>
      <c r="E20" s="56">
        <f>[1]Fjärrvärmeproduktion!$Q$2260</f>
        <v>0</v>
      </c>
      <c r="F20" s="56">
        <f>[1]Fjärrvärmeproduktion!$N$2261</f>
        <v>0</v>
      </c>
      <c r="G20" s="56">
        <f>[1]Fjärrvärmeproduktion!$R$2262</f>
        <v>0</v>
      </c>
      <c r="H20" s="58">
        <f>[1]Fjärrvärmeproduktion!$S$2263</f>
        <v>0</v>
      </c>
      <c r="I20" s="56">
        <f>[1]Fjärrvärmeproduktion!$N$2264</f>
        <v>0</v>
      </c>
      <c r="J20" s="56">
        <f>[1]Fjärrvärmeproduktion!$T$2262</f>
        <v>0</v>
      </c>
      <c r="K20" s="56">
        <f>[1]Fjärrvärmeproduktion!$U$2260</f>
        <v>0</v>
      </c>
      <c r="L20" s="56">
        <f>[1]Fjärrvärmeproduktion!$V$2260</f>
        <v>0</v>
      </c>
      <c r="M20" s="56">
        <f>[1]Fjärrvärmeproduktion!$W$2263</f>
        <v>0</v>
      </c>
      <c r="N20" s="56"/>
      <c r="O20" s="56"/>
      <c r="P20" s="56">
        <f t="shared" si="2"/>
        <v>1.0149999999999999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[1]Fjärrvärmeproduktion!$N$2266</f>
        <v>0</v>
      </c>
      <c r="C21" s="56">
        <f>B21*0.33</f>
        <v>0</v>
      </c>
      <c r="D21" s="56">
        <f>[1]Fjärrvärmeproduktion!$N$2267</f>
        <v>0</v>
      </c>
      <c r="E21" s="56">
        <f>[1]Fjärrvärmeproduktion!$Q$2268</f>
        <v>0</v>
      </c>
      <c r="F21" s="56">
        <f>[1]Fjärrvärmeproduktion!$N$2269</f>
        <v>0</v>
      </c>
      <c r="G21" s="56">
        <f>[1]Fjärrvärmeproduktion!$R$2270</f>
        <v>0</v>
      </c>
      <c r="H21" s="58">
        <f>[1]Fjärrvärmeproduktion!$S$2271</f>
        <v>0</v>
      </c>
      <c r="I21" s="56">
        <f>[1]Fjärrvärmeproduktion!$N$2272</f>
        <v>0</v>
      </c>
      <c r="J21" s="56">
        <f>[1]Fjärrvärmeproduktion!$T$2270</f>
        <v>0</v>
      </c>
      <c r="K21" s="56">
        <f>[1]Fjärrvärmeproduktion!$U$2268</f>
        <v>0</v>
      </c>
      <c r="L21" s="56">
        <f>[1]Fjärrvärmeproduktion!$V$2268</f>
        <v>0</v>
      </c>
      <c r="M21" s="56">
        <f>[1]Fjärrvärmeproduktion!$W$2271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[1]Fjärrvärmeproduktion!$N$2274</f>
        <v>726</v>
      </c>
      <c r="C22" s="56"/>
      <c r="D22" s="56">
        <f>[1]Fjärrvärmeproduktion!$N$2275</f>
        <v>0</v>
      </c>
      <c r="E22" s="56">
        <f>[1]Fjärrvärmeproduktion!$Q$2276</f>
        <v>0</v>
      </c>
      <c r="F22" s="56">
        <f>[1]Fjärrvärmeproduktion!$N$2277</f>
        <v>0</v>
      </c>
      <c r="G22" s="56">
        <f>[1]Fjärrvärmeproduktion!$R$2278</f>
        <v>0</v>
      </c>
      <c r="H22" s="58">
        <f>[1]Fjärrvärmeproduktion!$S$2279</f>
        <v>0</v>
      </c>
      <c r="I22" s="56">
        <f>[1]Fjärrvärmeproduktion!$N$2280</f>
        <v>0</v>
      </c>
      <c r="J22" s="56">
        <f>[1]Fjärrvärmeproduktion!$T$2278</f>
        <v>0</v>
      </c>
      <c r="K22" s="56">
        <f>[1]Fjärrvärmeproduktion!$U$2276</f>
        <v>0</v>
      </c>
      <c r="L22" s="56">
        <f>[1]Fjärrvärmeproduktion!$V$2276</f>
        <v>0</v>
      </c>
      <c r="M22" s="56">
        <f>[1]Fjärrvärmeproduktion!$W$2279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2408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[1]Fjärrvärmeproduktion!$N$2283</f>
        <v>0</v>
      </c>
      <c r="E23" s="56">
        <f>[1]Fjärrvärmeproduktion!$Q$2284</f>
        <v>0</v>
      </c>
      <c r="F23" s="56">
        <f>[1]Fjärrvärmeproduktion!$N$2285</f>
        <v>0</v>
      </c>
      <c r="G23" s="56">
        <f>[1]Fjärrvärmeproduktion!$R$2286</f>
        <v>0</v>
      </c>
      <c r="H23" s="58">
        <f>[1]Fjärrvärmeproduktion!$S$2287</f>
        <v>0</v>
      </c>
      <c r="I23" s="56">
        <f>[1]Fjärrvärmeproduktion!$N$2288</f>
        <v>0</v>
      </c>
      <c r="J23" s="56">
        <f>[1]Fjärrvärmeproduktion!$T$2286</f>
        <v>0</v>
      </c>
      <c r="K23" s="56">
        <f>[1]Fjärrvärmeproduktion!$U$2284</f>
        <v>0</v>
      </c>
      <c r="L23" s="56">
        <f>[1]Fjärrvärmeproduktion!$V$2284</f>
        <v>0</v>
      </c>
      <c r="M23" s="56">
        <f>[1]Fjärrvärmeproduktion!$W$2287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668175</v>
      </c>
      <c r="C24" s="56">
        <f t="shared" ref="C24:O24" si="3">SUM(C18:C23)</f>
        <v>1.0149999999999999</v>
      </c>
      <c r="D24" s="56">
        <f t="shared" si="3"/>
        <v>6925</v>
      </c>
      <c r="E24" s="56">
        <f t="shared" si="3"/>
        <v>0</v>
      </c>
      <c r="F24" s="56">
        <f t="shared" si="3"/>
        <v>0</v>
      </c>
      <c r="G24" s="56">
        <f t="shared" si="3"/>
        <v>421</v>
      </c>
      <c r="H24" s="56">
        <f t="shared" si="3"/>
        <v>465661.92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305404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778412.93500000006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774 GWh</v>
      </c>
      <c r="T25" s="29">
        <f>C$44</f>
        <v>0.3212436081890036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592 GWh</v>
      </c>
      <c r="T26" s="29">
        <f>D$44</f>
        <v>0.24586788782502855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13 GWh</v>
      </c>
      <c r="T28" s="29">
        <f>F$44</f>
        <v>5.5488680268068755E-3</v>
      </c>
      <c r="U28" s="23"/>
    </row>
    <row r="29" spans="1:34" ht="15.75">
      <c r="A29" s="48" t="str">
        <f>A2</f>
        <v>1490 Borås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103 GWh</v>
      </c>
      <c r="T29" s="29">
        <f>G$44</f>
        <v>4.2623413167221257E-2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619 GWh</v>
      </c>
      <c r="T30" s="29">
        <f>H$44</f>
        <v>0.25725962542445002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1 GWh</v>
      </c>
      <c r="T31" s="29">
        <f>I$44</f>
        <v>6.212938079562223E-4</v>
      </c>
      <c r="U31" s="22"/>
      <c r="AG31" s="17"/>
      <c r="AH31" s="17"/>
    </row>
    <row r="32" spans="1:34" ht="15.75">
      <c r="A32" s="5" t="s">
        <v>76</v>
      </c>
      <c r="B32" s="58">
        <f>[1]Slutanvändning!$N$3248</f>
        <v>0</v>
      </c>
      <c r="C32" s="58">
        <f>[1]Slutanvändning!$N$3249</f>
        <v>12752</v>
      </c>
      <c r="D32" s="56">
        <f>[1]Slutanvändning!$N$3242</f>
        <v>4448</v>
      </c>
      <c r="E32" s="56">
        <f>[1]Slutanvändning!$Q$3243</f>
        <v>0</v>
      </c>
      <c r="F32" s="56">
        <f>[1]Slutanvändning!$N$3244</f>
        <v>0</v>
      </c>
      <c r="G32" s="56">
        <f>[1]Slutanvändning!$N$3245</f>
        <v>981</v>
      </c>
      <c r="H32" s="58">
        <f>[1]Slutanvändning!$N$3246</f>
        <v>0</v>
      </c>
      <c r="I32" s="56">
        <f>[1]Slutanvändning!$N$3247</f>
        <v>0</v>
      </c>
      <c r="J32" s="56">
        <v>0</v>
      </c>
      <c r="K32" s="56">
        <f>[1]Slutanvändning!$T$3243</f>
        <v>0</v>
      </c>
      <c r="L32" s="56">
        <f>[1]Slutanvändning!$U$3243</f>
        <v>0</v>
      </c>
      <c r="M32" s="56"/>
      <c r="N32" s="56">
        <v>0</v>
      </c>
      <c r="O32" s="56">
        <v>0</v>
      </c>
      <c r="P32" s="56">
        <f t="shared" ref="P32:P38" si="4">SUM(B32:N32)</f>
        <v>18181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8">
        <f>[1]Slutanvändning!$N$3257</f>
        <v>25115</v>
      </c>
      <c r="C33" s="125">
        <f>[1]Slutanvändning!$N$3258</f>
        <v>115362.53999333689</v>
      </c>
      <c r="D33" s="117">
        <f>[1]Slutanvändning!$N$3251</f>
        <v>16870.46000666311</v>
      </c>
      <c r="E33" s="56">
        <f>[1]Slutanvändning!$Q$3252</f>
        <v>0</v>
      </c>
      <c r="F33" s="56">
        <f>[1]Slutanvändning!$N$3253</f>
        <v>13361</v>
      </c>
      <c r="G33" s="118">
        <f>[1]Slutanvändning!$N$3254</f>
        <v>0</v>
      </c>
      <c r="H33" s="58">
        <f>[1]Slutanvändning!$N$3255</f>
        <v>62475</v>
      </c>
      <c r="I33" s="56">
        <f>[1]Slutanvändning!$N$3256</f>
        <v>1496</v>
      </c>
      <c r="J33" s="56">
        <v>0</v>
      </c>
      <c r="K33" s="56">
        <f>[1]Slutanvändning!$T$3252</f>
        <v>0</v>
      </c>
      <c r="L33" s="56">
        <f>[1]Slutanvändning!$U$3252</f>
        <v>0</v>
      </c>
      <c r="M33" s="56"/>
      <c r="N33" s="56">
        <v>0</v>
      </c>
      <c r="O33" s="56">
        <v>0</v>
      </c>
      <c r="P33" s="56">
        <f t="shared" si="4"/>
        <v>234680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8">
        <f>[1]Slutanvändning!$N$3266</f>
        <v>65481</v>
      </c>
      <c r="C34" s="58">
        <f>[1]Slutanvändning!$N$3267</f>
        <v>88350</v>
      </c>
      <c r="D34" s="56">
        <f>[1]Slutanvändning!$N$3260</f>
        <v>5321</v>
      </c>
      <c r="E34" s="56">
        <f>[1]Slutanvändning!$Q$3261</f>
        <v>0</v>
      </c>
      <c r="F34" s="56">
        <f>[1]Slutanvändning!$N$3262</f>
        <v>0</v>
      </c>
      <c r="G34" s="56">
        <f>[1]Slutanvändning!$N$3263</f>
        <v>0</v>
      </c>
      <c r="H34" s="58">
        <f>[1]Slutanvändning!$N$3264</f>
        <v>0</v>
      </c>
      <c r="I34" s="56">
        <f>[1]Slutanvändning!$N$3265</f>
        <v>0</v>
      </c>
      <c r="J34" s="56">
        <v>0</v>
      </c>
      <c r="K34" s="56">
        <f>[1]Slutanvändning!$T$3261</f>
        <v>0</v>
      </c>
      <c r="L34" s="56">
        <f>[1]Slutanvändning!$U$3261</f>
        <v>0</v>
      </c>
      <c r="M34" s="56"/>
      <c r="N34" s="56">
        <v>0</v>
      </c>
      <c r="O34" s="56">
        <v>0</v>
      </c>
      <c r="P34" s="56">
        <f t="shared" si="4"/>
        <v>159152</v>
      </c>
      <c r="Q34" s="20"/>
      <c r="R34" s="50" t="str">
        <f>L30</f>
        <v>Avfall</v>
      </c>
      <c r="S34" s="40" t="str">
        <f>ROUND(L43/1000,0) &amp;" GWh"</f>
        <v>305 GWh</v>
      </c>
      <c r="T34" s="29">
        <f>L$44</f>
        <v>0.12683530355953349</v>
      </c>
      <c r="U34" s="23"/>
      <c r="V34" s="7"/>
      <c r="W34" s="39"/>
    </row>
    <row r="35" spans="1:47" ht="15.75">
      <c r="A35" s="5" t="s">
        <v>79</v>
      </c>
      <c r="B35" s="58">
        <f>[1]Slutanvändning!$N$3275</f>
        <v>0</v>
      </c>
      <c r="C35" s="120">
        <f>[1]Slutanvändning!$N$3276</f>
        <v>22864.46000666311</v>
      </c>
      <c r="D35" s="56">
        <f>[1]Slutanvändning!$N$3269</f>
        <v>557292.53999333689</v>
      </c>
      <c r="E35" s="56">
        <f>[1]Slutanvändning!$Q$3270</f>
        <v>0</v>
      </c>
      <c r="F35" s="56">
        <f>[1]Slutanvändning!$N$3271</f>
        <v>0</v>
      </c>
      <c r="G35" s="119">
        <f>[1]Slutanvändning!$N$3272</f>
        <v>101230</v>
      </c>
      <c r="H35" s="58">
        <f>[1]Slutanvändning!$N$3273</f>
        <v>0</v>
      </c>
      <c r="I35" s="56">
        <f>[1]Slutanvändning!$N$3274</f>
        <v>0</v>
      </c>
      <c r="J35" s="56">
        <v>0</v>
      </c>
      <c r="K35" s="56">
        <f>[1]Slutanvändning!$T$3270</f>
        <v>0</v>
      </c>
      <c r="L35" s="56">
        <f>[1]Slutanvändning!$U$3270</f>
        <v>0</v>
      </c>
      <c r="M35" s="56"/>
      <c r="N35" s="56">
        <v>0</v>
      </c>
      <c r="O35" s="56">
        <v>0</v>
      </c>
      <c r="P35" s="56">
        <f>SUM(B35:N35)</f>
        <v>681387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8">
        <f>[1]Slutanvändning!$N$3284</f>
        <v>129954</v>
      </c>
      <c r="C36" s="58">
        <f>[1]Slutanvändning!$N$3285</f>
        <v>293069</v>
      </c>
      <c r="D36" s="56">
        <f>[1]Slutanvändning!$N$3278</f>
        <v>399</v>
      </c>
      <c r="E36" s="56">
        <f>[1]Slutanvändning!$Q$3279</f>
        <v>0</v>
      </c>
      <c r="F36" s="56">
        <f>[1]Slutanvändning!$N$3280</f>
        <v>0</v>
      </c>
      <c r="G36" s="56">
        <f>[1]Slutanvändning!$N$3281</f>
        <v>0</v>
      </c>
      <c r="H36" s="58">
        <f>[1]Slutanvändning!$N$3282</f>
        <v>0</v>
      </c>
      <c r="I36" s="56">
        <f>[1]Slutanvändning!$N$3283</f>
        <v>0</v>
      </c>
      <c r="J36" s="56">
        <v>0</v>
      </c>
      <c r="K36" s="56">
        <f>[1]Slutanvändning!$T$3279</f>
        <v>0</v>
      </c>
      <c r="L36" s="56">
        <f>[1]Slutanvändning!$U$3279</f>
        <v>0</v>
      </c>
      <c r="M36" s="56"/>
      <c r="N36" s="56">
        <v>0</v>
      </c>
      <c r="O36" s="56">
        <v>0</v>
      </c>
      <c r="P36" s="56">
        <f t="shared" si="4"/>
        <v>423422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8">
        <f>[1]Slutanvändning!$N$3293</f>
        <v>51959</v>
      </c>
      <c r="C37" s="58">
        <f>[1]Slutanvändning!$N$3294</f>
        <v>246242</v>
      </c>
      <c r="D37" s="56">
        <f>[1]Slutanvändning!$N$3287</f>
        <v>651</v>
      </c>
      <c r="E37" s="56">
        <f>[1]Slutanvändning!$Q$3288</f>
        <v>0</v>
      </c>
      <c r="F37" s="56">
        <f>[1]Slutanvändning!$N$3289</f>
        <v>0</v>
      </c>
      <c r="G37" s="56">
        <f>[1]Slutanvändning!$N$3290</f>
        <v>0</v>
      </c>
      <c r="H37" s="58">
        <f>[1]Slutanvändning!$N$3291</f>
        <v>91313</v>
      </c>
      <c r="I37" s="56">
        <f>[1]Slutanvändning!$N$3292</f>
        <v>0</v>
      </c>
      <c r="J37" s="56">
        <v>0</v>
      </c>
      <c r="K37" s="56">
        <f>[1]Slutanvändning!$T$3288</f>
        <v>0</v>
      </c>
      <c r="L37" s="56">
        <f>[1]Slutanvändning!$U$3288</f>
        <v>0</v>
      </c>
      <c r="M37" s="56"/>
      <c r="N37" s="56">
        <v>0</v>
      </c>
      <c r="O37" s="56">
        <v>0</v>
      </c>
      <c r="P37" s="56">
        <f t="shared" si="4"/>
        <v>390165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8">
        <f>[1]Slutanvändning!$N$3302</f>
        <v>287612</v>
      </c>
      <c r="C38" s="58">
        <f>[1]Slutanvändning!$N$3303</f>
        <v>62422</v>
      </c>
      <c r="D38" s="56">
        <f>[1]Slutanvändning!$N$3296</f>
        <v>113</v>
      </c>
      <c r="E38" s="56">
        <f>[1]Slutanvändning!$Q$3297</f>
        <v>0</v>
      </c>
      <c r="F38" s="56">
        <f>[1]Slutanvändning!$N$3298</f>
        <v>0</v>
      </c>
      <c r="G38" s="56">
        <f>[1]Slutanvändning!$N$3299</f>
        <v>0</v>
      </c>
      <c r="H38" s="58">
        <f>[1]Slutanvändning!$N$3300</f>
        <v>0</v>
      </c>
      <c r="I38" s="56">
        <f>[1]Slutanvändning!$N$3301</f>
        <v>0</v>
      </c>
      <c r="J38" s="56">
        <v>0</v>
      </c>
      <c r="K38" s="56">
        <f>[1]Slutanvändning!$T$3297</f>
        <v>0</v>
      </c>
      <c r="L38" s="56">
        <f>[1]Slutanvändning!$U$3297</f>
        <v>0</v>
      </c>
      <c r="M38" s="56"/>
      <c r="N38" s="56">
        <v>0</v>
      </c>
      <c r="O38" s="56">
        <v>0</v>
      </c>
      <c r="P38" s="56">
        <f t="shared" si="4"/>
        <v>350147</v>
      </c>
      <c r="Q38" s="20"/>
      <c r="R38" s="28" t="s">
        <v>83</v>
      </c>
      <c r="S38" s="54" t="str">
        <f>ROUND((N43+F43)/1000,0) &amp;" GWh"</f>
        <v>13 GWh</v>
      </c>
      <c r="T38" s="27"/>
      <c r="U38" s="23"/>
    </row>
    <row r="39" spans="1:47" ht="15.75">
      <c r="A39" s="5" t="s">
        <v>84</v>
      </c>
      <c r="B39" s="58">
        <f>[1]Slutanvändning!$N$3311</f>
        <v>0</v>
      </c>
      <c r="C39" s="58">
        <f>[1]Slutanvändning!$N$3312</f>
        <v>14494</v>
      </c>
      <c r="D39" s="56">
        <f>[1]Slutanvändning!$N$3305</f>
        <v>0</v>
      </c>
      <c r="E39" s="56">
        <f>[1]Slutanvändning!$Q$3306</f>
        <v>0</v>
      </c>
      <c r="F39" s="56">
        <f>[1]Slutanvändning!$N$3307</f>
        <v>0</v>
      </c>
      <c r="G39" s="56">
        <f>[1]Slutanvändning!$N$3308</f>
        <v>0</v>
      </c>
      <c r="H39" s="58">
        <f>[1]Slutanvändning!$N$3309</f>
        <v>0</v>
      </c>
      <c r="I39" s="56">
        <f>[1]Slutanvändning!$N$3310</f>
        <v>0</v>
      </c>
      <c r="J39" s="56">
        <v>0</v>
      </c>
      <c r="K39" s="56">
        <f>[1]Slutanvändning!$T$3306</f>
        <v>0</v>
      </c>
      <c r="L39" s="56">
        <f>[1]Slutanvändning!$U$3306</f>
        <v>0</v>
      </c>
      <c r="M39" s="56"/>
      <c r="N39" s="56">
        <v>0</v>
      </c>
      <c r="O39" s="56">
        <v>0</v>
      </c>
      <c r="P39" s="56">
        <f>SUM(B39:N39)</f>
        <v>14494</v>
      </c>
      <c r="Q39" s="20"/>
      <c r="R39" s="28"/>
      <c r="T39" s="42"/>
    </row>
    <row r="40" spans="1:47" ht="15.75">
      <c r="A40" s="5" t="s">
        <v>49</v>
      </c>
      <c r="B40" s="56">
        <f>SUM(B32:B39)</f>
        <v>560121</v>
      </c>
      <c r="C40" s="56">
        <f t="shared" ref="C40:O40" si="5">SUM(C32:C39)</f>
        <v>855556</v>
      </c>
      <c r="D40" s="56">
        <f t="shared" si="5"/>
        <v>585095</v>
      </c>
      <c r="E40" s="56">
        <f t="shared" si="5"/>
        <v>0</v>
      </c>
      <c r="F40" s="56">
        <f>SUM(F32:F39)</f>
        <v>13361</v>
      </c>
      <c r="G40" s="56">
        <f t="shared" si="5"/>
        <v>102211</v>
      </c>
      <c r="H40" s="56">
        <f t="shared" si="5"/>
        <v>153788</v>
      </c>
      <c r="I40" s="56">
        <f t="shared" si="5"/>
        <v>1496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2271628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176 GWh</v>
      </c>
      <c r="T41" s="42"/>
    </row>
    <row r="42" spans="1:47">
      <c r="A42" s="32" t="s">
        <v>86</v>
      </c>
      <c r="B42" s="56">
        <f>B39+B38+B37</f>
        <v>339571</v>
      </c>
      <c r="C42" s="56">
        <f>C39+C38+C37</f>
        <v>323158</v>
      </c>
      <c r="D42" s="56">
        <f>D39+D38+D37</f>
        <v>764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91313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754806</v>
      </c>
      <c r="Q42" s="21"/>
      <c r="R42" s="28" t="s">
        <v>87</v>
      </c>
      <c r="S42" s="10" t="str">
        <f>ROUND(P42/1000,0) &amp;" GWh"</f>
        <v>755 GWh</v>
      </c>
      <c r="T42" s="29">
        <f>P42/P40</f>
        <v>0.33227535494367916</v>
      </c>
    </row>
    <row r="43" spans="1:47">
      <c r="A43" s="33" t="s">
        <v>88</v>
      </c>
      <c r="B43" s="101"/>
      <c r="C43" s="102">
        <f>C40+C24-C7+C46</f>
        <v>773515.57620000001</v>
      </c>
      <c r="D43" s="102">
        <f t="shared" ref="D43:N43" si="7">D11+D24+D40</f>
        <v>592020</v>
      </c>
      <c r="E43" s="102">
        <f t="shared" si="7"/>
        <v>0</v>
      </c>
      <c r="F43" s="102">
        <f t="shared" si="7"/>
        <v>13361</v>
      </c>
      <c r="G43" s="102">
        <f t="shared" si="7"/>
        <v>102632</v>
      </c>
      <c r="H43" s="102">
        <f t="shared" si="7"/>
        <v>619449.91999999993</v>
      </c>
      <c r="I43" s="102">
        <f t="shared" si="7"/>
        <v>1496</v>
      </c>
      <c r="J43" s="102">
        <f t="shared" si="7"/>
        <v>0</v>
      </c>
      <c r="K43" s="102">
        <f t="shared" si="7"/>
        <v>0</v>
      </c>
      <c r="L43" s="102">
        <f t="shared" si="7"/>
        <v>305404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2407878.4961999999</v>
      </c>
      <c r="Q43" s="21"/>
      <c r="R43" s="28" t="s">
        <v>89</v>
      </c>
      <c r="S43" s="10" t="str">
        <f>ROUND(P36/1000,0) &amp;" GWh"</f>
        <v>423 GWh</v>
      </c>
      <c r="T43" s="41">
        <f>P36/P40</f>
        <v>0.18639583593792647</v>
      </c>
    </row>
    <row r="44" spans="1:47">
      <c r="A44" s="33" t="s">
        <v>90</v>
      </c>
      <c r="B44" s="53"/>
      <c r="C44" s="91">
        <f>C43/$P$43</f>
        <v>0.3212436081890036</v>
      </c>
      <c r="D44" s="91">
        <f t="shared" ref="D44:P44" si="8">D43/$P$43</f>
        <v>0.24586788782502855</v>
      </c>
      <c r="E44" s="91">
        <f t="shared" si="8"/>
        <v>0</v>
      </c>
      <c r="F44" s="91">
        <f t="shared" si="8"/>
        <v>5.5488680268068755E-3</v>
      </c>
      <c r="G44" s="91">
        <f t="shared" si="8"/>
        <v>4.2623413167221257E-2</v>
      </c>
      <c r="H44" s="91">
        <f t="shared" si="8"/>
        <v>0.25725962542445002</v>
      </c>
      <c r="I44" s="91">
        <f t="shared" si="8"/>
        <v>6.212938079562223E-4</v>
      </c>
      <c r="J44" s="91">
        <f t="shared" si="8"/>
        <v>0</v>
      </c>
      <c r="K44" s="91">
        <f t="shared" si="8"/>
        <v>0</v>
      </c>
      <c r="L44" s="91">
        <f t="shared" si="8"/>
        <v>0.12683530355953349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159 GWh</v>
      </c>
      <c r="T44" s="29">
        <f>P34/P40</f>
        <v>7.0060766991778586E-2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18 GWh</v>
      </c>
      <c r="T45" s="29">
        <f>P32/P40</f>
        <v>8.0035111382673572E-3</v>
      </c>
      <c r="U45" s="23"/>
    </row>
    <row r="46" spans="1:47">
      <c r="A46" s="34" t="s">
        <v>93</v>
      </c>
      <c r="B46" s="90">
        <f>B24-B40</f>
        <v>108054</v>
      </c>
      <c r="C46" s="90">
        <f>(C40+C24)*0.08</f>
        <v>68444.561199999996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235 GWh</v>
      </c>
      <c r="T46" s="41">
        <f>P33/P40</f>
        <v>0.10330916857865813</v>
      </c>
      <c r="U46" s="23"/>
    </row>
    <row r="47" spans="1:47">
      <c r="A47" s="34" t="s">
        <v>95</v>
      </c>
      <c r="B47" s="92">
        <f>B46/B24</f>
        <v>0.16171511954203616</v>
      </c>
      <c r="C47" s="92">
        <f>C46/(C40+C24)</f>
        <v>7.9999999999999988E-2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681 GWh</v>
      </c>
      <c r="T47" s="41">
        <f>P35/P40</f>
        <v>0.29995536240969034</v>
      </c>
    </row>
    <row r="48" spans="1:47" ht="15.75" thickBot="1">
      <c r="A48" s="11"/>
      <c r="B48" s="93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51"/>
      <c r="R48" s="44" t="s">
        <v>97</v>
      </c>
      <c r="S48" s="10" t="str">
        <f>ROUND(P40/1000,0) &amp;" GWh"</f>
        <v>2272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105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[1]Solceller!$C$13</f>
        <v>446.5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[1]Elproduktion!$N$402</f>
        <v>0</v>
      </c>
      <c r="D7" s="53">
        <f>[1]Elproduktion!$N$403</f>
        <v>0</v>
      </c>
      <c r="E7" s="53">
        <f>[1]Elproduktion!$Q$404</f>
        <v>0</v>
      </c>
      <c r="F7" s="53">
        <f>[1]Elproduktion!$N$405</f>
        <v>0</v>
      </c>
      <c r="G7" s="53">
        <f>[1]Elproduktion!$R$406</f>
        <v>0</v>
      </c>
      <c r="H7" s="53">
        <f>[1]Elproduktion!$S$407</f>
        <v>0</v>
      </c>
      <c r="I7" s="53">
        <f>[1]Elproduktion!$N$408</f>
        <v>0</v>
      </c>
      <c r="J7" s="53">
        <f>[1]Elproduktion!$T$406</f>
        <v>0</v>
      </c>
      <c r="K7" s="53">
        <f>[1]Elproduktion!$U$404</f>
        <v>0</v>
      </c>
      <c r="L7" s="53">
        <f>[1]Elproduktion!$V$404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[1]Elproduktion!$N$410</f>
        <v>0</v>
      </c>
      <c r="D8" s="53">
        <f>[1]Elproduktion!$N$411</f>
        <v>0</v>
      </c>
      <c r="E8" s="53">
        <f>[1]Elproduktion!$Q$412</f>
        <v>0</v>
      </c>
      <c r="F8" s="53">
        <f>[1]Elproduktion!$N$413</f>
        <v>0</v>
      </c>
      <c r="G8" s="53">
        <f>[1]Elproduktion!$R$414</f>
        <v>0</v>
      </c>
      <c r="H8" s="53">
        <f>[1]Elproduktion!$S$415</f>
        <v>0</v>
      </c>
      <c r="I8" s="53">
        <f>[1]Elproduktion!$N$416</f>
        <v>0</v>
      </c>
      <c r="J8" s="53">
        <f>[1]Elproduktion!$T$414</f>
        <v>0</v>
      </c>
      <c r="K8" s="53">
        <f>[1]Elproduktion!$U$412</f>
        <v>0</v>
      </c>
      <c r="L8" s="53">
        <f>[1]Elproduktion!$V$412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121">
        <f>[1]Elproduktion!$N$418</f>
        <v>8770</v>
      </c>
      <c r="D9" s="53">
        <f>[1]Elproduktion!$N$419</f>
        <v>0</v>
      </c>
      <c r="E9" s="53">
        <f>[1]Elproduktion!$Q$420</f>
        <v>0</v>
      </c>
      <c r="F9" s="53">
        <f>[1]Elproduktion!$N$421</f>
        <v>0</v>
      </c>
      <c r="G9" s="53">
        <f>[1]Elproduktion!$R$422</f>
        <v>0</v>
      </c>
      <c r="H9" s="53">
        <f>[1]Elproduktion!$S$423</f>
        <v>0</v>
      </c>
      <c r="I9" s="53">
        <f>[1]Elproduktion!$N$424</f>
        <v>0</v>
      </c>
      <c r="J9" s="53">
        <f>[1]Elproduktion!$T$422</f>
        <v>0</v>
      </c>
      <c r="K9" s="53">
        <f>[1]Elproduktion!$U$420</f>
        <v>0</v>
      </c>
      <c r="L9" s="53">
        <f>[1]Elproduktion!$V$420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67">
        <f>[1]Elproduktion!$N$426</f>
        <v>147220</v>
      </c>
      <c r="D10" s="53">
        <f>[1]Elproduktion!$N$427</f>
        <v>0</v>
      </c>
      <c r="E10" s="53">
        <f>[1]Elproduktion!$Q$428</f>
        <v>0</v>
      </c>
      <c r="F10" s="53">
        <f>[1]Elproduktion!$N$429</f>
        <v>0</v>
      </c>
      <c r="G10" s="53">
        <f>[1]Elproduktion!$R$430</f>
        <v>0</v>
      </c>
      <c r="H10" s="53">
        <f>[1]Elproduktion!$S$431</f>
        <v>0</v>
      </c>
      <c r="I10" s="53">
        <f>[1]Elproduktion!$N$432</f>
        <v>0</v>
      </c>
      <c r="J10" s="53">
        <f>[1]Elproduktion!$T$430</f>
        <v>0</v>
      </c>
      <c r="K10" s="53">
        <f>[1]Elproduktion!$U$428</f>
        <v>0</v>
      </c>
      <c r="L10" s="53">
        <f>[1]Elproduktion!$V$428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156436.5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1438 Dals-Ed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[1]Fjärrvärmeproduktion!$N$562</f>
        <v>0</v>
      </c>
      <c r="C18" s="56"/>
      <c r="D18" s="56">
        <f>[1]Fjärrvärmeproduktion!$N$563</f>
        <v>0</v>
      </c>
      <c r="E18" s="56">
        <f>[1]Fjärrvärmeproduktion!$Q$564</f>
        <v>0</v>
      </c>
      <c r="F18" s="56">
        <f>[1]Fjärrvärmeproduktion!$N$565</f>
        <v>0</v>
      </c>
      <c r="G18" s="56">
        <f>[1]Fjärrvärmeproduktion!$R$566</f>
        <v>0</v>
      </c>
      <c r="H18" s="56">
        <f>[1]Fjärrvärmeproduktion!$S$567</f>
        <v>0</v>
      </c>
      <c r="I18" s="56">
        <f>[1]Fjärrvärmeproduktion!$N$568</f>
        <v>0</v>
      </c>
      <c r="J18" s="56">
        <f>[1]Fjärrvärmeproduktion!$T$566</f>
        <v>0</v>
      </c>
      <c r="K18" s="56">
        <f>[1]Fjärrvärmeproduktion!$U$564</f>
        <v>0</v>
      </c>
      <c r="L18" s="56">
        <f>[1]Fjärrvärmeproduktion!$V$564</f>
        <v>0</v>
      </c>
      <c r="M18" s="56">
        <f>[1]Fjärrvärmeproduktion!$W$567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[1]Fjärrvärmeproduktion!$N$570</f>
        <v>7752</v>
      </c>
      <c r="C19" s="56"/>
      <c r="D19" s="56">
        <f>[1]Fjärrvärmeproduktion!$N$571</f>
        <v>279</v>
      </c>
      <c r="E19" s="56">
        <f>[1]Fjärrvärmeproduktion!$Q$572</f>
        <v>0</v>
      </c>
      <c r="F19" s="56">
        <f>[1]Fjärrvärmeproduktion!$N$573</f>
        <v>0</v>
      </c>
      <c r="G19" s="56">
        <f>[1]Fjärrvärmeproduktion!$R$574</f>
        <v>0</v>
      </c>
      <c r="H19" s="56">
        <f>[1]Fjärrvärmeproduktion!$S$575</f>
        <v>8855</v>
      </c>
      <c r="I19" s="56">
        <f>[1]Fjärrvärmeproduktion!$N$576</f>
        <v>0</v>
      </c>
      <c r="J19" s="56">
        <f>[1]Fjärrvärmeproduktion!$T$574</f>
        <v>0</v>
      </c>
      <c r="K19" s="56">
        <f>[1]Fjärrvärmeproduktion!$U$572</f>
        <v>0</v>
      </c>
      <c r="L19" s="56">
        <f>[1]Fjärrvärmeproduktion!$V$572</f>
        <v>0</v>
      </c>
      <c r="M19" s="56">
        <f>[1]Fjärrvärmeproduktion!$W$575</f>
        <v>0</v>
      </c>
      <c r="N19" s="56"/>
      <c r="O19" s="56"/>
      <c r="P19" s="56">
        <f t="shared" ref="P19:P24" si="2">SUM(C19:O19)</f>
        <v>9134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[1]Fjärrvärmeproduktion!$N$578</f>
        <v>0</v>
      </c>
      <c r="C20" s="56"/>
      <c r="D20" s="56">
        <f>[1]Fjärrvärmeproduktion!$N$579</f>
        <v>0</v>
      </c>
      <c r="E20" s="56">
        <f>[1]Fjärrvärmeproduktion!$Q$580</f>
        <v>0</v>
      </c>
      <c r="F20" s="56">
        <f>[1]Fjärrvärmeproduktion!$N$581</f>
        <v>0</v>
      </c>
      <c r="G20" s="56">
        <f>[1]Fjärrvärmeproduktion!$R$582</f>
        <v>0</v>
      </c>
      <c r="H20" s="56">
        <f>[1]Fjärrvärmeproduktion!$S$583</f>
        <v>0</v>
      </c>
      <c r="I20" s="56">
        <f>[1]Fjärrvärmeproduktion!$N$584</f>
        <v>0</v>
      </c>
      <c r="J20" s="56">
        <f>[1]Fjärrvärmeproduktion!$T$582</f>
        <v>0</v>
      </c>
      <c r="K20" s="56">
        <f>[1]Fjärrvärmeproduktion!$U$580</f>
        <v>0</v>
      </c>
      <c r="L20" s="56">
        <f>[1]Fjärrvärmeproduktion!$V$580</f>
        <v>0</v>
      </c>
      <c r="M20" s="56">
        <f>[1]Fjärrvärmeproduktion!$W$583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[1]Fjärrvärmeproduktion!$N$586</f>
        <v>0</v>
      </c>
      <c r="C21" s="56"/>
      <c r="D21" s="56">
        <f>[1]Fjärrvärmeproduktion!$N$587</f>
        <v>0</v>
      </c>
      <c r="E21" s="56">
        <f>[1]Fjärrvärmeproduktion!$Q$588</f>
        <v>0</v>
      </c>
      <c r="F21" s="56">
        <f>[1]Fjärrvärmeproduktion!$N$589</f>
        <v>0</v>
      </c>
      <c r="G21" s="56">
        <f>[1]Fjärrvärmeproduktion!$R$590</f>
        <v>0</v>
      </c>
      <c r="H21" s="56">
        <f>[1]Fjärrvärmeproduktion!$S$591</f>
        <v>0</v>
      </c>
      <c r="I21" s="56">
        <f>[1]Fjärrvärmeproduktion!$N$592</f>
        <v>0</v>
      </c>
      <c r="J21" s="56">
        <f>[1]Fjärrvärmeproduktion!$T$590</f>
        <v>0</v>
      </c>
      <c r="K21" s="56">
        <f>[1]Fjärrvärmeproduktion!$U$588</f>
        <v>0</v>
      </c>
      <c r="L21" s="56">
        <f>[1]Fjärrvärmeproduktion!$V$588</f>
        <v>0</v>
      </c>
      <c r="M21" s="56">
        <f>[1]Fjärrvärmeproduktion!$W$591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[1]Fjärrvärmeproduktion!$N$594</f>
        <v>0</v>
      </c>
      <c r="C22" s="56"/>
      <c r="D22" s="56">
        <f>[1]Fjärrvärmeproduktion!$N$595</f>
        <v>0</v>
      </c>
      <c r="E22" s="56">
        <f>[1]Fjärrvärmeproduktion!$Q$596</f>
        <v>0</v>
      </c>
      <c r="F22" s="56">
        <f>[1]Fjärrvärmeproduktion!$N$597</f>
        <v>0</v>
      </c>
      <c r="G22" s="56">
        <f>[1]Fjärrvärmeproduktion!$R$598</f>
        <v>0</v>
      </c>
      <c r="H22" s="56">
        <f>[1]Fjärrvärmeproduktion!$S$599</f>
        <v>0</v>
      </c>
      <c r="I22" s="56">
        <f>[1]Fjärrvärmeproduktion!$N$600</f>
        <v>0</v>
      </c>
      <c r="J22" s="56">
        <f>[1]Fjärrvärmeproduktion!$T$598</f>
        <v>0</v>
      </c>
      <c r="K22" s="56">
        <f>[1]Fjärrvärmeproduktion!$U$596</f>
        <v>0</v>
      </c>
      <c r="L22" s="56">
        <f>[1]Fjärrvärmeproduktion!$V$596</f>
        <v>0</v>
      </c>
      <c r="M22" s="56">
        <f>[1]Fjärrvärmeproduktion!$W$599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114 GWh</v>
      </c>
      <c r="T22" s="25"/>
      <c r="U22" s="23"/>
    </row>
    <row r="23" spans="1:34" ht="15.75">
      <c r="A23" s="5" t="s">
        <v>61</v>
      </c>
      <c r="B23" s="58">
        <f>[1]Fjärrvärmeproduktion!$N$602</f>
        <v>0</v>
      </c>
      <c r="C23" s="56"/>
      <c r="D23" s="56">
        <f>[1]Fjärrvärmeproduktion!$N$603</f>
        <v>0</v>
      </c>
      <c r="E23" s="56">
        <f>[1]Fjärrvärmeproduktion!$Q$604</f>
        <v>0</v>
      </c>
      <c r="F23" s="56">
        <f>[1]Fjärrvärmeproduktion!$N$605</f>
        <v>0</v>
      </c>
      <c r="G23" s="56">
        <f>[1]Fjärrvärmeproduktion!$R$606</f>
        <v>0</v>
      </c>
      <c r="H23" s="56">
        <f>[1]Fjärrvärmeproduktion!$S$607</f>
        <v>0</v>
      </c>
      <c r="I23" s="56">
        <f>[1]Fjärrvärmeproduktion!$N$608</f>
        <v>0</v>
      </c>
      <c r="J23" s="56">
        <f>[1]Fjärrvärmeproduktion!$T$606</f>
        <v>0</v>
      </c>
      <c r="K23" s="56">
        <f>[1]Fjärrvärmeproduktion!$U$604</f>
        <v>0</v>
      </c>
      <c r="L23" s="56">
        <f>[1]Fjärrvärmeproduktion!$V$604</f>
        <v>0</v>
      </c>
      <c r="M23" s="56">
        <f>[1]Fjärrvärmeproduktion!$W$607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7752</v>
      </c>
      <c r="C24" s="56">
        <f t="shared" ref="C24:O24" si="3">SUM(C18:C23)</f>
        <v>0</v>
      </c>
      <c r="D24" s="56">
        <f t="shared" si="3"/>
        <v>279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8855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9134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60 GWh</v>
      </c>
      <c r="T25" s="29">
        <f>C$44</f>
        <v>0.52781865207042467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22 GWh</v>
      </c>
      <c r="T26" s="29">
        <f>D$44</f>
        <v>0.18912321925110817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3.5849004344303305E-3</v>
      </c>
      <c r="U28" s="23"/>
    </row>
    <row r="29" spans="1:34" ht="15.75">
      <c r="A29" s="48" t="str">
        <f>A2</f>
        <v>1438 Dals-Ed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6 GWh</v>
      </c>
      <c r="T29" s="29">
        <f>G$44</f>
        <v>5.6227717082813128E-2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25 GWh</v>
      </c>
      <c r="T30" s="29">
        <f>H$44</f>
        <v>0.22324551116122376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[1]Slutanvändning!$N$818</f>
        <v>0</v>
      </c>
      <c r="C32" s="53">
        <f>[1]Slutanvändning!$N$819</f>
        <v>4229</v>
      </c>
      <c r="D32" s="67">
        <f>[1]Slutanvändning!$N$812</f>
        <v>2075</v>
      </c>
      <c r="E32" s="53">
        <f>[1]Slutanvändning!$Q$813</f>
        <v>0</v>
      </c>
      <c r="F32" s="53">
        <f>[1]Slutanvändning!$N$814</f>
        <v>0</v>
      </c>
      <c r="G32" s="53">
        <f>[1]Slutanvändning!$N$815</f>
        <v>366</v>
      </c>
      <c r="H32" s="67">
        <f>[1]Slutanvändning!$N$816</f>
        <v>0</v>
      </c>
      <c r="I32" s="53">
        <f>[1]Slutanvändning!$N$817</f>
        <v>0</v>
      </c>
      <c r="J32" s="53">
        <v>0</v>
      </c>
      <c r="K32" s="53">
        <f>[1]Slutanvändning!$T$813</f>
        <v>0</v>
      </c>
      <c r="L32" s="53">
        <f>[1]Slutanvändning!$U$813</f>
        <v>0</v>
      </c>
      <c r="M32" s="53"/>
      <c r="N32" s="53">
        <v>0</v>
      </c>
      <c r="O32" s="53">
        <v>0</v>
      </c>
      <c r="P32" s="53">
        <f t="shared" ref="P32:P38" si="4">SUM(B32:N32)</f>
        <v>6670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[1]Slutanvändning!$N$827</f>
        <v>0</v>
      </c>
      <c r="C33" s="123">
        <f>[1]Slutanvändning!$N$828</f>
        <v>17623.505999999994</v>
      </c>
      <c r="D33" s="67">
        <f>[1]Slutanvändning!$N$821</f>
        <v>1788</v>
      </c>
      <c r="E33" s="53">
        <f>[1]Slutanvändning!$Q$822</f>
        <v>0</v>
      </c>
      <c r="F33" s="53">
        <f>[1]Slutanvändning!$N$823</f>
        <v>409</v>
      </c>
      <c r="G33" s="53">
        <f>[1]Slutanvändning!$N$824</f>
        <v>6</v>
      </c>
      <c r="H33" s="67">
        <f>[1]Slutanvändning!$N$825</f>
        <v>1801</v>
      </c>
      <c r="I33" s="53">
        <f>[1]Slutanvändning!$N$826</f>
        <v>0</v>
      </c>
      <c r="J33" s="53">
        <v>0</v>
      </c>
      <c r="K33" s="53">
        <f>[1]Slutanvändning!$T$822</f>
        <v>0</v>
      </c>
      <c r="L33" s="53">
        <f>[1]Slutanvändning!$U$822</f>
        <v>0</v>
      </c>
      <c r="M33" s="53"/>
      <c r="N33" s="53">
        <v>0</v>
      </c>
      <c r="O33" s="53">
        <v>0</v>
      </c>
      <c r="P33" s="123">
        <f t="shared" si="4"/>
        <v>21627.505999999994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[1]Slutanvändning!$N$836</f>
        <v>2598</v>
      </c>
      <c r="C34" s="53">
        <f>[1]Slutanvändning!$N$837</f>
        <v>5064</v>
      </c>
      <c r="D34" s="67">
        <f>[1]Slutanvändning!$N$830</f>
        <v>400</v>
      </c>
      <c r="E34" s="53">
        <f>[1]Slutanvändning!$Q$831</f>
        <v>0</v>
      </c>
      <c r="F34" s="53">
        <f>[1]Slutanvändning!$N$832</f>
        <v>0</v>
      </c>
      <c r="G34" s="53">
        <f>[1]Slutanvändning!$N$833</f>
        <v>0</v>
      </c>
      <c r="H34" s="67">
        <f>[1]Slutanvändning!$N$834</f>
        <v>0</v>
      </c>
      <c r="I34" s="53">
        <f>[1]Slutanvändning!$N$835</f>
        <v>0</v>
      </c>
      <c r="J34" s="53">
        <v>0</v>
      </c>
      <c r="K34" s="53">
        <f>[1]Slutanvändning!$T$831</f>
        <v>0</v>
      </c>
      <c r="L34" s="53">
        <f>[1]Slutanvändning!$U$831</f>
        <v>0</v>
      </c>
      <c r="M34" s="53"/>
      <c r="N34" s="53">
        <v>0</v>
      </c>
      <c r="O34" s="53">
        <v>0</v>
      </c>
      <c r="P34" s="53">
        <f t="shared" si="4"/>
        <v>8062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[1]Slutanvändning!$N$845</f>
        <v>0</v>
      </c>
      <c r="C35" s="53">
        <f>[1]Slutanvändning!$N$846</f>
        <v>0</v>
      </c>
      <c r="D35" s="67">
        <f>[1]Slutanvändning!$N$839</f>
        <v>16869</v>
      </c>
      <c r="E35" s="53">
        <f>[1]Slutanvändning!$Q$840</f>
        <v>0</v>
      </c>
      <c r="F35" s="53">
        <f>[1]Slutanvändning!$N$841</f>
        <v>0</v>
      </c>
      <c r="G35" s="53">
        <f>[1]Slutanvändning!$N$842</f>
        <v>6043</v>
      </c>
      <c r="H35" s="67">
        <f>[1]Slutanvändning!$N$843</f>
        <v>0</v>
      </c>
      <c r="I35" s="53">
        <f>[1]Slutanvändning!$N$844</f>
        <v>0</v>
      </c>
      <c r="J35" s="53">
        <v>0</v>
      </c>
      <c r="K35" s="53">
        <f>[1]Slutanvändning!$T$840</f>
        <v>0</v>
      </c>
      <c r="L35" s="53">
        <f>[1]Slutanvändning!$U$840</f>
        <v>0</v>
      </c>
      <c r="M35" s="53"/>
      <c r="N35" s="53">
        <v>0</v>
      </c>
      <c r="O35" s="53">
        <v>0</v>
      </c>
      <c r="P35" s="53">
        <f>SUM(B35:N35)</f>
        <v>22912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[1]Slutanvändning!$N$854</f>
        <v>1104</v>
      </c>
      <c r="C36" s="123">
        <f>[1]Slutanvändning!$N$855</f>
        <v>9042.4940000000061</v>
      </c>
      <c r="D36" s="67">
        <f>[1]Slutanvändning!$N$848</f>
        <v>11</v>
      </c>
      <c r="E36" s="53">
        <f>[1]Slutanvändning!$Q$849</f>
        <v>0</v>
      </c>
      <c r="F36" s="53">
        <f>[1]Slutanvändning!$N$850</f>
        <v>0</v>
      </c>
      <c r="G36" s="53">
        <f>[1]Slutanvändning!$N$851</f>
        <v>0</v>
      </c>
      <c r="H36" s="67">
        <f>[1]Slutanvändning!$N$852</f>
        <v>0</v>
      </c>
      <c r="I36" s="53">
        <f>[1]Slutanvändning!$N$853</f>
        <v>0</v>
      </c>
      <c r="J36" s="53">
        <v>0</v>
      </c>
      <c r="K36" s="53">
        <f>[1]Slutanvändning!$T$849</f>
        <v>0</v>
      </c>
      <c r="L36" s="53">
        <f>[1]Slutanvändning!$U$849</f>
        <v>0</v>
      </c>
      <c r="M36" s="53"/>
      <c r="N36" s="53">
        <v>0</v>
      </c>
      <c r="O36" s="53">
        <v>0</v>
      </c>
      <c r="P36" s="123">
        <f t="shared" si="4"/>
        <v>10157.494000000006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[1]Slutanvändning!$N$863</f>
        <v>132</v>
      </c>
      <c r="C37" s="53">
        <f>[1]Slutanvändning!$N$864</f>
        <v>14800</v>
      </c>
      <c r="D37" s="67">
        <f>[1]Slutanvändning!$N$857</f>
        <v>155</v>
      </c>
      <c r="E37" s="53">
        <f>[1]Slutanvändning!$Q$858</f>
        <v>0</v>
      </c>
      <c r="F37" s="53">
        <f>[1]Slutanvändning!$N$859</f>
        <v>0</v>
      </c>
      <c r="G37" s="53">
        <f>[1]Slutanvändning!$N$860</f>
        <v>0</v>
      </c>
      <c r="H37" s="67">
        <f>[1]Slutanvändning!$N$861</f>
        <v>14814</v>
      </c>
      <c r="I37" s="53">
        <f>[1]Slutanvändning!$N$862</f>
        <v>0</v>
      </c>
      <c r="J37" s="53">
        <v>0</v>
      </c>
      <c r="K37" s="53">
        <f>[1]Slutanvändning!$T$858</f>
        <v>0</v>
      </c>
      <c r="L37" s="53">
        <f>[1]Slutanvändning!$U$858</f>
        <v>0</v>
      </c>
      <c r="M37" s="53"/>
      <c r="N37" s="53">
        <v>0</v>
      </c>
      <c r="O37" s="53">
        <v>0</v>
      </c>
      <c r="P37" s="53">
        <f t="shared" si="4"/>
        <v>29901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[1]Slutanvändning!$N$872</f>
        <v>2842</v>
      </c>
      <c r="C38" s="53">
        <f>[1]Slutanvändning!$N$873</f>
        <v>2029</v>
      </c>
      <c r="D38" s="67">
        <f>[1]Slutanvändning!$N$866</f>
        <v>0</v>
      </c>
      <c r="E38" s="53">
        <f>[1]Slutanvändning!$Q$867</f>
        <v>0</v>
      </c>
      <c r="F38" s="53">
        <f>[1]Slutanvändning!$N$868</f>
        <v>0</v>
      </c>
      <c r="G38" s="53">
        <f>[1]Slutanvändning!$N$869</f>
        <v>0</v>
      </c>
      <c r="H38" s="67">
        <f>[1]Slutanvändning!$N$870</f>
        <v>0</v>
      </c>
      <c r="I38" s="53">
        <f>[1]Slutanvändning!$N$871</f>
        <v>0</v>
      </c>
      <c r="J38" s="53">
        <v>0</v>
      </c>
      <c r="K38" s="53">
        <f>[1]Slutanvändning!$T$867</f>
        <v>0</v>
      </c>
      <c r="L38" s="53">
        <f>[1]Slutanvändning!$U$867</f>
        <v>0</v>
      </c>
      <c r="M38" s="53"/>
      <c r="N38" s="53">
        <v>0</v>
      </c>
      <c r="O38" s="53">
        <v>0</v>
      </c>
      <c r="P38" s="53">
        <f t="shared" si="4"/>
        <v>4871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3">
        <f>[1]Slutanvändning!$N$881</f>
        <v>0</v>
      </c>
      <c r="C39" s="53">
        <f>[1]Slutanvändning!$N$882</f>
        <v>2970</v>
      </c>
      <c r="D39" s="67">
        <f>[1]Slutanvändning!$N$875</f>
        <v>0</v>
      </c>
      <c r="E39" s="53">
        <f>[1]Slutanvändning!$Q$876</f>
        <v>0</v>
      </c>
      <c r="F39" s="53">
        <f>[1]Slutanvändning!$N$877</f>
        <v>0</v>
      </c>
      <c r="G39" s="53">
        <f>[1]Slutanvändning!$N$878</f>
        <v>0</v>
      </c>
      <c r="H39" s="67">
        <f>[1]Slutanvändning!$N$879</f>
        <v>0</v>
      </c>
      <c r="I39" s="53">
        <f>[1]Slutanvändning!$N$880</f>
        <v>0</v>
      </c>
      <c r="J39" s="53">
        <v>0</v>
      </c>
      <c r="K39" s="53">
        <f>[1]Slutanvändning!$T$876</f>
        <v>0</v>
      </c>
      <c r="L39" s="53">
        <f>[1]Slutanvändning!$U$876</f>
        <v>0</v>
      </c>
      <c r="M39" s="53"/>
      <c r="N39" s="53">
        <v>0</v>
      </c>
      <c r="O39" s="53">
        <v>0</v>
      </c>
      <c r="P39" s="53">
        <f>SUM(B39:N39)</f>
        <v>2970</v>
      </c>
      <c r="Q39" s="20"/>
      <c r="R39" s="28"/>
      <c r="T39" s="42"/>
    </row>
    <row r="40" spans="1:47" ht="15.75">
      <c r="A40" s="5" t="s">
        <v>49</v>
      </c>
      <c r="B40" s="53">
        <f>SUM(B32:B39)</f>
        <v>6676</v>
      </c>
      <c r="C40" s="53">
        <f t="shared" ref="C40:O40" si="5">SUM(C32:C39)</f>
        <v>55758</v>
      </c>
      <c r="D40" s="53">
        <f t="shared" si="5"/>
        <v>21298</v>
      </c>
      <c r="E40" s="53">
        <f t="shared" si="5"/>
        <v>0</v>
      </c>
      <c r="F40" s="53">
        <f>SUM(F32:F39)</f>
        <v>409</v>
      </c>
      <c r="G40" s="53">
        <f t="shared" si="5"/>
        <v>6415</v>
      </c>
      <c r="H40" s="53">
        <f t="shared" si="5"/>
        <v>16615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107171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6 GWh</v>
      </c>
      <c r="T41" s="42"/>
    </row>
    <row r="42" spans="1:47">
      <c r="A42" s="32" t="s">
        <v>86</v>
      </c>
      <c r="B42" s="53">
        <f>B39+B38+B37</f>
        <v>2974</v>
      </c>
      <c r="C42" s="53">
        <f>C39+C38+C37</f>
        <v>19799</v>
      </c>
      <c r="D42" s="53">
        <f>D39+D38+D37</f>
        <v>155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14814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37742</v>
      </c>
      <c r="Q42" s="21"/>
      <c r="R42" s="28" t="s">
        <v>87</v>
      </c>
      <c r="S42" s="10" t="str">
        <f>ROUND(P42/1000,0) &amp;" GWh"</f>
        <v>38 GWh</v>
      </c>
      <c r="T42" s="29">
        <f>P42/P40</f>
        <v>0.35216616435416298</v>
      </c>
    </row>
    <row r="43" spans="1:47">
      <c r="A43" s="33" t="s">
        <v>88</v>
      </c>
      <c r="B43" s="105"/>
      <c r="C43" s="90">
        <f>C40+C24-C7+C46</f>
        <v>60218.64</v>
      </c>
      <c r="D43" s="90">
        <f t="shared" ref="D43:N43" si="7">D11+D24+D40</f>
        <v>21577</v>
      </c>
      <c r="E43" s="90">
        <f t="shared" si="7"/>
        <v>0</v>
      </c>
      <c r="F43" s="90">
        <f t="shared" si="7"/>
        <v>409</v>
      </c>
      <c r="G43" s="90">
        <f t="shared" si="7"/>
        <v>6415</v>
      </c>
      <c r="H43" s="90">
        <f t="shared" si="7"/>
        <v>25470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114089.64</v>
      </c>
      <c r="Q43" s="21"/>
      <c r="R43" s="28" t="s">
        <v>89</v>
      </c>
      <c r="S43" s="10" t="str">
        <f>ROUND(P36/1000,0) &amp;" GWh"</f>
        <v>10 GWh</v>
      </c>
      <c r="T43" s="41">
        <f>P36/P40</f>
        <v>9.4778382211605811E-2</v>
      </c>
    </row>
    <row r="44" spans="1:47">
      <c r="A44" s="33" t="s">
        <v>90</v>
      </c>
      <c r="B44" s="53"/>
      <c r="C44" s="91">
        <f>C43/$P$43</f>
        <v>0.52781865207042467</v>
      </c>
      <c r="D44" s="91">
        <f t="shared" ref="D44:P44" si="8">D43/$P$43</f>
        <v>0.18912321925110817</v>
      </c>
      <c r="E44" s="91">
        <f t="shared" si="8"/>
        <v>0</v>
      </c>
      <c r="F44" s="91">
        <f t="shared" si="8"/>
        <v>3.5849004344303305E-3</v>
      </c>
      <c r="G44" s="91">
        <f t="shared" si="8"/>
        <v>5.6227717082813128E-2</v>
      </c>
      <c r="H44" s="91">
        <f t="shared" si="8"/>
        <v>0.22324551116122376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8 GWh</v>
      </c>
      <c r="T44" s="29">
        <f>P34/P40</f>
        <v>7.5225574082540991E-2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7 GWh</v>
      </c>
      <c r="T45" s="29">
        <f>P32/P40</f>
        <v>6.2236985751742545E-2</v>
      </c>
      <c r="U45" s="23"/>
    </row>
    <row r="46" spans="1:47">
      <c r="A46" s="34" t="s">
        <v>93</v>
      </c>
      <c r="B46" s="90">
        <f>B24-B40</f>
        <v>1076</v>
      </c>
      <c r="C46" s="90">
        <f>(C40+C24)*0.08</f>
        <v>4460.6400000000003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22 GWh</v>
      </c>
      <c r="T46" s="41">
        <f>P33/P40</f>
        <v>0.20180371555738019</v>
      </c>
      <c r="U46" s="23"/>
    </row>
    <row r="47" spans="1:47">
      <c r="A47" s="34" t="s">
        <v>95</v>
      </c>
      <c r="B47" s="92">
        <f>B46/B24</f>
        <v>0.13880288957688339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23 GWh</v>
      </c>
      <c r="T47" s="41">
        <f>P35/P40</f>
        <v>0.21378917804256747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107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106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[1]Solceller!$C$20</f>
        <v>1368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[1]Elproduktion!$N$682</f>
        <v>0</v>
      </c>
      <c r="D7" s="53">
        <f>[1]Elproduktion!$N$683</f>
        <v>0</v>
      </c>
      <c r="E7" s="53">
        <f>[1]Elproduktion!$Q$684</f>
        <v>0</v>
      </c>
      <c r="F7" s="53">
        <f>[1]Elproduktion!$N$685</f>
        <v>0</v>
      </c>
      <c r="G7" s="53">
        <f>[1]Elproduktion!$R$686</f>
        <v>0</v>
      </c>
      <c r="H7" s="53">
        <f>[1]Elproduktion!$S$687</f>
        <v>0</v>
      </c>
      <c r="I7" s="53">
        <f>[1]Elproduktion!$N$688</f>
        <v>0</v>
      </c>
      <c r="J7" s="53">
        <f>[1]Elproduktion!$T$686</f>
        <v>0</v>
      </c>
      <c r="K7" s="53">
        <f>[1]Elproduktion!$U$684</f>
        <v>0</v>
      </c>
      <c r="L7" s="53">
        <f>[1]Elproduktion!$V$684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[1]Elproduktion!$N$690</f>
        <v>0</v>
      </c>
      <c r="D8" s="53">
        <f>[1]Elproduktion!$N$691</f>
        <v>0</v>
      </c>
      <c r="E8" s="53">
        <f>[1]Elproduktion!$Q$692</f>
        <v>0</v>
      </c>
      <c r="F8" s="53">
        <f>[1]Elproduktion!$N$693</f>
        <v>0</v>
      </c>
      <c r="G8" s="53">
        <f>[1]Elproduktion!$R$694</f>
        <v>0</v>
      </c>
      <c r="H8" s="53">
        <f>[1]Elproduktion!$S$695</f>
        <v>0</v>
      </c>
      <c r="I8" s="53">
        <f>[1]Elproduktion!$N$696</f>
        <v>0</v>
      </c>
      <c r="J8" s="53">
        <f>[1]Elproduktion!$T$694</f>
        <v>0</v>
      </c>
      <c r="K8" s="53">
        <f>[1]Elproduktion!$U$692</f>
        <v>0</v>
      </c>
      <c r="L8" s="53">
        <f>[1]Elproduktion!$V$692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[1]Elproduktion!$N$698</f>
        <v>1290</v>
      </c>
      <c r="D9" s="53">
        <f>[1]Elproduktion!$N$699</f>
        <v>0</v>
      </c>
      <c r="E9" s="53">
        <f>[1]Elproduktion!$Q$700</f>
        <v>0</v>
      </c>
      <c r="F9" s="53">
        <f>[1]Elproduktion!$N$701</f>
        <v>0</v>
      </c>
      <c r="G9" s="53">
        <f>[1]Elproduktion!$R$702</f>
        <v>0</v>
      </c>
      <c r="H9" s="53">
        <f>[1]Elproduktion!$S$703</f>
        <v>0</v>
      </c>
      <c r="I9" s="53">
        <f>[1]Elproduktion!$N$704</f>
        <v>0</v>
      </c>
      <c r="J9" s="53">
        <f>[1]Elproduktion!$T$702</f>
        <v>0</v>
      </c>
      <c r="K9" s="53">
        <f>[1]Elproduktion!$U$700</f>
        <v>0</v>
      </c>
      <c r="L9" s="53">
        <f>[1]Elproduktion!$V$700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[1]Elproduktion!$N$706</f>
        <v>14653</v>
      </c>
      <c r="D10" s="53">
        <f>[1]Elproduktion!$N$707</f>
        <v>0</v>
      </c>
      <c r="E10" s="53">
        <f>[1]Elproduktion!$Q$708</f>
        <v>0</v>
      </c>
      <c r="F10" s="53">
        <f>[1]Elproduktion!$N$709</f>
        <v>0</v>
      </c>
      <c r="G10" s="53">
        <f>[1]Elproduktion!$R$710</f>
        <v>0</v>
      </c>
      <c r="H10" s="53">
        <f>[1]Elproduktion!$S$711</f>
        <v>0</v>
      </c>
      <c r="I10" s="53">
        <f>[1]Elproduktion!$N$712</f>
        <v>0</v>
      </c>
      <c r="J10" s="53">
        <f>[1]Elproduktion!$T$710</f>
        <v>0</v>
      </c>
      <c r="K10" s="53">
        <f>[1]Elproduktion!$U$708</f>
        <v>0</v>
      </c>
      <c r="L10" s="53">
        <f>[1]Elproduktion!$V$708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17311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1445 Essunga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[1]Fjärrvärmeproduktion!$N$954</f>
        <v>0</v>
      </c>
      <c r="C18" s="56"/>
      <c r="D18" s="56">
        <f>[1]Fjärrvärmeproduktion!$N$955</f>
        <v>0</v>
      </c>
      <c r="E18" s="56">
        <f>[1]Fjärrvärmeproduktion!$Q$956</f>
        <v>0</v>
      </c>
      <c r="F18" s="56">
        <f>[1]Fjärrvärmeproduktion!$N$957</f>
        <v>0</v>
      </c>
      <c r="G18" s="56">
        <f>[1]Fjärrvärmeproduktion!$R$958</f>
        <v>0</v>
      </c>
      <c r="H18" s="58">
        <f>[1]Fjärrvärmeproduktion!$S$959</f>
        <v>0</v>
      </c>
      <c r="I18" s="56">
        <f>[1]Fjärrvärmeproduktion!$N$960</f>
        <v>0</v>
      </c>
      <c r="J18" s="56">
        <f>[1]Fjärrvärmeproduktion!$T$958</f>
        <v>0</v>
      </c>
      <c r="K18" s="56">
        <f>[1]Fjärrvärmeproduktion!$U$956</f>
        <v>0</v>
      </c>
      <c r="L18" s="56">
        <f>[1]Fjärrvärmeproduktion!$V$956</f>
        <v>0</v>
      </c>
      <c r="M18" s="56">
        <f>[1]Fjärrvärmeproduktion!$W$959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[1]Fjärrvärmeproduktion!$N$962</f>
        <v>7508</v>
      </c>
      <c r="C19" s="56"/>
      <c r="D19" s="56">
        <f>[1]Fjärrvärmeproduktion!$N$963</f>
        <v>0</v>
      </c>
      <c r="E19" s="56">
        <f>[1]Fjärrvärmeproduktion!$Q$964</f>
        <v>0</v>
      </c>
      <c r="F19" s="56">
        <f>[1]Fjärrvärmeproduktion!$N$965</f>
        <v>0</v>
      </c>
      <c r="G19" s="56">
        <f>[1]Fjärrvärmeproduktion!$R$966</f>
        <v>0</v>
      </c>
      <c r="H19" s="58">
        <f>[1]Fjärrvärmeproduktion!$S$967</f>
        <v>8784</v>
      </c>
      <c r="I19" s="56">
        <f>[1]Fjärrvärmeproduktion!$N$968</f>
        <v>0</v>
      </c>
      <c r="J19" s="56">
        <f>[1]Fjärrvärmeproduktion!$T$966</f>
        <v>0</v>
      </c>
      <c r="K19" s="56">
        <f>[1]Fjärrvärmeproduktion!$U$964</f>
        <v>0</v>
      </c>
      <c r="L19" s="56">
        <f>[1]Fjärrvärmeproduktion!$V$964</f>
        <v>0</v>
      </c>
      <c r="M19" s="56">
        <f>[1]Fjärrvärmeproduktion!$W$967</f>
        <v>0</v>
      </c>
      <c r="N19" s="56"/>
      <c r="O19" s="56"/>
      <c r="P19" s="56">
        <f t="shared" ref="P19:P24" si="2">SUM(C19:O19)</f>
        <v>8784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[1]Fjärrvärmeproduktion!$N$970</f>
        <v>0</v>
      </c>
      <c r="C20" s="56"/>
      <c r="D20" s="56">
        <f>[1]Fjärrvärmeproduktion!$N$971</f>
        <v>0</v>
      </c>
      <c r="E20" s="56">
        <f>[1]Fjärrvärmeproduktion!$Q$972</f>
        <v>0</v>
      </c>
      <c r="F20" s="56">
        <f>[1]Fjärrvärmeproduktion!$N$973</f>
        <v>0</v>
      </c>
      <c r="G20" s="56">
        <f>[1]Fjärrvärmeproduktion!$R$974</f>
        <v>0</v>
      </c>
      <c r="H20" s="58">
        <f>[1]Fjärrvärmeproduktion!$S$975</f>
        <v>0</v>
      </c>
      <c r="I20" s="56">
        <f>[1]Fjärrvärmeproduktion!$N$976</f>
        <v>0</v>
      </c>
      <c r="J20" s="56">
        <f>[1]Fjärrvärmeproduktion!$T$974</f>
        <v>0</v>
      </c>
      <c r="K20" s="56">
        <f>[1]Fjärrvärmeproduktion!$U$972</f>
        <v>0</v>
      </c>
      <c r="L20" s="56">
        <f>[1]Fjärrvärmeproduktion!$V$972</f>
        <v>0</v>
      </c>
      <c r="M20" s="56">
        <f>[1]Fjärrvärmeproduktion!$W$975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[1]Fjärrvärmeproduktion!$N$978</f>
        <v>0</v>
      </c>
      <c r="C21" s="56"/>
      <c r="D21" s="56">
        <f>[1]Fjärrvärmeproduktion!$N$979</f>
        <v>0</v>
      </c>
      <c r="E21" s="56">
        <f>[1]Fjärrvärmeproduktion!$Q$980</f>
        <v>0</v>
      </c>
      <c r="F21" s="56">
        <f>[1]Fjärrvärmeproduktion!$N$981</f>
        <v>0</v>
      </c>
      <c r="G21" s="56">
        <f>[1]Fjärrvärmeproduktion!$R$982</f>
        <v>0</v>
      </c>
      <c r="H21" s="58">
        <f>[1]Fjärrvärmeproduktion!$S$983</f>
        <v>0</v>
      </c>
      <c r="I21" s="56">
        <f>[1]Fjärrvärmeproduktion!$N$984</f>
        <v>0</v>
      </c>
      <c r="J21" s="56">
        <f>[1]Fjärrvärmeproduktion!$T$982</f>
        <v>0</v>
      </c>
      <c r="K21" s="56">
        <f>[1]Fjärrvärmeproduktion!$U$980</f>
        <v>0</v>
      </c>
      <c r="L21" s="56">
        <f>[1]Fjärrvärmeproduktion!$V$980</f>
        <v>0</v>
      </c>
      <c r="M21" s="56">
        <f>[1]Fjärrvärmeproduktion!$W$983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[1]Fjärrvärmeproduktion!$N$986</f>
        <v>0</v>
      </c>
      <c r="C22" s="56"/>
      <c r="D22" s="56">
        <f>[1]Fjärrvärmeproduktion!$N$987</f>
        <v>0</v>
      </c>
      <c r="E22" s="56">
        <f>[1]Fjärrvärmeproduktion!$Q$988</f>
        <v>0</v>
      </c>
      <c r="F22" s="56">
        <f>[1]Fjärrvärmeproduktion!$N$989</f>
        <v>0</v>
      </c>
      <c r="G22" s="56">
        <f>[1]Fjärrvärmeproduktion!$R$990</f>
        <v>0</v>
      </c>
      <c r="H22" s="58">
        <f>[1]Fjärrvärmeproduktion!$S$991</f>
        <v>0</v>
      </c>
      <c r="I22" s="56">
        <f>[1]Fjärrvärmeproduktion!$N$992</f>
        <v>0</v>
      </c>
      <c r="J22" s="56">
        <f>[1]Fjärrvärmeproduktion!$T$990</f>
        <v>0</v>
      </c>
      <c r="K22" s="56">
        <f>[1]Fjärrvärmeproduktion!$U$988</f>
        <v>0</v>
      </c>
      <c r="L22" s="56">
        <f>[1]Fjärrvärmeproduktion!$V$988</f>
        <v>0</v>
      </c>
      <c r="M22" s="56">
        <f>[1]Fjärrvärmeproduktion!$W$991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147 GWh</v>
      </c>
      <c r="T22" s="25"/>
      <c r="U22" s="23"/>
    </row>
    <row r="23" spans="1:34" ht="15.75">
      <c r="A23" s="5" t="s">
        <v>61</v>
      </c>
      <c r="B23" s="58">
        <f>[1]Fjärrvärmeproduktion!$N$994</f>
        <v>0</v>
      </c>
      <c r="C23" s="56"/>
      <c r="D23" s="56">
        <f>[1]Fjärrvärmeproduktion!$N$995</f>
        <v>0</v>
      </c>
      <c r="E23" s="56">
        <f>[1]Fjärrvärmeproduktion!$Q$996</f>
        <v>0</v>
      </c>
      <c r="F23" s="56">
        <f>[1]Fjärrvärmeproduktion!$N$997</f>
        <v>0</v>
      </c>
      <c r="G23" s="56">
        <f>[1]Fjärrvärmeproduktion!$R$998</f>
        <v>0</v>
      </c>
      <c r="H23" s="58">
        <f>[1]Fjärrvärmeproduktion!$S$999</f>
        <v>0</v>
      </c>
      <c r="I23" s="56">
        <f>[1]Fjärrvärmeproduktion!$N$1000</f>
        <v>0</v>
      </c>
      <c r="J23" s="56">
        <f>[1]Fjärrvärmeproduktion!$T$998</f>
        <v>0</v>
      </c>
      <c r="K23" s="56">
        <f>[1]Fjärrvärmeproduktion!$U$996</f>
        <v>0</v>
      </c>
      <c r="L23" s="56">
        <f>[1]Fjärrvärmeproduktion!$V$996</f>
        <v>0</v>
      </c>
      <c r="M23" s="56">
        <f>[1]Fjärrvärmeproduktion!$W$999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7508</v>
      </c>
      <c r="C24" s="56">
        <f t="shared" ref="C24:O24" si="3">SUM(C18:C23)</f>
        <v>0</v>
      </c>
      <c r="D24" s="56">
        <f t="shared" si="3"/>
        <v>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8784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8784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87 GWh</v>
      </c>
      <c r="T25" s="29">
        <f>C$44</f>
        <v>0.59163778782488197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29 GWh</v>
      </c>
      <c r="T26" s="29">
        <f>D$44</f>
        <v>0.19727633231491326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5.8561197677272237E-4</v>
      </c>
      <c r="U28" s="23"/>
    </row>
    <row r="29" spans="1:34" ht="15.75">
      <c r="A29" s="48" t="str">
        <f>A2</f>
        <v>1445 Essunga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6 GWh</v>
      </c>
      <c r="T29" s="29">
        <f>G$44</f>
        <v>3.8200967322034568E-2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25 GWh</v>
      </c>
      <c r="T30" s="29">
        <f>H$44</f>
        <v>0.17229930056139761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[1]Slutanvändning!$N$1385</f>
        <v>0</v>
      </c>
      <c r="C32" s="67">
        <f>[1]Slutanvändning!$N$1386</f>
        <v>9654</v>
      </c>
      <c r="D32" s="53">
        <f>[1]Slutanvändning!$N$1379</f>
        <v>4389</v>
      </c>
      <c r="E32" s="53">
        <f>[1]Slutanvändning!$Q$1380</f>
        <v>0</v>
      </c>
      <c r="F32" s="67">
        <f>[1]Slutanvändning!$N$1381</f>
        <v>0</v>
      </c>
      <c r="G32" s="53">
        <f>[1]Slutanvändning!$N$1382</f>
        <v>1079</v>
      </c>
      <c r="H32" s="53">
        <f>[1]Slutanvändning!$N$1383</f>
        <v>0</v>
      </c>
      <c r="I32" s="53">
        <f>[1]Slutanvändning!$N$1384</f>
        <v>0</v>
      </c>
      <c r="J32" s="53">
        <v>0</v>
      </c>
      <c r="K32" s="53">
        <f>[1]Slutanvändning!$T$1380</f>
        <v>0</v>
      </c>
      <c r="L32" s="53">
        <f>[1]Slutanvändning!$U$1380</f>
        <v>0</v>
      </c>
      <c r="M32" s="53"/>
      <c r="N32" s="53">
        <v>0</v>
      </c>
      <c r="O32" s="53">
        <v>0</v>
      </c>
      <c r="P32" s="53">
        <f t="shared" ref="P32:P38" si="4">SUM(B32:N32)</f>
        <v>15122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[1]Slutanvändning!$N$1394</f>
        <v>1048</v>
      </c>
      <c r="C33" s="122">
        <f>[1]Slutanvändning!$N$1395</f>
        <v>37858.484000000171</v>
      </c>
      <c r="D33" s="123">
        <f>[1]Slutanvändning!$N$1388</f>
        <v>350.18828973351992</v>
      </c>
      <c r="E33" s="53">
        <f>[1]Slutanvändning!$Q$1389</f>
        <v>0</v>
      </c>
      <c r="F33" s="122">
        <f>[1]Slutanvändning!$N$1390</f>
        <v>86</v>
      </c>
      <c r="G33" s="53">
        <f>[1]Slutanvändning!$N$1391</f>
        <v>0</v>
      </c>
      <c r="H33" s="53">
        <f>[1]Slutanvändning!$N$1392</f>
        <v>0</v>
      </c>
      <c r="I33" s="53">
        <f>[1]Slutanvändning!$N$1393</f>
        <v>0</v>
      </c>
      <c r="J33" s="53">
        <v>0</v>
      </c>
      <c r="K33" s="53">
        <f>[1]Slutanvändning!$T$1389</f>
        <v>0</v>
      </c>
      <c r="L33" s="53">
        <f>[1]Slutanvändning!$U$1389</f>
        <v>0</v>
      </c>
      <c r="M33" s="53"/>
      <c r="N33" s="53">
        <v>0</v>
      </c>
      <c r="O33" s="53">
        <v>0</v>
      </c>
      <c r="P33" s="123">
        <f t="shared" si="4"/>
        <v>39342.672289733688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[1]Slutanvändning!$N$1403</f>
        <v>3305</v>
      </c>
      <c r="C34" s="67">
        <f>[1]Slutanvändning!$N$1404</f>
        <v>5795</v>
      </c>
      <c r="D34" s="53">
        <f>[1]Slutanvändning!$N$1397</f>
        <v>0</v>
      </c>
      <c r="E34" s="53">
        <f>[1]Slutanvändning!$Q$1398</f>
        <v>0</v>
      </c>
      <c r="F34" s="67">
        <f>[1]Slutanvändning!$N$1399</f>
        <v>0</v>
      </c>
      <c r="G34" s="53">
        <f>[1]Slutanvändning!$N$1400</f>
        <v>0</v>
      </c>
      <c r="H34" s="53">
        <f>[1]Slutanvändning!$N$1401</f>
        <v>0</v>
      </c>
      <c r="I34" s="53">
        <f>[1]Slutanvändning!$N$1402</f>
        <v>0</v>
      </c>
      <c r="J34" s="53">
        <v>0</v>
      </c>
      <c r="K34" s="53">
        <f>[1]Slutanvändning!$T$1398</f>
        <v>0</v>
      </c>
      <c r="L34" s="53">
        <f>[1]Slutanvändning!$U$1398</f>
        <v>0</v>
      </c>
      <c r="M34" s="53"/>
      <c r="N34" s="53">
        <v>0</v>
      </c>
      <c r="O34" s="53">
        <v>0</v>
      </c>
      <c r="P34" s="53">
        <f t="shared" si="4"/>
        <v>9100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[1]Slutanvändning!$N$1412</f>
        <v>0</v>
      </c>
      <c r="C35" s="67">
        <f>[1]Slutanvändning!$N$1413</f>
        <v>0</v>
      </c>
      <c r="D35" s="53">
        <f>[1]Slutanvändning!$N$1406</f>
        <v>23594</v>
      </c>
      <c r="E35" s="53">
        <f>[1]Slutanvändning!$Q$1407</f>
        <v>0</v>
      </c>
      <c r="F35" s="67">
        <f>[1]Slutanvändning!$N$1408</f>
        <v>0</v>
      </c>
      <c r="G35" s="53">
        <f>[1]Slutanvändning!$N$1409</f>
        <v>4531</v>
      </c>
      <c r="H35" s="53">
        <f>[1]Slutanvändning!$N$1410</f>
        <v>0</v>
      </c>
      <c r="I35" s="53">
        <f>[1]Slutanvändning!$N$1411</f>
        <v>0</v>
      </c>
      <c r="J35" s="53">
        <v>0</v>
      </c>
      <c r="K35" s="53">
        <f>[1]Slutanvändning!$T$1407</f>
        <v>0</v>
      </c>
      <c r="L35" s="53">
        <f>[1]Slutanvändning!$U$1407</f>
        <v>0</v>
      </c>
      <c r="M35" s="53"/>
      <c r="N35" s="53">
        <v>0</v>
      </c>
      <c r="O35" s="53">
        <v>0</v>
      </c>
      <c r="P35" s="53">
        <f>SUM(B35:N35)</f>
        <v>28125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[1]Slutanvändning!$N$1421</f>
        <v>78</v>
      </c>
      <c r="C36" s="67">
        <f>[1]Slutanvändning!$N$1422</f>
        <v>4989</v>
      </c>
      <c r="D36" s="53">
        <f>[1]Slutanvändning!$N$1415</f>
        <v>0</v>
      </c>
      <c r="E36" s="53">
        <f>[1]Slutanvändning!$Q$1416</f>
        <v>0</v>
      </c>
      <c r="F36" s="67">
        <f>[1]Slutanvändning!$N$1417</f>
        <v>0</v>
      </c>
      <c r="G36" s="53">
        <f>[1]Slutanvändning!$N$1418</f>
        <v>0</v>
      </c>
      <c r="H36" s="53">
        <f>[1]Slutanvändning!$N$1419</f>
        <v>0</v>
      </c>
      <c r="I36" s="53">
        <f>[1]Slutanvändning!$N$1420</f>
        <v>0</v>
      </c>
      <c r="J36" s="53">
        <v>0</v>
      </c>
      <c r="K36" s="53">
        <f>[1]Slutanvändning!$T$1416</f>
        <v>0</v>
      </c>
      <c r="L36" s="53">
        <f>[1]Slutanvändning!$U$1416</f>
        <v>0</v>
      </c>
      <c r="M36" s="53"/>
      <c r="N36" s="53">
        <v>0</v>
      </c>
      <c r="O36" s="53">
        <v>0</v>
      </c>
      <c r="P36" s="53">
        <f t="shared" si="4"/>
        <v>5067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[1]Slutanvändning!$N$1430</f>
        <v>69</v>
      </c>
      <c r="C37" s="122">
        <f>[1]Slutanvändning!$N$1431</f>
        <v>18815.515999999829</v>
      </c>
      <c r="D37" s="123">
        <f>[1]Slutanvändning!$N$1424</f>
        <v>559.8117102664786</v>
      </c>
      <c r="E37" s="53">
        <f>[1]Slutanvändning!$Q$1425</f>
        <v>0</v>
      </c>
      <c r="F37" s="67">
        <f>[1]Slutanvändning!$N$1426</f>
        <v>0</v>
      </c>
      <c r="G37" s="53">
        <f>[1]Slutanvändning!$N$1427</f>
        <v>0</v>
      </c>
      <c r="H37" s="53">
        <f>[1]Slutanvändning!$N$1428</f>
        <v>16519</v>
      </c>
      <c r="I37" s="53">
        <f>[1]Slutanvändning!$N$1429</f>
        <v>0</v>
      </c>
      <c r="J37" s="53">
        <v>0</v>
      </c>
      <c r="K37" s="53">
        <f>[1]Slutanvändning!$T$1425</f>
        <v>0</v>
      </c>
      <c r="L37" s="53">
        <f>[1]Slutanvändning!$U$1425</f>
        <v>0</v>
      </c>
      <c r="M37" s="53"/>
      <c r="N37" s="53">
        <v>0</v>
      </c>
      <c r="O37" s="53">
        <v>0</v>
      </c>
      <c r="P37" s="123">
        <f t="shared" si="4"/>
        <v>35963.327710266312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[1]Slutanvändning!$N$1439</f>
        <v>1897</v>
      </c>
      <c r="C38" s="67">
        <f>[1]Slutanvändning!$N$1440</f>
        <v>2978</v>
      </c>
      <c r="D38" s="53">
        <f>[1]Slutanvändning!$N$1433</f>
        <v>78</v>
      </c>
      <c r="E38" s="53">
        <f>[1]Slutanvändning!$Q$1434</f>
        <v>0</v>
      </c>
      <c r="F38" s="67">
        <f>[1]Slutanvändning!$N$1435</f>
        <v>0</v>
      </c>
      <c r="G38" s="53">
        <f>[1]Slutanvändning!$N$1436</f>
        <v>0</v>
      </c>
      <c r="H38" s="53">
        <f>[1]Slutanvändning!$N$1437</f>
        <v>0</v>
      </c>
      <c r="I38" s="53">
        <f>[1]Slutanvändning!$N$1438</f>
        <v>0</v>
      </c>
      <c r="J38" s="53">
        <v>0</v>
      </c>
      <c r="K38" s="53">
        <f>[1]Slutanvändning!$T$1434</f>
        <v>0</v>
      </c>
      <c r="L38" s="53">
        <f>[1]Slutanvändning!$U$1434</f>
        <v>0</v>
      </c>
      <c r="M38" s="53"/>
      <c r="N38" s="53">
        <v>0</v>
      </c>
      <c r="O38" s="53">
        <v>0</v>
      </c>
      <c r="P38" s="53">
        <f t="shared" si="4"/>
        <v>4953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3">
        <f>[1]Slutanvändning!$N$1448</f>
        <v>0</v>
      </c>
      <c r="C39" s="67">
        <f>[1]Slutanvändning!$N$1449</f>
        <v>359</v>
      </c>
      <c r="D39" s="53">
        <f>[1]Slutanvändning!$N$1442</f>
        <v>0</v>
      </c>
      <c r="E39" s="53">
        <f>[1]Slutanvändning!$Q$1443</f>
        <v>0</v>
      </c>
      <c r="F39" s="67">
        <f>[1]Slutanvändning!$N$1444</f>
        <v>0</v>
      </c>
      <c r="G39" s="53">
        <f>[1]Slutanvändning!$N$1445</f>
        <v>0</v>
      </c>
      <c r="H39" s="53">
        <f>[1]Slutanvändning!$N$1446</f>
        <v>0</v>
      </c>
      <c r="I39" s="53">
        <f>[1]Slutanvändning!$N$1447</f>
        <v>0</v>
      </c>
      <c r="J39" s="53">
        <v>0</v>
      </c>
      <c r="K39" s="53">
        <f>[1]Slutanvändning!$T$1443</f>
        <v>0</v>
      </c>
      <c r="L39" s="53">
        <f>[1]Slutanvändning!$U$1443</f>
        <v>0</v>
      </c>
      <c r="M39" s="53"/>
      <c r="N39" s="53">
        <v>0</v>
      </c>
      <c r="O39" s="53">
        <v>0</v>
      </c>
      <c r="P39" s="53">
        <f>SUM(B39:N39)</f>
        <v>359</v>
      </c>
      <c r="Q39" s="20"/>
      <c r="R39" s="28"/>
      <c r="T39" s="42"/>
    </row>
    <row r="40" spans="1:47" ht="15.75">
      <c r="A40" s="5" t="s">
        <v>49</v>
      </c>
      <c r="B40" s="53">
        <f>SUM(B32:B39)</f>
        <v>6397</v>
      </c>
      <c r="C40" s="53">
        <f t="shared" ref="C40:O40" si="5">SUM(C32:C39)</f>
        <v>80449</v>
      </c>
      <c r="D40" s="53">
        <f t="shared" si="5"/>
        <v>28971</v>
      </c>
      <c r="E40" s="53">
        <f t="shared" si="5"/>
        <v>0</v>
      </c>
      <c r="F40" s="123">
        <f>SUM(F32:F39)</f>
        <v>86</v>
      </c>
      <c r="G40" s="53">
        <f t="shared" si="5"/>
        <v>5610</v>
      </c>
      <c r="H40" s="53">
        <f t="shared" si="5"/>
        <v>16519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123">
        <f>SUM(B40:N40)</f>
        <v>138032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8 GWh</v>
      </c>
      <c r="T41" s="42"/>
    </row>
    <row r="42" spans="1:47">
      <c r="A42" s="32" t="s">
        <v>86</v>
      </c>
      <c r="B42" s="53">
        <f>B39+B38+B37</f>
        <v>1966</v>
      </c>
      <c r="C42" s="53">
        <f>C39+C38+C37</f>
        <v>22152.515999999829</v>
      </c>
      <c r="D42" s="53">
        <f>D39+D38+D37</f>
        <v>637.8117102664786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16519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41275.327710266312</v>
      </c>
      <c r="Q42" s="21"/>
      <c r="R42" s="28" t="s">
        <v>87</v>
      </c>
      <c r="S42" s="10" t="str">
        <f>ROUND(P42/1000,0) &amp;" GWh"</f>
        <v>41 GWh</v>
      </c>
      <c r="T42" s="29">
        <f>P42/P40</f>
        <v>0.29902723796124314</v>
      </c>
    </row>
    <row r="43" spans="1:47">
      <c r="A43" s="33" t="s">
        <v>88</v>
      </c>
      <c r="B43" s="105"/>
      <c r="C43" s="90">
        <f>C40+C24-C7+C46</f>
        <v>86884.92</v>
      </c>
      <c r="D43" s="90">
        <f t="shared" ref="D43:N43" si="7">D11+D24+D40</f>
        <v>28971</v>
      </c>
      <c r="E43" s="90">
        <f t="shared" si="7"/>
        <v>0</v>
      </c>
      <c r="F43" s="90">
        <f t="shared" si="7"/>
        <v>86</v>
      </c>
      <c r="G43" s="90">
        <f t="shared" si="7"/>
        <v>5610</v>
      </c>
      <c r="H43" s="90">
        <f t="shared" si="7"/>
        <v>25303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146854.91999999998</v>
      </c>
      <c r="Q43" s="21"/>
      <c r="R43" s="28" t="s">
        <v>89</v>
      </c>
      <c r="S43" s="10" t="str">
        <f>ROUND(P36/1000,0) &amp;" GWh"</f>
        <v>5 GWh</v>
      </c>
      <c r="T43" s="41">
        <f>P36/P40</f>
        <v>3.6708879100498436E-2</v>
      </c>
    </row>
    <row r="44" spans="1:47">
      <c r="A44" s="33" t="s">
        <v>90</v>
      </c>
      <c r="B44" s="53"/>
      <c r="C44" s="91">
        <f>C43/$P$43</f>
        <v>0.59163778782488197</v>
      </c>
      <c r="D44" s="91">
        <f t="shared" ref="D44:P44" si="8">D43/$P$43</f>
        <v>0.19727633231491326</v>
      </c>
      <c r="E44" s="91">
        <f t="shared" si="8"/>
        <v>0</v>
      </c>
      <c r="F44" s="91">
        <f t="shared" si="8"/>
        <v>5.8561197677272237E-4</v>
      </c>
      <c r="G44" s="91">
        <f t="shared" si="8"/>
        <v>3.8200967322034568E-2</v>
      </c>
      <c r="H44" s="91">
        <f t="shared" si="8"/>
        <v>0.17229930056139761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9 GWh</v>
      </c>
      <c r="T44" s="29">
        <f>P34/P40</f>
        <v>6.5926741625130403E-2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15 GWh</v>
      </c>
      <c r="T45" s="29">
        <f>P32/P40</f>
        <v>0.1095543062478266</v>
      </c>
      <c r="U45" s="23"/>
    </row>
    <row r="46" spans="1:47">
      <c r="A46" s="34" t="s">
        <v>93</v>
      </c>
      <c r="B46" s="90">
        <f>B24-B40</f>
        <v>1111</v>
      </c>
      <c r="C46" s="90">
        <f>(C40+C24)*0.08</f>
        <v>6435.92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39 GWh</v>
      </c>
      <c r="T46" s="41">
        <f>P33/P40</f>
        <v>0.28502573526235719</v>
      </c>
      <c r="U46" s="23"/>
    </row>
    <row r="47" spans="1:47">
      <c r="A47" s="34" t="s">
        <v>95</v>
      </c>
      <c r="B47" s="107">
        <f>B46/B24</f>
        <v>0.1479754928076718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28 GWh</v>
      </c>
      <c r="T47" s="41">
        <f>P35/P40</f>
        <v>0.20375709980294424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138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U71"/>
  <sheetViews>
    <sheetView zoomScale="70" zoomScaleNormal="70" workbookViewId="0">
      <selection activeCell="C9" sqref="C9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107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[1]Solceller!$C$52</f>
        <v>4436.5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[1]Elproduktion!$N$1962</f>
        <v>8359</v>
      </c>
      <c r="D7" s="53">
        <f>[1]Elproduktion!$N$1963</f>
        <v>0</v>
      </c>
      <c r="E7" s="53">
        <f>[1]Elproduktion!$Q$1964</f>
        <v>0</v>
      </c>
      <c r="F7" s="53">
        <f>[1]Elproduktion!$N$1965</f>
        <v>0</v>
      </c>
      <c r="G7" s="53">
        <f>[1]Elproduktion!$R$1966</f>
        <v>0</v>
      </c>
      <c r="H7" s="53">
        <f>[1]Elproduktion!$S$1967</f>
        <v>0</v>
      </c>
      <c r="I7" s="53">
        <f>[1]Elproduktion!$N$1968</f>
        <v>0</v>
      </c>
      <c r="J7" s="53">
        <f>[1]Elproduktion!$T$1966</f>
        <v>0</v>
      </c>
      <c r="K7" s="53">
        <f>[1]Elproduktion!$U$1964</f>
        <v>0</v>
      </c>
      <c r="L7" s="53">
        <f>[1]Elproduktion!$V$1964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[1]Elproduktion!$N$1970</f>
        <v>0</v>
      </c>
      <c r="D8" s="53">
        <f>[1]Elproduktion!$N$1971</f>
        <v>0</v>
      </c>
      <c r="E8" s="53">
        <f>[1]Elproduktion!$Q$1972</f>
        <v>0</v>
      </c>
      <c r="F8" s="53">
        <f>[1]Elproduktion!$N$1973</f>
        <v>0</v>
      </c>
      <c r="G8" s="53">
        <f>[1]Elproduktion!$R$1974</f>
        <v>0</v>
      </c>
      <c r="H8" s="53">
        <f>[1]Elproduktion!$S$1975</f>
        <v>0</v>
      </c>
      <c r="I8" s="53">
        <f>[1]Elproduktion!$N$1976</f>
        <v>0</v>
      </c>
      <c r="J8" s="53">
        <f>[1]Elproduktion!$T$1974</f>
        <v>0</v>
      </c>
      <c r="K8" s="53">
        <f>[1]Elproduktion!$U$1972</f>
        <v>0</v>
      </c>
      <c r="L8" s="53">
        <f>[1]Elproduktion!$V$1972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[1]Elproduktion!$N$1978</f>
        <v>1991</v>
      </c>
      <c r="D9" s="53">
        <f>[1]Elproduktion!$N$1979</f>
        <v>0</v>
      </c>
      <c r="E9" s="53">
        <f>[1]Elproduktion!$Q$1980</f>
        <v>0</v>
      </c>
      <c r="F9" s="53">
        <f>[1]Elproduktion!$N$1981</f>
        <v>0</v>
      </c>
      <c r="G9" s="53">
        <f>[1]Elproduktion!$R$1982</f>
        <v>0</v>
      </c>
      <c r="H9" s="53">
        <f>[1]Elproduktion!$S$1983</f>
        <v>0</v>
      </c>
      <c r="I9" s="53">
        <f>[1]Elproduktion!$N$1984</f>
        <v>0</v>
      </c>
      <c r="J9" s="53">
        <f>[1]Elproduktion!$T$1982</f>
        <v>0</v>
      </c>
      <c r="K9" s="53">
        <f>[1]Elproduktion!$U$1980</f>
        <v>0</v>
      </c>
      <c r="L9" s="53">
        <f>[1]Elproduktion!$V$1980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[1]Elproduktion!$N$1986</f>
        <v>139042</v>
      </c>
      <c r="D10" s="53">
        <f>[1]Elproduktion!$N$1987</f>
        <v>0</v>
      </c>
      <c r="E10" s="53">
        <f>[1]Elproduktion!$Q$1988</f>
        <v>0</v>
      </c>
      <c r="F10" s="53">
        <f>[1]Elproduktion!$N$1989</f>
        <v>0</v>
      </c>
      <c r="G10" s="53">
        <f>[1]Elproduktion!$R$1990</f>
        <v>0</v>
      </c>
      <c r="H10" s="53">
        <f>[1]Elproduktion!$S$1991</f>
        <v>0</v>
      </c>
      <c r="I10" s="53">
        <f>[1]Elproduktion!$N$1992</f>
        <v>0</v>
      </c>
      <c r="J10" s="53">
        <f>[1]Elproduktion!$T$1990</f>
        <v>0</v>
      </c>
      <c r="K10" s="53">
        <f>[1]Elproduktion!$U$1988</f>
        <v>0</v>
      </c>
      <c r="L10" s="53">
        <f>[1]Elproduktion!$V$1988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153828.5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1499 Falköping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[1]Fjärrvärmeproduktion!$N$2746+[1]Fjärrvärmeproduktion!$M$2786*([1]Fjärrvärmeproduktion!$N$2746/([1]Fjärrvärmeproduktion!$N$2746+[1]Fjärrvärmeproduktion!$N$2754))</f>
        <v>107580.88454581128</v>
      </c>
      <c r="C18" s="56"/>
      <c r="D18" s="56">
        <f>[1]Fjärrvärmeproduktion!$N$2747</f>
        <v>0</v>
      </c>
      <c r="E18" s="56">
        <f>[1]Fjärrvärmeproduktion!$Q$2748</f>
        <v>0</v>
      </c>
      <c r="F18" s="56">
        <f>[1]Fjärrvärmeproduktion!$N$2749</f>
        <v>0</v>
      </c>
      <c r="G18" s="56">
        <f>[1]Fjärrvärmeproduktion!$R$2750</f>
        <v>490</v>
      </c>
      <c r="H18" s="56">
        <f>[1]Fjärrvärmeproduktion!$S$2751</f>
        <v>132815</v>
      </c>
      <c r="I18" s="56">
        <f>[1]Fjärrvärmeproduktion!$N$2752</f>
        <v>0</v>
      </c>
      <c r="J18" s="56">
        <f>[1]Fjärrvärmeproduktion!$T$2750</f>
        <v>0</v>
      </c>
      <c r="K18" s="56">
        <f>[1]Fjärrvärmeproduktion!$U$2748</f>
        <v>0</v>
      </c>
      <c r="L18" s="56">
        <f>[1]Fjärrvärmeproduktion!$V$2748</f>
        <v>0</v>
      </c>
      <c r="M18" s="56">
        <f>[1]Fjärrvärmeproduktion!$W$2751</f>
        <v>0</v>
      </c>
      <c r="N18" s="56"/>
      <c r="O18" s="56"/>
      <c r="P18" s="56">
        <f>SUM(C18:O18)</f>
        <v>133305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[1]Fjärrvärmeproduktion!$N$2754+[1]Fjärrvärmeproduktion!$M$2786*([1]Fjärrvärmeproduktion!$N$2754/([1]Fjärrvärmeproduktion!$N$2754+[1]Fjärrvärmeproduktion!$N$2746))</f>
        <v>19884.115454188719</v>
      </c>
      <c r="C19" s="56"/>
      <c r="D19" s="56">
        <f>[1]Fjärrvärmeproduktion!$N$2755</f>
        <v>0</v>
      </c>
      <c r="E19" s="56">
        <f>[1]Fjärrvärmeproduktion!$Q$2756</f>
        <v>0</v>
      </c>
      <c r="F19" s="56">
        <f>[1]Fjärrvärmeproduktion!$N$2757</f>
        <v>0</v>
      </c>
      <c r="G19" s="56">
        <f>[1]Fjärrvärmeproduktion!$R$2758</f>
        <v>561</v>
      </c>
      <c r="H19" s="56">
        <f>[1]Fjärrvärmeproduktion!$S$2759</f>
        <v>19059</v>
      </c>
      <c r="I19" s="56">
        <f>[1]Fjärrvärmeproduktion!$N$2760</f>
        <v>0</v>
      </c>
      <c r="J19" s="56">
        <f>[1]Fjärrvärmeproduktion!$T$2758</f>
        <v>0</v>
      </c>
      <c r="K19" s="56">
        <f>[1]Fjärrvärmeproduktion!$U$2756</f>
        <v>0</v>
      </c>
      <c r="L19" s="56">
        <f>[1]Fjärrvärmeproduktion!$V$2756</f>
        <v>0</v>
      </c>
      <c r="M19" s="56">
        <f>[1]Fjärrvärmeproduktion!$W$2759</f>
        <v>0</v>
      </c>
      <c r="N19" s="56"/>
      <c r="O19" s="56"/>
      <c r="P19" s="56">
        <f t="shared" ref="P19:P24" si="2">SUM(C19:O19)</f>
        <v>19620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[1]Fjärrvärmeproduktion!$N$2762</f>
        <v>683</v>
      </c>
      <c r="C20" s="56">
        <f>B20*1.015</f>
        <v>693.24499999999989</v>
      </c>
      <c r="D20" s="56">
        <f>[1]Fjärrvärmeproduktion!$N$2763</f>
        <v>0</v>
      </c>
      <c r="E20" s="56">
        <f>[1]Fjärrvärmeproduktion!$Q$2764</f>
        <v>0</v>
      </c>
      <c r="F20" s="56">
        <f>[1]Fjärrvärmeproduktion!$N$2765</f>
        <v>0</v>
      </c>
      <c r="G20" s="56">
        <f>[1]Fjärrvärmeproduktion!$R$2766</f>
        <v>0</v>
      </c>
      <c r="H20" s="56">
        <f>[1]Fjärrvärmeproduktion!$S$2767</f>
        <v>0</v>
      </c>
      <c r="I20" s="56">
        <f>[1]Fjärrvärmeproduktion!$N$2768</f>
        <v>0</v>
      </c>
      <c r="J20" s="56">
        <f>[1]Fjärrvärmeproduktion!$T$2766</f>
        <v>0</v>
      </c>
      <c r="K20" s="56">
        <f>[1]Fjärrvärmeproduktion!$U$2764</f>
        <v>0</v>
      </c>
      <c r="L20" s="56">
        <f>[1]Fjärrvärmeproduktion!$V$2764</f>
        <v>0</v>
      </c>
      <c r="M20" s="56">
        <f>[1]Fjärrvärmeproduktion!$W$2767</f>
        <v>0</v>
      </c>
      <c r="N20" s="56"/>
      <c r="O20" s="56"/>
      <c r="P20" s="56">
        <f t="shared" si="2"/>
        <v>693.24499999999989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[1]Fjärrvärmeproduktion!$N$2770</f>
        <v>0</v>
      </c>
      <c r="C21" s="56"/>
      <c r="D21" s="56">
        <f>[1]Fjärrvärmeproduktion!$N$2771</f>
        <v>0</v>
      </c>
      <c r="E21" s="56">
        <f>[1]Fjärrvärmeproduktion!$Q$2772</f>
        <v>0</v>
      </c>
      <c r="F21" s="56">
        <f>[1]Fjärrvärmeproduktion!$N$2773</f>
        <v>0</v>
      </c>
      <c r="G21" s="56">
        <f>[1]Fjärrvärmeproduktion!$R$2774</f>
        <v>0</v>
      </c>
      <c r="H21" s="56">
        <f>[1]Fjärrvärmeproduktion!$S$2775</f>
        <v>0</v>
      </c>
      <c r="I21" s="56">
        <f>[1]Fjärrvärmeproduktion!$N$2776</f>
        <v>0</v>
      </c>
      <c r="J21" s="56">
        <f>[1]Fjärrvärmeproduktion!$T$2774</f>
        <v>0</v>
      </c>
      <c r="K21" s="56">
        <f>[1]Fjärrvärmeproduktion!$U$2772</f>
        <v>0</v>
      </c>
      <c r="L21" s="56">
        <f>[1]Fjärrvärmeproduktion!$V$2772</f>
        <v>0</v>
      </c>
      <c r="M21" s="56">
        <f>[1]Fjärrvärmeproduktion!$W$2775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[1]Fjärrvärmeproduktion!$N$2778</f>
        <v>0</v>
      </c>
      <c r="C22" s="56"/>
      <c r="D22" s="56">
        <f>[1]Fjärrvärmeproduktion!$N$2779</f>
        <v>0</v>
      </c>
      <c r="E22" s="56">
        <f>[1]Fjärrvärmeproduktion!$Q$2780</f>
        <v>0</v>
      </c>
      <c r="F22" s="56">
        <f>[1]Fjärrvärmeproduktion!$N$2781</f>
        <v>0</v>
      </c>
      <c r="G22" s="56">
        <f>[1]Fjärrvärmeproduktion!$R$2782</f>
        <v>0</v>
      </c>
      <c r="H22" s="56">
        <f>[1]Fjärrvärmeproduktion!$S$2783</f>
        <v>0</v>
      </c>
      <c r="I22" s="56">
        <f>[1]Fjärrvärmeproduktion!$N$2784</f>
        <v>0</v>
      </c>
      <c r="J22" s="56">
        <f>[1]Fjärrvärmeproduktion!$T$2782</f>
        <v>0</v>
      </c>
      <c r="K22" s="56">
        <f>[1]Fjärrvärmeproduktion!$U$2780</f>
        <v>0</v>
      </c>
      <c r="L22" s="56">
        <f>[1]Fjärrvärmeproduktion!$V$2780</f>
        <v>0</v>
      </c>
      <c r="M22" s="56">
        <f>[1]Fjärrvärmeproduktion!$W$2783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867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[1]Fjärrvärmeproduktion!$N$2787</f>
        <v>0</v>
      </c>
      <c r="E23" s="56">
        <f>[1]Fjärrvärmeproduktion!$Q$2788</f>
        <v>0</v>
      </c>
      <c r="F23" s="56">
        <f>[1]Fjärrvärmeproduktion!$N$2789</f>
        <v>0</v>
      </c>
      <c r="G23" s="56">
        <f>[1]Fjärrvärmeproduktion!$R$2790</f>
        <v>0</v>
      </c>
      <c r="H23" s="56">
        <f>[1]Fjärrvärmeproduktion!$S$2791</f>
        <v>0</v>
      </c>
      <c r="I23" s="56">
        <f>[1]Fjärrvärmeproduktion!$N$2792</f>
        <v>0</v>
      </c>
      <c r="J23" s="56">
        <f>[1]Fjärrvärmeproduktion!$T$2790</f>
        <v>0</v>
      </c>
      <c r="K23" s="56">
        <f>[1]Fjärrvärmeproduktion!$U$2788</f>
        <v>0</v>
      </c>
      <c r="L23" s="56">
        <f>[1]Fjärrvärmeproduktion!$V$2788</f>
        <v>0</v>
      </c>
      <c r="M23" s="56">
        <f>[1]Fjärrvärmeproduktion!$W$2791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128148</v>
      </c>
      <c r="C24" s="56">
        <f t="shared" ref="C24:O24" si="3">SUM(C18:C23)</f>
        <v>693.24499999999989</v>
      </c>
      <c r="D24" s="56">
        <f t="shared" si="3"/>
        <v>0</v>
      </c>
      <c r="E24" s="56">
        <f t="shared" si="3"/>
        <v>0</v>
      </c>
      <c r="F24" s="56">
        <f t="shared" si="3"/>
        <v>0</v>
      </c>
      <c r="G24" s="56">
        <f t="shared" si="3"/>
        <v>1051</v>
      </c>
      <c r="H24" s="56">
        <f t="shared" si="3"/>
        <v>151874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153618.245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352 GWh</v>
      </c>
      <c r="T25" s="29">
        <f>C$44</f>
        <v>0.40614970324555755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236 GWh</v>
      </c>
      <c r="T26" s="29">
        <f>D$44</f>
        <v>0.27213814563548233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3 GWh</v>
      </c>
      <c r="T28" s="29">
        <f>F$44</f>
        <v>3.4222458863049955E-3</v>
      </c>
      <c r="U28" s="23"/>
    </row>
    <row r="29" spans="1:34" ht="15.75">
      <c r="A29" s="48" t="str">
        <f>A2</f>
        <v>1499 Falköping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42 GWh</v>
      </c>
      <c r="T29" s="29">
        <f>G$44</f>
        <v>4.8036516489504154E-2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234 GWh</v>
      </c>
      <c r="T30" s="29">
        <f>H$44</f>
        <v>0.27025338874315097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[1]Slutanvändning!$N$3977</f>
        <v>0</v>
      </c>
      <c r="C32" s="67">
        <f>[1]Slutanvändning!$N$3978</f>
        <v>27689</v>
      </c>
      <c r="D32" s="67">
        <f>[1]Slutanvändning!$N$3971</f>
        <v>28714</v>
      </c>
      <c r="E32" s="53">
        <f>[1]Slutanvändning!$Q$3972</f>
        <v>0</v>
      </c>
      <c r="F32" s="53">
        <f>[1]Slutanvändning!$N$3973</f>
        <v>0</v>
      </c>
      <c r="G32" s="53">
        <f>[1]Slutanvändning!$N$3974</f>
        <v>7015</v>
      </c>
      <c r="H32" s="53">
        <f>[1]Slutanvändning!$N$3975</f>
        <v>0</v>
      </c>
      <c r="I32" s="53">
        <f>[1]Slutanvändning!$N$3976</f>
        <v>0</v>
      </c>
      <c r="J32" s="53">
        <v>0</v>
      </c>
      <c r="K32" s="53">
        <f>[1]Slutanvändning!$T$3972</f>
        <v>0</v>
      </c>
      <c r="L32" s="53">
        <f>[1]Slutanvändning!$U$3972</f>
        <v>0</v>
      </c>
      <c r="M32" s="53"/>
      <c r="N32" s="53">
        <v>0</v>
      </c>
      <c r="O32" s="53">
        <v>0</v>
      </c>
      <c r="P32" s="53">
        <f t="shared" ref="P32:P38" si="4">SUM(B32:N32)</f>
        <v>63418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[1]Slutanvändning!$N$3986</f>
        <v>8501</v>
      </c>
      <c r="C33" s="67">
        <f>[1]Slutanvändning!$N$3987</f>
        <v>88832</v>
      </c>
      <c r="D33" s="67">
        <f>[1]Slutanvändning!$N$3980</f>
        <v>5359</v>
      </c>
      <c r="E33" s="53">
        <f>[1]Slutanvändning!$Q$3981</f>
        <v>0</v>
      </c>
      <c r="F33" s="123">
        <f>[1]Slutanvändning!$N$3982</f>
        <v>2968.75</v>
      </c>
      <c r="G33" s="123">
        <f>[1]Slutanvändning!$N$3983</f>
        <v>0</v>
      </c>
      <c r="H33" s="53">
        <f>[1]Slutanvändning!$N$3984</f>
        <v>29627</v>
      </c>
      <c r="I33" s="53">
        <f>[1]Slutanvändning!$N$3985</f>
        <v>0</v>
      </c>
      <c r="J33" s="53">
        <v>0</v>
      </c>
      <c r="K33" s="53">
        <f>[1]Slutanvändning!$T$3981</f>
        <v>0</v>
      </c>
      <c r="L33" s="53">
        <f>[1]Slutanvändning!$U$3981</f>
        <v>0</v>
      </c>
      <c r="M33" s="53"/>
      <c r="N33" s="53">
        <v>0</v>
      </c>
      <c r="O33" s="53">
        <v>0</v>
      </c>
      <c r="P33" s="123">
        <f t="shared" si="4"/>
        <v>135287.75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[1]Slutanvändning!$N$3995</f>
        <v>17855</v>
      </c>
      <c r="C34" s="67">
        <f>[1]Slutanvändning!$N$3996</f>
        <v>26044</v>
      </c>
      <c r="D34" s="67">
        <f>[1]Slutanvändning!$N$3989</f>
        <v>527</v>
      </c>
      <c r="E34" s="53">
        <f>[1]Slutanvändning!$Q$3990</f>
        <v>0</v>
      </c>
      <c r="F34" s="53">
        <f>[1]Slutanvändning!$N$3991</f>
        <v>0</v>
      </c>
      <c r="G34" s="53">
        <f>[1]Slutanvändning!$N$3992</f>
        <v>0</v>
      </c>
      <c r="H34" s="53">
        <f>[1]Slutanvändning!$N$3993</f>
        <v>0</v>
      </c>
      <c r="I34" s="53">
        <f>[1]Slutanvändning!$N$3994</f>
        <v>0</v>
      </c>
      <c r="J34" s="53">
        <v>0</v>
      </c>
      <c r="K34" s="53">
        <f>[1]Slutanvändning!$T$3990</f>
        <v>0</v>
      </c>
      <c r="L34" s="53">
        <f>[1]Slutanvändning!$U$3990</f>
        <v>0</v>
      </c>
      <c r="M34" s="53"/>
      <c r="N34" s="53">
        <v>0</v>
      </c>
      <c r="O34" s="53">
        <v>0</v>
      </c>
      <c r="P34" s="53">
        <f t="shared" si="4"/>
        <v>44426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[1]Slutanvändning!$N$4004</f>
        <v>0</v>
      </c>
      <c r="C35" s="122">
        <f>[1]Slutanvändning!$N$4005</f>
        <v>16835.25</v>
      </c>
      <c r="D35" s="67">
        <f>[1]Slutanvändning!$N$3998</f>
        <v>201172</v>
      </c>
      <c r="E35" s="53">
        <f>[1]Slutanvändning!$Q$3999</f>
        <v>0</v>
      </c>
      <c r="F35" s="53">
        <f>[1]Slutanvändning!$N$4000</f>
        <v>0</v>
      </c>
      <c r="G35" s="123">
        <f>[1]Slutanvändning!$N$4001</f>
        <v>33605</v>
      </c>
      <c r="H35" s="53">
        <f>[1]Slutanvändning!$N$4002</f>
        <v>0</v>
      </c>
      <c r="I35" s="53">
        <f>[1]Slutanvändning!$N$4003</f>
        <v>0</v>
      </c>
      <c r="J35" s="53">
        <v>0</v>
      </c>
      <c r="K35" s="53">
        <f>[1]Slutanvändning!$T$3999</f>
        <v>0</v>
      </c>
      <c r="L35" s="53">
        <f>[1]Slutanvändning!$U$3999</f>
        <v>0</v>
      </c>
      <c r="M35" s="53"/>
      <c r="N35" s="53">
        <v>0</v>
      </c>
      <c r="O35" s="53">
        <v>0</v>
      </c>
      <c r="P35" s="123">
        <f>SUM(B35:N35)</f>
        <v>251612.25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[1]Slutanvändning!$N$4013</f>
        <v>19243</v>
      </c>
      <c r="C36" s="67">
        <f>[1]Slutanvändning!$N$4014</f>
        <v>63075</v>
      </c>
      <c r="D36" s="67">
        <f>[1]Slutanvändning!$N$4007</f>
        <v>170</v>
      </c>
      <c r="E36" s="53">
        <f>[1]Slutanvändning!$Q$4008</f>
        <v>0</v>
      </c>
      <c r="F36" s="53">
        <f>[1]Slutanvändning!$N$4009</f>
        <v>0</v>
      </c>
      <c r="G36" s="53">
        <f>[1]Slutanvändning!$N$4010</f>
        <v>0</v>
      </c>
      <c r="H36" s="53">
        <f>[1]Slutanvändning!$N$4011</f>
        <v>0</v>
      </c>
      <c r="I36" s="53">
        <f>[1]Slutanvändning!$N$4012</f>
        <v>0</v>
      </c>
      <c r="J36" s="53">
        <v>0</v>
      </c>
      <c r="K36" s="53">
        <f>[1]Slutanvändning!$T$4008</f>
        <v>0</v>
      </c>
      <c r="L36" s="53">
        <f>[1]Slutanvändning!$U$4008</f>
        <v>0</v>
      </c>
      <c r="M36" s="53"/>
      <c r="N36" s="53">
        <v>0</v>
      </c>
      <c r="O36" s="53">
        <v>0</v>
      </c>
      <c r="P36" s="53">
        <f t="shared" si="4"/>
        <v>82488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[1]Slutanvändning!$N$4022</f>
        <v>9334</v>
      </c>
      <c r="C37" s="67">
        <f>[1]Slutanvändning!$N$4023</f>
        <v>91437</v>
      </c>
      <c r="D37" s="67">
        <f>[1]Slutanvändning!$N$4016</f>
        <v>134</v>
      </c>
      <c r="E37" s="53">
        <f>[1]Slutanvändning!$Q$4017</f>
        <v>0</v>
      </c>
      <c r="F37" s="53">
        <f>[1]Slutanvändning!$N$4018</f>
        <v>0</v>
      </c>
      <c r="G37" s="53">
        <f>[1]Slutanvändning!$N$4019</f>
        <v>0</v>
      </c>
      <c r="H37" s="53">
        <f>[1]Slutanvändning!$N$4020</f>
        <v>52940</v>
      </c>
      <c r="I37" s="53">
        <f>[1]Slutanvändning!$N$4021</f>
        <v>0</v>
      </c>
      <c r="J37" s="53">
        <v>0</v>
      </c>
      <c r="K37" s="53">
        <f>[1]Slutanvändning!$T$4017</f>
        <v>0</v>
      </c>
      <c r="L37" s="53">
        <f>[1]Slutanvändning!$U$4017</f>
        <v>0</v>
      </c>
      <c r="M37" s="53"/>
      <c r="N37" s="53">
        <v>0</v>
      </c>
      <c r="O37" s="53">
        <v>0</v>
      </c>
      <c r="P37" s="53">
        <f t="shared" si="4"/>
        <v>153845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[1]Slutanvändning!$N$4031</f>
        <v>52320</v>
      </c>
      <c r="C38" s="67">
        <f>[1]Slutanvändning!$N$4032</f>
        <v>16969</v>
      </c>
      <c r="D38" s="67">
        <f>[1]Slutanvändning!$N$4025</f>
        <v>0</v>
      </c>
      <c r="E38" s="53">
        <f>[1]Slutanvändning!$Q$4026</f>
        <v>0</v>
      </c>
      <c r="F38" s="53">
        <f>[1]Slutanvändning!$N$4027</f>
        <v>0</v>
      </c>
      <c r="G38" s="53">
        <f>[1]Slutanvändning!$N$4028</f>
        <v>0</v>
      </c>
      <c r="H38" s="53">
        <f>[1]Slutanvändning!$N$4029</f>
        <v>0</v>
      </c>
      <c r="I38" s="53">
        <f>[1]Slutanvändning!$N$4030</f>
        <v>0</v>
      </c>
      <c r="J38" s="53">
        <v>0</v>
      </c>
      <c r="K38" s="53">
        <f>[1]Slutanvändning!$T$4026</f>
        <v>0</v>
      </c>
      <c r="L38" s="53">
        <f>[1]Slutanvändning!$U$4026</f>
        <v>0</v>
      </c>
      <c r="M38" s="53"/>
      <c r="N38" s="53">
        <v>0</v>
      </c>
      <c r="O38" s="53">
        <v>0</v>
      </c>
      <c r="P38" s="53">
        <f t="shared" si="4"/>
        <v>69289</v>
      </c>
      <c r="Q38" s="20"/>
      <c r="R38" s="28" t="s">
        <v>83</v>
      </c>
      <c r="S38" s="54" t="str">
        <f>ROUND((N43+F43)/1000,0) &amp;" GWh"</f>
        <v>3 GWh</v>
      </c>
      <c r="T38" s="27"/>
      <c r="U38" s="23"/>
    </row>
    <row r="39" spans="1:47" ht="15.75">
      <c r="A39" s="5" t="s">
        <v>84</v>
      </c>
      <c r="B39" s="53">
        <f>[1]Slutanvändning!$N$4040</f>
        <v>0</v>
      </c>
      <c r="C39" s="67">
        <f>[1]Slutanvändning!$N$4041</f>
        <v>2396</v>
      </c>
      <c r="D39" s="67">
        <f>[1]Slutanvändning!$N$4034</f>
        <v>0</v>
      </c>
      <c r="E39" s="53">
        <f>[1]Slutanvändning!$Q$4035</f>
        <v>0</v>
      </c>
      <c r="F39" s="53">
        <f>[1]Slutanvändning!$N$4036</f>
        <v>0</v>
      </c>
      <c r="G39" s="53">
        <f>[1]Slutanvändning!$N$4037</f>
        <v>0</v>
      </c>
      <c r="H39" s="53">
        <f>[1]Slutanvändning!$N$4038</f>
        <v>0</v>
      </c>
      <c r="I39" s="53">
        <f>[1]Slutanvändning!$N$4039</f>
        <v>0</v>
      </c>
      <c r="J39" s="53">
        <v>0</v>
      </c>
      <c r="K39" s="53">
        <f>[1]Slutanvändning!$T$4035</f>
        <v>0</v>
      </c>
      <c r="L39" s="53">
        <f>[1]Slutanvändning!$U$4035</f>
        <v>0</v>
      </c>
      <c r="M39" s="53"/>
      <c r="N39" s="53">
        <v>0</v>
      </c>
      <c r="O39" s="53">
        <v>0</v>
      </c>
      <c r="P39" s="53">
        <f>SUM(B39:N39)</f>
        <v>2396</v>
      </c>
      <c r="Q39" s="20"/>
      <c r="R39" s="28"/>
      <c r="T39" s="42"/>
    </row>
    <row r="40" spans="1:47" ht="15.75">
      <c r="A40" s="5" t="s">
        <v>49</v>
      </c>
      <c r="B40" s="53">
        <f>SUM(B32:B39)</f>
        <v>107253</v>
      </c>
      <c r="C40" s="123">
        <f t="shared" ref="C40:O40" si="5">SUM(C32:C39)</f>
        <v>333277.25</v>
      </c>
      <c r="D40" s="53">
        <f t="shared" si="5"/>
        <v>236076</v>
      </c>
      <c r="E40" s="53">
        <f t="shared" si="5"/>
        <v>0</v>
      </c>
      <c r="F40" s="123">
        <f>SUM(F32:F39)</f>
        <v>2968.75</v>
      </c>
      <c r="G40" s="53">
        <f t="shared" si="5"/>
        <v>40620</v>
      </c>
      <c r="H40" s="53">
        <f t="shared" si="5"/>
        <v>82567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802762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48 GWh</v>
      </c>
      <c r="T41" s="42"/>
    </row>
    <row r="42" spans="1:47">
      <c r="A42" s="32" t="s">
        <v>86</v>
      </c>
      <c r="B42" s="53">
        <f>B39+B38+B37</f>
        <v>61654</v>
      </c>
      <c r="C42" s="53">
        <f>C39+C38+C37</f>
        <v>110802</v>
      </c>
      <c r="D42" s="53">
        <f>D39+D38+D37</f>
        <v>134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52940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225530</v>
      </c>
      <c r="Q42" s="21"/>
      <c r="R42" s="28" t="s">
        <v>87</v>
      </c>
      <c r="S42" s="10" t="str">
        <f>ROUND(P42/1000,0) &amp;" GWh"</f>
        <v>226 GWh</v>
      </c>
      <c r="T42" s="29">
        <f>P42/P40</f>
        <v>0.28094254586041689</v>
      </c>
    </row>
    <row r="43" spans="1:47">
      <c r="A43" s="33" t="s">
        <v>88</v>
      </c>
      <c r="B43" s="105"/>
      <c r="C43" s="90">
        <f>C40+C24-C7+C46</f>
        <v>352329.13459999999</v>
      </c>
      <c r="D43" s="90">
        <f t="shared" ref="D43:N43" si="7">D11+D24+D40</f>
        <v>236076</v>
      </c>
      <c r="E43" s="90">
        <f t="shared" si="7"/>
        <v>0</v>
      </c>
      <c r="F43" s="90">
        <f t="shared" si="7"/>
        <v>2968.75</v>
      </c>
      <c r="G43" s="90">
        <f t="shared" si="7"/>
        <v>41671</v>
      </c>
      <c r="H43" s="90">
        <f t="shared" si="7"/>
        <v>234441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867485.88459999999</v>
      </c>
      <c r="Q43" s="21"/>
      <c r="R43" s="28" t="s">
        <v>89</v>
      </c>
      <c r="S43" s="10" t="str">
        <f>ROUND(P36/1000,0) &amp;" GWh"</f>
        <v>82 GWh</v>
      </c>
      <c r="T43" s="41">
        <f>P36/P40</f>
        <v>0.10275523754238491</v>
      </c>
    </row>
    <row r="44" spans="1:47">
      <c r="A44" s="33" t="s">
        <v>90</v>
      </c>
      <c r="B44" s="53"/>
      <c r="C44" s="91">
        <f>C43/$P$43</f>
        <v>0.40614970324555755</v>
      </c>
      <c r="D44" s="91">
        <f t="shared" ref="D44:P44" si="8">D43/$P$43</f>
        <v>0.27213814563548233</v>
      </c>
      <c r="E44" s="91">
        <f t="shared" si="8"/>
        <v>0</v>
      </c>
      <c r="F44" s="91">
        <f t="shared" si="8"/>
        <v>3.4222458863049955E-3</v>
      </c>
      <c r="G44" s="91">
        <f t="shared" si="8"/>
        <v>4.8036516489504154E-2</v>
      </c>
      <c r="H44" s="91">
        <f t="shared" si="8"/>
        <v>0.27025338874315097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44 GWh</v>
      </c>
      <c r="T44" s="29">
        <f>P34/P40</f>
        <v>5.5341433700150232E-2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63 GWh</v>
      </c>
      <c r="T45" s="29">
        <f>P32/P40</f>
        <v>7.8999753351553764E-2</v>
      </c>
      <c r="U45" s="23"/>
    </row>
    <row r="46" spans="1:47">
      <c r="A46" s="34" t="s">
        <v>93</v>
      </c>
      <c r="B46" s="90">
        <f>B24-B40</f>
        <v>20895</v>
      </c>
      <c r="C46" s="90">
        <f>(C40+C24)*0.08</f>
        <v>26717.639599999999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135 GWh</v>
      </c>
      <c r="T46" s="41">
        <f>P33/P40</f>
        <v>0.16852784511474136</v>
      </c>
      <c r="U46" s="23"/>
    </row>
    <row r="47" spans="1:47">
      <c r="A47" s="34" t="s">
        <v>95</v>
      </c>
      <c r="B47" s="92">
        <f>B46/B24</f>
        <v>0.16305365670942973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252 GWh</v>
      </c>
      <c r="T47" s="41">
        <f>P35/P40</f>
        <v>0.31343318443075285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803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108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[1]Solceller!$C$14</f>
        <v>684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[1]Elproduktion!$N$442</f>
        <v>0</v>
      </c>
      <c r="D7" s="53">
        <f>[1]Elproduktion!$N$443</f>
        <v>0</v>
      </c>
      <c r="E7" s="53">
        <f>[1]Elproduktion!$Q$444</f>
        <v>0</v>
      </c>
      <c r="F7" s="53">
        <f>[1]Elproduktion!$N$445</f>
        <v>0</v>
      </c>
      <c r="G7" s="53">
        <f>[1]Elproduktion!$R$446</f>
        <v>0</v>
      </c>
      <c r="H7" s="53">
        <f>[1]Elproduktion!$S$447</f>
        <v>0</v>
      </c>
      <c r="I7" s="53">
        <f>[1]Elproduktion!$N$448</f>
        <v>0</v>
      </c>
      <c r="J7" s="53">
        <f>[1]Elproduktion!$T$446</f>
        <v>0</v>
      </c>
      <c r="K7" s="53">
        <f>[1]Elproduktion!$U$444</f>
        <v>0</v>
      </c>
      <c r="L7" s="53">
        <f>[1]Elproduktion!$V$444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[1]Elproduktion!$N$450</f>
        <v>0</v>
      </c>
      <c r="D8" s="53">
        <f>[1]Elproduktion!$N$451</f>
        <v>0</v>
      </c>
      <c r="E8" s="53">
        <f>[1]Elproduktion!$Q$452</f>
        <v>0</v>
      </c>
      <c r="F8" s="53">
        <f>[1]Elproduktion!$N$453</f>
        <v>0</v>
      </c>
      <c r="G8" s="53">
        <f>[1]Elproduktion!$R$454</f>
        <v>0</v>
      </c>
      <c r="H8" s="53">
        <f>[1]Elproduktion!$S$455</f>
        <v>0</v>
      </c>
      <c r="I8" s="53">
        <f>[1]Elproduktion!$N$456</f>
        <v>0</v>
      </c>
      <c r="J8" s="53">
        <f>[1]Elproduktion!$T$454</f>
        <v>0</v>
      </c>
      <c r="K8" s="53">
        <f>[1]Elproduktion!$U$452</f>
        <v>0</v>
      </c>
      <c r="L8" s="53">
        <f>[1]Elproduktion!$V$452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126">
        <f>[1]Elproduktion!$N$458</f>
        <v>3288</v>
      </c>
      <c r="D9" s="53">
        <f>[1]Elproduktion!$N$459</f>
        <v>0</v>
      </c>
      <c r="E9" s="53">
        <f>[1]Elproduktion!$Q$460</f>
        <v>0</v>
      </c>
      <c r="F9" s="53">
        <f>[1]Elproduktion!$N$461</f>
        <v>0</v>
      </c>
      <c r="G9" s="53">
        <f>[1]Elproduktion!$R$462</f>
        <v>0</v>
      </c>
      <c r="H9" s="53">
        <f>[1]Elproduktion!$S$463</f>
        <v>0</v>
      </c>
      <c r="I9" s="53">
        <f>[1]Elproduktion!$N$464</f>
        <v>0</v>
      </c>
      <c r="J9" s="53">
        <f>[1]Elproduktion!$T$462</f>
        <v>0</v>
      </c>
      <c r="K9" s="53">
        <f>[1]Elproduktion!$U$460</f>
        <v>0</v>
      </c>
      <c r="L9" s="53">
        <f>[1]Elproduktion!$V$460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121">
        <f>[1]Elproduktion!$N$466</f>
        <v>0</v>
      </c>
      <c r="D10" s="53">
        <f>[1]Elproduktion!$N$467</f>
        <v>0</v>
      </c>
      <c r="E10" s="53">
        <f>[1]Elproduktion!$Q$468</f>
        <v>0</v>
      </c>
      <c r="F10" s="53">
        <f>[1]Elproduktion!$N$469</f>
        <v>0</v>
      </c>
      <c r="G10" s="53">
        <f>[1]Elproduktion!$R$470</f>
        <v>0</v>
      </c>
      <c r="H10" s="53">
        <f>[1]Elproduktion!$S$471</f>
        <v>0</v>
      </c>
      <c r="I10" s="53">
        <f>[1]Elproduktion!$N$472</f>
        <v>0</v>
      </c>
      <c r="J10" s="53">
        <f>[1]Elproduktion!$T$470</f>
        <v>0</v>
      </c>
      <c r="K10" s="53">
        <f>[1]Elproduktion!$U$468</f>
        <v>0</v>
      </c>
      <c r="L10" s="53">
        <f>[1]Elproduktion!$V$468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3972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1439 Färgelanda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3">
        <f>[1]Fjärrvärmeproduktion!$N$618</f>
        <v>0</v>
      </c>
      <c r="C18" s="53"/>
      <c r="D18" s="53">
        <f>[1]Fjärrvärmeproduktion!$N$619</f>
        <v>0</v>
      </c>
      <c r="E18" s="53">
        <f>[1]Fjärrvärmeproduktion!$Q$620</f>
        <v>0</v>
      </c>
      <c r="F18" s="53">
        <f>[1]Fjärrvärmeproduktion!$N$621</f>
        <v>0</v>
      </c>
      <c r="G18" s="53">
        <f>[1]Fjärrvärmeproduktion!$R$622</f>
        <v>0</v>
      </c>
      <c r="H18" s="53">
        <f>[1]Fjärrvärmeproduktion!$S$623</f>
        <v>0</v>
      </c>
      <c r="I18" s="53">
        <f>[1]Fjärrvärmeproduktion!$N$624</f>
        <v>0</v>
      </c>
      <c r="J18" s="53">
        <f>[1]Fjärrvärmeproduktion!$T$622</f>
        <v>0</v>
      </c>
      <c r="K18" s="53">
        <f>[1]Fjärrvärmeproduktion!$U$620</f>
        <v>0</v>
      </c>
      <c r="L18" s="53">
        <f>[1]Fjärrvärmeproduktion!$V$620</f>
        <v>0</v>
      </c>
      <c r="M18" s="53">
        <f>[1]Fjärrvärmeproduktion!$W$623</f>
        <v>0</v>
      </c>
      <c r="N18" s="53"/>
      <c r="O18" s="53"/>
      <c r="P18" s="53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3">
        <f>[1]Fjärrvärmeproduktion!$N$626</f>
        <v>0</v>
      </c>
      <c r="C19" s="53"/>
      <c r="D19" s="53">
        <f>[1]Fjärrvärmeproduktion!$N$627</f>
        <v>0</v>
      </c>
      <c r="E19" s="53">
        <f>[1]Fjärrvärmeproduktion!$Q$628</f>
        <v>0</v>
      </c>
      <c r="F19" s="53">
        <f>[1]Fjärrvärmeproduktion!$N$629</f>
        <v>0</v>
      </c>
      <c r="G19" s="53">
        <f>[1]Fjärrvärmeproduktion!$R$630</f>
        <v>0</v>
      </c>
      <c r="H19" s="53">
        <f>[1]Fjärrvärmeproduktion!$S$631</f>
        <v>0</v>
      </c>
      <c r="I19" s="53">
        <f>[1]Fjärrvärmeproduktion!$N$632</f>
        <v>0</v>
      </c>
      <c r="J19" s="53">
        <f>[1]Fjärrvärmeproduktion!$T$630</f>
        <v>0</v>
      </c>
      <c r="K19" s="53">
        <f>[1]Fjärrvärmeproduktion!$U$628</f>
        <v>0</v>
      </c>
      <c r="L19" s="53">
        <f>[1]Fjärrvärmeproduktion!$V$628</f>
        <v>0</v>
      </c>
      <c r="M19" s="53">
        <f>[1]Fjärrvärmeproduktion!$W$631</f>
        <v>0</v>
      </c>
      <c r="N19" s="53"/>
      <c r="O19" s="53"/>
      <c r="P19" s="53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53">
        <f>[1]Fjärrvärmeproduktion!$N$634</f>
        <v>0</v>
      </c>
      <c r="C20" s="53"/>
      <c r="D20" s="53">
        <f>[1]Fjärrvärmeproduktion!$N$635</f>
        <v>0</v>
      </c>
      <c r="E20" s="53">
        <f>[1]Fjärrvärmeproduktion!$Q$636</f>
        <v>0</v>
      </c>
      <c r="F20" s="53">
        <f>[1]Fjärrvärmeproduktion!$N$637</f>
        <v>0</v>
      </c>
      <c r="G20" s="53">
        <f>[1]Fjärrvärmeproduktion!$R$638</f>
        <v>0</v>
      </c>
      <c r="H20" s="53">
        <f>[1]Fjärrvärmeproduktion!$S$639</f>
        <v>0</v>
      </c>
      <c r="I20" s="53">
        <f>[1]Fjärrvärmeproduktion!$N$640</f>
        <v>0</v>
      </c>
      <c r="J20" s="53">
        <f>[1]Fjärrvärmeproduktion!$T$638</f>
        <v>0</v>
      </c>
      <c r="K20" s="53">
        <f>[1]Fjärrvärmeproduktion!$U$636</f>
        <v>0</v>
      </c>
      <c r="L20" s="53">
        <f>[1]Fjärrvärmeproduktion!$V$636</f>
        <v>0</v>
      </c>
      <c r="M20" s="53">
        <f>[1]Fjärrvärmeproduktion!$W$639</f>
        <v>0</v>
      </c>
      <c r="N20" s="53"/>
      <c r="O20" s="53"/>
      <c r="P20" s="53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3">
        <f>[1]Fjärrvärmeproduktion!$N$642</f>
        <v>0</v>
      </c>
      <c r="C21" s="53"/>
      <c r="D21" s="53">
        <f>[1]Fjärrvärmeproduktion!$N$643</f>
        <v>0</v>
      </c>
      <c r="E21" s="53">
        <f>[1]Fjärrvärmeproduktion!$Q$644</f>
        <v>0</v>
      </c>
      <c r="F21" s="53">
        <f>[1]Fjärrvärmeproduktion!$N$645</f>
        <v>0</v>
      </c>
      <c r="G21" s="53">
        <f>[1]Fjärrvärmeproduktion!$R$646</f>
        <v>0</v>
      </c>
      <c r="H21" s="53">
        <f>[1]Fjärrvärmeproduktion!$S$647</f>
        <v>0</v>
      </c>
      <c r="I21" s="53">
        <f>[1]Fjärrvärmeproduktion!$N$648</f>
        <v>0</v>
      </c>
      <c r="J21" s="53">
        <f>[1]Fjärrvärmeproduktion!$T$646</f>
        <v>0</v>
      </c>
      <c r="K21" s="53">
        <f>[1]Fjärrvärmeproduktion!$U$644</f>
        <v>0</v>
      </c>
      <c r="L21" s="53">
        <f>[1]Fjärrvärmeproduktion!$V$644</f>
        <v>0</v>
      </c>
      <c r="M21" s="53">
        <f>[1]Fjärrvärmeproduktion!$W$647</f>
        <v>0</v>
      </c>
      <c r="N21" s="53"/>
      <c r="O21" s="53"/>
      <c r="P21" s="53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3">
        <f>[1]Fjärrvärmeproduktion!$N$650</f>
        <v>0</v>
      </c>
      <c r="C22" s="53"/>
      <c r="D22" s="53">
        <f>[1]Fjärrvärmeproduktion!$N$651</f>
        <v>0</v>
      </c>
      <c r="E22" s="53">
        <f>[1]Fjärrvärmeproduktion!$Q$652</f>
        <v>0</v>
      </c>
      <c r="F22" s="53">
        <f>[1]Fjärrvärmeproduktion!$N$653</f>
        <v>0</v>
      </c>
      <c r="G22" s="53">
        <f>[1]Fjärrvärmeproduktion!$R$654</f>
        <v>0</v>
      </c>
      <c r="H22" s="53">
        <f>[1]Fjärrvärmeproduktion!$S$655</f>
        <v>0</v>
      </c>
      <c r="I22" s="53">
        <f>[1]Fjärrvärmeproduktion!$N$656</f>
        <v>0</v>
      </c>
      <c r="J22" s="53">
        <f>[1]Fjärrvärmeproduktion!$T$654</f>
        <v>0</v>
      </c>
      <c r="K22" s="53">
        <f>[1]Fjärrvärmeproduktion!$U$652</f>
        <v>0</v>
      </c>
      <c r="L22" s="53">
        <f>[1]Fjärrvärmeproduktion!$V$652</f>
        <v>0</v>
      </c>
      <c r="M22" s="53">
        <f>[1]Fjärrvärmeproduktion!$W$655</f>
        <v>0</v>
      </c>
      <c r="N22" s="53"/>
      <c r="O22" s="53"/>
      <c r="P22" s="53">
        <f t="shared" si="2"/>
        <v>0</v>
      </c>
      <c r="Q22" s="18"/>
      <c r="R22" s="30" t="s">
        <v>60</v>
      </c>
      <c r="S22" s="52" t="str">
        <f>ROUND(P43/1000,0) &amp;" GWh"</f>
        <v>121 GWh</v>
      </c>
      <c r="T22" s="25"/>
      <c r="U22" s="23"/>
    </row>
    <row r="23" spans="1:34" ht="15.75">
      <c r="A23" s="5" t="s">
        <v>61</v>
      </c>
      <c r="B23" s="53">
        <f>[1]Fjärrvärmeproduktion!$N$658</f>
        <v>0</v>
      </c>
      <c r="C23" s="53"/>
      <c r="D23" s="53">
        <f>[1]Fjärrvärmeproduktion!$N$659</f>
        <v>0</v>
      </c>
      <c r="E23" s="53">
        <f>[1]Fjärrvärmeproduktion!$Q$660</f>
        <v>0</v>
      </c>
      <c r="F23" s="53">
        <f>[1]Fjärrvärmeproduktion!$N$661</f>
        <v>0</v>
      </c>
      <c r="G23" s="53">
        <f>[1]Fjärrvärmeproduktion!$R$662</f>
        <v>0</v>
      </c>
      <c r="H23" s="53">
        <f>[1]Fjärrvärmeproduktion!$S$663</f>
        <v>0</v>
      </c>
      <c r="I23" s="53">
        <f>[1]Fjärrvärmeproduktion!$N$664</f>
        <v>0</v>
      </c>
      <c r="J23" s="53">
        <f>[1]Fjärrvärmeproduktion!$T$662</f>
        <v>0</v>
      </c>
      <c r="K23" s="53">
        <f>[1]Fjärrvärmeproduktion!$U$660</f>
        <v>0</v>
      </c>
      <c r="L23" s="53">
        <f>[1]Fjärrvärmeproduktion!$V$660</f>
        <v>0</v>
      </c>
      <c r="M23" s="53">
        <f>[1]Fjärrvärmeproduktion!$W$663</f>
        <v>0</v>
      </c>
      <c r="N23" s="53"/>
      <c r="O23" s="53"/>
      <c r="P23" s="53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3">
        <f>SUM(B18:B23)</f>
        <v>0</v>
      </c>
      <c r="C24" s="53">
        <f t="shared" ref="C24:O24" si="3">SUM(C18:C23)</f>
        <v>0</v>
      </c>
      <c r="D24" s="53">
        <f t="shared" si="3"/>
        <v>0</v>
      </c>
      <c r="E24" s="53">
        <f t="shared" si="3"/>
        <v>0</v>
      </c>
      <c r="F24" s="53">
        <f t="shared" si="3"/>
        <v>0</v>
      </c>
      <c r="G24" s="53">
        <f t="shared" si="3"/>
        <v>0</v>
      </c>
      <c r="H24" s="53">
        <f t="shared" si="3"/>
        <v>0</v>
      </c>
      <c r="I24" s="53">
        <f t="shared" si="3"/>
        <v>0</v>
      </c>
      <c r="J24" s="53">
        <f t="shared" si="3"/>
        <v>0</v>
      </c>
      <c r="K24" s="53">
        <f t="shared" si="3"/>
        <v>0</v>
      </c>
      <c r="L24" s="53">
        <f t="shared" si="3"/>
        <v>0</v>
      </c>
      <c r="M24" s="53">
        <f t="shared" si="3"/>
        <v>0</v>
      </c>
      <c r="N24" s="53">
        <f t="shared" si="3"/>
        <v>0</v>
      </c>
      <c r="O24" s="53">
        <f t="shared" si="3"/>
        <v>0</v>
      </c>
      <c r="P24" s="53">
        <f t="shared" si="2"/>
        <v>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75 GWh</v>
      </c>
      <c r="T25" s="29">
        <f>C$44</f>
        <v>0.62179649390797853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26 GWh</v>
      </c>
      <c r="T26" s="29">
        <f>D$44</f>
        <v>0.21156569016812934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0</v>
      </c>
      <c r="U28" s="23"/>
    </row>
    <row r="29" spans="1:34" ht="15.75">
      <c r="A29" s="48" t="str">
        <f>A2</f>
        <v>1439 Färgelanda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4 GWh</v>
      </c>
      <c r="T29" s="29">
        <f>G$44</f>
        <v>3.2671814432022474E-2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16 GWh</v>
      </c>
      <c r="T30" s="29">
        <f>H$44</f>
        <v>0.13396600149186971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[1]Slutanvändning!$N$899</f>
        <v>0</v>
      </c>
      <c r="C32" s="67">
        <f>[1]Slutanvändning!$N$900</f>
        <v>7930</v>
      </c>
      <c r="D32" s="67">
        <f>[1]Slutanvändning!$N$893</f>
        <v>4239</v>
      </c>
      <c r="E32" s="53">
        <f>[1]Slutanvändning!$Q$894</f>
        <v>0</v>
      </c>
      <c r="F32" s="53">
        <f>[1]Slutanvändning!$N$895</f>
        <v>0</v>
      </c>
      <c r="G32" s="53">
        <f>[1]Slutanvändning!$N$896</f>
        <v>1027</v>
      </c>
      <c r="H32" s="53">
        <f>[1]Slutanvändning!$N$897</f>
        <v>0</v>
      </c>
      <c r="I32" s="53">
        <f>[1]Slutanvändning!$N$898</f>
        <v>0</v>
      </c>
      <c r="J32" s="53">
        <v>0</v>
      </c>
      <c r="K32" s="53">
        <f>[1]Slutanvändning!$T$894</f>
        <v>0</v>
      </c>
      <c r="L32" s="53">
        <f>[1]Slutanvändning!$U$894</f>
        <v>0</v>
      </c>
      <c r="M32" s="53"/>
      <c r="N32" s="53">
        <v>0</v>
      </c>
      <c r="O32" s="53">
        <v>0</v>
      </c>
      <c r="P32" s="53">
        <f t="shared" ref="P32:P38" si="4">SUM(B32:N32)</f>
        <v>13196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[1]Slutanvändning!$N$908</f>
        <v>0</v>
      </c>
      <c r="C33" s="122">
        <f>[1]Slutanvändning!$N$909</f>
        <v>22422</v>
      </c>
      <c r="D33" s="122">
        <f>[1]Slutanvändning!$N$902</f>
        <v>3356</v>
      </c>
      <c r="E33" s="53">
        <f>[1]Slutanvändning!$Q$903</f>
        <v>0</v>
      </c>
      <c r="F33" s="53">
        <f>[1]Slutanvändning!$N$904</f>
        <v>0</v>
      </c>
      <c r="G33" s="53">
        <f>[1]Slutanvändning!$N$905</f>
        <v>0</v>
      </c>
      <c r="H33" s="53">
        <f>[1]Slutanvändning!$N$906</f>
        <v>0</v>
      </c>
      <c r="I33" s="53">
        <f>[1]Slutanvändning!$N$907</f>
        <v>0</v>
      </c>
      <c r="J33" s="53">
        <v>0</v>
      </c>
      <c r="K33" s="53">
        <f>[1]Slutanvändning!$T$903</f>
        <v>0</v>
      </c>
      <c r="L33" s="53">
        <f>[1]Slutanvändning!$U$903</f>
        <v>0</v>
      </c>
      <c r="M33" s="53"/>
      <c r="N33" s="53">
        <v>0</v>
      </c>
      <c r="O33" s="53">
        <v>0</v>
      </c>
      <c r="P33" s="123">
        <f t="shared" si="4"/>
        <v>25778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[1]Slutanvändning!$N$917</f>
        <v>0</v>
      </c>
      <c r="C34" s="67">
        <f>[1]Slutanvändning!$N$918</f>
        <v>6988</v>
      </c>
      <c r="D34" s="67">
        <f>[1]Slutanvändning!$N$911</f>
        <v>0</v>
      </c>
      <c r="E34" s="53">
        <f>[1]Slutanvändning!$Q$912</f>
        <v>0</v>
      </c>
      <c r="F34" s="53">
        <f>[1]Slutanvändning!$N$913</f>
        <v>0</v>
      </c>
      <c r="G34" s="53">
        <f>[1]Slutanvändning!$N$914</f>
        <v>0</v>
      </c>
      <c r="H34" s="53">
        <f>[1]Slutanvändning!$N$915</f>
        <v>0</v>
      </c>
      <c r="I34" s="53">
        <f>[1]Slutanvändning!$N$916</f>
        <v>0</v>
      </c>
      <c r="J34" s="53">
        <v>0</v>
      </c>
      <c r="K34" s="53">
        <f>[1]Slutanvändning!$T$912</f>
        <v>0</v>
      </c>
      <c r="L34" s="53">
        <f>[1]Slutanvändning!$U$912</f>
        <v>0</v>
      </c>
      <c r="M34" s="53"/>
      <c r="N34" s="53">
        <v>0</v>
      </c>
      <c r="O34" s="53">
        <v>0</v>
      </c>
      <c r="P34" s="53">
        <f t="shared" si="4"/>
        <v>6988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[1]Slutanvändning!$N$926</f>
        <v>0</v>
      </c>
      <c r="C35" s="67">
        <f>[1]Slutanvändning!$N$927</f>
        <v>0</v>
      </c>
      <c r="D35" s="67">
        <f>[1]Slutanvändning!$N$920</f>
        <v>18012</v>
      </c>
      <c r="E35" s="53">
        <f>[1]Slutanvändning!$Q$921</f>
        <v>0</v>
      </c>
      <c r="F35" s="53">
        <f>[1]Slutanvändning!$N$922</f>
        <v>0</v>
      </c>
      <c r="G35" s="53">
        <f>[1]Slutanvändning!$N$923</f>
        <v>2929</v>
      </c>
      <c r="H35" s="53">
        <f>[1]Slutanvändning!$N$924</f>
        <v>0</v>
      </c>
      <c r="I35" s="53">
        <f>[1]Slutanvändning!$N$925</f>
        <v>0</v>
      </c>
      <c r="J35" s="53">
        <v>0</v>
      </c>
      <c r="K35" s="53">
        <f>[1]Slutanvändning!$T$921</f>
        <v>0</v>
      </c>
      <c r="L35" s="53">
        <f>[1]Slutanvändning!$U$921</f>
        <v>0</v>
      </c>
      <c r="M35" s="53"/>
      <c r="N35" s="53">
        <v>0</v>
      </c>
      <c r="O35" s="53">
        <v>0</v>
      </c>
      <c r="P35" s="53">
        <f>SUM(B35:N35)</f>
        <v>20941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[1]Slutanvändning!$N$935</f>
        <v>0</v>
      </c>
      <c r="C36" s="67">
        <f>[1]Slutanvändning!$N$936</f>
        <v>8464</v>
      </c>
      <c r="D36" s="67">
        <f>[1]Slutanvändning!$N$929</f>
        <v>0</v>
      </c>
      <c r="E36" s="53">
        <f>[1]Slutanvändning!$Q$930</f>
        <v>0</v>
      </c>
      <c r="F36" s="53">
        <f>[1]Slutanvändning!$N$931</f>
        <v>0</v>
      </c>
      <c r="G36" s="53">
        <f>[1]Slutanvändning!$N$932</f>
        <v>0</v>
      </c>
      <c r="H36" s="53">
        <f>[1]Slutanvändning!$N$933</f>
        <v>0</v>
      </c>
      <c r="I36" s="53">
        <f>[1]Slutanvändning!$N$934</f>
        <v>0</v>
      </c>
      <c r="J36" s="53">
        <v>0</v>
      </c>
      <c r="K36" s="53">
        <f>[1]Slutanvändning!$T$930</f>
        <v>0</v>
      </c>
      <c r="L36" s="53">
        <f>[1]Slutanvändning!$U$930</f>
        <v>0</v>
      </c>
      <c r="M36" s="53"/>
      <c r="N36" s="53">
        <v>0</v>
      </c>
      <c r="O36" s="53">
        <v>0</v>
      </c>
      <c r="P36" s="53">
        <f t="shared" si="4"/>
        <v>8464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[1]Slutanvändning!$N$944</f>
        <v>0</v>
      </c>
      <c r="C37" s="67">
        <f>[1]Slutanvändning!$N$945</f>
        <v>19697</v>
      </c>
      <c r="D37" s="67">
        <f>[1]Slutanvändning!$N$938</f>
        <v>10</v>
      </c>
      <c r="E37" s="53">
        <f>[1]Slutanvändning!$Q$939</f>
        <v>0</v>
      </c>
      <c r="F37" s="53">
        <f>[1]Slutanvändning!$N$940</f>
        <v>0</v>
      </c>
      <c r="G37" s="53">
        <f>[1]Slutanvändning!$N$941</f>
        <v>0</v>
      </c>
      <c r="H37" s="53">
        <f>[1]Slutanvändning!$N$942</f>
        <v>16221</v>
      </c>
      <c r="I37" s="53">
        <f>[1]Slutanvändning!$N$943</f>
        <v>0</v>
      </c>
      <c r="J37" s="53">
        <v>0</v>
      </c>
      <c r="K37" s="53">
        <f>[1]Slutanvändning!$T$939</f>
        <v>0</v>
      </c>
      <c r="L37" s="53">
        <f>[1]Slutanvändning!$U$939</f>
        <v>0</v>
      </c>
      <c r="M37" s="53"/>
      <c r="N37" s="53">
        <v>0</v>
      </c>
      <c r="O37" s="53">
        <v>0</v>
      </c>
      <c r="P37" s="53">
        <f t="shared" si="4"/>
        <v>35928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[1]Slutanvändning!$N$953</f>
        <v>0</v>
      </c>
      <c r="C38" s="67">
        <f>[1]Slutanvändning!$N$954</f>
        <v>1213</v>
      </c>
      <c r="D38" s="67">
        <f>[1]Slutanvändning!$N$947</f>
        <v>0</v>
      </c>
      <c r="E38" s="53">
        <f>[1]Slutanvändning!$Q$948</f>
        <v>0</v>
      </c>
      <c r="F38" s="53">
        <f>[1]Slutanvändning!$N$949</f>
        <v>0</v>
      </c>
      <c r="G38" s="53">
        <f>[1]Slutanvändning!$N$950</f>
        <v>0</v>
      </c>
      <c r="H38" s="53">
        <f>[1]Slutanvändning!$N$951</f>
        <v>0</v>
      </c>
      <c r="I38" s="53">
        <f>[1]Slutanvändning!$N$952</f>
        <v>0</v>
      </c>
      <c r="J38" s="53">
        <v>0</v>
      </c>
      <c r="K38" s="53">
        <f>[1]Slutanvändning!$T$948</f>
        <v>0</v>
      </c>
      <c r="L38" s="53">
        <f>[1]Slutanvändning!$U$948</f>
        <v>0</v>
      </c>
      <c r="M38" s="53"/>
      <c r="N38" s="53">
        <v>0</v>
      </c>
      <c r="O38" s="53">
        <v>0</v>
      </c>
      <c r="P38" s="53">
        <f t="shared" si="4"/>
        <v>1213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3">
        <f>[1]Slutanvändning!$N$962</f>
        <v>0</v>
      </c>
      <c r="C39" s="67">
        <f>[1]Slutanvändning!$N$963</f>
        <v>2998</v>
      </c>
      <c r="D39" s="67">
        <f>[1]Slutanvändning!$N$956</f>
        <v>0</v>
      </c>
      <c r="E39" s="53">
        <f>[1]Slutanvändning!$Q$957</f>
        <v>0</v>
      </c>
      <c r="F39" s="53">
        <f>[1]Slutanvändning!$N$958</f>
        <v>0</v>
      </c>
      <c r="G39" s="53">
        <f>[1]Slutanvändning!$N$959</f>
        <v>0</v>
      </c>
      <c r="H39" s="53">
        <f>[1]Slutanvändning!$N$960</f>
        <v>0</v>
      </c>
      <c r="I39" s="53">
        <f>[1]Slutanvändning!$N$961</f>
        <v>0</v>
      </c>
      <c r="J39" s="53">
        <v>0</v>
      </c>
      <c r="K39" s="53">
        <f>[1]Slutanvändning!$T$957</f>
        <v>0</v>
      </c>
      <c r="L39" s="53">
        <f>[1]Slutanvändning!$U$957</f>
        <v>0</v>
      </c>
      <c r="M39" s="53"/>
      <c r="N39" s="53">
        <v>0</v>
      </c>
      <c r="O39" s="53">
        <v>0</v>
      </c>
      <c r="P39" s="53">
        <f>SUM(B39:N39)</f>
        <v>2998</v>
      </c>
      <c r="Q39" s="20"/>
      <c r="R39" s="28"/>
      <c r="T39" s="42"/>
    </row>
    <row r="40" spans="1:47" ht="15.75">
      <c r="A40" s="5" t="s">
        <v>49</v>
      </c>
      <c r="B40" s="53">
        <f>SUM(B32:B39)</f>
        <v>0</v>
      </c>
      <c r="C40" s="123">
        <f t="shared" ref="C40:O40" si="5">SUM(C32:C39)</f>
        <v>69712</v>
      </c>
      <c r="D40" s="123">
        <f t="shared" si="5"/>
        <v>25617</v>
      </c>
      <c r="E40" s="53">
        <f t="shared" si="5"/>
        <v>0</v>
      </c>
      <c r="F40" s="53">
        <f>SUM(F32:F39)</f>
        <v>0</v>
      </c>
      <c r="G40" s="53">
        <f t="shared" si="5"/>
        <v>3956</v>
      </c>
      <c r="H40" s="53">
        <f t="shared" si="5"/>
        <v>16221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123">
        <f>SUM(B40:N40)</f>
        <v>115506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6 GWh</v>
      </c>
      <c r="T41" s="42"/>
    </row>
    <row r="42" spans="1:47">
      <c r="A42" s="32" t="s">
        <v>86</v>
      </c>
      <c r="B42" s="53">
        <f>B39+B38+B37</f>
        <v>0</v>
      </c>
      <c r="C42" s="53">
        <f>C39+C38+C37</f>
        <v>23908</v>
      </c>
      <c r="D42" s="53">
        <f>D39+D38+D37</f>
        <v>10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16221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40139</v>
      </c>
      <c r="Q42" s="21"/>
      <c r="R42" s="28" t="s">
        <v>87</v>
      </c>
      <c r="S42" s="10" t="str">
        <f>ROUND(P42/1000,0) &amp;" GWh"</f>
        <v>40 GWh</v>
      </c>
      <c r="T42" s="29">
        <f>P42/P40</f>
        <v>0.34750575727667826</v>
      </c>
    </row>
    <row r="43" spans="1:47">
      <c r="A43" s="33" t="s">
        <v>88</v>
      </c>
      <c r="B43" s="105"/>
      <c r="C43" s="90">
        <f>C40+C24-C7+C46</f>
        <v>75288.960000000006</v>
      </c>
      <c r="D43" s="90">
        <f t="shared" ref="D43:N43" si="7">D11+D24+D40</f>
        <v>25617</v>
      </c>
      <c r="E43" s="90">
        <f t="shared" si="7"/>
        <v>0</v>
      </c>
      <c r="F43" s="90">
        <f t="shared" si="7"/>
        <v>0</v>
      </c>
      <c r="G43" s="90">
        <f t="shared" si="7"/>
        <v>3956</v>
      </c>
      <c r="H43" s="90">
        <f t="shared" si="7"/>
        <v>16221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121082.96</v>
      </c>
      <c r="Q43" s="21"/>
      <c r="R43" s="28" t="s">
        <v>89</v>
      </c>
      <c r="S43" s="10" t="str">
        <f>ROUND(P36/1000,0) &amp;" GWh"</f>
        <v>8 GWh</v>
      </c>
      <c r="T43" s="41">
        <f>P36/P40</f>
        <v>7.3277578653922745E-2</v>
      </c>
    </row>
    <row r="44" spans="1:47">
      <c r="A44" s="33" t="s">
        <v>90</v>
      </c>
      <c r="B44" s="53"/>
      <c r="C44" s="91">
        <f>C43/$P$43</f>
        <v>0.62179649390797853</v>
      </c>
      <c r="D44" s="91">
        <f t="shared" ref="D44:P44" si="8">D43/$P$43</f>
        <v>0.21156569016812934</v>
      </c>
      <c r="E44" s="91">
        <f t="shared" si="8"/>
        <v>0</v>
      </c>
      <c r="F44" s="91">
        <f t="shared" si="8"/>
        <v>0</v>
      </c>
      <c r="G44" s="91">
        <f t="shared" si="8"/>
        <v>3.2671814432022474E-2</v>
      </c>
      <c r="H44" s="91">
        <f t="shared" si="8"/>
        <v>0.13396600149186971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7 GWh</v>
      </c>
      <c r="T44" s="29">
        <f>P34/P40</f>
        <v>6.0499021695842641E-2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13 GWh</v>
      </c>
      <c r="T45" s="29">
        <f>P32/P40</f>
        <v>0.11424514743822832</v>
      </c>
      <c r="U45" s="23"/>
    </row>
    <row r="46" spans="1:47">
      <c r="A46" s="34" t="s">
        <v>93</v>
      </c>
      <c r="B46" s="90">
        <f>B24-B40</f>
        <v>0</v>
      </c>
      <c r="C46" s="90">
        <f>(C40+C24)*0.08</f>
        <v>5576.96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26 GWh</v>
      </c>
      <c r="T46" s="41">
        <f>P33/P40</f>
        <v>0.22317455370283795</v>
      </c>
      <c r="U46" s="23"/>
    </row>
    <row r="47" spans="1:47">
      <c r="A47" s="34" t="s">
        <v>95</v>
      </c>
      <c r="B47" s="92" t="e">
        <f>B46/B24</f>
        <v>#DIV/0!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21 GWh</v>
      </c>
      <c r="T47" s="41">
        <f>P35/P40</f>
        <v>0.1812979412324901</v>
      </c>
    </row>
    <row r="48" spans="1:47" ht="15.75" thickBot="1">
      <c r="A48" s="11"/>
      <c r="B48" s="93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4"/>
      <c r="N48" s="94"/>
      <c r="O48" s="94"/>
      <c r="P48" s="94"/>
      <c r="Q48" s="51"/>
      <c r="R48" s="44" t="s">
        <v>97</v>
      </c>
      <c r="S48" s="10" t="str">
        <f>ROUND(P40/1000,0) &amp;" GWh"</f>
        <v>116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109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[1]Solceller!$C$19</f>
        <v>1662.5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[1]Elproduktion!$N$642</f>
        <v>0</v>
      </c>
      <c r="D7" s="53">
        <f>[1]Elproduktion!$N$643</f>
        <v>0</v>
      </c>
      <c r="E7" s="53">
        <f>[1]Elproduktion!$Q$644</f>
        <v>0</v>
      </c>
      <c r="F7" s="53">
        <f>[1]Elproduktion!$N$645</f>
        <v>0</v>
      </c>
      <c r="G7" s="53">
        <f>[1]Elproduktion!$R$646</f>
        <v>0</v>
      </c>
      <c r="H7" s="53">
        <f>[1]Elproduktion!$S$647</f>
        <v>0</v>
      </c>
      <c r="I7" s="53">
        <f>[1]Elproduktion!$N$648</f>
        <v>0</v>
      </c>
      <c r="J7" s="53">
        <f>[1]Elproduktion!$T$646</f>
        <v>0</v>
      </c>
      <c r="K7" s="53">
        <f>[1]Elproduktion!$U$644</f>
        <v>0</v>
      </c>
      <c r="L7" s="53">
        <f>[1]Elproduktion!$V$644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[1]Elproduktion!$N$650</f>
        <v>0</v>
      </c>
      <c r="D8" s="53">
        <f>[1]Elproduktion!$N$651</f>
        <v>0</v>
      </c>
      <c r="E8" s="53">
        <f>[1]Elproduktion!$Q$652</f>
        <v>0</v>
      </c>
      <c r="F8" s="53">
        <f>[1]Elproduktion!$N$653</f>
        <v>0</v>
      </c>
      <c r="G8" s="53">
        <f>[1]Elproduktion!$R$654</f>
        <v>0</v>
      </c>
      <c r="H8" s="53">
        <f>[1]Elproduktion!$S$655</f>
        <v>0</v>
      </c>
      <c r="I8" s="53">
        <f>[1]Elproduktion!$N$656</f>
        <v>0</v>
      </c>
      <c r="J8" s="53">
        <f>[1]Elproduktion!$T$654</f>
        <v>0</v>
      </c>
      <c r="K8" s="53">
        <f>[1]Elproduktion!$U$652</f>
        <v>0</v>
      </c>
      <c r="L8" s="53">
        <f>[1]Elproduktion!$V$652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121">
        <f>[1]Elproduktion!$N$658</f>
        <v>1000</v>
      </c>
      <c r="D9" s="53">
        <f>[1]Elproduktion!$N$659</f>
        <v>0</v>
      </c>
      <c r="E9" s="53">
        <f>[1]Elproduktion!$Q$660</f>
        <v>0</v>
      </c>
      <c r="F9" s="53">
        <f>[1]Elproduktion!$N$661</f>
        <v>0</v>
      </c>
      <c r="G9" s="53">
        <f>[1]Elproduktion!$R$662</f>
        <v>0</v>
      </c>
      <c r="H9" s="53">
        <f>[1]Elproduktion!$S$663</f>
        <v>0</v>
      </c>
      <c r="I9" s="53">
        <f>[1]Elproduktion!$N$664</f>
        <v>0</v>
      </c>
      <c r="J9" s="53">
        <f>[1]Elproduktion!$T$662</f>
        <v>0</v>
      </c>
      <c r="K9" s="53">
        <f>[1]Elproduktion!$U$660</f>
        <v>0</v>
      </c>
      <c r="L9" s="53">
        <f>[1]Elproduktion!$V$660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67">
        <f>[1]Elproduktion!$N$666</f>
        <v>60379</v>
      </c>
      <c r="D10" s="53">
        <f>[1]Elproduktion!$N$667</f>
        <v>0</v>
      </c>
      <c r="E10" s="53">
        <f>[1]Elproduktion!$Q$668</f>
        <v>0</v>
      </c>
      <c r="F10" s="53">
        <f>[1]Elproduktion!$N$669</f>
        <v>0</v>
      </c>
      <c r="G10" s="53">
        <f>[1]Elproduktion!$R$670</f>
        <v>0</v>
      </c>
      <c r="H10" s="53">
        <f>[1]Elproduktion!$S$671</f>
        <v>0</v>
      </c>
      <c r="I10" s="53">
        <f>[1]Elproduktion!$N$672</f>
        <v>0</v>
      </c>
      <c r="J10" s="53">
        <f>[1]Elproduktion!$T$670</f>
        <v>0</v>
      </c>
      <c r="K10" s="53">
        <f>[1]Elproduktion!$U$668</f>
        <v>0</v>
      </c>
      <c r="L10" s="53">
        <f>[1]Elproduktion!$V$668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63041.5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1444 Grästorp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[1]Fjärrvärmeproduktion!$N$898</f>
        <v>0</v>
      </c>
      <c r="C18" s="56"/>
      <c r="D18" s="56">
        <f>[1]Fjärrvärmeproduktion!$N$899</f>
        <v>0</v>
      </c>
      <c r="E18" s="56">
        <f>[1]Fjärrvärmeproduktion!$Q$900</f>
        <v>0</v>
      </c>
      <c r="F18" s="56">
        <f>[1]Fjärrvärmeproduktion!$N$901</f>
        <v>0</v>
      </c>
      <c r="G18" s="56">
        <f>[1]Fjärrvärmeproduktion!$R$902</f>
        <v>0</v>
      </c>
      <c r="H18" s="56">
        <f>[1]Fjärrvärmeproduktion!$S$903</f>
        <v>0</v>
      </c>
      <c r="I18" s="56">
        <f>[1]Fjärrvärmeproduktion!$N$904</f>
        <v>0</v>
      </c>
      <c r="J18" s="56">
        <f>[1]Fjärrvärmeproduktion!$T$902</f>
        <v>0</v>
      </c>
      <c r="K18" s="56">
        <f>[1]Fjärrvärmeproduktion!$U$900</f>
        <v>0</v>
      </c>
      <c r="L18" s="56">
        <f>[1]Fjärrvärmeproduktion!$V$900</f>
        <v>0</v>
      </c>
      <c r="M18" s="56">
        <f>[1]Fjärrvärmeproduktion!$W$903</f>
        <v>0</v>
      </c>
      <c r="N18" s="56">
        <v>0</v>
      </c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[1]Fjärrvärmeproduktion!$N$906</f>
        <v>12213</v>
      </c>
      <c r="C19" s="56"/>
      <c r="D19" s="56">
        <f>[1]Fjärrvärmeproduktion!$N$907</f>
        <v>50</v>
      </c>
      <c r="E19" s="56">
        <f>[1]Fjärrvärmeproduktion!$Q$908</f>
        <v>0</v>
      </c>
      <c r="F19" s="56">
        <f>[1]Fjärrvärmeproduktion!$N$909</f>
        <v>0</v>
      </c>
      <c r="G19" s="56">
        <f>[1]Fjärrvärmeproduktion!$R$910</f>
        <v>0</v>
      </c>
      <c r="H19" s="56">
        <f>[1]Fjärrvärmeproduktion!$S$911</f>
        <v>14924</v>
      </c>
      <c r="I19" s="56">
        <f>[1]Fjärrvärmeproduktion!$N$912</f>
        <v>0</v>
      </c>
      <c r="J19" s="56">
        <f>[1]Fjärrvärmeproduktion!$T$910</f>
        <v>0</v>
      </c>
      <c r="K19" s="56">
        <f>[1]Fjärrvärmeproduktion!$U$908</f>
        <v>0</v>
      </c>
      <c r="L19" s="56">
        <f>[1]Fjärrvärmeproduktion!$V$908</f>
        <v>0</v>
      </c>
      <c r="M19" s="56">
        <f>[1]Fjärrvärmeproduktion!$W$911</f>
        <v>0</v>
      </c>
      <c r="N19" s="56">
        <v>0</v>
      </c>
      <c r="O19" s="56"/>
      <c r="P19" s="56">
        <f t="shared" ref="P19:P24" si="2">SUM(C19:O19)</f>
        <v>14974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[1]Fjärrvärmeproduktion!$N$914</f>
        <v>0</v>
      </c>
      <c r="C20" s="56"/>
      <c r="D20" s="56">
        <f>[1]Fjärrvärmeproduktion!$N$915</f>
        <v>0</v>
      </c>
      <c r="E20" s="56">
        <f>[1]Fjärrvärmeproduktion!$Q$916</f>
        <v>0</v>
      </c>
      <c r="F20" s="56">
        <f>[1]Fjärrvärmeproduktion!$N$917</f>
        <v>0</v>
      </c>
      <c r="G20" s="56">
        <f>[1]Fjärrvärmeproduktion!$R$918</f>
        <v>0</v>
      </c>
      <c r="H20" s="56">
        <f>[1]Fjärrvärmeproduktion!$S$919</f>
        <v>0</v>
      </c>
      <c r="I20" s="56">
        <f>[1]Fjärrvärmeproduktion!$N$920</f>
        <v>0</v>
      </c>
      <c r="J20" s="56">
        <f>[1]Fjärrvärmeproduktion!$T$918</f>
        <v>0</v>
      </c>
      <c r="K20" s="56">
        <f>[1]Fjärrvärmeproduktion!$U$916</f>
        <v>0</v>
      </c>
      <c r="L20" s="56">
        <f>[1]Fjärrvärmeproduktion!$V$916</f>
        <v>0</v>
      </c>
      <c r="M20" s="56">
        <f>[1]Fjärrvärmeproduktion!$W$919</f>
        <v>0</v>
      </c>
      <c r="N20" s="56">
        <v>0</v>
      </c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[1]Fjärrvärmeproduktion!$N$922</f>
        <v>0</v>
      </c>
      <c r="C21" s="56"/>
      <c r="D21" s="56">
        <f>[1]Fjärrvärmeproduktion!$N$923</f>
        <v>0</v>
      </c>
      <c r="E21" s="56">
        <f>[1]Fjärrvärmeproduktion!$Q$924</f>
        <v>0</v>
      </c>
      <c r="F21" s="56">
        <f>[1]Fjärrvärmeproduktion!$N$925</f>
        <v>0</v>
      </c>
      <c r="G21" s="56">
        <f>[1]Fjärrvärmeproduktion!$R$926</f>
        <v>0</v>
      </c>
      <c r="H21" s="56">
        <f>[1]Fjärrvärmeproduktion!$S$927</f>
        <v>0</v>
      </c>
      <c r="I21" s="56">
        <f>[1]Fjärrvärmeproduktion!$N$928</f>
        <v>0</v>
      </c>
      <c r="J21" s="56">
        <f>[1]Fjärrvärmeproduktion!$T$926</f>
        <v>0</v>
      </c>
      <c r="K21" s="56">
        <f>[1]Fjärrvärmeproduktion!$U$924</f>
        <v>0</v>
      </c>
      <c r="L21" s="56">
        <f>[1]Fjärrvärmeproduktion!$V$924</f>
        <v>0</v>
      </c>
      <c r="M21" s="56">
        <f>[1]Fjärrvärmeproduktion!$W$927</f>
        <v>0</v>
      </c>
      <c r="N21" s="56">
        <v>0</v>
      </c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[1]Fjärrvärmeproduktion!$N$930</f>
        <v>0</v>
      </c>
      <c r="C22" s="56"/>
      <c r="D22" s="56">
        <f>[1]Fjärrvärmeproduktion!$N$931</f>
        <v>0</v>
      </c>
      <c r="E22" s="56">
        <f>[1]Fjärrvärmeproduktion!$Q$932</f>
        <v>0</v>
      </c>
      <c r="F22" s="56">
        <f>[1]Fjärrvärmeproduktion!$N$933</f>
        <v>0</v>
      </c>
      <c r="G22" s="56">
        <f>[1]Fjärrvärmeproduktion!$R$934</f>
        <v>0</v>
      </c>
      <c r="H22" s="56">
        <f>[1]Fjärrvärmeproduktion!$S$935</f>
        <v>0</v>
      </c>
      <c r="I22" s="56">
        <f>[1]Fjärrvärmeproduktion!$N$936</f>
        <v>0</v>
      </c>
      <c r="J22" s="56">
        <f>[1]Fjärrvärmeproduktion!$T$934</f>
        <v>0</v>
      </c>
      <c r="K22" s="56">
        <f>[1]Fjärrvärmeproduktion!$U$932</f>
        <v>0</v>
      </c>
      <c r="L22" s="56">
        <f>[1]Fjärrvärmeproduktion!$V$932</f>
        <v>0</v>
      </c>
      <c r="M22" s="56">
        <f>[1]Fjärrvärmeproduktion!$W$935</f>
        <v>0</v>
      </c>
      <c r="N22" s="56">
        <v>0</v>
      </c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124 GWh</v>
      </c>
      <c r="T22" s="25"/>
      <c r="U22" s="23"/>
    </row>
    <row r="23" spans="1:34" ht="15.75">
      <c r="A23" s="5" t="s">
        <v>61</v>
      </c>
      <c r="B23" s="58">
        <f>[1]Fjärrvärmeproduktion!$N$938</f>
        <v>0</v>
      </c>
      <c r="C23" s="56"/>
      <c r="D23" s="56">
        <f>[1]Fjärrvärmeproduktion!$N$939</f>
        <v>0</v>
      </c>
      <c r="E23" s="56">
        <f>[1]Fjärrvärmeproduktion!$Q$940</f>
        <v>0</v>
      </c>
      <c r="F23" s="56">
        <f>[1]Fjärrvärmeproduktion!$N$941</f>
        <v>0</v>
      </c>
      <c r="G23" s="56">
        <f>[1]Fjärrvärmeproduktion!$R$942</f>
        <v>0</v>
      </c>
      <c r="H23" s="56">
        <f>[1]Fjärrvärmeproduktion!$S$943</f>
        <v>0</v>
      </c>
      <c r="I23" s="56">
        <f>[1]Fjärrvärmeproduktion!$N$944</f>
        <v>0</v>
      </c>
      <c r="J23" s="56">
        <f>[1]Fjärrvärmeproduktion!$T$942</f>
        <v>0</v>
      </c>
      <c r="K23" s="56">
        <f>[1]Fjärrvärmeproduktion!$U$940</f>
        <v>0</v>
      </c>
      <c r="L23" s="56">
        <f>[1]Fjärrvärmeproduktion!$V$940</f>
        <v>0</v>
      </c>
      <c r="M23" s="56">
        <f>[1]Fjärrvärmeproduktion!$W$943</f>
        <v>0</v>
      </c>
      <c r="N23" s="56">
        <v>0</v>
      </c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12213</v>
      </c>
      <c r="C24" s="56">
        <f t="shared" ref="C24:O24" si="3">SUM(C18:C23)</f>
        <v>0</v>
      </c>
      <c r="D24" s="56">
        <f t="shared" si="3"/>
        <v>50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14924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14974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48 GWh</v>
      </c>
      <c r="T25" s="29">
        <f>C$44</f>
        <v>0.3827221028459426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37 GWh</v>
      </c>
      <c r="T26" s="29">
        <f>D$44</f>
        <v>0.29761455005181431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0</v>
      </c>
      <c r="U28" s="23"/>
    </row>
    <row r="29" spans="1:34" ht="15.75">
      <c r="A29" s="48" t="str">
        <f>A2</f>
        <v>1444 Grästorp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7 GWh</v>
      </c>
      <c r="T29" s="29">
        <f>G$44</f>
        <v>5.260201527451918E-2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33 GWh</v>
      </c>
      <c r="T30" s="29">
        <f>H$44</f>
        <v>0.2670613318277239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[1]Slutanvändning!$N$1304</f>
        <v>0</v>
      </c>
      <c r="C32" s="67">
        <f>[1]Slutanvändning!$N$1305</f>
        <v>8728</v>
      </c>
      <c r="D32" s="67">
        <f>[1]Slutanvändning!$N$1298</f>
        <v>11846</v>
      </c>
      <c r="E32" s="53">
        <f>[1]Slutanvändning!$Q$1299</f>
        <v>0</v>
      </c>
      <c r="F32" s="53">
        <f>[1]Slutanvändning!$N$1300</f>
        <v>0</v>
      </c>
      <c r="G32" s="53">
        <f>[1]Slutanvändning!$N$1301</f>
        <v>2916</v>
      </c>
      <c r="H32" s="53">
        <f>[1]Slutanvändning!$N$1302</f>
        <v>0</v>
      </c>
      <c r="I32" s="53">
        <f>[1]Slutanvändning!$N$1303</f>
        <v>0</v>
      </c>
      <c r="J32" s="53">
        <v>0</v>
      </c>
      <c r="K32" s="53">
        <f>[1]Slutanvändning!$T$1299</f>
        <v>0</v>
      </c>
      <c r="L32" s="53">
        <f>[1]Slutanvändning!$U$1299</f>
        <v>0</v>
      </c>
      <c r="M32" s="53"/>
      <c r="N32" s="53">
        <v>0</v>
      </c>
      <c r="O32" s="53">
        <v>0</v>
      </c>
      <c r="P32" s="53">
        <f t="shared" ref="P32:P38" si="4">SUM(B32:N32)</f>
        <v>23490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[1]Slutanvändning!$N$1313</f>
        <v>180</v>
      </c>
      <c r="C33" s="122">
        <f>[1]Slutanvändning!$N$1314</f>
        <v>2310.1666666666665</v>
      </c>
      <c r="D33" s="122">
        <f>[1]Slutanvändning!$N$1307</f>
        <v>500</v>
      </c>
      <c r="E33" s="53">
        <f>[1]Slutanvändning!$Q$1308</f>
        <v>0</v>
      </c>
      <c r="F33" s="53">
        <f>[1]Slutanvändning!$N$1309</f>
        <v>0</v>
      </c>
      <c r="G33" s="53">
        <f>[1]Slutanvändning!$N$1310</f>
        <v>0</v>
      </c>
      <c r="H33" s="53">
        <f>[1]Slutanvändning!$N$1311</f>
        <v>39</v>
      </c>
      <c r="I33" s="53">
        <f>[1]Slutanvändning!$N$1312</f>
        <v>0</v>
      </c>
      <c r="J33" s="53">
        <v>0</v>
      </c>
      <c r="K33" s="53">
        <f>[1]Slutanvändning!$T$1308</f>
        <v>0</v>
      </c>
      <c r="L33" s="53">
        <f>[1]Slutanvändning!$U$1308</f>
        <v>0</v>
      </c>
      <c r="M33" s="53"/>
      <c r="N33" s="53">
        <v>0</v>
      </c>
      <c r="O33" s="53">
        <v>0</v>
      </c>
      <c r="P33" s="123">
        <f t="shared" si="4"/>
        <v>3029.1666666666665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[1]Slutanvändning!$N$1322</f>
        <v>3729</v>
      </c>
      <c r="C34" s="122">
        <f>[1]Slutanvändning!$N$1323</f>
        <v>3641.8333333333285</v>
      </c>
      <c r="D34" s="67">
        <f>[1]Slutanvändning!$N$1316</f>
        <v>0</v>
      </c>
      <c r="E34" s="53">
        <f>[1]Slutanvändning!$Q$1317</f>
        <v>0</v>
      </c>
      <c r="F34" s="53">
        <f>[1]Slutanvändning!$N$1318</f>
        <v>0</v>
      </c>
      <c r="G34" s="53">
        <f>[1]Slutanvändning!$N$1319</f>
        <v>0</v>
      </c>
      <c r="H34" s="53">
        <f>[1]Slutanvändning!$N$1320</f>
        <v>0</v>
      </c>
      <c r="I34" s="53">
        <f>[1]Slutanvändning!$N$1321</f>
        <v>0</v>
      </c>
      <c r="J34" s="53">
        <v>0</v>
      </c>
      <c r="K34" s="53">
        <f>[1]Slutanvändning!$T$1317</f>
        <v>0</v>
      </c>
      <c r="L34" s="53">
        <f>[1]Slutanvändning!$U$1317</f>
        <v>0</v>
      </c>
      <c r="M34" s="53"/>
      <c r="N34" s="53">
        <v>0</v>
      </c>
      <c r="O34" s="53">
        <v>0</v>
      </c>
      <c r="P34" s="123">
        <f t="shared" si="4"/>
        <v>7370.8333333333285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[1]Slutanvändning!$N$1331</f>
        <v>0</v>
      </c>
      <c r="C35" s="67">
        <f>[1]Slutanvändning!$N$1332</f>
        <v>7</v>
      </c>
      <c r="D35" s="67">
        <f>[1]Slutanvändning!$N$1325</f>
        <v>24498</v>
      </c>
      <c r="E35" s="53">
        <f>[1]Slutanvändning!$Q$1326</f>
        <v>0</v>
      </c>
      <c r="F35" s="53">
        <f>[1]Slutanvändning!$N$1327</f>
        <v>0</v>
      </c>
      <c r="G35" s="53">
        <f>[1]Slutanvändning!$N$1328</f>
        <v>3628</v>
      </c>
      <c r="H35" s="53">
        <f>[1]Slutanvändning!$N$1329</f>
        <v>0</v>
      </c>
      <c r="I35" s="53">
        <f>[1]Slutanvändning!$N$1330</f>
        <v>0</v>
      </c>
      <c r="J35" s="53">
        <v>0</v>
      </c>
      <c r="K35" s="53">
        <f>[1]Slutanvändning!$T$1326</f>
        <v>0</v>
      </c>
      <c r="L35" s="53">
        <f>[1]Slutanvändning!$U$1326</f>
        <v>0</v>
      </c>
      <c r="M35" s="53"/>
      <c r="N35" s="53">
        <v>0</v>
      </c>
      <c r="O35" s="53">
        <v>0</v>
      </c>
      <c r="P35" s="53">
        <f>SUM(B35:N35)</f>
        <v>28133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[1]Slutanvändning!$N$1340</f>
        <v>1170</v>
      </c>
      <c r="C36" s="67">
        <f>[1]Slutanvändning!$N$1341</f>
        <v>8029</v>
      </c>
      <c r="D36" s="67">
        <f>[1]Slutanvändning!$N$1334</f>
        <v>0</v>
      </c>
      <c r="E36" s="53">
        <f>[1]Slutanvändning!$Q$1335</f>
        <v>0</v>
      </c>
      <c r="F36" s="53">
        <f>[1]Slutanvändning!$N$1336</f>
        <v>0</v>
      </c>
      <c r="G36" s="53">
        <f>[1]Slutanvändning!$N$1337</f>
        <v>0</v>
      </c>
      <c r="H36" s="53">
        <f>[1]Slutanvändning!$N$1338</f>
        <v>0</v>
      </c>
      <c r="I36" s="53">
        <f>[1]Slutanvändning!$N$1339</f>
        <v>0</v>
      </c>
      <c r="J36" s="53">
        <v>0</v>
      </c>
      <c r="K36" s="53">
        <f>[1]Slutanvändning!$T$1335</f>
        <v>0</v>
      </c>
      <c r="L36" s="53">
        <f>[1]Slutanvändning!$U$1335</f>
        <v>0</v>
      </c>
      <c r="M36" s="53"/>
      <c r="N36" s="53">
        <v>0</v>
      </c>
      <c r="O36" s="53">
        <v>0</v>
      </c>
      <c r="P36" s="53">
        <f t="shared" si="4"/>
        <v>9199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[1]Slutanvändning!$N$1349</f>
        <v>1673</v>
      </c>
      <c r="C37" s="67">
        <f>[1]Slutanvändning!$N$1350</f>
        <v>18666</v>
      </c>
      <c r="D37" s="67">
        <f>[1]Slutanvändning!$N$1343</f>
        <v>131</v>
      </c>
      <c r="E37" s="53">
        <f>[1]Slutanvändning!$Q$1344</f>
        <v>0</v>
      </c>
      <c r="F37" s="53">
        <f>[1]Slutanvändning!$N$1345</f>
        <v>0</v>
      </c>
      <c r="G37" s="53">
        <f>[1]Slutanvändning!$N$1346</f>
        <v>0</v>
      </c>
      <c r="H37" s="53">
        <f>[1]Slutanvändning!$N$1347</f>
        <v>18261</v>
      </c>
      <c r="I37" s="53">
        <f>[1]Slutanvändning!$N$1348</f>
        <v>0</v>
      </c>
      <c r="J37" s="53">
        <v>0</v>
      </c>
      <c r="K37" s="53">
        <f>[1]Slutanvändning!$T$1344</f>
        <v>0</v>
      </c>
      <c r="L37" s="53">
        <f>[1]Slutanvändning!$U$1344</f>
        <v>0</v>
      </c>
      <c r="M37" s="53"/>
      <c r="N37" s="53">
        <v>0</v>
      </c>
      <c r="O37" s="53">
        <v>0</v>
      </c>
      <c r="P37" s="53">
        <f t="shared" si="4"/>
        <v>38731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[1]Slutanvändning!$N$1358</f>
        <v>3223</v>
      </c>
      <c r="C38" s="67">
        <f>[1]Slutanvändning!$N$1359</f>
        <v>1598</v>
      </c>
      <c r="D38" s="67">
        <f>[1]Slutanvändning!$N$1352</f>
        <v>0</v>
      </c>
      <c r="E38" s="53">
        <f>[1]Slutanvändning!$Q$1353</f>
        <v>0</v>
      </c>
      <c r="F38" s="53">
        <f>[1]Slutanvändning!$N$1354</f>
        <v>0</v>
      </c>
      <c r="G38" s="53">
        <f>[1]Slutanvändning!$N$1355</f>
        <v>0</v>
      </c>
      <c r="H38" s="53">
        <f>[1]Slutanvändning!$N$1356</f>
        <v>0</v>
      </c>
      <c r="I38" s="53">
        <f>[1]Slutanvändning!$N$1357</f>
        <v>0</v>
      </c>
      <c r="J38" s="53">
        <v>0</v>
      </c>
      <c r="K38" s="53">
        <f>[1]Slutanvändning!$T$1353</f>
        <v>0</v>
      </c>
      <c r="L38" s="53">
        <f>[1]Slutanvändning!$U$1353</f>
        <v>0</v>
      </c>
      <c r="M38" s="53"/>
      <c r="N38" s="53">
        <v>0</v>
      </c>
      <c r="O38" s="53">
        <v>0</v>
      </c>
      <c r="P38" s="53">
        <f t="shared" si="4"/>
        <v>4821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3">
        <f>[1]Slutanvändning!$N$1367</f>
        <v>0</v>
      </c>
      <c r="C39" s="67">
        <f>[1]Slutanvändning!$N$1368</f>
        <v>1106</v>
      </c>
      <c r="D39" s="67">
        <f>[1]Slutanvändning!$N$1361</f>
        <v>0</v>
      </c>
      <c r="E39" s="53">
        <f>[1]Slutanvändning!$Q$1362</f>
        <v>0</v>
      </c>
      <c r="F39" s="53">
        <f>[1]Slutanvändning!$N$1363</f>
        <v>0</v>
      </c>
      <c r="G39" s="53">
        <f>[1]Slutanvändning!$N$1364</f>
        <v>0</v>
      </c>
      <c r="H39" s="53">
        <f>[1]Slutanvändning!$N$1365</f>
        <v>0</v>
      </c>
      <c r="I39" s="53">
        <f>[1]Slutanvändning!$N$1366</f>
        <v>0</v>
      </c>
      <c r="J39" s="53">
        <v>0</v>
      </c>
      <c r="K39" s="53">
        <f>[1]Slutanvändning!$T$1362</f>
        <v>0</v>
      </c>
      <c r="L39" s="53">
        <f>[1]Slutanvändning!$U$1362</f>
        <v>0</v>
      </c>
      <c r="M39" s="53"/>
      <c r="N39" s="53">
        <v>0</v>
      </c>
      <c r="O39" s="53">
        <v>0</v>
      </c>
      <c r="P39" s="53">
        <f>SUM(B39:N39)</f>
        <v>1106</v>
      </c>
      <c r="Q39" s="20"/>
      <c r="R39" s="28"/>
      <c r="T39" s="42"/>
    </row>
    <row r="40" spans="1:47" ht="15.75">
      <c r="A40" s="5" t="s">
        <v>49</v>
      </c>
      <c r="B40" s="53">
        <f>SUM(B32:B39)</f>
        <v>9975</v>
      </c>
      <c r="C40" s="123">
        <f t="shared" ref="C40:O40" si="5">SUM(C32:C39)</f>
        <v>44085.999999999993</v>
      </c>
      <c r="D40" s="123">
        <f t="shared" si="5"/>
        <v>36975</v>
      </c>
      <c r="E40" s="53">
        <f t="shared" si="5"/>
        <v>0</v>
      </c>
      <c r="F40" s="53">
        <f>SUM(F32:F39)</f>
        <v>0</v>
      </c>
      <c r="G40" s="53">
        <f t="shared" si="5"/>
        <v>6544</v>
      </c>
      <c r="H40" s="53">
        <f t="shared" si="5"/>
        <v>18300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115880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6 GWh</v>
      </c>
      <c r="T41" s="42"/>
    </row>
    <row r="42" spans="1:47">
      <c r="A42" s="32" t="s">
        <v>86</v>
      </c>
      <c r="B42" s="53">
        <f>B39+B38+B37</f>
        <v>4896</v>
      </c>
      <c r="C42" s="53">
        <f>C39+C38+C37</f>
        <v>21370</v>
      </c>
      <c r="D42" s="53">
        <f>D39+D38+D37</f>
        <v>131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18261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44658</v>
      </c>
      <c r="Q42" s="21"/>
      <c r="R42" s="28" t="s">
        <v>87</v>
      </c>
      <c r="S42" s="10" t="str">
        <f>ROUND(P42/1000,0) &amp;" GWh"</f>
        <v>45 GWh</v>
      </c>
      <c r="T42" s="29">
        <f>P42/P40</f>
        <v>0.38538142906454953</v>
      </c>
    </row>
    <row r="43" spans="1:47">
      <c r="A43" s="33" t="s">
        <v>88</v>
      </c>
      <c r="B43" s="105"/>
      <c r="C43" s="90">
        <f>C40+C24-C7+C46</f>
        <v>47612.87999999999</v>
      </c>
      <c r="D43" s="90">
        <f t="shared" ref="D43:N43" si="7">D11+D24+D40</f>
        <v>37025</v>
      </c>
      <c r="E43" s="90">
        <f t="shared" si="7"/>
        <v>0</v>
      </c>
      <c r="F43" s="90">
        <f t="shared" si="7"/>
        <v>0</v>
      </c>
      <c r="G43" s="90">
        <f t="shared" si="7"/>
        <v>6544</v>
      </c>
      <c r="H43" s="90">
        <f t="shared" si="7"/>
        <v>33224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124405.87999999999</v>
      </c>
      <c r="Q43" s="21"/>
      <c r="R43" s="28" t="s">
        <v>89</v>
      </c>
      <c r="S43" s="10" t="str">
        <f>ROUND(P36/1000,0) &amp;" GWh"</f>
        <v>9 GWh</v>
      </c>
      <c r="T43" s="41">
        <f>P36/P40</f>
        <v>7.9383845357266142E-2</v>
      </c>
    </row>
    <row r="44" spans="1:47">
      <c r="A44" s="33" t="s">
        <v>90</v>
      </c>
      <c r="B44" s="53"/>
      <c r="C44" s="91">
        <f>C43/$P$43</f>
        <v>0.3827221028459426</v>
      </c>
      <c r="D44" s="91">
        <f t="shared" ref="D44:P44" si="8">D43/$P$43</f>
        <v>0.29761455005181431</v>
      </c>
      <c r="E44" s="91">
        <f t="shared" si="8"/>
        <v>0</v>
      </c>
      <c r="F44" s="91">
        <f t="shared" si="8"/>
        <v>0</v>
      </c>
      <c r="G44" s="91">
        <f t="shared" si="8"/>
        <v>5.260201527451918E-2</v>
      </c>
      <c r="H44" s="91">
        <f t="shared" si="8"/>
        <v>0.2670613318277239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7 GWh</v>
      </c>
      <c r="T44" s="29">
        <f>P34/P40</f>
        <v>6.3607467495109843E-2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23 GWh</v>
      </c>
      <c r="T45" s="29">
        <f>P32/P40</f>
        <v>0.20270969968933381</v>
      </c>
      <c r="U45" s="23"/>
    </row>
    <row r="46" spans="1:47">
      <c r="A46" s="34" t="s">
        <v>93</v>
      </c>
      <c r="B46" s="90">
        <f>B24-B40</f>
        <v>2238</v>
      </c>
      <c r="C46" s="90">
        <f>(C40+C24)*0.08</f>
        <v>3526.8799999999997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3 GWh</v>
      </c>
      <c r="T46" s="41">
        <f>P33/P40</f>
        <v>2.6140547693015763E-2</v>
      </c>
      <c r="U46" s="23"/>
    </row>
    <row r="47" spans="1:47">
      <c r="A47" s="34" t="s">
        <v>95</v>
      </c>
      <c r="B47" s="92">
        <f>B46/B24</f>
        <v>0.18324735937116188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28 GWh</v>
      </c>
      <c r="T47" s="41">
        <f>P35/P40</f>
        <v>0.24277701070072488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116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110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[1]Solceller!$C$22</f>
        <v>1159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[1]Elproduktion!$N$762</f>
        <v>0</v>
      </c>
      <c r="D7" s="53">
        <f>[1]Elproduktion!$N$763</f>
        <v>0</v>
      </c>
      <c r="E7" s="53">
        <f>[1]Elproduktion!$Q$764</f>
        <v>0</v>
      </c>
      <c r="F7" s="53">
        <f>[1]Elproduktion!$N$765</f>
        <v>0</v>
      </c>
      <c r="G7" s="53">
        <f>[1]Elproduktion!$R$766</f>
        <v>0</v>
      </c>
      <c r="H7" s="53">
        <f>[1]Elproduktion!$S$767</f>
        <v>0</v>
      </c>
      <c r="I7" s="53">
        <f>[1]Elproduktion!$N$768</f>
        <v>0</v>
      </c>
      <c r="J7" s="53">
        <f>[1]Elproduktion!$T$766</f>
        <v>0</v>
      </c>
      <c r="K7" s="53">
        <f>[1]Elproduktion!$U$764</f>
        <v>0</v>
      </c>
      <c r="L7" s="53">
        <f>[1]Elproduktion!$V$764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[1]Elproduktion!$N$770</f>
        <v>0</v>
      </c>
      <c r="D8" s="53">
        <f>[1]Elproduktion!$N$771</f>
        <v>0</v>
      </c>
      <c r="E8" s="53">
        <f>[1]Elproduktion!$Q$772</f>
        <v>0</v>
      </c>
      <c r="F8" s="53">
        <f>[1]Elproduktion!$N$773</f>
        <v>0</v>
      </c>
      <c r="G8" s="53">
        <f>[1]Elproduktion!$R$774</f>
        <v>0</v>
      </c>
      <c r="H8" s="53">
        <f>[1]Elproduktion!$S$775</f>
        <v>0</v>
      </c>
      <c r="I8" s="53">
        <f>[1]Elproduktion!$N$776</f>
        <v>0</v>
      </c>
      <c r="J8" s="53">
        <f>[1]Elproduktion!$T$774</f>
        <v>0</v>
      </c>
      <c r="K8" s="53">
        <f>[1]Elproduktion!$U$772</f>
        <v>0</v>
      </c>
      <c r="L8" s="53">
        <f>[1]Elproduktion!$V$772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67">
        <f>[1]Elproduktion!$N$778</f>
        <v>94529</v>
      </c>
      <c r="D9" s="53">
        <f>[1]Elproduktion!$N$779</f>
        <v>0</v>
      </c>
      <c r="E9" s="53">
        <f>[1]Elproduktion!$Q$780</f>
        <v>0</v>
      </c>
      <c r="F9" s="53">
        <f>[1]Elproduktion!$N$781</f>
        <v>0</v>
      </c>
      <c r="G9" s="53">
        <f>[1]Elproduktion!$R$782</f>
        <v>0</v>
      </c>
      <c r="H9" s="53">
        <f>[1]Elproduktion!$S$783</f>
        <v>0</v>
      </c>
      <c r="I9" s="53">
        <f>[1]Elproduktion!$N$784</f>
        <v>0</v>
      </c>
      <c r="J9" s="53">
        <f>[1]Elproduktion!$T$782</f>
        <v>0</v>
      </c>
      <c r="K9" s="53">
        <f>[1]Elproduktion!$U$780</f>
        <v>0</v>
      </c>
      <c r="L9" s="53">
        <f>[1]Elproduktion!$V$780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121">
        <f>[1]Elproduktion!$N$786</f>
        <v>22431.766666666666</v>
      </c>
      <c r="D10" s="53">
        <f>[1]Elproduktion!$N$787</f>
        <v>0</v>
      </c>
      <c r="E10" s="53">
        <f>[1]Elproduktion!$Q$788</f>
        <v>0</v>
      </c>
      <c r="F10" s="53">
        <f>[1]Elproduktion!$N$789</f>
        <v>0</v>
      </c>
      <c r="G10" s="53">
        <f>[1]Elproduktion!$R$790</f>
        <v>0</v>
      </c>
      <c r="H10" s="53">
        <f>[1]Elproduktion!$S$791</f>
        <v>0</v>
      </c>
      <c r="I10" s="53">
        <f>[1]Elproduktion!$N$792</f>
        <v>0</v>
      </c>
      <c r="J10" s="53">
        <f>[1]Elproduktion!$T$790</f>
        <v>0</v>
      </c>
      <c r="K10" s="53">
        <f>[1]Elproduktion!$U$788</f>
        <v>0</v>
      </c>
      <c r="L10" s="53">
        <f>[1]Elproduktion!$V$788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118119.76666666666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1447 Gullspång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[1]Fjärrvärmeproduktion!$N$1066</f>
        <v>0</v>
      </c>
      <c r="C18" s="56"/>
      <c r="D18" s="56">
        <f>[1]Fjärrvärmeproduktion!$N$1067</f>
        <v>0</v>
      </c>
      <c r="E18" s="56">
        <f>[1]Fjärrvärmeproduktion!$Q$1068</f>
        <v>0</v>
      </c>
      <c r="F18" s="56">
        <f>[1]Fjärrvärmeproduktion!$N$1069</f>
        <v>0</v>
      </c>
      <c r="G18" s="56">
        <f>[1]Fjärrvärmeproduktion!$R$1070</f>
        <v>0</v>
      </c>
      <c r="H18" s="56">
        <f>[1]Fjärrvärmeproduktion!$S$1071</f>
        <v>0</v>
      </c>
      <c r="I18" s="56">
        <f>[1]Fjärrvärmeproduktion!$N$1072</f>
        <v>0</v>
      </c>
      <c r="J18" s="56">
        <f>[1]Fjärrvärmeproduktion!$T$1070</f>
        <v>0</v>
      </c>
      <c r="K18" s="56">
        <f>[1]Fjärrvärmeproduktion!$U$1068</f>
        <v>0</v>
      </c>
      <c r="L18" s="56">
        <f>[1]Fjärrvärmeproduktion!$V$1068</f>
        <v>0</v>
      </c>
      <c r="M18" s="56">
        <f>[1]Fjärrvärmeproduktion!$W$1071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[1]Fjärrvärmeproduktion!$N$1074</f>
        <v>2991</v>
      </c>
      <c r="C19" s="56"/>
      <c r="D19" s="56">
        <f>[1]Fjärrvärmeproduktion!$N$1075</f>
        <v>0</v>
      </c>
      <c r="E19" s="56">
        <f>[1]Fjärrvärmeproduktion!$Q$1076</f>
        <v>0</v>
      </c>
      <c r="F19" s="56">
        <f>[1]Fjärrvärmeproduktion!$N$1077</f>
        <v>0</v>
      </c>
      <c r="G19" s="56">
        <f>[1]Fjärrvärmeproduktion!$R$1078</f>
        <v>0</v>
      </c>
      <c r="H19" s="117">
        <f>[1]Fjärrvärmeproduktion!$S$1079</f>
        <v>3093.2385769096618</v>
      </c>
      <c r="I19" s="56">
        <f>[1]Fjärrvärmeproduktion!$N$1080</f>
        <v>0</v>
      </c>
      <c r="J19" s="56">
        <f>[1]Fjärrvärmeproduktion!$T$1078</f>
        <v>0</v>
      </c>
      <c r="K19" s="56">
        <f>[1]Fjärrvärmeproduktion!$U$1076</f>
        <v>0</v>
      </c>
      <c r="L19" s="56">
        <f>[1]Fjärrvärmeproduktion!$V$1076</f>
        <v>0</v>
      </c>
      <c r="M19" s="56">
        <f>[1]Fjärrvärmeproduktion!$W$1079</f>
        <v>0</v>
      </c>
      <c r="N19" s="56"/>
      <c r="O19" s="56"/>
      <c r="P19" s="56">
        <f t="shared" ref="P19:P24" si="2">SUM(C19:O19)</f>
        <v>3093.2385769096618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[1]Fjärrvärmeproduktion!$N$1082</f>
        <v>0</v>
      </c>
      <c r="C20" s="56"/>
      <c r="D20" s="56">
        <f>[1]Fjärrvärmeproduktion!$N$1083</f>
        <v>0</v>
      </c>
      <c r="E20" s="56">
        <f>[1]Fjärrvärmeproduktion!$Q$1084</f>
        <v>0</v>
      </c>
      <c r="F20" s="56">
        <f>[1]Fjärrvärmeproduktion!$N$1085</f>
        <v>0</v>
      </c>
      <c r="G20" s="56">
        <f>[1]Fjärrvärmeproduktion!$R$1086</f>
        <v>0</v>
      </c>
      <c r="H20" s="56">
        <f>[1]Fjärrvärmeproduktion!$S$1087</f>
        <v>0</v>
      </c>
      <c r="I20" s="56">
        <f>[1]Fjärrvärmeproduktion!$N$1088</f>
        <v>0</v>
      </c>
      <c r="J20" s="56">
        <f>[1]Fjärrvärmeproduktion!$T$1086</f>
        <v>0</v>
      </c>
      <c r="K20" s="56">
        <f>[1]Fjärrvärmeproduktion!$U$1084</f>
        <v>0</v>
      </c>
      <c r="L20" s="56">
        <f>[1]Fjärrvärmeproduktion!$V$1084</f>
        <v>0</v>
      </c>
      <c r="M20" s="56">
        <f>[1]Fjärrvärmeproduktion!$W$1087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[1]Fjärrvärmeproduktion!$N$1090</f>
        <v>0</v>
      </c>
      <c r="C21" s="56"/>
      <c r="D21" s="56">
        <f>[1]Fjärrvärmeproduktion!$N$1091</f>
        <v>0</v>
      </c>
      <c r="E21" s="56">
        <f>[1]Fjärrvärmeproduktion!$Q$1092</f>
        <v>0</v>
      </c>
      <c r="F21" s="56">
        <f>[1]Fjärrvärmeproduktion!$N$1093</f>
        <v>0</v>
      </c>
      <c r="G21" s="56">
        <f>[1]Fjärrvärmeproduktion!$R$1094</f>
        <v>0</v>
      </c>
      <c r="H21" s="56">
        <f>[1]Fjärrvärmeproduktion!$S$1095</f>
        <v>0</v>
      </c>
      <c r="I21" s="56">
        <f>[1]Fjärrvärmeproduktion!$N$1096</f>
        <v>0</v>
      </c>
      <c r="J21" s="56">
        <f>[1]Fjärrvärmeproduktion!$T$1094</f>
        <v>0</v>
      </c>
      <c r="K21" s="56">
        <f>[1]Fjärrvärmeproduktion!$U$1092</f>
        <v>0</v>
      </c>
      <c r="L21" s="56">
        <f>[1]Fjärrvärmeproduktion!$V$1092</f>
        <v>0</v>
      </c>
      <c r="M21" s="56">
        <f>[1]Fjärrvärmeproduktion!$W$1095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[1]Fjärrvärmeproduktion!$N$1098</f>
        <v>0</v>
      </c>
      <c r="C22" s="56"/>
      <c r="D22" s="56">
        <f>[1]Fjärrvärmeproduktion!$N$1099</f>
        <v>0</v>
      </c>
      <c r="E22" s="56">
        <f>[1]Fjärrvärmeproduktion!$Q$1100</f>
        <v>0</v>
      </c>
      <c r="F22" s="56">
        <f>[1]Fjärrvärmeproduktion!$N$1101</f>
        <v>0</v>
      </c>
      <c r="G22" s="56">
        <f>[1]Fjärrvärmeproduktion!$R$1102</f>
        <v>0</v>
      </c>
      <c r="H22" s="56">
        <f>[1]Fjärrvärmeproduktion!$S$1103</f>
        <v>0</v>
      </c>
      <c r="I22" s="56">
        <f>[1]Fjärrvärmeproduktion!$N$1104</f>
        <v>0</v>
      </c>
      <c r="J22" s="56">
        <f>[1]Fjärrvärmeproduktion!$T$1102</f>
        <v>0</v>
      </c>
      <c r="K22" s="56">
        <f>[1]Fjärrvärmeproduktion!$U$1100</f>
        <v>0</v>
      </c>
      <c r="L22" s="56">
        <f>[1]Fjärrvärmeproduktion!$V$1100</f>
        <v>0</v>
      </c>
      <c r="M22" s="56">
        <f>[1]Fjärrvärmeproduktion!$W$1103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277 GWh</v>
      </c>
      <c r="T22" s="25"/>
      <c r="U22" s="23"/>
    </row>
    <row r="23" spans="1:34" ht="15.75">
      <c r="A23" s="5" t="s">
        <v>61</v>
      </c>
      <c r="B23" s="58">
        <f>[1]Fjärrvärmeproduktion!$N$1106</f>
        <v>0</v>
      </c>
      <c r="C23" s="56"/>
      <c r="D23" s="56">
        <f>[1]Fjärrvärmeproduktion!$N$1107</f>
        <v>0</v>
      </c>
      <c r="E23" s="56">
        <f>[1]Fjärrvärmeproduktion!$Q$1108</f>
        <v>0</v>
      </c>
      <c r="F23" s="56">
        <f>[1]Fjärrvärmeproduktion!$N$1109</f>
        <v>0</v>
      </c>
      <c r="G23" s="56">
        <f>[1]Fjärrvärmeproduktion!$R$1110</f>
        <v>0</v>
      </c>
      <c r="H23" s="56">
        <f>[1]Fjärrvärmeproduktion!$S$1111</f>
        <v>0</v>
      </c>
      <c r="I23" s="56">
        <f>[1]Fjärrvärmeproduktion!$N$1112</f>
        <v>0</v>
      </c>
      <c r="J23" s="56">
        <f>[1]Fjärrvärmeproduktion!$T$1110</f>
        <v>0</v>
      </c>
      <c r="K23" s="56">
        <f>[1]Fjärrvärmeproduktion!$U$1108</f>
        <v>0</v>
      </c>
      <c r="L23" s="56">
        <f>[1]Fjärrvärmeproduktion!$V$1108</f>
        <v>0</v>
      </c>
      <c r="M23" s="56">
        <f>[1]Fjärrvärmeproduktion!$W$1111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2991</v>
      </c>
      <c r="C24" s="56">
        <f t="shared" ref="C24:O24" si="3">SUM(C18:C23)</f>
        <v>0</v>
      </c>
      <c r="D24" s="56">
        <f t="shared" si="3"/>
        <v>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3093.2385769096618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3093.2385769096618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78 GWh</v>
      </c>
      <c r="T25" s="29">
        <f>C$44</f>
        <v>0.28124480489946407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75 GWh</v>
      </c>
      <c r="T26" s="29">
        <f>D$44</f>
        <v>0.27085907686793032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0</v>
      </c>
      <c r="U28" s="23"/>
    </row>
    <row r="29" spans="1:34" ht="15.75">
      <c r="A29" s="48" t="str">
        <f>A2</f>
        <v>1447 Gullspång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10 GWh</v>
      </c>
      <c r="T29" s="29">
        <f>G$44</f>
        <v>3.5993290868016795E-2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114 GWh</v>
      </c>
      <c r="T30" s="29">
        <f>H$44</f>
        <v>0.41190282736458883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[1]Slutanvändning!$N$1547</f>
        <v>0</v>
      </c>
      <c r="C32" s="53">
        <f>[1]Slutanvändning!$N$1548</f>
        <v>52</v>
      </c>
      <c r="D32" s="67">
        <f>[1]Slutanvändning!$N$1541</f>
        <v>3983</v>
      </c>
      <c r="E32" s="53">
        <f>[1]Slutanvändning!$Q$1542</f>
        <v>0</v>
      </c>
      <c r="F32" s="53">
        <f>[1]Slutanvändning!$N$1543</f>
        <v>0</v>
      </c>
      <c r="G32" s="53">
        <f>[1]Slutanvändning!$N$1544</f>
        <v>885</v>
      </c>
      <c r="H32" s="67">
        <f>[1]Slutanvändning!$N$1545</f>
        <v>0</v>
      </c>
      <c r="I32" s="53">
        <f>[1]Slutanvändning!$N$1546</f>
        <v>0</v>
      </c>
      <c r="J32" s="53">
        <v>0</v>
      </c>
      <c r="K32" s="53">
        <f>[1]Slutanvändning!$T$1542</f>
        <v>0</v>
      </c>
      <c r="L32" s="53">
        <f>[1]Slutanvändning!$U$1542</f>
        <v>0</v>
      </c>
      <c r="M32" s="53"/>
      <c r="N32" s="53">
        <v>0</v>
      </c>
      <c r="O32" s="53">
        <v>0</v>
      </c>
      <c r="P32" s="53">
        <f t="shared" ref="P32:P38" si="4">SUM(B32:N32)</f>
        <v>4920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[1]Slutanvändning!$N$1556</f>
        <v>2841</v>
      </c>
      <c r="C33" s="53">
        <f>[1]Slutanvändning!$N$1557</f>
        <v>27937</v>
      </c>
      <c r="D33" s="67">
        <f>[1]Slutanvändning!$N$1550</f>
        <v>1357</v>
      </c>
      <c r="E33" s="53">
        <f>[1]Slutanvändning!$Q$1551</f>
        <v>0</v>
      </c>
      <c r="F33" s="53">
        <f>[1]Slutanvändning!$N$1552</f>
        <v>0</v>
      </c>
      <c r="G33" s="53">
        <f>[1]Slutanvändning!$N$1553</f>
        <v>0</v>
      </c>
      <c r="H33" s="67">
        <f>[1]Slutanvändning!$N$1554</f>
        <v>93719</v>
      </c>
      <c r="I33" s="53">
        <f>[1]Slutanvändning!$N$1555</f>
        <v>0</v>
      </c>
      <c r="J33" s="53">
        <v>0</v>
      </c>
      <c r="K33" s="53">
        <f>[1]Slutanvändning!$T$1551</f>
        <v>0</v>
      </c>
      <c r="L33" s="53">
        <f>[1]Slutanvändning!$U$1551</f>
        <v>0</v>
      </c>
      <c r="M33" s="53"/>
      <c r="N33" s="53">
        <v>0</v>
      </c>
      <c r="O33" s="53">
        <v>0</v>
      </c>
      <c r="P33" s="53">
        <f t="shared" si="4"/>
        <v>125854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[1]Slutanvändning!$N$1565</f>
        <v>0</v>
      </c>
      <c r="C34" s="53">
        <f>[1]Slutanvändning!$N$1566</f>
        <v>6222</v>
      </c>
      <c r="D34" s="67">
        <f>[1]Slutanvändning!$N$1559</f>
        <v>1032</v>
      </c>
      <c r="E34" s="53">
        <f>[1]Slutanvändning!$Q$1560</f>
        <v>0</v>
      </c>
      <c r="F34" s="53">
        <f>[1]Slutanvändning!$N$1561</f>
        <v>0</v>
      </c>
      <c r="G34" s="53">
        <f>[1]Slutanvändning!$N$1562</f>
        <v>0</v>
      </c>
      <c r="H34" s="67">
        <f>[1]Slutanvändning!$N$1563</f>
        <v>0</v>
      </c>
      <c r="I34" s="53">
        <f>[1]Slutanvändning!$N$1564</f>
        <v>0</v>
      </c>
      <c r="J34" s="53">
        <v>0</v>
      </c>
      <c r="K34" s="53">
        <f>[1]Slutanvändning!$T$1560</f>
        <v>0</v>
      </c>
      <c r="L34" s="53">
        <f>[1]Slutanvändning!$U$1560</f>
        <v>0</v>
      </c>
      <c r="M34" s="53"/>
      <c r="N34" s="53">
        <v>0</v>
      </c>
      <c r="O34" s="53">
        <v>0</v>
      </c>
      <c r="P34" s="53">
        <f t="shared" si="4"/>
        <v>7254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[1]Slutanvändning!$N$1574</f>
        <v>0</v>
      </c>
      <c r="C35" s="53">
        <f>[1]Slutanvändning!$N$1575</f>
        <v>0</v>
      </c>
      <c r="D35" s="67">
        <f>[1]Slutanvändning!$N$1568</f>
        <v>55572</v>
      </c>
      <c r="E35" s="53">
        <f>[1]Slutanvändning!$Q$1569</f>
        <v>0</v>
      </c>
      <c r="F35" s="53">
        <f>[1]Slutanvändning!$N$1570</f>
        <v>0</v>
      </c>
      <c r="G35" s="53">
        <f>[1]Slutanvändning!$N$1571</f>
        <v>9089</v>
      </c>
      <c r="H35" s="67">
        <f>[1]Slutanvändning!$N$1572</f>
        <v>0</v>
      </c>
      <c r="I35" s="53">
        <f>[1]Slutanvändning!$N$1573</f>
        <v>0</v>
      </c>
      <c r="J35" s="53">
        <v>0</v>
      </c>
      <c r="K35" s="53">
        <f>[1]Slutanvändning!$T$1569</f>
        <v>0</v>
      </c>
      <c r="L35" s="53">
        <f>[1]Slutanvändning!$U$1569</f>
        <v>0</v>
      </c>
      <c r="M35" s="53"/>
      <c r="N35" s="53">
        <v>0</v>
      </c>
      <c r="O35" s="53">
        <v>0</v>
      </c>
      <c r="P35" s="53">
        <f>SUM(B35:N35)</f>
        <v>64661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[1]Slutanvändning!$N$1583</f>
        <v>0</v>
      </c>
      <c r="C36" s="53">
        <f>[1]Slutanvändning!$N$1584</f>
        <v>10058</v>
      </c>
      <c r="D36" s="67">
        <f>[1]Slutanvändning!$N$1577</f>
        <v>12975</v>
      </c>
      <c r="E36" s="53">
        <f>[1]Slutanvändning!$Q$1578</f>
        <v>0</v>
      </c>
      <c r="F36" s="53">
        <f>[1]Slutanvändning!$N$1579</f>
        <v>0</v>
      </c>
      <c r="G36" s="53">
        <f>[1]Slutanvändning!$N$1580</f>
        <v>0</v>
      </c>
      <c r="H36" s="67">
        <f>[1]Slutanvändning!$N$1581</f>
        <v>0</v>
      </c>
      <c r="I36" s="53">
        <f>[1]Slutanvändning!$N$1582</f>
        <v>0</v>
      </c>
      <c r="J36" s="53">
        <v>0</v>
      </c>
      <c r="K36" s="53">
        <f>[1]Slutanvändning!$T$1578</f>
        <v>0</v>
      </c>
      <c r="L36" s="53">
        <f>[1]Slutanvändning!$U$1578</f>
        <v>0</v>
      </c>
      <c r="M36" s="53"/>
      <c r="N36" s="53">
        <v>0</v>
      </c>
      <c r="O36" s="53">
        <v>0</v>
      </c>
      <c r="P36" s="53">
        <f t="shared" si="4"/>
        <v>23033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[1]Slutanvändning!$N$1592</f>
        <v>0</v>
      </c>
      <c r="C37" s="53">
        <f>[1]Slutanvändning!$N$1593</f>
        <v>26205</v>
      </c>
      <c r="D37" s="67">
        <f>[1]Slutanvändning!$N$1586</f>
        <v>138</v>
      </c>
      <c r="E37" s="53">
        <f>[1]Slutanvändning!$Q$1587</f>
        <v>0</v>
      </c>
      <c r="F37" s="53">
        <f>[1]Slutanvändning!$N$1588</f>
        <v>0</v>
      </c>
      <c r="G37" s="53">
        <f>[1]Slutanvändning!$N$1589</f>
        <v>0</v>
      </c>
      <c r="H37" s="67">
        <f>[1]Slutanvändning!$N$1590</f>
        <v>17329</v>
      </c>
      <c r="I37" s="53">
        <f>[1]Slutanvändning!$N$1591</f>
        <v>0</v>
      </c>
      <c r="J37" s="53">
        <v>0</v>
      </c>
      <c r="K37" s="53">
        <f>[1]Slutanvändning!$T$1587</f>
        <v>0</v>
      </c>
      <c r="L37" s="53">
        <f>[1]Slutanvändning!$U$1587</f>
        <v>0</v>
      </c>
      <c r="M37" s="53"/>
      <c r="N37" s="53">
        <v>0</v>
      </c>
      <c r="O37" s="53">
        <v>0</v>
      </c>
      <c r="P37" s="53">
        <f t="shared" si="4"/>
        <v>43672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[1]Slutanvändning!$N$1601</f>
        <v>0</v>
      </c>
      <c r="C38" s="53">
        <f>[1]Slutanvändning!$N$1602</f>
        <v>1688</v>
      </c>
      <c r="D38" s="67">
        <f>[1]Slutanvändning!$N$1595</f>
        <v>0</v>
      </c>
      <c r="E38" s="53">
        <f>[1]Slutanvändning!$Q$1596</f>
        <v>0</v>
      </c>
      <c r="F38" s="53">
        <f>[1]Slutanvändning!$N$1597</f>
        <v>0</v>
      </c>
      <c r="G38" s="53">
        <f>[1]Slutanvändning!$N$1598</f>
        <v>0</v>
      </c>
      <c r="H38" s="67">
        <f>[1]Slutanvändning!$N$1599</f>
        <v>0</v>
      </c>
      <c r="I38" s="53">
        <f>[1]Slutanvändning!$N$1600</f>
        <v>0</v>
      </c>
      <c r="J38" s="53">
        <v>0</v>
      </c>
      <c r="K38" s="53">
        <f>[1]Slutanvändning!$T$1596</f>
        <v>0</v>
      </c>
      <c r="L38" s="53">
        <f>[1]Slutanvändning!$U$1596</f>
        <v>0</v>
      </c>
      <c r="M38" s="53"/>
      <c r="N38" s="53">
        <v>0</v>
      </c>
      <c r="O38" s="53">
        <v>0</v>
      </c>
      <c r="P38" s="53">
        <f t="shared" si="4"/>
        <v>1688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3">
        <f>[1]Slutanvändning!$N$1610</f>
        <v>0</v>
      </c>
      <c r="C39" s="53">
        <f>[1]Slutanvändning!$N$1611</f>
        <v>0</v>
      </c>
      <c r="D39" s="67">
        <f>[1]Slutanvändning!$N$1604</f>
        <v>0</v>
      </c>
      <c r="E39" s="53">
        <f>[1]Slutanvändning!$Q$1605</f>
        <v>0</v>
      </c>
      <c r="F39" s="53">
        <f>[1]Slutanvändning!$N$1606</f>
        <v>0</v>
      </c>
      <c r="G39" s="53">
        <f>[1]Slutanvändning!$N$1607</f>
        <v>0</v>
      </c>
      <c r="H39" s="67">
        <f>[1]Slutanvändning!$N$1608</f>
        <v>0</v>
      </c>
      <c r="I39" s="53">
        <f>[1]Slutanvändning!$N$1609</f>
        <v>0</v>
      </c>
      <c r="J39" s="53">
        <v>0</v>
      </c>
      <c r="K39" s="53">
        <f>[1]Slutanvändning!$T$1605</f>
        <v>0</v>
      </c>
      <c r="L39" s="53">
        <f>[1]Slutanvändning!$U$1605</f>
        <v>0</v>
      </c>
      <c r="M39" s="53"/>
      <c r="N39" s="53">
        <v>0</v>
      </c>
      <c r="O39" s="53">
        <v>0</v>
      </c>
      <c r="P39" s="53">
        <f>SUM(B39:N39)</f>
        <v>0</v>
      </c>
      <c r="Q39" s="20"/>
      <c r="R39" s="28"/>
      <c r="T39" s="42"/>
    </row>
    <row r="40" spans="1:47" ht="15.75">
      <c r="A40" s="5" t="s">
        <v>49</v>
      </c>
      <c r="B40" s="53">
        <f>SUM(B32:B39)</f>
        <v>2841</v>
      </c>
      <c r="C40" s="53">
        <f t="shared" ref="C40:O40" si="5">SUM(C32:C39)</f>
        <v>72162</v>
      </c>
      <c r="D40" s="53">
        <f t="shared" si="5"/>
        <v>75057</v>
      </c>
      <c r="E40" s="53">
        <f t="shared" si="5"/>
        <v>0</v>
      </c>
      <c r="F40" s="53">
        <f>SUM(F32:F39)</f>
        <v>0</v>
      </c>
      <c r="G40" s="53">
        <f t="shared" si="5"/>
        <v>9974</v>
      </c>
      <c r="H40" s="53">
        <f t="shared" si="5"/>
        <v>111048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271082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6 GWh</v>
      </c>
      <c r="T41" s="42"/>
    </row>
    <row r="42" spans="1:47">
      <c r="A42" s="32" t="s">
        <v>86</v>
      </c>
      <c r="B42" s="53">
        <f>B39+B38+B37</f>
        <v>0</v>
      </c>
      <c r="C42" s="53">
        <f>C39+C38+C37</f>
        <v>27893</v>
      </c>
      <c r="D42" s="53">
        <f>D39+D38+D37</f>
        <v>138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17329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45360</v>
      </c>
      <c r="Q42" s="21"/>
      <c r="R42" s="28" t="s">
        <v>87</v>
      </c>
      <c r="S42" s="10" t="str">
        <f>ROUND(P42/1000,0) &amp;" GWh"</f>
        <v>45 GWh</v>
      </c>
      <c r="T42" s="29">
        <f>P42/P40</f>
        <v>0.16732944275163972</v>
      </c>
    </row>
    <row r="43" spans="1:47">
      <c r="A43" s="33" t="s">
        <v>88</v>
      </c>
      <c r="B43" s="105"/>
      <c r="C43" s="90">
        <f>C40+C24-C7+C46</f>
        <v>77934.960000000006</v>
      </c>
      <c r="D43" s="90">
        <f t="shared" ref="D43:N43" si="7">D11+D24+D40</f>
        <v>75057</v>
      </c>
      <c r="E43" s="90">
        <f t="shared" si="7"/>
        <v>0</v>
      </c>
      <c r="F43" s="90">
        <f t="shared" si="7"/>
        <v>0</v>
      </c>
      <c r="G43" s="90">
        <f t="shared" si="7"/>
        <v>9974</v>
      </c>
      <c r="H43" s="90">
        <f t="shared" si="7"/>
        <v>114141.23857690966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277107.19857690966</v>
      </c>
      <c r="Q43" s="21"/>
      <c r="R43" s="28" t="s">
        <v>89</v>
      </c>
      <c r="S43" s="10" t="str">
        <f>ROUND(P36/1000,0) &amp;" GWh"</f>
        <v>23 GWh</v>
      </c>
      <c r="T43" s="41">
        <f>P36/P40</f>
        <v>8.4966910381360616E-2</v>
      </c>
    </row>
    <row r="44" spans="1:47">
      <c r="A44" s="33" t="s">
        <v>90</v>
      </c>
      <c r="B44" s="53"/>
      <c r="C44" s="91">
        <f>C43/$P$43</f>
        <v>0.28124480489946407</v>
      </c>
      <c r="D44" s="91">
        <f t="shared" ref="D44:P44" si="8">D43/$P$43</f>
        <v>0.27085907686793032</v>
      </c>
      <c r="E44" s="91">
        <f t="shared" si="8"/>
        <v>0</v>
      </c>
      <c r="F44" s="91">
        <f t="shared" si="8"/>
        <v>0</v>
      </c>
      <c r="G44" s="91">
        <f t="shared" si="8"/>
        <v>3.5993290868016795E-2</v>
      </c>
      <c r="H44" s="91">
        <f t="shared" si="8"/>
        <v>0.41190282736458883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7 GWh</v>
      </c>
      <c r="T44" s="29">
        <f>P34/P40</f>
        <v>2.6759430725758256E-2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5 GWh</v>
      </c>
      <c r="T45" s="29">
        <f>P32/P40</f>
        <v>1.81494898222678E-2</v>
      </c>
      <c r="U45" s="23"/>
    </row>
    <row r="46" spans="1:47">
      <c r="A46" s="34" t="s">
        <v>93</v>
      </c>
      <c r="B46" s="90">
        <f>B24-B40</f>
        <v>150</v>
      </c>
      <c r="C46" s="90">
        <f>(C40+C24)*0.08</f>
        <v>5772.96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126 GWh</v>
      </c>
      <c r="T46" s="41">
        <f>P33/P40</f>
        <v>0.46426542522188857</v>
      </c>
      <c r="U46" s="23"/>
    </row>
    <row r="47" spans="1:47">
      <c r="A47" s="34" t="s">
        <v>95</v>
      </c>
      <c r="B47" s="107">
        <f>B46/B24</f>
        <v>5.0150451354062188E-2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65 GWh</v>
      </c>
      <c r="T47" s="41">
        <f>P35/P40</f>
        <v>0.23852930109708501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271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U71"/>
  <sheetViews>
    <sheetView topLeftCell="A13" zoomScale="63" zoomScaleNormal="60" workbookViewId="0">
      <selection activeCell="I47" sqref="I47"/>
    </sheetView>
  </sheetViews>
  <sheetFormatPr defaultColWidth="8.625" defaultRowHeight="15"/>
  <cols>
    <col min="1" max="1" width="49.5" style="9" customWidth="1"/>
    <col min="2" max="2" width="20.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111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[1]Solceller!$C$34</f>
        <v>37838.5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126">
        <f>[1]Elproduktion!$N$1242</f>
        <v>339609</v>
      </c>
      <c r="D7" s="67">
        <f>[1]Elproduktion!$N$1243</f>
        <v>0</v>
      </c>
      <c r="E7" s="53">
        <f>[1]Elproduktion!$Q$1244</f>
        <v>0</v>
      </c>
      <c r="F7" s="53">
        <f>[1]Elproduktion!$N$1245</f>
        <v>0</v>
      </c>
      <c r="G7" s="53">
        <f>[1]Elproduktion!$R$1246</f>
        <v>0</v>
      </c>
      <c r="H7" s="53">
        <f>[1]Elproduktion!$S$1247</f>
        <v>0</v>
      </c>
      <c r="I7" s="67">
        <f>[1]Elproduktion!$N$1248</f>
        <v>0</v>
      </c>
      <c r="J7" s="53">
        <f>[1]Elproduktion!$T$1246</f>
        <v>0</v>
      </c>
      <c r="K7" s="53">
        <f>[1]Elproduktion!$U$1244</f>
        <v>0</v>
      </c>
      <c r="L7" s="53">
        <f>[1]Elproduktion!$V$1244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[1]Elproduktion!$N$1250</f>
        <v>0</v>
      </c>
      <c r="D8" s="67">
        <f>[1]Elproduktion!$N$1251</f>
        <v>0</v>
      </c>
      <c r="E8" s="53">
        <f>[1]Elproduktion!$Q$1252</f>
        <v>0</v>
      </c>
      <c r="F8" s="53">
        <f>[1]Elproduktion!$N$1253</f>
        <v>0</v>
      </c>
      <c r="G8" s="53">
        <f>[1]Elproduktion!$R$1254</f>
        <v>0</v>
      </c>
      <c r="H8" s="53">
        <f>[1]Elproduktion!$S$1255</f>
        <v>0</v>
      </c>
      <c r="I8" s="67">
        <f>[1]Elproduktion!$N$1256</f>
        <v>0</v>
      </c>
      <c r="J8" s="53">
        <f>[1]Elproduktion!$T$1254</f>
        <v>0</v>
      </c>
      <c r="K8" s="53">
        <f>[1]Elproduktion!$U$1252</f>
        <v>0</v>
      </c>
      <c r="L8" s="53">
        <f>[1]Elproduktion!$V$1252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67">
        <f>[1]Elproduktion!$N$1258</f>
        <v>3214</v>
      </c>
      <c r="D9" s="67">
        <f>[1]Elproduktion!$N$1259</f>
        <v>0</v>
      </c>
      <c r="E9" s="53">
        <f>[1]Elproduktion!$Q$1260</f>
        <v>0</v>
      </c>
      <c r="F9" s="53">
        <f>[1]Elproduktion!$N$1261</f>
        <v>0</v>
      </c>
      <c r="G9" s="53">
        <f>[1]Elproduktion!$R$1262</f>
        <v>0</v>
      </c>
      <c r="H9" s="53">
        <f>[1]Elproduktion!$S$1263</f>
        <v>0</v>
      </c>
      <c r="I9" s="67">
        <f>[1]Elproduktion!$N$1264</f>
        <v>0</v>
      </c>
      <c r="J9" s="53">
        <f>[1]Elproduktion!$T$1262</f>
        <v>0</v>
      </c>
      <c r="K9" s="53">
        <f>[1]Elproduktion!$U$1260</f>
        <v>0</v>
      </c>
      <c r="L9" s="53">
        <f>[1]Elproduktion!$V$1260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121">
        <f>[1]Elproduktion!$N$1266</f>
        <v>3154</v>
      </c>
      <c r="D10" s="67">
        <f>[1]Elproduktion!$N$1267</f>
        <v>0</v>
      </c>
      <c r="E10" s="53">
        <f>[1]Elproduktion!$Q$1268</f>
        <v>0</v>
      </c>
      <c r="F10" s="53">
        <f>[1]Elproduktion!$N$1269</f>
        <v>0</v>
      </c>
      <c r="G10" s="53">
        <f>[1]Elproduktion!$R$1270</f>
        <v>0</v>
      </c>
      <c r="H10" s="53">
        <f>[1]Elproduktion!$S$1271</f>
        <v>0</v>
      </c>
      <c r="I10" s="67">
        <f>[1]Elproduktion!$N$1272</f>
        <v>0</v>
      </c>
      <c r="J10" s="53">
        <f>[1]Elproduktion!$T$1270</f>
        <v>0</v>
      </c>
      <c r="K10" s="53">
        <f>[1]Elproduktion!$U$1268</f>
        <v>0</v>
      </c>
      <c r="L10" s="53">
        <f>[1]Elproduktion!$V$1268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127">
        <f>SUM(C5:C10)</f>
        <v>383815.5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1480 Göteborg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[1]Fjärrvärmeproduktion!$N$1738+[1]Fjärrvärmeproduktion!$M$1778*([1]Fjärrvärmeproduktion!$N$1738/([1]Fjärrvärmeproduktion!$N$1738+[1]Fjärrvärmeproduktion!$N$1746))</f>
        <v>1675078.1966749732</v>
      </c>
      <c r="C18" s="56"/>
      <c r="D18" s="56">
        <f>[1]Fjärrvärmeproduktion!$N$1739</f>
        <v>3947</v>
      </c>
      <c r="E18" s="56">
        <f>[1]Fjärrvärmeproduktion!$Q$1740</f>
        <v>0</v>
      </c>
      <c r="F18" s="56">
        <f>[1]Fjärrvärmeproduktion!$N$1741</f>
        <v>206470</v>
      </c>
      <c r="G18" s="56">
        <f>[1]Fjärrvärmeproduktion!$R$1742</f>
        <v>5884</v>
      </c>
      <c r="H18" s="56">
        <f>[1]Fjärrvärmeproduktion!$S$1743</f>
        <v>321619</v>
      </c>
      <c r="I18" s="58">
        <f>[1]Fjärrvärmeproduktion!$N$1744</f>
        <v>383</v>
      </c>
      <c r="J18" s="56">
        <f>[1]Fjärrvärmeproduktion!$T$1742</f>
        <v>0</v>
      </c>
      <c r="K18" s="56">
        <f>[1]Fjärrvärmeproduktion!$U$1740</f>
        <v>0</v>
      </c>
      <c r="L18" s="56">
        <f>[1]Fjärrvärmeproduktion!$V$1740</f>
        <v>1736867</v>
      </c>
      <c r="M18" s="56">
        <f>[1]Fjärrvärmeproduktion!$W$1743</f>
        <v>0</v>
      </c>
      <c r="N18" s="56"/>
      <c r="O18" s="56"/>
      <c r="P18" s="56">
        <f>SUM(C18:O18)</f>
        <v>2275170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[1]Fjärrvärmeproduktion!$N$1746+[1]Fjärrvärmeproduktion!$M$1778*([1]Fjärrvärmeproduktion!$N$1746/([1]Fjärrvärmeproduktion!$N$1738+[1]Fjärrvärmeproduktion!$N$1746))</f>
        <v>122390.80332502676</v>
      </c>
      <c r="C19" s="56"/>
      <c r="D19" s="56">
        <f>[1]Fjärrvärmeproduktion!$N$1747</f>
        <v>587</v>
      </c>
      <c r="E19" s="56">
        <f>[1]Fjärrvärmeproduktion!$Q$1748</f>
        <v>0</v>
      </c>
      <c r="F19" s="56">
        <f>[1]Fjärrvärmeproduktion!$N$1749</f>
        <v>6611</v>
      </c>
      <c r="G19" s="56">
        <f>[1]Fjärrvärmeproduktion!$R$1750</f>
        <v>3297</v>
      </c>
      <c r="H19" s="56">
        <f>[1]Fjärrvärmeproduktion!$S$1751</f>
        <v>105115</v>
      </c>
      <c r="I19" s="58">
        <f>[1]Fjärrvärmeproduktion!$N$1752</f>
        <v>0</v>
      </c>
      <c r="J19" s="56">
        <f>[1]Fjärrvärmeproduktion!$T$1750</f>
        <v>0</v>
      </c>
      <c r="K19" s="56">
        <f>[1]Fjärrvärmeproduktion!$U$1748</f>
        <v>0</v>
      </c>
      <c r="L19" s="56">
        <f>[1]Fjärrvärmeproduktion!$V$1748</f>
        <v>0</v>
      </c>
      <c r="M19" s="56">
        <f>[1]Fjärrvärmeproduktion!$W$1751</f>
        <v>0</v>
      </c>
      <c r="N19" s="56"/>
      <c r="O19" s="56"/>
      <c r="P19" s="56">
        <f t="shared" ref="P19:P24" si="2">SUM(C19:O19)</f>
        <v>115610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[1]Fjärrvärmeproduktion!$N$1754</f>
        <v>0</v>
      </c>
      <c r="C20" s="56"/>
      <c r="D20" s="56">
        <f>[1]Fjärrvärmeproduktion!$N$1755</f>
        <v>0</v>
      </c>
      <c r="E20" s="56">
        <f>[1]Fjärrvärmeproduktion!$Q$1756</f>
        <v>0</v>
      </c>
      <c r="F20" s="56">
        <f>[1]Fjärrvärmeproduktion!$N$1757</f>
        <v>0</v>
      </c>
      <c r="G20" s="56">
        <f>[1]Fjärrvärmeproduktion!$R$1758</f>
        <v>0</v>
      </c>
      <c r="H20" s="56">
        <f>[1]Fjärrvärmeproduktion!$S$1759</f>
        <v>0</v>
      </c>
      <c r="I20" s="58">
        <f>[1]Fjärrvärmeproduktion!$N$1760</f>
        <v>0</v>
      </c>
      <c r="J20" s="56">
        <f>[1]Fjärrvärmeproduktion!$T$1758</f>
        <v>0</v>
      </c>
      <c r="K20" s="56">
        <f>[1]Fjärrvärmeproduktion!$U$1756</f>
        <v>0</v>
      </c>
      <c r="L20" s="56">
        <f>[1]Fjärrvärmeproduktion!$V$1756</f>
        <v>0</v>
      </c>
      <c r="M20" s="56">
        <f>[1]Fjärrvärmeproduktion!$W$1759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[1]Fjärrvärmeproduktion!$N$1762</f>
        <v>870667</v>
      </c>
      <c r="C21" s="56">
        <f>B21*0.33</f>
        <v>287320.11</v>
      </c>
      <c r="D21" s="56">
        <f>[1]Fjärrvärmeproduktion!$N$1763</f>
        <v>0</v>
      </c>
      <c r="E21" s="56">
        <f>[1]Fjärrvärmeproduktion!$Q$1764</f>
        <v>0</v>
      </c>
      <c r="F21" s="56">
        <f>[1]Fjärrvärmeproduktion!$N$1765</f>
        <v>0</v>
      </c>
      <c r="G21" s="56">
        <f>[1]Fjärrvärmeproduktion!$R$1766</f>
        <v>0</v>
      </c>
      <c r="H21" s="56">
        <f>[1]Fjärrvärmeproduktion!$S$1767</f>
        <v>0</v>
      </c>
      <c r="I21" s="58">
        <f>[1]Fjärrvärmeproduktion!$N$1768</f>
        <v>0</v>
      </c>
      <c r="J21" s="56">
        <f>[1]Fjärrvärmeproduktion!$T$1766</f>
        <v>0</v>
      </c>
      <c r="K21" s="56">
        <f>[1]Fjärrvärmeproduktion!$U$1764</f>
        <v>0</v>
      </c>
      <c r="L21" s="56">
        <f>[1]Fjärrvärmeproduktion!$V$1764</f>
        <v>0</v>
      </c>
      <c r="M21" s="56">
        <f>[1]Fjärrvärmeproduktion!$W$1767</f>
        <v>0</v>
      </c>
      <c r="N21" s="56"/>
      <c r="O21" s="56"/>
      <c r="P21" s="56">
        <f t="shared" si="2"/>
        <v>287320.11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[1]Fjärrvärmeproduktion!$N$1770</f>
        <v>513387</v>
      </c>
      <c r="C22" s="56"/>
      <c r="D22" s="56">
        <f>[1]Fjärrvärmeproduktion!$N$1771</f>
        <v>0</v>
      </c>
      <c r="E22" s="56">
        <f>[1]Fjärrvärmeproduktion!$Q$1772</f>
        <v>0</v>
      </c>
      <c r="F22" s="56">
        <f>[1]Fjärrvärmeproduktion!$N$1773</f>
        <v>0</v>
      </c>
      <c r="G22" s="56">
        <f>[1]Fjärrvärmeproduktion!$R$1774</f>
        <v>0</v>
      </c>
      <c r="H22" s="56">
        <f>[1]Fjärrvärmeproduktion!$S$1775</f>
        <v>0</v>
      </c>
      <c r="I22" s="58">
        <f>[1]Fjärrvärmeproduktion!$N$1776</f>
        <v>0</v>
      </c>
      <c r="J22" s="56">
        <f>[1]Fjärrvärmeproduktion!$T$1774</f>
        <v>0</v>
      </c>
      <c r="K22" s="56">
        <f>[1]Fjärrvärmeproduktion!$U$1772</f>
        <v>0</v>
      </c>
      <c r="L22" s="56">
        <f>[1]Fjärrvärmeproduktion!$V$1772</f>
        <v>0</v>
      </c>
      <c r="M22" s="56">
        <f>[1]Fjärrvärmeproduktion!$W$1775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16789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[1]Fjärrvärmeproduktion!$N$1779</f>
        <v>0</v>
      </c>
      <c r="E23" s="56">
        <f>[1]Fjärrvärmeproduktion!$Q$1780</f>
        <v>0</v>
      </c>
      <c r="F23" s="56">
        <f>[1]Fjärrvärmeproduktion!$N$1781</f>
        <v>0</v>
      </c>
      <c r="G23" s="56">
        <f>[1]Fjärrvärmeproduktion!$R$1782</f>
        <v>0</v>
      </c>
      <c r="H23" s="56">
        <f>[1]Fjärrvärmeproduktion!$S$1783</f>
        <v>0</v>
      </c>
      <c r="I23" s="58">
        <f>[1]Fjärrvärmeproduktion!$N$1784</f>
        <v>0</v>
      </c>
      <c r="J23" s="56">
        <f>[1]Fjärrvärmeproduktion!$T$1782</f>
        <v>0</v>
      </c>
      <c r="K23" s="56">
        <f>[1]Fjärrvärmeproduktion!$U$1780</f>
        <v>0</v>
      </c>
      <c r="L23" s="56">
        <f>[1]Fjärrvärmeproduktion!$V$1780</f>
        <v>0</v>
      </c>
      <c r="M23" s="56">
        <f>[1]Fjärrvärmeproduktion!$W$1783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3181523</v>
      </c>
      <c r="C24" s="56">
        <f t="shared" ref="C24:O24" si="3">SUM(C18:C23)</f>
        <v>287320.11</v>
      </c>
      <c r="D24" s="56">
        <f t="shared" si="3"/>
        <v>4534</v>
      </c>
      <c r="E24" s="56">
        <f t="shared" si="3"/>
        <v>0</v>
      </c>
      <c r="F24" s="56">
        <f t="shared" si="3"/>
        <v>213081</v>
      </c>
      <c r="G24" s="56">
        <f t="shared" si="3"/>
        <v>9181</v>
      </c>
      <c r="H24" s="56">
        <f t="shared" si="3"/>
        <v>426734</v>
      </c>
      <c r="I24" s="56">
        <f t="shared" si="3"/>
        <v>383</v>
      </c>
      <c r="J24" s="56">
        <f t="shared" si="3"/>
        <v>0</v>
      </c>
      <c r="K24" s="56">
        <f t="shared" si="3"/>
        <v>0</v>
      </c>
      <c r="L24" s="56">
        <f t="shared" si="3"/>
        <v>1736867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2678100.11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4592 GWh</v>
      </c>
      <c r="T25" s="29">
        <f>C$44</f>
        <v>0.27349213425389929</v>
      </c>
      <c r="U25" s="23"/>
    </row>
    <row r="26" spans="1:34" ht="15.75">
      <c r="A26" s="6" t="s">
        <v>100</v>
      </c>
      <c r="B26" s="132">
        <f>'FV imp-exp'!B5</f>
        <v>110000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18"/>
      <c r="R26" s="50" t="str">
        <f>D30</f>
        <v>Oljeprodukter</v>
      </c>
      <c r="S26" s="40" t="str">
        <f>ROUND(D43/1000,0) &amp;" GWh"</f>
        <v>4301 GWh</v>
      </c>
      <c r="T26" s="29">
        <f>D$44</f>
        <v>0.25617846784622345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218 GWh</v>
      </c>
      <c r="T28" s="29">
        <f>F$44</f>
        <v>1.2967572067338579E-2</v>
      </c>
      <c r="U28" s="23"/>
    </row>
    <row r="29" spans="1:34" ht="15.75">
      <c r="A29" s="48" t="str">
        <f>A2</f>
        <v>1480 Göteborg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793 GWh</v>
      </c>
      <c r="T29" s="29">
        <f>G$44</f>
        <v>4.7233696072241017E-2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484 GWh</v>
      </c>
      <c r="T30" s="29">
        <f>H$44</f>
        <v>2.8799875556482748E-2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99 GWh</v>
      </c>
      <c r="T31" s="29">
        <f>I$44</f>
        <v>5.9264153222456052E-3</v>
      </c>
      <c r="U31" s="22"/>
      <c r="AG31" s="17"/>
      <c r="AH31" s="17"/>
    </row>
    <row r="32" spans="1:34" ht="15.75">
      <c r="A32" s="5" t="s">
        <v>76</v>
      </c>
      <c r="B32" s="53">
        <f>[1]Slutanvändning!$N$2519</f>
        <v>0</v>
      </c>
      <c r="C32" s="67">
        <f>[1]Slutanvändning!$N$2520</f>
        <v>6147</v>
      </c>
      <c r="D32" s="67">
        <f>[1]Slutanvändning!$N$2513</f>
        <v>4100</v>
      </c>
      <c r="E32" s="53">
        <f>[1]Slutanvändning!$Q$2514</f>
        <v>0</v>
      </c>
      <c r="F32" s="53">
        <f>[1]Slutanvändning!$N$2515</f>
        <v>0</v>
      </c>
      <c r="G32" s="67">
        <f>[1]Slutanvändning!$N$2516</f>
        <v>573</v>
      </c>
      <c r="H32" s="67">
        <f>[1]Slutanvändning!$N$2517</f>
        <v>0</v>
      </c>
      <c r="I32" s="53">
        <f>[1]Slutanvändning!$N$2518</f>
        <v>0</v>
      </c>
      <c r="J32" s="53">
        <v>0</v>
      </c>
      <c r="K32" s="53">
        <f>[1]Slutanvändning!$T$2514</f>
        <v>0</v>
      </c>
      <c r="L32" s="53">
        <f>[1]Slutanvändning!$U$2514</f>
        <v>0</v>
      </c>
      <c r="M32" s="53"/>
      <c r="N32" s="53">
        <v>0</v>
      </c>
      <c r="O32" s="53">
        <v>0</v>
      </c>
      <c r="P32" s="53">
        <f t="shared" ref="P32:P38" si="4">SUM(B32:N32)</f>
        <v>10820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[1]Slutanvändning!$N$2528</f>
        <v>136925</v>
      </c>
      <c r="C33" s="67">
        <f>[1]Slutanvändning!$N$2529</f>
        <v>633739</v>
      </c>
      <c r="D33" s="126">
        <f>[1]Slutanvändning!$N$2522</f>
        <v>135372.54999999981</v>
      </c>
      <c r="E33" s="53">
        <f>[1]Slutanvändning!$Q$2523</f>
        <v>0</v>
      </c>
      <c r="F33" s="129">
        <f>[1]Slutanvändning!$N$2524</f>
        <v>0</v>
      </c>
      <c r="G33" s="67">
        <f>[1]Slutanvändning!$N$2525</f>
        <v>1228</v>
      </c>
      <c r="H33" s="126">
        <f>[1]Slutanvändning!$N$2526</f>
        <v>14807.449999999997</v>
      </c>
      <c r="I33" s="123">
        <f>[1]Slutanvändning!$N$2527</f>
        <v>95678</v>
      </c>
      <c r="J33" s="53">
        <v>0</v>
      </c>
      <c r="K33" s="53">
        <f>[1]Slutanvändning!$T$2523</f>
        <v>0</v>
      </c>
      <c r="L33" s="53">
        <f>[1]Slutanvändning!$U$2523</f>
        <v>0</v>
      </c>
      <c r="M33" s="53"/>
      <c r="N33" s="129">
        <f>[1]Slutanvändning!$V$2524</f>
        <v>4565798</v>
      </c>
      <c r="O33" s="53">
        <v>0</v>
      </c>
      <c r="P33" s="53">
        <f t="shared" si="4"/>
        <v>5583548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123">
        <f>[1]Slutanvändning!$N$2537</f>
        <v>267628.04399999999</v>
      </c>
      <c r="C34" s="67">
        <f>[1]Slutanvändning!$N$2538</f>
        <v>386370</v>
      </c>
      <c r="D34" s="67">
        <f>[1]Slutanvändning!$N$2531</f>
        <v>49551</v>
      </c>
      <c r="E34" s="53">
        <f>[1]Slutanvändning!$Q$2532</f>
        <v>0</v>
      </c>
      <c r="F34" s="53">
        <f>[1]Slutanvändning!$N$2533</f>
        <v>0</v>
      </c>
      <c r="G34" s="67">
        <f>[1]Slutanvändning!$N$2534</f>
        <v>0</v>
      </c>
      <c r="H34" s="67">
        <f>[1]Slutanvändning!$N$2535</f>
        <v>0</v>
      </c>
      <c r="I34" s="53">
        <f>[1]Slutanvändning!$N$2536</f>
        <v>0</v>
      </c>
      <c r="J34" s="53">
        <v>0</v>
      </c>
      <c r="K34" s="53">
        <f>[1]Slutanvändning!$T$2532</f>
        <v>0</v>
      </c>
      <c r="L34" s="53">
        <f>[1]Slutanvändning!$U$2532</f>
        <v>0</v>
      </c>
      <c r="M34" s="53"/>
      <c r="N34" s="53">
        <v>0</v>
      </c>
      <c r="O34" s="53">
        <v>0</v>
      </c>
      <c r="P34" s="123">
        <f t="shared" si="4"/>
        <v>703549.04399999999</v>
      </c>
      <c r="Q34" s="20"/>
      <c r="R34" s="50" t="str">
        <f>L30</f>
        <v>Avfall</v>
      </c>
      <c r="S34" s="40" t="str">
        <f>ROUND(L43/1000,0) &amp;" GWh"</f>
        <v>1737 GWh</v>
      </c>
      <c r="T34" s="29">
        <f>L$44</f>
        <v>0.10345196289073184</v>
      </c>
      <c r="U34" s="23"/>
      <c r="V34" s="7"/>
      <c r="W34" s="39"/>
    </row>
    <row r="35" spans="1:47" ht="15.75">
      <c r="A35" s="5" t="s">
        <v>79</v>
      </c>
      <c r="B35" s="53">
        <f>[1]Slutanvändning!$N$2546</f>
        <v>0</v>
      </c>
      <c r="C35" s="122">
        <f>[1]Slutanvändning!$N$2547</f>
        <v>122939.21666666679</v>
      </c>
      <c r="D35" s="122">
        <f>[1]Slutanvändning!$N$2540</f>
        <v>3464223.0132111255</v>
      </c>
      <c r="E35" s="53">
        <f>[1]Slutanvändning!$Q$2541</f>
        <v>0</v>
      </c>
      <c r="F35" s="53">
        <f>[1]Slutanvändning!$N$2542</f>
        <v>0</v>
      </c>
      <c r="G35" s="67">
        <f>[1]Slutanvändning!$N$2543</f>
        <v>782030</v>
      </c>
      <c r="H35" s="67">
        <f>[1]Slutanvändning!$N$2544</f>
        <v>0</v>
      </c>
      <c r="I35" s="53">
        <f>[1]Slutanvändning!$N$2545</f>
        <v>0</v>
      </c>
      <c r="J35" s="53">
        <v>0</v>
      </c>
      <c r="K35" s="53">
        <f>[1]Slutanvändning!$T$2541</f>
        <v>0</v>
      </c>
      <c r="L35" s="53">
        <f>[1]Slutanvändning!$U$2541</f>
        <v>0</v>
      </c>
      <c r="M35" s="53"/>
      <c r="N35" s="53">
        <v>0</v>
      </c>
      <c r="O35" s="53">
        <v>0</v>
      </c>
      <c r="P35" s="123">
        <f>SUM(B35:N35)</f>
        <v>4369192.2298777923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123">
        <f>[1]Slutanvändning!$N$2555</f>
        <v>330636.95600000001</v>
      </c>
      <c r="C36" s="67">
        <f>[1]Slutanvändning!$N$2556</f>
        <v>1983544</v>
      </c>
      <c r="D36" s="67">
        <f>[1]Slutanvändning!$N$2549</f>
        <v>642007</v>
      </c>
      <c r="E36" s="53">
        <f>[1]Slutanvändning!$Q$2550</f>
        <v>0</v>
      </c>
      <c r="F36" s="53">
        <f>[1]Slutanvändning!$N$2551</f>
        <v>0</v>
      </c>
      <c r="G36" s="67">
        <f>[1]Slutanvändning!$N$2552</f>
        <v>0</v>
      </c>
      <c r="H36" s="67">
        <f>[1]Slutanvändning!$N$2553</f>
        <v>0</v>
      </c>
      <c r="I36" s="53">
        <f>[1]Slutanvändning!$N$2554</f>
        <v>0</v>
      </c>
      <c r="J36" s="53">
        <v>0</v>
      </c>
      <c r="K36" s="53">
        <f>[1]Slutanvändning!$T$2550</f>
        <v>0</v>
      </c>
      <c r="L36" s="53">
        <f>[1]Slutanvändning!$U$2550</f>
        <v>0</v>
      </c>
      <c r="M36" s="53"/>
      <c r="N36" s="53">
        <v>0</v>
      </c>
      <c r="O36" s="53">
        <v>0</v>
      </c>
      <c r="P36" s="123">
        <f t="shared" si="4"/>
        <v>2956187.9560000002</v>
      </c>
      <c r="Q36" s="20"/>
      <c r="R36" s="50" t="str">
        <f>N30</f>
        <v>Bränngas+övrig gas</v>
      </c>
      <c r="S36" s="40" t="str">
        <f>ROUND(N43/1000,0) &amp;" GWh"</f>
        <v>4566 GWh</v>
      </c>
      <c r="T36" s="29">
        <f>N$44</f>
        <v>0.27194987599083731</v>
      </c>
      <c r="U36" s="23"/>
    </row>
    <row r="37" spans="1:47" ht="15.75">
      <c r="A37" s="5" t="s">
        <v>81</v>
      </c>
      <c r="B37" s="53">
        <f>[1]Slutanvändning!$N$2564</f>
        <v>191178</v>
      </c>
      <c r="C37" s="67">
        <f>[1]Slutanvändning!$N$2565</f>
        <v>695450</v>
      </c>
      <c r="D37" s="67">
        <f>[1]Slutanvändning!$N$2558</f>
        <v>750</v>
      </c>
      <c r="E37" s="53">
        <f>[1]Slutanvändning!$Q$2559</f>
        <v>0</v>
      </c>
      <c r="F37" s="55">
        <f>[1]Slutanvändning!$N$2560+'[1]Gas hushåll'!$B$15</f>
        <v>4633.0709999999999</v>
      </c>
      <c r="G37" s="67">
        <f>[1]Slutanvändning!$N$2561</f>
        <v>0</v>
      </c>
      <c r="H37" s="67">
        <f>[1]Slutanvändning!$N$2562</f>
        <v>41983</v>
      </c>
      <c r="I37" s="55">
        <f>[1]Slutanvändning!$N$2563+'[1]Gas hushåll'!$G$15</f>
        <v>481.911</v>
      </c>
      <c r="J37" s="53">
        <v>0</v>
      </c>
      <c r="K37" s="53">
        <f>[1]Slutanvändning!$T$2559</f>
        <v>0</v>
      </c>
      <c r="L37" s="53">
        <f>[1]Slutanvändning!$U$2559</f>
        <v>0</v>
      </c>
      <c r="M37" s="53"/>
      <c r="N37" s="53">
        <v>0</v>
      </c>
      <c r="O37" s="53">
        <v>0</v>
      </c>
      <c r="P37" s="53">
        <f t="shared" si="4"/>
        <v>934475.98199999996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[1]Slutanvändning!$N$2573</f>
        <v>1845612</v>
      </c>
      <c r="C38" s="67">
        <f>[1]Slutanvändning!$N$2574</f>
        <v>447002</v>
      </c>
      <c r="D38" s="122">
        <f>[1]Slutanvändning!$N$2567</f>
        <v>472.43678887484197</v>
      </c>
      <c r="E38" s="53">
        <f>[1]Slutanvändning!$Q$2568</f>
        <v>0</v>
      </c>
      <c r="F38" s="55">
        <f>[1]Slutanvändning!$N$2569+'[1]Gas hushåll'!$C$15</f>
        <v>0</v>
      </c>
      <c r="G38" s="67">
        <f>[1]Slutanvändning!$N$2570</f>
        <v>0</v>
      </c>
      <c r="H38" s="67">
        <f>[1]Slutanvändning!$N$2571</f>
        <v>0</v>
      </c>
      <c r="I38" s="55">
        <f>[1]Slutanvändning!$N$2572+'[1]Gas hushåll'!$H$15</f>
        <v>2956.3629999999998</v>
      </c>
      <c r="J38" s="53">
        <v>0</v>
      </c>
      <c r="K38" s="53">
        <f>[1]Slutanvändning!$T$2568</f>
        <v>0</v>
      </c>
      <c r="L38" s="53">
        <f>[1]Slutanvändning!$U$2568</f>
        <v>0</v>
      </c>
      <c r="M38" s="53"/>
      <c r="N38" s="53">
        <v>0</v>
      </c>
      <c r="O38" s="53">
        <v>0</v>
      </c>
      <c r="P38" s="123">
        <f t="shared" si="4"/>
        <v>2296042.7997888746</v>
      </c>
      <c r="Q38" s="20"/>
      <c r="R38" s="28" t="s">
        <v>83</v>
      </c>
      <c r="S38" s="54" t="str">
        <f>ROUND((N43+F43)/1000,0) &amp;" GWh"</f>
        <v>4784 GWh</v>
      </c>
      <c r="T38" s="27"/>
      <c r="U38" s="23"/>
    </row>
    <row r="39" spans="1:47" ht="15.75">
      <c r="A39" s="5" t="s">
        <v>84</v>
      </c>
      <c r="B39" s="53">
        <f>[1]Slutanvändning!$N$2582</f>
        <v>0</v>
      </c>
      <c r="C39" s="122">
        <f>[1]Slutanvändning!$N$2583</f>
        <v>3507.333333333343</v>
      </c>
      <c r="D39" s="67">
        <f>[1]Slutanvändning!$N$2576</f>
        <v>0</v>
      </c>
      <c r="E39" s="53">
        <f>[1]Slutanvändning!$Q$2577</f>
        <v>0</v>
      </c>
      <c r="F39" s="53">
        <f>[1]Slutanvändning!$N$2578+'[1]Gas hushåll'!$D$3</f>
        <v>0</v>
      </c>
      <c r="G39" s="67">
        <f>[1]Slutanvändning!$N$2579</f>
        <v>0</v>
      </c>
      <c r="H39" s="67">
        <f>[1]Slutanvändning!$N$2580</f>
        <v>0</v>
      </c>
      <c r="I39" s="53">
        <f>[1]Slutanvändning!$N$2581+'[1]Gas hushåll'!$I$3</f>
        <v>0</v>
      </c>
      <c r="J39" s="53">
        <v>0</v>
      </c>
      <c r="K39" s="53">
        <f>[1]Slutanvändning!$T$2577</f>
        <v>0</v>
      </c>
      <c r="L39" s="53">
        <f>[1]Slutanvändning!$U$2577</f>
        <v>0</v>
      </c>
      <c r="M39" s="53"/>
      <c r="N39" s="53">
        <v>0</v>
      </c>
      <c r="O39" s="53">
        <v>0</v>
      </c>
      <c r="P39" s="123">
        <f>SUM(B39:N39)</f>
        <v>3507.333333333343</v>
      </c>
      <c r="Q39" s="20"/>
      <c r="R39" s="28"/>
      <c r="T39" s="42"/>
    </row>
    <row r="40" spans="1:47" ht="15.75">
      <c r="A40" s="5" t="s">
        <v>49</v>
      </c>
      <c r="B40" s="53">
        <f>SUM(B32:B39)</f>
        <v>2771980</v>
      </c>
      <c r="C40" s="123">
        <f t="shared" ref="C40:O40" si="5">SUM(C32:C39)</f>
        <v>4278698.55</v>
      </c>
      <c r="D40" s="53">
        <f t="shared" si="5"/>
        <v>4296476</v>
      </c>
      <c r="E40" s="53">
        <f t="shared" si="5"/>
        <v>0</v>
      </c>
      <c r="F40" s="53">
        <f>SUM(F32:F39)</f>
        <v>4633.0709999999999</v>
      </c>
      <c r="G40" s="53">
        <f t="shared" si="5"/>
        <v>783831</v>
      </c>
      <c r="H40" s="123">
        <f t="shared" si="5"/>
        <v>56790.45</v>
      </c>
      <c r="I40" s="123">
        <f t="shared" si="5"/>
        <v>99116.27399999999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4565798</v>
      </c>
      <c r="O40" s="53">
        <f t="shared" si="5"/>
        <v>0</v>
      </c>
      <c r="P40" s="53">
        <f>SUM(B40:N40)</f>
        <v>16857323.344999999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646 GWh</v>
      </c>
      <c r="T41" s="42"/>
    </row>
    <row r="42" spans="1:47">
      <c r="A42" s="32" t="s">
        <v>86</v>
      </c>
      <c r="B42" s="53">
        <f>B39+B38+B37</f>
        <v>2036790</v>
      </c>
      <c r="C42" s="53">
        <f>C39+C38+C37</f>
        <v>1145959.3333333335</v>
      </c>
      <c r="D42" s="53">
        <f>D39+D38+D37</f>
        <v>1222.436788874842</v>
      </c>
      <c r="E42" s="53">
        <f t="shared" ref="E42:P42" si="6">E39+E38+E37</f>
        <v>0</v>
      </c>
      <c r="F42" s="53">
        <f t="shared" si="6"/>
        <v>4633.0709999999999</v>
      </c>
      <c r="G42" s="53">
        <f t="shared" si="6"/>
        <v>0</v>
      </c>
      <c r="H42" s="53">
        <f t="shared" si="6"/>
        <v>41983</v>
      </c>
      <c r="I42" s="53">
        <f t="shared" si="6"/>
        <v>3438.2739999999999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3234026.1151222079</v>
      </c>
      <c r="Q42" s="21"/>
      <c r="R42" s="28" t="s">
        <v>87</v>
      </c>
      <c r="S42" s="10" t="str">
        <f>ROUND(P42/1000,0) &amp;" GWh"</f>
        <v>3234 GWh</v>
      </c>
      <c r="T42" s="29">
        <f>P42/P40</f>
        <v>0.19184695274184457</v>
      </c>
    </row>
    <row r="43" spans="1:47">
      <c r="A43" s="33" t="s">
        <v>88</v>
      </c>
      <c r="B43" s="53"/>
      <c r="C43" s="90">
        <f>C40+C24-C7+C46</f>
        <v>4591691.1528000003</v>
      </c>
      <c r="D43" s="90">
        <f t="shared" ref="D43:N43" si="7">D11+D24+D40</f>
        <v>4301010</v>
      </c>
      <c r="E43" s="90">
        <f t="shared" si="7"/>
        <v>0</v>
      </c>
      <c r="F43" s="90">
        <f t="shared" si="7"/>
        <v>217714.071</v>
      </c>
      <c r="G43" s="90">
        <f t="shared" si="7"/>
        <v>793012</v>
      </c>
      <c r="H43" s="90">
        <f t="shared" si="7"/>
        <v>483524.45</v>
      </c>
      <c r="I43" s="90">
        <f t="shared" si="7"/>
        <v>99499.27399999999</v>
      </c>
      <c r="J43" s="90">
        <f t="shared" si="7"/>
        <v>0</v>
      </c>
      <c r="K43" s="90">
        <f t="shared" si="7"/>
        <v>0</v>
      </c>
      <c r="L43" s="90">
        <f t="shared" si="7"/>
        <v>1736867</v>
      </c>
      <c r="M43" s="90">
        <f t="shared" si="7"/>
        <v>0</v>
      </c>
      <c r="N43" s="90">
        <f t="shared" si="7"/>
        <v>4565798</v>
      </c>
      <c r="O43" s="90">
        <v>0</v>
      </c>
      <c r="P43" s="106">
        <f>SUM(C43:O43)</f>
        <v>16789115.947800003</v>
      </c>
      <c r="Q43" s="21"/>
      <c r="R43" s="28" t="s">
        <v>89</v>
      </c>
      <c r="S43" s="10" t="str">
        <f>ROUND(P36/1000,0) &amp;" GWh"</f>
        <v>2956 GWh</v>
      </c>
      <c r="T43" s="41">
        <f>P36/P40</f>
        <v>0.1753652045166961</v>
      </c>
    </row>
    <row r="44" spans="1:47">
      <c r="A44" s="33" t="s">
        <v>90</v>
      </c>
      <c r="B44" s="91"/>
      <c r="C44" s="91">
        <f>C43/$P$43</f>
        <v>0.27349213425389929</v>
      </c>
      <c r="D44" s="91">
        <f t="shared" ref="D44:P44" si="8">D43/$P$43</f>
        <v>0.25617846784622345</v>
      </c>
      <c r="E44" s="91">
        <f t="shared" si="8"/>
        <v>0</v>
      </c>
      <c r="F44" s="91">
        <f t="shared" si="8"/>
        <v>1.2967572067338579E-2</v>
      </c>
      <c r="G44" s="91">
        <f t="shared" si="8"/>
        <v>4.7233696072241017E-2</v>
      </c>
      <c r="H44" s="91">
        <f t="shared" si="8"/>
        <v>2.8799875556482748E-2</v>
      </c>
      <c r="I44" s="91">
        <f t="shared" si="8"/>
        <v>5.9264153222456052E-3</v>
      </c>
      <c r="J44" s="91">
        <f t="shared" si="8"/>
        <v>0</v>
      </c>
      <c r="K44" s="91">
        <f t="shared" si="8"/>
        <v>0</v>
      </c>
      <c r="L44" s="91">
        <f t="shared" si="8"/>
        <v>0.10345196289073184</v>
      </c>
      <c r="M44" s="91">
        <f t="shared" si="8"/>
        <v>0</v>
      </c>
      <c r="N44" s="91">
        <f t="shared" si="8"/>
        <v>0.27194987599083731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704 GWh</v>
      </c>
      <c r="T44" s="29">
        <f>P34/P40</f>
        <v>4.1735513379036984E-2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11 GWh</v>
      </c>
      <c r="T45" s="29">
        <f>P32/P40</f>
        <v>6.4185753447087361E-4</v>
      </c>
      <c r="U45" s="23"/>
    </row>
    <row r="46" spans="1:47">
      <c r="A46" s="34" t="s">
        <v>93</v>
      </c>
      <c r="B46" s="90">
        <f>B24+B26-B40-B49</f>
        <v>280543</v>
      </c>
      <c r="C46" s="90">
        <f>(C40+C24)*0.08</f>
        <v>365281.49280000001</v>
      </c>
      <c r="D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5584 GWh</v>
      </c>
      <c r="T46" s="41">
        <f>P33/P40</f>
        <v>0.33122387734563563</v>
      </c>
      <c r="U46" s="23"/>
    </row>
    <row r="47" spans="1:47">
      <c r="A47" s="34" t="s">
        <v>95</v>
      </c>
      <c r="B47" s="107">
        <f>B46/B24</f>
        <v>8.8178837619592887E-2</v>
      </c>
      <c r="C47" s="107">
        <f>C46/(C40+C24)</f>
        <v>0.08</v>
      </c>
      <c r="D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4369 GWh</v>
      </c>
      <c r="T47" s="41">
        <f>P35/P40</f>
        <v>0.25918659448231596</v>
      </c>
    </row>
    <row r="48" spans="1:47" ht="15.75" thickBot="1">
      <c r="A48" s="11"/>
      <c r="B48" s="69"/>
      <c r="C48" s="71"/>
      <c r="D48" s="96"/>
      <c r="F48" s="108"/>
      <c r="G48" s="96"/>
      <c r="H48" s="96"/>
      <c r="I48" s="108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16857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1" t="s">
        <v>112</v>
      </c>
      <c r="B49" s="132">
        <f>'FV imp-exp'!D5</f>
        <v>239000</v>
      </c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113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[1]Solceller!$C$31</f>
        <v>3125.5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[1]Elproduktion!$N$1122</f>
        <v>0</v>
      </c>
      <c r="D7" s="53">
        <f>[1]Elproduktion!$N$1123</f>
        <v>0</v>
      </c>
      <c r="E7" s="53">
        <f>[1]Elproduktion!$Q$1124</f>
        <v>0</v>
      </c>
      <c r="F7" s="53">
        <f>[1]Elproduktion!$N$1125</f>
        <v>0</v>
      </c>
      <c r="G7" s="53">
        <f>[1]Elproduktion!$R$1126</f>
        <v>0</v>
      </c>
      <c r="H7" s="53">
        <f>[1]Elproduktion!$S$1127</f>
        <v>0</v>
      </c>
      <c r="I7" s="53">
        <f>[1]Elproduktion!$N$1128</f>
        <v>0</v>
      </c>
      <c r="J7" s="53">
        <f>[1]Elproduktion!$T$1126</f>
        <v>0</v>
      </c>
      <c r="K7" s="53">
        <f>[1]Elproduktion!$U$1124</f>
        <v>0</v>
      </c>
      <c r="L7" s="53">
        <f>[1]Elproduktion!$V$1124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[1]Elproduktion!$N$1130</f>
        <v>0</v>
      </c>
      <c r="D8" s="53">
        <f>[1]Elproduktion!$N$1131</f>
        <v>0</v>
      </c>
      <c r="E8" s="53">
        <f>[1]Elproduktion!$Q$1132</f>
        <v>0</v>
      </c>
      <c r="F8" s="53">
        <f>[1]Elproduktion!$N$1133</f>
        <v>0</v>
      </c>
      <c r="G8" s="53">
        <f>[1]Elproduktion!$R$1134</f>
        <v>0</v>
      </c>
      <c r="H8" s="53">
        <f>[1]Elproduktion!$S$1135</f>
        <v>0</v>
      </c>
      <c r="I8" s="53">
        <f>[1]Elproduktion!$N$1136</f>
        <v>0</v>
      </c>
      <c r="J8" s="53">
        <f>[1]Elproduktion!$T$1134</f>
        <v>0</v>
      </c>
      <c r="K8" s="53">
        <f>[1]Elproduktion!$U$1132</f>
        <v>0</v>
      </c>
      <c r="L8" s="53">
        <f>[1]Elproduktion!$V$1132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3">
        <f>[1]Elproduktion!$N$1138</f>
        <v>0</v>
      </c>
      <c r="D9" s="53">
        <f>[1]Elproduktion!$N$1139</f>
        <v>0</v>
      </c>
      <c r="E9" s="53">
        <f>[1]Elproduktion!$Q$1140</f>
        <v>0</v>
      </c>
      <c r="F9" s="53">
        <f>[1]Elproduktion!$N$1141</f>
        <v>0</v>
      </c>
      <c r="G9" s="53">
        <f>[1]Elproduktion!$R$1142</f>
        <v>0</v>
      </c>
      <c r="H9" s="53">
        <f>[1]Elproduktion!$S$1143</f>
        <v>0</v>
      </c>
      <c r="I9" s="53">
        <f>[1]Elproduktion!$N$1144</f>
        <v>0</v>
      </c>
      <c r="J9" s="53">
        <f>[1]Elproduktion!$T$1142</f>
        <v>0</v>
      </c>
      <c r="K9" s="53">
        <f>[1]Elproduktion!$U$1140</f>
        <v>0</v>
      </c>
      <c r="L9" s="53">
        <f>[1]Elproduktion!$V$1140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[1]Elproduktion!$N$1146</f>
        <v>83338</v>
      </c>
      <c r="D10" s="53">
        <f>[1]Elproduktion!$N$1147</f>
        <v>0</v>
      </c>
      <c r="E10" s="53">
        <f>[1]Elproduktion!$Q$1148</f>
        <v>0</v>
      </c>
      <c r="F10" s="53">
        <f>[1]Elproduktion!$N$1149</f>
        <v>0</v>
      </c>
      <c r="G10" s="53">
        <f>[1]Elproduktion!$R$1150</f>
        <v>0</v>
      </c>
      <c r="H10" s="53">
        <f>[1]Elproduktion!$S$1151</f>
        <v>0</v>
      </c>
      <c r="I10" s="53">
        <f>[1]Elproduktion!$N$1152</f>
        <v>0</v>
      </c>
      <c r="J10" s="53">
        <f>[1]Elproduktion!$T$1150</f>
        <v>0</v>
      </c>
      <c r="K10" s="53">
        <f>[1]Elproduktion!$U$1148</f>
        <v>0</v>
      </c>
      <c r="L10" s="53">
        <f>[1]Elproduktion!$V$1148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86463.5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1471 Götene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[1]Fjärrvärmeproduktion!$N$1570</f>
        <v>0</v>
      </c>
      <c r="C18" s="56"/>
      <c r="D18" s="56">
        <f>[1]Fjärrvärmeproduktion!$N$1571</f>
        <v>0</v>
      </c>
      <c r="E18" s="56">
        <f>[1]Fjärrvärmeproduktion!$Q$1572</f>
        <v>0</v>
      </c>
      <c r="F18" s="56">
        <f>[1]Fjärrvärmeproduktion!$N$1573</f>
        <v>0</v>
      </c>
      <c r="G18" s="56">
        <f>[1]Fjärrvärmeproduktion!$R$1574</f>
        <v>0</v>
      </c>
      <c r="H18" s="56">
        <f>[1]Fjärrvärmeproduktion!$S$1575</f>
        <v>0</v>
      </c>
      <c r="I18" s="56">
        <f>[1]Fjärrvärmeproduktion!$N$1576</f>
        <v>0</v>
      </c>
      <c r="J18" s="56">
        <f>[1]Fjärrvärmeproduktion!$T$1574</f>
        <v>0</v>
      </c>
      <c r="K18" s="56">
        <f>[1]Fjärrvärmeproduktion!$U$1572</f>
        <v>0</v>
      </c>
      <c r="L18" s="56">
        <f>[1]Fjärrvärmeproduktion!$V$1572</f>
        <v>0</v>
      </c>
      <c r="M18" s="56">
        <f>[1]Fjärrvärmeproduktion!$W$1575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[1]Fjärrvärmeproduktion!$N$1578+[1]Fjärrvärmeproduktion!$M$1610</f>
        <v>123893</v>
      </c>
      <c r="C19" s="56"/>
      <c r="D19" s="56">
        <f>[1]Fjärrvärmeproduktion!$N$1579</f>
        <v>5154</v>
      </c>
      <c r="E19" s="56">
        <f>[1]Fjärrvärmeproduktion!$Q$1580</f>
        <v>0</v>
      </c>
      <c r="F19" s="56">
        <f>[1]Fjärrvärmeproduktion!$N$1581</f>
        <v>0</v>
      </c>
      <c r="G19" s="56">
        <f>[1]Fjärrvärmeproduktion!$R$1582</f>
        <v>0</v>
      </c>
      <c r="H19" s="56">
        <f>[1]Fjärrvärmeproduktion!$S$1583</f>
        <v>140481</v>
      </c>
      <c r="I19" s="56">
        <f>[1]Fjärrvärmeproduktion!$N$1584</f>
        <v>0</v>
      </c>
      <c r="J19" s="56">
        <f>[1]Fjärrvärmeproduktion!$T$1582</f>
        <v>0</v>
      </c>
      <c r="K19" s="56">
        <f>[1]Fjärrvärmeproduktion!$U$1580</f>
        <v>0</v>
      </c>
      <c r="L19" s="56">
        <f>[1]Fjärrvärmeproduktion!$V$1580</f>
        <v>0</v>
      </c>
      <c r="M19" s="56">
        <f>[1]Fjärrvärmeproduktion!$W$1583</f>
        <v>0</v>
      </c>
      <c r="N19" s="56"/>
      <c r="O19" s="56"/>
      <c r="P19" s="56">
        <f t="shared" ref="P19:P24" si="2">SUM(C19:O19)</f>
        <v>145635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[1]Fjärrvärmeproduktion!$N$1586</f>
        <v>0</v>
      </c>
      <c r="C20" s="56"/>
      <c r="D20" s="56">
        <f>[1]Fjärrvärmeproduktion!$N$1587</f>
        <v>0</v>
      </c>
      <c r="E20" s="56">
        <f>[1]Fjärrvärmeproduktion!$Q$1588</f>
        <v>0</v>
      </c>
      <c r="F20" s="56">
        <f>[1]Fjärrvärmeproduktion!$N$1589</f>
        <v>0</v>
      </c>
      <c r="G20" s="56">
        <f>[1]Fjärrvärmeproduktion!$R$1590</f>
        <v>0</v>
      </c>
      <c r="H20" s="56">
        <f>[1]Fjärrvärmeproduktion!$S$1591</f>
        <v>0</v>
      </c>
      <c r="I20" s="56">
        <f>[1]Fjärrvärmeproduktion!$N$1592</f>
        <v>0</v>
      </c>
      <c r="J20" s="56">
        <f>[1]Fjärrvärmeproduktion!$T$1590</f>
        <v>0</v>
      </c>
      <c r="K20" s="56">
        <f>[1]Fjärrvärmeproduktion!$U$1588</f>
        <v>0</v>
      </c>
      <c r="L20" s="56">
        <f>[1]Fjärrvärmeproduktion!$V$1588</f>
        <v>0</v>
      </c>
      <c r="M20" s="56">
        <f>[1]Fjärrvärmeproduktion!$W$1591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[1]Fjärrvärmeproduktion!$N$1594</f>
        <v>0</v>
      </c>
      <c r="C21" s="56"/>
      <c r="D21" s="56">
        <f>[1]Fjärrvärmeproduktion!$N$1595</f>
        <v>0</v>
      </c>
      <c r="E21" s="56">
        <f>[1]Fjärrvärmeproduktion!$Q$1596</f>
        <v>0</v>
      </c>
      <c r="F21" s="56">
        <f>[1]Fjärrvärmeproduktion!$N$1597</f>
        <v>0</v>
      </c>
      <c r="G21" s="56">
        <f>[1]Fjärrvärmeproduktion!$R$1598</f>
        <v>0</v>
      </c>
      <c r="H21" s="56">
        <f>[1]Fjärrvärmeproduktion!$S$1599</f>
        <v>0</v>
      </c>
      <c r="I21" s="56">
        <f>[1]Fjärrvärmeproduktion!$N$1600</f>
        <v>0</v>
      </c>
      <c r="J21" s="56">
        <f>[1]Fjärrvärmeproduktion!$T$1598</f>
        <v>0</v>
      </c>
      <c r="K21" s="56">
        <f>[1]Fjärrvärmeproduktion!$U$1596</f>
        <v>0</v>
      </c>
      <c r="L21" s="56">
        <f>[1]Fjärrvärmeproduktion!$V$1596</f>
        <v>0</v>
      </c>
      <c r="M21" s="56">
        <f>[1]Fjärrvärmeproduktion!$W$1599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[1]Fjärrvärmeproduktion!$N$1602</f>
        <v>2895</v>
      </c>
      <c r="C22" s="56"/>
      <c r="D22" s="56">
        <f>[1]Fjärrvärmeproduktion!$N$1603</f>
        <v>0</v>
      </c>
      <c r="E22" s="56">
        <f>[1]Fjärrvärmeproduktion!$Q$1604</f>
        <v>0</v>
      </c>
      <c r="F22" s="56">
        <f>[1]Fjärrvärmeproduktion!$N$1605</f>
        <v>0</v>
      </c>
      <c r="G22" s="56">
        <f>[1]Fjärrvärmeproduktion!$R$1606</f>
        <v>0</v>
      </c>
      <c r="H22" s="56">
        <f>[1]Fjärrvärmeproduktion!$S$1607</f>
        <v>0</v>
      </c>
      <c r="I22" s="56">
        <f>[1]Fjärrvärmeproduktion!$N$1608</f>
        <v>0</v>
      </c>
      <c r="J22" s="56">
        <f>[1]Fjärrvärmeproduktion!$T$1606</f>
        <v>0</v>
      </c>
      <c r="K22" s="56">
        <f>[1]Fjärrvärmeproduktion!$U$1604</f>
        <v>0</v>
      </c>
      <c r="L22" s="56">
        <f>[1]Fjärrvärmeproduktion!$V$1604</f>
        <v>0</v>
      </c>
      <c r="M22" s="56">
        <f>[1]Fjärrvärmeproduktion!$W$1607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801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[1]Fjärrvärmeproduktion!$N$1611</f>
        <v>0</v>
      </c>
      <c r="E23" s="56">
        <f>[1]Fjärrvärmeproduktion!$Q$1612</f>
        <v>0</v>
      </c>
      <c r="F23" s="56">
        <f>[1]Fjärrvärmeproduktion!$N$1613</f>
        <v>0</v>
      </c>
      <c r="G23" s="56">
        <f>[1]Fjärrvärmeproduktion!$R$1614</f>
        <v>0</v>
      </c>
      <c r="H23" s="56">
        <f>[1]Fjärrvärmeproduktion!$S$1615</f>
        <v>0</v>
      </c>
      <c r="I23" s="56">
        <f>[1]Fjärrvärmeproduktion!$N$1616</f>
        <v>0</v>
      </c>
      <c r="J23" s="56">
        <f>[1]Fjärrvärmeproduktion!$T$1614</f>
        <v>0</v>
      </c>
      <c r="K23" s="56">
        <f>[1]Fjärrvärmeproduktion!$U$1612</f>
        <v>0</v>
      </c>
      <c r="L23" s="56">
        <f>[1]Fjärrvärmeproduktion!$V$1612</f>
        <v>0</v>
      </c>
      <c r="M23" s="56">
        <f>[1]Fjärrvärmeproduktion!$W$1615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126788</v>
      </c>
      <c r="C24" s="56">
        <f t="shared" ref="C24:O24" si="3">SUM(C18:C23)</f>
        <v>0</v>
      </c>
      <c r="D24" s="56">
        <f t="shared" si="3"/>
        <v>5154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140481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145635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325 GWh</v>
      </c>
      <c r="T25" s="29">
        <f>C$44</f>
        <v>0.4052852207328933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114 GWh</v>
      </c>
      <c r="T26" s="29">
        <f>D$44</f>
        <v>0.141882883540522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123 GWh</v>
      </c>
      <c r="T27" s="29">
        <f>E$44</f>
        <v>0.1536214718202481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41 GWh</v>
      </c>
      <c r="T28" s="29">
        <f>F$44</f>
        <v>5.1051125421548132E-2</v>
      </c>
      <c r="U28" s="23"/>
    </row>
    <row r="29" spans="1:34" ht="15.75">
      <c r="A29" s="48" t="str">
        <f>A2</f>
        <v>1471 Götene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26 GWh</v>
      </c>
      <c r="T29" s="29">
        <f>G$44</f>
        <v>3.2292352062581305E-2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173 GWh</v>
      </c>
      <c r="T30" s="29">
        <f>H$44</f>
        <v>0.21586694642220711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[1]Slutanvändning!$N$2276</f>
        <v>0</v>
      </c>
      <c r="C32" s="53">
        <f>[1]Slutanvändning!$N$2277</f>
        <v>11925</v>
      </c>
      <c r="D32" s="53">
        <f>[1]Slutanvändning!$N$2270</f>
        <v>14764</v>
      </c>
      <c r="E32" s="53">
        <f>[1]Slutanvändning!$Q$2271</f>
        <v>0</v>
      </c>
      <c r="F32" s="67">
        <f>[1]Slutanvändning!$N$2272</f>
        <v>0</v>
      </c>
      <c r="G32" s="53">
        <f>[1]Slutanvändning!$N$2273</f>
        <v>3618</v>
      </c>
      <c r="H32" s="67">
        <f>[1]Slutanvändning!$N$2274</f>
        <v>0</v>
      </c>
      <c r="I32" s="53">
        <f>[1]Slutanvändning!$N$2275</f>
        <v>0</v>
      </c>
      <c r="J32" s="53">
        <v>0</v>
      </c>
      <c r="K32" s="53">
        <f>[1]Slutanvändning!$T$2271</f>
        <v>0</v>
      </c>
      <c r="L32" s="53">
        <f>[1]Slutanvändning!$U$2271</f>
        <v>0</v>
      </c>
      <c r="M32" s="53"/>
      <c r="N32" s="53">
        <v>0</v>
      </c>
      <c r="O32" s="53">
        <v>0</v>
      </c>
      <c r="P32" s="53">
        <f t="shared" ref="P32:P38" si="4">SUM(B32:N32)</f>
        <v>30307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[1]Slutanvändning!$N$2285</f>
        <v>82137</v>
      </c>
      <c r="C33" s="53">
        <f>[1]Slutanvändning!$N$2286</f>
        <v>188568</v>
      </c>
      <c r="D33" s="53">
        <f>[1]Slutanvändning!$N$2279</f>
        <v>14567</v>
      </c>
      <c r="E33" s="53">
        <f>[1]Slutanvändning!$Q$2280</f>
        <v>123069</v>
      </c>
      <c r="F33" s="67">
        <f>[1]Slutanvändning!$N$2281</f>
        <v>40898</v>
      </c>
      <c r="G33" s="53">
        <f>[1]Slutanvändning!$N$2282</f>
        <v>0</v>
      </c>
      <c r="H33" s="67">
        <f>[1]Slutanvändning!$N$2283</f>
        <v>9585</v>
      </c>
      <c r="I33" s="53">
        <f>[1]Slutanvändning!$N$2284</f>
        <v>0</v>
      </c>
      <c r="J33" s="53">
        <v>0</v>
      </c>
      <c r="K33" s="53">
        <f>[1]Slutanvändning!$T$2280</f>
        <v>0</v>
      </c>
      <c r="L33" s="53">
        <f>[1]Slutanvändning!$U$2280</f>
        <v>0</v>
      </c>
      <c r="M33" s="53"/>
      <c r="N33" s="53">
        <v>0</v>
      </c>
      <c r="O33" s="53">
        <v>0</v>
      </c>
      <c r="P33" s="53">
        <f t="shared" si="4"/>
        <v>458824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[1]Slutanvändning!$N$2294</f>
        <v>5181</v>
      </c>
      <c r="C34" s="53">
        <f>[1]Slutanvändning!$N$2295</f>
        <v>11740</v>
      </c>
      <c r="D34" s="53">
        <f>[1]Slutanvändning!$N$2288</f>
        <v>0</v>
      </c>
      <c r="E34" s="53">
        <f>[1]Slutanvändning!$Q$2289</f>
        <v>0</v>
      </c>
      <c r="F34" s="67">
        <f>[1]Slutanvändning!$N$2290</f>
        <v>0</v>
      </c>
      <c r="G34" s="53">
        <f>[1]Slutanvändning!$N$2291</f>
        <v>0</v>
      </c>
      <c r="H34" s="67">
        <f>[1]Slutanvändning!$N$2292</f>
        <v>0</v>
      </c>
      <c r="I34" s="53">
        <f>[1]Slutanvändning!$N$2293</f>
        <v>0</v>
      </c>
      <c r="J34" s="53">
        <v>0</v>
      </c>
      <c r="K34" s="53">
        <f>[1]Slutanvändning!$T$2289</f>
        <v>0</v>
      </c>
      <c r="L34" s="53">
        <f>[1]Slutanvändning!$U$2289</f>
        <v>0</v>
      </c>
      <c r="M34" s="53"/>
      <c r="N34" s="53">
        <v>0</v>
      </c>
      <c r="O34" s="53">
        <v>0</v>
      </c>
      <c r="P34" s="53">
        <f t="shared" si="4"/>
        <v>16921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[1]Slutanvändning!$N$2303</f>
        <v>0</v>
      </c>
      <c r="C35" s="53">
        <f>[1]Slutanvändning!$N$2304</f>
        <v>0</v>
      </c>
      <c r="D35" s="53">
        <f>[1]Slutanvändning!$N$2297</f>
        <v>78885</v>
      </c>
      <c r="E35" s="53">
        <f>[1]Slutanvändning!$Q$2298</f>
        <v>0</v>
      </c>
      <c r="F35" s="67">
        <f>[1]Slutanvändning!$N$2299</f>
        <v>0</v>
      </c>
      <c r="G35" s="53">
        <f>[1]Slutanvändning!$N$2300</f>
        <v>22252</v>
      </c>
      <c r="H35" s="67">
        <f>[1]Slutanvändning!$N$2301</f>
        <v>0</v>
      </c>
      <c r="I35" s="53">
        <f>[1]Slutanvändning!$N$2302</f>
        <v>0</v>
      </c>
      <c r="J35" s="53">
        <v>0</v>
      </c>
      <c r="K35" s="53">
        <f>[1]Slutanvändning!$T$2298</f>
        <v>0</v>
      </c>
      <c r="L35" s="53">
        <f>[1]Slutanvändning!$U$2298</f>
        <v>0</v>
      </c>
      <c r="M35" s="53"/>
      <c r="N35" s="53">
        <v>0</v>
      </c>
      <c r="O35" s="53">
        <v>0</v>
      </c>
      <c r="P35" s="53">
        <f>SUM(B35:N35)</f>
        <v>101137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[1]Slutanvändning!$N$2312</f>
        <v>1613</v>
      </c>
      <c r="C36" s="53">
        <f>[1]Slutanvändning!$N$2313</f>
        <v>29062</v>
      </c>
      <c r="D36" s="53">
        <f>[1]Slutanvändning!$N$2306</f>
        <v>41</v>
      </c>
      <c r="E36" s="53">
        <f>[1]Slutanvändning!$Q$2307</f>
        <v>0</v>
      </c>
      <c r="F36" s="67">
        <f>[1]Slutanvändning!$N$2308</f>
        <v>0</v>
      </c>
      <c r="G36" s="53">
        <f>[1]Slutanvändning!$N$2309</f>
        <v>0</v>
      </c>
      <c r="H36" s="67">
        <f>[1]Slutanvändning!$N$2310</f>
        <v>0</v>
      </c>
      <c r="I36" s="53">
        <f>[1]Slutanvändning!$N$2311</f>
        <v>0</v>
      </c>
      <c r="J36" s="53">
        <v>0</v>
      </c>
      <c r="K36" s="53">
        <f>[1]Slutanvändning!$T$2307</f>
        <v>0</v>
      </c>
      <c r="L36" s="53">
        <f>[1]Slutanvändning!$U$2307</f>
        <v>0</v>
      </c>
      <c r="M36" s="53"/>
      <c r="N36" s="53">
        <v>0</v>
      </c>
      <c r="O36" s="53">
        <v>0</v>
      </c>
      <c r="P36" s="53">
        <f t="shared" si="4"/>
        <v>30716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[1]Slutanvändning!$N$2321</f>
        <v>9390</v>
      </c>
      <c r="C37" s="53">
        <f>[1]Slutanvändning!$N$2322</f>
        <v>52060</v>
      </c>
      <c r="D37" s="53">
        <f>[1]Slutanvändning!$N$2315</f>
        <v>208</v>
      </c>
      <c r="E37" s="53">
        <f>[1]Slutanvändning!$Q$2316</f>
        <v>0</v>
      </c>
      <c r="F37" s="67">
        <f>[1]Slutanvändning!$N$2317</f>
        <v>0</v>
      </c>
      <c r="G37" s="53">
        <f>[1]Slutanvändning!$N$2318</f>
        <v>0</v>
      </c>
      <c r="H37" s="67">
        <f>[1]Slutanvändning!$N$2319</f>
        <v>22869</v>
      </c>
      <c r="I37" s="53">
        <f>[1]Slutanvändning!$N$2320</f>
        <v>0</v>
      </c>
      <c r="J37" s="53">
        <v>0</v>
      </c>
      <c r="K37" s="53">
        <f>[1]Slutanvändning!$T$2316</f>
        <v>0</v>
      </c>
      <c r="L37" s="53">
        <f>[1]Slutanvändning!$U$2316</f>
        <v>0</v>
      </c>
      <c r="M37" s="53"/>
      <c r="N37" s="53">
        <v>0</v>
      </c>
      <c r="O37" s="53">
        <v>0</v>
      </c>
      <c r="P37" s="53">
        <f t="shared" si="4"/>
        <v>84527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[1]Slutanvändning!$N$2330</f>
        <v>11450</v>
      </c>
      <c r="C38" s="53">
        <f>[1]Slutanvändning!$N$2331</f>
        <v>2792</v>
      </c>
      <c r="D38" s="53">
        <f>[1]Slutanvändning!$N$2324</f>
        <v>46</v>
      </c>
      <c r="E38" s="53">
        <f>[1]Slutanvändning!$Q$2325</f>
        <v>0</v>
      </c>
      <c r="F38" s="67">
        <f>[1]Slutanvändning!$N$2326</f>
        <v>0</v>
      </c>
      <c r="G38" s="53">
        <f>[1]Slutanvändning!$N$2327</f>
        <v>0</v>
      </c>
      <c r="H38" s="67">
        <f>[1]Slutanvändning!$N$2328</f>
        <v>0</v>
      </c>
      <c r="I38" s="53">
        <f>[1]Slutanvändning!$N$2329</f>
        <v>0</v>
      </c>
      <c r="J38" s="53">
        <v>0</v>
      </c>
      <c r="K38" s="53">
        <f>[1]Slutanvändning!$T$2325</f>
        <v>0</v>
      </c>
      <c r="L38" s="53">
        <f>[1]Slutanvändning!$U$2325</f>
        <v>0</v>
      </c>
      <c r="M38" s="53"/>
      <c r="N38" s="53">
        <v>0</v>
      </c>
      <c r="O38" s="53">
        <v>0</v>
      </c>
      <c r="P38" s="53">
        <f t="shared" si="4"/>
        <v>14288</v>
      </c>
      <c r="Q38" s="20"/>
      <c r="R38" s="28" t="s">
        <v>83</v>
      </c>
      <c r="S38" s="54" t="str">
        <f>ROUND((N43+F43)/1000,0) &amp;" GWh"</f>
        <v>41 GWh</v>
      </c>
      <c r="T38" s="27"/>
      <c r="U38" s="23"/>
    </row>
    <row r="39" spans="1:47" ht="15.75">
      <c r="A39" s="5" t="s">
        <v>84</v>
      </c>
      <c r="B39" s="53">
        <f>[1]Slutanvändning!$N$2339</f>
        <v>0</v>
      </c>
      <c r="C39" s="53">
        <f>[1]Slutanvändning!$N$2340</f>
        <v>4484</v>
      </c>
      <c r="D39" s="53">
        <f>[1]Slutanvändning!$N$2333</f>
        <v>0</v>
      </c>
      <c r="E39" s="53">
        <f>[1]Slutanvändning!$Q$2334</f>
        <v>0</v>
      </c>
      <c r="F39" s="67">
        <f>[1]Slutanvändning!$N$2335</f>
        <v>0</v>
      </c>
      <c r="G39" s="53">
        <f>[1]Slutanvändning!$N$2336</f>
        <v>0</v>
      </c>
      <c r="H39" s="67">
        <f>[1]Slutanvändning!$N$2337</f>
        <v>0</v>
      </c>
      <c r="I39" s="53">
        <f>[1]Slutanvändning!$N$2338</f>
        <v>0</v>
      </c>
      <c r="J39" s="53">
        <v>0</v>
      </c>
      <c r="K39" s="53">
        <f>[1]Slutanvändning!$T$2334</f>
        <v>0</v>
      </c>
      <c r="L39" s="53">
        <f>[1]Slutanvändning!$U$2334</f>
        <v>0</v>
      </c>
      <c r="M39" s="53"/>
      <c r="N39" s="53">
        <v>0</v>
      </c>
      <c r="O39" s="53">
        <v>0</v>
      </c>
      <c r="P39" s="53">
        <f>SUM(B39:N39)</f>
        <v>4484</v>
      </c>
      <c r="Q39" s="20"/>
      <c r="R39" s="28"/>
      <c r="T39" s="42"/>
    </row>
    <row r="40" spans="1:47" ht="15.75">
      <c r="A40" s="5" t="s">
        <v>49</v>
      </c>
      <c r="B40" s="53">
        <f>SUM(B32:B39)</f>
        <v>109771</v>
      </c>
      <c r="C40" s="53">
        <f t="shared" ref="C40:O40" si="5">SUM(C32:C39)</f>
        <v>300631</v>
      </c>
      <c r="D40" s="53">
        <f t="shared" si="5"/>
        <v>108511</v>
      </c>
      <c r="E40" s="53">
        <f t="shared" si="5"/>
        <v>123069</v>
      </c>
      <c r="F40" s="53">
        <f>SUM(F32:F39)</f>
        <v>40898</v>
      </c>
      <c r="G40" s="53">
        <f t="shared" si="5"/>
        <v>25870</v>
      </c>
      <c r="H40" s="53">
        <f t="shared" si="5"/>
        <v>32454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741204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41 GWh</v>
      </c>
      <c r="T41" s="42"/>
    </row>
    <row r="42" spans="1:47">
      <c r="A42" s="32" t="s">
        <v>86</v>
      </c>
      <c r="B42" s="53">
        <f>B39+B38+B37</f>
        <v>20840</v>
      </c>
      <c r="C42" s="53">
        <f>C39+C38+C37</f>
        <v>59336</v>
      </c>
      <c r="D42" s="53">
        <f>D39+D38+D37</f>
        <v>254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22869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103299</v>
      </c>
      <c r="Q42" s="21"/>
      <c r="R42" s="28" t="s">
        <v>87</v>
      </c>
      <c r="S42" s="10" t="str">
        <f>ROUND(P42/1000,0) &amp;" GWh"</f>
        <v>103 GWh</v>
      </c>
      <c r="T42" s="29">
        <f>P42/P40</f>
        <v>0.13936649019703079</v>
      </c>
    </row>
    <row r="43" spans="1:47">
      <c r="A43" s="33" t="s">
        <v>88</v>
      </c>
      <c r="B43" s="105"/>
      <c r="C43" s="90">
        <f>C40+C24-C7+C46</f>
        <v>324681.48</v>
      </c>
      <c r="D43" s="90">
        <f t="shared" ref="D43:N43" si="7">D11+D24+D40</f>
        <v>113665</v>
      </c>
      <c r="E43" s="90">
        <f t="shared" si="7"/>
        <v>123069</v>
      </c>
      <c r="F43" s="90">
        <f t="shared" si="7"/>
        <v>40898</v>
      </c>
      <c r="G43" s="90">
        <f t="shared" si="7"/>
        <v>25870</v>
      </c>
      <c r="H43" s="90">
        <f t="shared" si="7"/>
        <v>172935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801118.48</v>
      </c>
      <c r="Q43" s="21"/>
      <c r="R43" s="28" t="s">
        <v>89</v>
      </c>
      <c r="S43" s="10" t="str">
        <f>ROUND(P36/1000,0) &amp;" GWh"</f>
        <v>31 GWh</v>
      </c>
      <c r="T43" s="41">
        <f>P36/P40</f>
        <v>4.1440682996853766E-2</v>
      </c>
    </row>
    <row r="44" spans="1:47">
      <c r="A44" s="33" t="s">
        <v>90</v>
      </c>
      <c r="B44" s="53"/>
      <c r="C44" s="91">
        <f>C43/$P$43</f>
        <v>0.4052852207328933</v>
      </c>
      <c r="D44" s="91">
        <f t="shared" ref="D44:P44" si="8">D43/$P$43</f>
        <v>0.141882883540522</v>
      </c>
      <c r="E44" s="91">
        <f t="shared" si="8"/>
        <v>0.1536214718202481</v>
      </c>
      <c r="F44" s="91">
        <f t="shared" si="8"/>
        <v>5.1051125421548132E-2</v>
      </c>
      <c r="G44" s="91">
        <f t="shared" si="8"/>
        <v>3.2292352062581305E-2</v>
      </c>
      <c r="H44" s="91">
        <f t="shared" si="8"/>
        <v>0.21586694642220711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17 GWh</v>
      </c>
      <c r="T44" s="29">
        <f>P34/P40</f>
        <v>2.2829072697934712E-2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30 GWh</v>
      </c>
      <c r="T45" s="29">
        <f>P32/P40</f>
        <v>4.0888878095638986E-2</v>
      </c>
      <c r="U45" s="23"/>
    </row>
    <row r="46" spans="1:47">
      <c r="A46" s="34" t="s">
        <v>93</v>
      </c>
      <c r="B46" s="90">
        <f>B24-B40</f>
        <v>17017</v>
      </c>
      <c r="C46" s="90">
        <f>(C40+C24)*0.08</f>
        <v>24050.48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459 GWh</v>
      </c>
      <c r="T46" s="41">
        <f>P33/P40</f>
        <v>0.61902526160139448</v>
      </c>
      <c r="U46" s="23"/>
    </row>
    <row r="47" spans="1:47">
      <c r="A47" s="34" t="s">
        <v>95</v>
      </c>
      <c r="B47" s="92">
        <f>B46/B24</f>
        <v>0.13421617187746473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101 GWh</v>
      </c>
      <c r="T47" s="41">
        <f>P35/P40</f>
        <v>0.13644961441114728</v>
      </c>
    </row>
    <row r="48" spans="1:47" ht="15.75" thickBot="1">
      <c r="A48" s="11"/>
      <c r="B48" s="93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4"/>
      <c r="N48" s="94"/>
      <c r="O48" s="94"/>
      <c r="P48" s="94"/>
      <c r="Q48" s="51"/>
      <c r="R48" s="44" t="s">
        <v>97</v>
      </c>
      <c r="S48" s="10" t="str">
        <f>ROUND(P40/1000,0) &amp;" GWh"</f>
        <v>741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114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[1]Solceller!$C$29</f>
        <v>2584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[1]Elproduktion!$N$1042</f>
        <v>0</v>
      </c>
      <c r="D7" s="53">
        <f>[1]Elproduktion!$N$1043</f>
        <v>0</v>
      </c>
      <c r="E7" s="53">
        <f>[1]Elproduktion!$Q$1044</f>
        <v>0</v>
      </c>
      <c r="F7" s="53">
        <f>[1]Elproduktion!$N$1045</f>
        <v>0</v>
      </c>
      <c r="G7" s="53">
        <f>[1]Elproduktion!$R$1046</f>
        <v>0</v>
      </c>
      <c r="H7" s="53">
        <f>[1]Elproduktion!$S$1047</f>
        <v>0</v>
      </c>
      <c r="I7" s="53">
        <f>[1]Elproduktion!$N$1048</f>
        <v>0</v>
      </c>
      <c r="J7" s="53">
        <f>[1]Elproduktion!$T$1046</f>
        <v>0</v>
      </c>
      <c r="K7" s="53">
        <f>[1]Elproduktion!$U$1044</f>
        <v>0</v>
      </c>
      <c r="L7" s="53">
        <f>[1]Elproduktion!$V$1044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[1]Elproduktion!$N$1050</f>
        <v>0</v>
      </c>
      <c r="D8" s="53">
        <f>[1]Elproduktion!$N$1051</f>
        <v>0</v>
      </c>
      <c r="E8" s="53">
        <f>[1]Elproduktion!$Q$1052</f>
        <v>0</v>
      </c>
      <c r="F8" s="53">
        <f>[1]Elproduktion!$N$1053</f>
        <v>0</v>
      </c>
      <c r="G8" s="53">
        <f>[1]Elproduktion!$R$1054</f>
        <v>0</v>
      </c>
      <c r="H8" s="53">
        <f>[1]Elproduktion!$S$1055</f>
        <v>0</v>
      </c>
      <c r="I8" s="53">
        <f>[1]Elproduktion!$N$1056</f>
        <v>0</v>
      </c>
      <c r="J8" s="53">
        <f>[1]Elproduktion!$T$1054</f>
        <v>0</v>
      </c>
      <c r="K8" s="53">
        <f>[1]Elproduktion!$U$1052</f>
        <v>0</v>
      </c>
      <c r="L8" s="53">
        <f>[1]Elproduktion!$V$1052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[1]Elproduktion!$N$1058</f>
        <v>2247</v>
      </c>
      <c r="D9" s="53">
        <f>[1]Elproduktion!$N$1059</f>
        <v>0</v>
      </c>
      <c r="E9" s="53">
        <f>[1]Elproduktion!$Q$1060</f>
        <v>0</v>
      </c>
      <c r="F9" s="53">
        <f>[1]Elproduktion!$N$1061</f>
        <v>0</v>
      </c>
      <c r="G9" s="53">
        <f>[1]Elproduktion!$R$1062</f>
        <v>0</v>
      </c>
      <c r="H9" s="53">
        <f>[1]Elproduktion!$S$1063</f>
        <v>0</v>
      </c>
      <c r="I9" s="53">
        <f>[1]Elproduktion!$N$1064</f>
        <v>0</v>
      </c>
      <c r="J9" s="53">
        <f>[1]Elproduktion!$T$1062</f>
        <v>0</v>
      </c>
      <c r="K9" s="53">
        <f>[1]Elproduktion!$U$1060</f>
        <v>0</v>
      </c>
      <c r="L9" s="53">
        <f>[1]Elproduktion!$V$1060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[1]Elproduktion!$N$1066</f>
        <v>0</v>
      </c>
      <c r="D10" s="53">
        <f>[1]Elproduktion!$N$1067</f>
        <v>0</v>
      </c>
      <c r="E10" s="53">
        <f>[1]Elproduktion!$Q$1068</f>
        <v>0</v>
      </c>
      <c r="F10" s="53">
        <f>[1]Elproduktion!$N$1069</f>
        <v>0</v>
      </c>
      <c r="G10" s="53">
        <f>[1]Elproduktion!$R$1070</f>
        <v>0</v>
      </c>
      <c r="H10" s="53">
        <f>[1]Elproduktion!$S$1071</f>
        <v>0</v>
      </c>
      <c r="I10" s="53">
        <f>[1]Elproduktion!$N$1072</f>
        <v>0</v>
      </c>
      <c r="J10" s="53">
        <f>[1]Elproduktion!$T$1070</f>
        <v>0</v>
      </c>
      <c r="K10" s="53">
        <f>[1]Elproduktion!$U$1068</f>
        <v>0</v>
      </c>
      <c r="L10" s="53">
        <f>[1]Elproduktion!$V$1068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4831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1466 Herrljunga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[1]Fjärrvärmeproduktion!$N$1458</f>
        <v>0</v>
      </c>
      <c r="C18" s="56"/>
      <c r="D18" s="56">
        <f>[1]Fjärrvärmeproduktion!$N$1459</f>
        <v>0</v>
      </c>
      <c r="E18" s="56">
        <f>[1]Fjärrvärmeproduktion!$Q$1460</f>
        <v>0</v>
      </c>
      <c r="F18" s="56">
        <f>[1]Fjärrvärmeproduktion!$N$1461</f>
        <v>0</v>
      </c>
      <c r="G18" s="56">
        <f>[1]Fjärrvärmeproduktion!$R$1462</f>
        <v>0</v>
      </c>
      <c r="H18" s="56">
        <f>[1]Fjärrvärmeproduktion!$S$1463</f>
        <v>0</v>
      </c>
      <c r="I18" s="56">
        <f>[1]Fjärrvärmeproduktion!$N$1464</f>
        <v>0</v>
      </c>
      <c r="J18" s="56">
        <f>[1]Fjärrvärmeproduktion!$T$1462</f>
        <v>0</v>
      </c>
      <c r="K18" s="56">
        <f>[1]Fjärrvärmeproduktion!$U$1460</f>
        <v>0</v>
      </c>
      <c r="L18" s="56">
        <f>[1]Fjärrvärmeproduktion!$V$1460</f>
        <v>0</v>
      </c>
      <c r="M18" s="56">
        <f>[1]Fjärrvärmeproduktion!$W$1463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[1]Fjärrvärmeproduktion!$N$1466</f>
        <v>3127</v>
      </c>
      <c r="C19" s="56"/>
      <c r="D19" s="56">
        <f>[1]Fjärrvärmeproduktion!$N$1467</f>
        <v>199</v>
      </c>
      <c r="E19" s="56">
        <f>[1]Fjärrvärmeproduktion!$Q$1468</f>
        <v>0</v>
      </c>
      <c r="F19" s="56">
        <f>[1]Fjärrvärmeproduktion!$N$1469</f>
        <v>0</v>
      </c>
      <c r="G19" s="56">
        <f>[1]Fjärrvärmeproduktion!$R$1470</f>
        <v>0</v>
      </c>
      <c r="H19" s="56">
        <f>[1]Fjärrvärmeproduktion!$S$1471</f>
        <v>3392</v>
      </c>
      <c r="I19" s="56">
        <f>[1]Fjärrvärmeproduktion!$N$1472</f>
        <v>0</v>
      </c>
      <c r="J19" s="56">
        <f>[1]Fjärrvärmeproduktion!$T$1470</f>
        <v>0</v>
      </c>
      <c r="K19" s="56">
        <f>[1]Fjärrvärmeproduktion!$U$1468</f>
        <v>0</v>
      </c>
      <c r="L19" s="56">
        <f>[1]Fjärrvärmeproduktion!$V$1468</f>
        <v>0</v>
      </c>
      <c r="M19" s="56">
        <f>[1]Fjärrvärmeproduktion!$W$1471</f>
        <v>0</v>
      </c>
      <c r="N19" s="56"/>
      <c r="O19" s="56"/>
      <c r="P19" s="56">
        <f t="shared" ref="P19:P24" si="2">SUM(C19:O19)</f>
        <v>3591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[1]Fjärrvärmeproduktion!$N$1474</f>
        <v>0</v>
      </c>
      <c r="C20" s="56"/>
      <c r="D20" s="56">
        <f>[1]Fjärrvärmeproduktion!$N$1475</f>
        <v>0</v>
      </c>
      <c r="E20" s="56">
        <f>[1]Fjärrvärmeproduktion!$Q$1476</f>
        <v>0</v>
      </c>
      <c r="F20" s="56">
        <f>[1]Fjärrvärmeproduktion!$N$1477</f>
        <v>0</v>
      </c>
      <c r="G20" s="56">
        <f>[1]Fjärrvärmeproduktion!$R$1478</f>
        <v>0</v>
      </c>
      <c r="H20" s="56">
        <f>[1]Fjärrvärmeproduktion!$S$1479</f>
        <v>0</v>
      </c>
      <c r="I20" s="56">
        <f>[1]Fjärrvärmeproduktion!$N$1480</f>
        <v>0</v>
      </c>
      <c r="J20" s="56">
        <f>[1]Fjärrvärmeproduktion!$T$1478</f>
        <v>0</v>
      </c>
      <c r="K20" s="56">
        <f>[1]Fjärrvärmeproduktion!$U$1476</f>
        <v>0</v>
      </c>
      <c r="L20" s="56">
        <f>[1]Fjärrvärmeproduktion!$V$1476</f>
        <v>0</v>
      </c>
      <c r="M20" s="56">
        <f>[1]Fjärrvärmeproduktion!$W$1479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[1]Fjärrvärmeproduktion!$N$1482</f>
        <v>0</v>
      </c>
      <c r="C21" s="56">
        <f>B21*0.33</f>
        <v>0</v>
      </c>
      <c r="D21" s="56">
        <f>[1]Fjärrvärmeproduktion!$N$1483</f>
        <v>0</v>
      </c>
      <c r="E21" s="56">
        <f>[1]Fjärrvärmeproduktion!$Q$1484</f>
        <v>0</v>
      </c>
      <c r="F21" s="56">
        <f>[1]Fjärrvärmeproduktion!$N$1485</f>
        <v>0</v>
      </c>
      <c r="G21" s="56">
        <f>[1]Fjärrvärmeproduktion!$R$1486</f>
        <v>0</v>
      </c>
      <c r="H21" s="56">
        <f>[1]Fjärrvärmeproduktion!$S$1487</f>
        <v>0</v>
      </c>
      <c r="I21" s="56">
        <f>[1]Fjärrvärmeproduktion!$N$1488</f>
        <v>0</v>
      </c>
      <c r="J21" s="56">
        <f>[1]Fjärrvärmeproduktion!$T$1486</f>
        <v>0</v>
      </c>
      <c r="K21" s="56">
        <f>[1]Fjärrvärmeproduktion!$U$1484</f>
        <v>0</v>
      </c>
      <c r="L21" s="56">
        <f>[1]Fjärrvärmeproduktion!$V$1484</f>
        <v>0</v>
      </c>
      <c r="M21" s="56">
        <f>[1]Fjärrvärmeproduktion!$W$1487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[1]Fjärrvärmeproduktion!$N$1490</f>
        <v>21200</v>
      </c>
      <c r="C22" s="56"/>
      <c r="D22" s="56">
        <f>[1]Fjärrvärmeproduktion!$N$1491</f>
        <v>0</v>
      </c>
      <c r="E22" s="56">
        <f>[1]Fjärrvärmeproduktion!$Q$1492</f>
        <v>0</v>
      </c>
      <c r="F22" s="56">
        <f>[1]Fjärrvärmeproduktion!$N$1493</f>
        <v>0</v>
      </c>
      <c r="G22" s="56">
        <f>[1]Fjärrvärmeproduktion!$R$1494</f>
        <v>0</v>
      </c>
      <c r="H22" s="56">
        <f>[1]Fjärrvärmeproduktion!$S$1495</f>
        <v>0</v>
      </c>
      <c r="I22" s="56">
        <f>[1]Fjärrvärmeproduktion!$N$1496</f>
        <v>0</v>
      </c>
      <c r="J22" s="56">
        <f>[1]Fjärrvärmeproduktion!$T$1494</f>
        <v>0</v>
      </c>
      <c r="K22" s="56">
        <f>[1]Fjärrvärmeproduktion!$U$1492</f>
        <v>0</v>
      </c>
      <c r="L22" s="56">
        <f>[1]Fjärrvärmeproduktion!$V$1492</f>
        <v>0</v>
      </c>
      <c r="M22" s="56">
        <f>[1]Fjärrvärmeproduktion!$W$1495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212 GWh</v>
      </c>
      <c r="T22" s="25"/>
      <c r="U22" s="23"/>
    </row>
    <row r="23" spans="1:34" ht="15.75">
      <c r="A23" s="5" t="s">
        <v>61</v>
      </c>
      <c r="B23" s="58">
        <f>[1]Fjärrvärmeproduktion!$N$1498</f>
        <v>0</v>
      </c>
      <c r="C23" s="56"/>
      <c r="D23" s="56">
        <f>[1]Fjärrvärmeproduktion!$N$1499</f>
        <v>0</v>
      </c>
      <c r="E23" s="56">
        <f>[1]Fjärrvärmeproduktion!$Q$1500</f>
        <v>0</v>
      </c>
      <c r="F23" s="56">
        <f>[1]Fjärrvärmeproduktion!$N$1501</f>
        <v>0</v>
      </c>
      <c r="G23" s="56">
        <f>[1]Fjärrvärmeproduktion!$R$1502</f>
        <v>0</v>
      </c>
      <c r="H23" s="56">
        <f>[1]Fjärrvärmeproduktion!$S$1503</f>
        <v>0</v>
      </c>
      <c r="I23" s="56">
        <f>[1]Fjärrvärmeproduktion!$N$1504</f>
        <v>0</v>
      </c>
      <c r="J23" s="56">
        <f>[1]Fjärrvärmeproduktion!$T$1502</f>
        <v>0</v>
      </c>
      <c r="K23" s="56">
        <f>[1]Fjärrvärmeproduktion!$U$1500</f>
        <v>0</v>
      </c>
      <c r="L23" s="56">
        <f>[1]Fjärrvärmeproduktion!$V$1500</f>
        <v>0</v>
      </c>
      <c r="M23" s="56">
        <f>[1]Fjärrvärmeproduktion!$W$1503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24327</v>
      </c>
      <c r="C24" s="56">
        <f t="shared" ref="C24:O24" si="3">SUM(C18:C23)</f>
        <v>0</v>
      </c>
      <c r="D24" s="56">
        <f t="shared" si="3"/>
        <v>199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3392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3591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141 GWh</v>
      </c>
      <c r="T25" s="29">
        <f>C$44</f>
        <v>0.66822936266486521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30 GWh</v>
      </c>
      <c r="T26" s="29">
        <f>D$44</f>
        <v>0.14322981605828825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2 GWh</v>
      </c>
      <c r="T28" s="29">
        <f>F$44</f>
        <v>9.0914827022852539E-3</v>
      </c>
      <c r="U28" s="23"/>
    </row>
    <row r="29" spans="1:34" ht="15.75">
      <c r="A29" s="48" t="str">
        <f>A2</f>
        <v>1466 Herrljunga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6 GWh</v>
      </c>
      <c r="T29" s="29">
        <f>G$44</f>
        <v>2.6792717594838568E-2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32 GWh</v>
      </c>
      <c r="T30" s="29">
        <f>H$44</f>
        <v>0.15265662097972271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[1]Slutanvändning!$N$2114</f>
        <v>0</v>
      </c>
      <c r="C32" s="67">
        <f>[1]Slutanvändning!$N$2115</f>
        <v>14793</v>
      </c>
      <c r="D32" s="67">
        <f>[1]Slutanvändning!$N$2108</f>
        <v>13408</v>
      </c>
      <c r="E32" s="53">
        <f>[1]Slutanvändning!$Q$2109</f>
        <v>0</v>
      </c>
      <c r="F32" s="53">
        <f>[1]Slutanvändning!$N$2110</f>
        <v>0</v>
      </c>
      <c r="G32" s="53">
        <f>[1]Slutanvändning!$N$2111</f>
        <v>3276</v>
      </c>
      <c r="H32" s="53">
        <f>[1]Slutanvändning!$N$2112</f>
        <v>0</v>
      </c>
      <c r="I32" s="53">
        <f>[1]Slutanvändning!$N$2113</f>
        <v>0</v>
      </c>
      <c r="J32" s="53">
        <v>0</v>
      </c>
      <c r="K32" s="53">
        <f>[1]Slutanvändning!$T$2109</f>
        <v>0</v>
      </c>
      <c r="L32" s="53">
        <f>[1]Slutanvändning!$U$2109</f>
        <v>0</v>
      </c>
      <c r="M32" s="53"/>
      <c r="N32" s="53">
        <v>0</v>
      </c>
      <c r="O32" s="53">
        <v>0</v>
      </c>
      <c r="P32" s="53">
        <f t="shared" ref="P32:P38" si="4">SUM(B32:N32)</f>
        <v>31477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[1]Slutanvändning!$N$2123</f>
        <v>1706</v>
      </c>
      <c r="C33" s="122">
        <f>[1]Slutanvändning!$N$2124</f>
        <v>63514</v>
      </c>
      <c r="D33" s="67">
        <f>[1]Slutanvändning!$N$2117</f>
        <v>903</v>
      </c>
      <c r="E33" s="53">
        <f>[1]Slutanvändning!$Q$2118</f>
        <v>0</v>
      </c>
      <c r="F33" s="53">
        <f>[1]Slutanvändning!$N$2119</f>
        <v>1925</v>
      </c>
      <c r="G33" s="53">
        <f>[1]Slutanvändning!$N$2120</f>
        <v>0</v>
      </c>
      <c r="H33" s="53">
        <f>[1]Slutanvändning!$N$2121</f>
        <v>285</v>
      </c>
      <c r="I33" s="53">
        <f>[1]Slutanvändning!$N$2122</f>
        <v>0</v>
      </c>
      <c r="J33" s="53">
        <v>0</v>
      </c>
      <c r="K33" s="53">
        <f>[1]Slutanvändning!$T$2118</f>
        <v>0</v>
      </c>
      <c r="L33" s="53">
        <f>[1]Slutanvändning!$U$2118</f>
        <v>0</v>
      </c>
      <c r="M33" s="53"/>
      <c r="N33" s="53">
        <v>0</v>
      </c>
      <c r="O33" s="53">
        <v>0</v>
      </c>
      <c r="P33" s="123">
        <f t="shared" si="4"/>
        <v>68333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[1]Slutanvändning!$N$2132</f>
        <v>3837</v>
      </c>
      <c r="C34" s="67">
        <f>[1]Slutanvändning!$N$2133</f>
        <v>8028</v>
      </c>
      <c r="D34" s="67">
        <f>[1]Slutanvändning!$N$2126</f>
        <v>649</v>
      </c>
      <c r="E34" s="53">
        <f>[1]Slutanvändning!$Q$2127</f>
        <v>0</v>
      </c>
      <c r="F34" s="53">
        <f>[1]Slutanvändning!$N$2128</f>
        <v>0</v>
      </c>
      <c r="G34" s="53">
        <f>[1]Slutanvändning!$N$2129</f>
        <v>0</v>
      </c>
      <c r="H34" s="53">
        <f>[1]Slutanvändning!$N$2130</f>
        <v>0</v>
      </c>
      <c r="I34" s="53">
        <f>[1]Slutanvändning!$N$2131</f>
        <v>0</v>
      </c>
      <c r="J34" s="53">
        <v>0</v>
      </c>
      <c r="K34" s="53">
        <f>[1]Slutanvändning!$T$2127</f>
        <v>0</v>
      </c>
      <c r="L34" s="53">
        <f>[1]Slutanvändning!$U$2127</f>
        <v>0</v>
      </c>
      <c r="M34" s="53"/>
      <c r="N34" s="53">
        <v>0</v>
      </c>
      <c r="O34" s="53">
        <v>0</v>
      </c>
      <c r="P34" s="53">
        <f t="shared" si="4"/>
        <v>12514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[1]Slutanvändning!$N$2141</f>
        <v>0</v>
      </c>
      <c r="C35" s="67">
        <f>[1]Slutanvändning!$N$2142</f>
        <v>8</v>
      </c>
      <c r="D35" s="67">
        <f>[1]Slutanvändning!$N$2135</f>
        <v>14860</v>
      </c>
      <c r="E35" s="53">
        <f>[1]Slutanvändning!$Q$2136</f>
        <v>0</v>
      </c>
      <c r="F35" s="53">
        <f>[1]Slutanvändning!$N$2137</f>
        <v>0</v>
      </c>
      <c r="G35" s="53">
        <f>[1]Slutanvändning!$N$2138</f>
        <v>2397</v>
      </c>
      <c r="H35" s="53">
        <f>[1]Slutanvändning!$N$2139</f>
        <v>0</v>
      </c>
      <c r="I35" s="53">
        <f>[1]Slutanvändning!$N$2140</f>
        <v>0</v>
      </c>
      <c r="J35" s="53">
        <v>0</v>
      </c>
      <c r="K35" s="53">
        <f>[1]Slutanvändning!$T$2136</f>
        <v>0</v>
      </c>
      <c r="L35" s="53">
        <f>[1]Slutanvändning!$U$2136</f>
        <v>0</v>
      </c>
      <c r="M35" s="53"/>
      <c r="N35" s="53">
        <v>0</v>
      </c>
      <c r="O35" s="53">
        <v>0</v>
      </c>
      <c r="P35" s="53">
        <f>SUM(B35:N35)</f>
        <v>17265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[1]Slutanvändning!$N$2150</f>
        <v>3778</v>
      </c>
      <c r="C36" s="67">
        <f>[1]Slutanvändning!$N$2151</f>
        <v>9222</v>
      </c>
      <c r="D36" s="67">
        <f>[1]Slutanvändning!$N$2144</f>
        <v>0</v>
      </c>
      <c r="E36" s="53">
        <f>[1]Slutanvändning!$Q$2145</f>
        <v>0</v>
      </c>
      <c r="F36" s="53">
        <f>[1]Slutanvändning!$N$2146</f>
        <v>0</v>
      </c>
      <c r="G36" s="53">
        <f>[1]Slutanvändning!$N$2147</f>
        <v>0</v>
      </c>
      <c r="H36" s="53">
        <f>[1]Slutanvändning!$N$2148</f>
        <v>0</v>
      </c>
      <c r="I36" s="53">
        <f>[1]Slutanvändning!$N$2149</f>
        <v>0</v>
      </c>
      <c r="J36" s="53">
        <v>0</v>
      </c>
      <c r="K36" s="53">
        <f>[1]Slutanvändning!$T$2145</f>
        <v>0</v>
      </c>
      <c r="L36" s="53">
        <f>[1]Slutanvändning!$U$2145</f>
        <v>0</v>
      </c>
      <c r="M36" s="53"/>
      <c r="N36" s="53">
        <v>0</v>
      </c>
      <c r="O36" s="53">
        <v>0</v>
      </c>
      <c r="P36" s="53">
        <f t="shared" si="4"/>
        <v>13000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[1]Slutanvändning!$N$2159</f>
        <v>2789</v>
      </c>
      <c r="C37" s="67">
        <f>[1]Slutanvändning!$N$2160</f>
        <v>30527</v>
      </c>
      <c r="D37" s="67">
        <f>[1]Slutanvändning!$N$2153</f>
        <v>258</v>
      </c>
      <c r="E37" s="53">
        <f>[1]Slutanvändning!$Q$2154</f>
        <v>0</v>
      </c>
      <c r="F37" s="53">
        <f>[1]Slutanvändning!$N$2155</f>
        <v>0</v>
      </c>
      <c r="G37" s="53">
        <f>[1]Slutanvändning!$N$2156</f>
        <v>0</v>
      </c>
      <c r="H37" s="53">
        <f>[1]Slutanvändning!$N$2157</f>
        <v>28646</v>
      </c>
      <c r="I37" s="53">
        <f>[1]Slutanvändning!$N$2158</f>
        <v>0</v>
      </c>
      <c r="J37" s="53">
        <v>0</v>
      </c>
      <c r="K37" s="53">
        <f>[1]Slutanvändning!$T$2154</f>
        <v>0</v>
      </c>
      <c r="L37" s="53">
        <f>[1]Slutanvändning!$U$2154</f>
        <v>0</v>
      </c>
      <c r="M37" s="53"/>
      <c r="N37" s="53">
        <v>0</v>
      </c>
      <c r="O37" s="53">
        <v>0</v>
      </c>
      <c r="P37" s="53">
        <f t="shared" si="4"/>
        <v>62220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[1]Slutanvändning!$N$2168</f>
        <v>7135</v>
      </c>
      <c r="C38" s="67">
        <f>[1]Slutanvändning!$N$2169</f>
        <v>3024</v>
      </c>
      <c r="D38" s="67">
        <f>[1]Slutanvändning!$N$2162</f>
        <v>50</v>
      </c>
      <c r="E38" s="53">
        <f>[1]Slutanvändning!$Q$2163</f>
        <v>0</v>
      </c>
      <c r="F38" s="53">
        <f>[1]Slutanvändning!$N$2164</f>
        <v>0</v>
      </c>
      <c r="G38" s="53">
        <f>[1]Slutanvändning!$N$2165</f>
        <v>0</v>
      </c>
      <c r="H38" s="53">
        <f>[1]Slutanvändning!$N$2166</f>
        <v>0</v>
      </c>
      <c r="I38" s="53">
        <f>[1]Slutanvändning!$N$2167</f>
        <v>0</v>
      </c>
      <c r="J38" s="53">
        <v>0</v>
      </c>
      <c r="K38" s="53">
        <f>[1]Slutanvändning!$T$2163</f>
        <v>0</v>
      </c>
      <c r="L38" s="53">
        <f>[1]Slutanvändning!$U$2163</f>
        <v>0</v>
      </c>
      <c r="M38" s="53"/>
      <c r="N38" s="53">
        <v>0</v>
      </c>
      <c r="O38" s="53">
        <v>0</v>
      </c>
      <c r="P38" s="53">
        <f t="shared" si="4"/>
        <v>10209</v>
      </c>
      <c r="Q38" s="20"/>
      <c r="R38" s="28" t="s">
        <v>83</v>
      </c>
      <c r="S38" s="54" t="str">
        <f>ROUND((N43+F43)/1000,0) &amp;" GWh"</f>
        <v>2 GWh</v>
      </c>
      <c r="T38" s="27"/>
      <c r="U38" s="23"/>
    </row>
    <row r="39" spans="1:47" ht="15.75">
      <c r="A39" s="5" t="s">
        <v>84</v>
      </c>
      <c r="B39" s="53">
        <f>[1]Slutanvändning!$N$2177</f>
        <v>0</v>
      </c>
      <c r="C39" s="67">
        <f>[1]Slutanvändning!$N$2178</f>
        <v>1892</v>
      </c>
      <c r="D39" s="67">
        <f>[1]Slutanvändning!$N$2171</f>
        <v>0</v>
      </c>
      <c r="E39" s="53">
        <f>[1]Slutanvändning!$Q$2172</f>
        <v>0</v>
      </c>
      <c r="F39" s="53">
        <f>[1]Slutanvändning!$N$2173</f>
        <v>0</v>
      </c>
      <c r="G39" s="53">
        <f>[1]Slutanvändning!$N$2174</f>
        <v>0</v>
      </c>
      <c r="H39" s="53">
        <f>[1]Slutanvändning!$N$2175</f>
        <v>0</v>
      </c>
      <c r="I39" s="53">
        <f>[1]Slutanvändning!$N$2176</f>
        <v>0</v>
      </c>
      <c r="J39" s="53">
        <v>0</v>
      </c>
      <c r="K39" s="53">
        <f>[1]Slutanvändning!$T$2172</f>
        <v>0</v>
      </c>
      <c r="L39" s="53">
        <f>[1]Slutanvändning!$U$2172</f>
        <v>0</v>
      </c>
      <c r="M39" s="53"/>
      <c r="N39" s="53">
        <v>0</v>
      </c>
      <c r="O39" s="53">
        <v>0</v>
      </c>
      <c r="P39" s="53">
        <f>SUM(B39:N39)</f>
        <v>1892</v>
      </c>
      <c r="Q39" s="20"/>
      <c r="R39" s="28"/>
      <c r="T39" s="42"/>
    </row>
    <row r="40" spans="1:47" ht="15.75">
      <c r="A40" s="5" t="s">
        <v>49</v>
      </c>
      <c r="B40" s="53">
        <f>SUM(B32:B39)</f>
        <v>19245</v>
      </c>
      <c r="C40" s="123">
        <f t="shared" ref="C40:O40" si="5">SUM(C32:C39)</f>
        <v>131008</v>
      </c>
      <c r="D40" s="53">
        <f t="shared" si="5"/>
        <v>30128</v>
      </c>
      <c r="E40" s="53">
        <f t="shared" si="5"/>
        <v>0</v>
      </c>
      <c r="F40" s="53">
        <f>SUM(F32:F39)</f>
        <v>1925</v>
      </c>
      <c r="G40" s="53">
        <f t="shared" si="5"/>
        <v>5673</v>
      </c>
      <c r="H40" s="53">
        <f t="shared" si="5"/>
        <v>28931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123">
        <f>SUM(B40:N40)</f>
        <v>216910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16 GWh</v>
      </c>
      <c r="T41" s="42"/>
    </row>
    <row r="42" spans="1:47">
      <c r="A42" s="32" t="s">
        <v>86</v>
      </c>
      <c r="B42" s="53">
        <f>B39+B38+B37</f>
        <v>9924</v>
      </c>
      <c r="C42" s="53">
        <f>C39+C38+C37</f>
        <v>35443</v>
      </c>
      <c r="D42" s="53">
        <f>D39+D38+D37</f>
        <v>308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28646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74321</v>
      </c>
      <c r="Q42" s="21"/>
      <c r="R42" s="28" t="s">
        <v>87</v>
      </c>
      <c r="S42" s="10" t="str">
        <f>ROUND(P42/1000,0) &amp;" GWh"</f>
        <v>74 GWh</v>
      </c>
      <c r="T42" s="29">
        <f>P42/P40</f>
        <v>0.34263519432022499</v>
      </c>
    </row>
    <row r="43" spans="1:47">
      <c r="A43" s="33" t="s">
        <v>88</v>
      </c>
      <c r="B43" s="105"/>
      <c r="C43" s="90">
        <f>C40+C24-C7+C46</f>
        <v>141488.64000000001</v>
      </c>
      <c r="D43" s="90">
        <f t="shared" ref="D43:N43" si="7">D11+D24+D40</f>
        <v>30327</v>
      </c>
      <c r="E43" s="90">
        <f t="shared" si="7"/>
        <v>0</v>
      </c>
      <c r="F43" s="90">
        <f t="shared" si="7"/>
        <v>1925</v>
      </c>
      <c r="G43" s="90">
        <f t="shared" si="7"/>
        <v>5673</v>
      </c>
      <c r="H43" s="90">
        <f t="shared" si="7"/>
        <v>32323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211736.64</v>
      </c>
      <c r="Q43" s="21"/>
      <c r="R43" s="28" t="s">
        <v>89</v>
      </c>
      <c r="S43" s="10" t="str">
        <f>ROUND(P36/1000,0) &amp;" GWh"</f>
        <v>13 GWh</v>
      </c>
      <c r="T43" s="41">
        <f>P36/P40</f>
        <v>5.9932690977824901E-2</v>
      </c>
    </row>
    <row r="44" spans="1:47">
      <c r="A44" s="33" t="s">
        <v>90</v>
      </c>
      <c r="B44" s="53"/>
      <c r="C44" s="91">
        <f>C43/$P$43</f>
        <v>0.66822936266486521</v>
      </c>
      <c r="D44" s="91">
        <f t="shared" ref="D44:P44" si="8">D43/$P$43</f>
        <v>0.14322981605828825</v>
      </c>
      <c r="E44" s="91">
        <f t="shared" si="8"/>
        <v>0</v>
      </c>
      <c r="F44" s="91">
        <f t="shared" si="8"/>
        <v>9.0914827022852539E-3</v>
      </c>
      <c r="G44" s="91">
        <f t="shared" si="8"/>
        <v>2.6792717594838568E-2</v>
      </c>
      <c r="H44" s="91">
        <f t="shared" si="8"/>
        <v>0.15265662097972271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13 GWh</v>
      </c>
      <c r="T44" s="29">
        <f>P34/P40</f>
        <v>5.7692130376653911E-2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31 GWh</v>
      </c>
      <c r="T45" s="29">
        <f>P32/P40</f>
        <v>0.14511548568530727</v>
      </c>
      <c r="U45" s="23"/>
    </row>
    <row r="46" spans="1:47">
      <c r="A46" s="34" t="s">
        <v>93</v>
      </c>
      <c r="B46" s="90">
        <f>B24-B40</f>
        <v>5082</v>
      </c>
      <c r="C46" s="90">
        <f>(C40+C24)*0.08</f>
        <v>10480.64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68 GWh</v>
      </c>
      <c r="T46" s="41">
        <f>P33/P40</f>
        <v>0.31502927481443915</v>
      </c>
      <c r="U46" s="23"/>
    </row>
    <row r="47" spans="1:47">
      <c r="A47" s="34" t="s">
        <v>95</v>
      </c>
      <c r="B47" s="92">
        <f>B46/B24</f>
        <v>0.20890368726106795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17 GWh</v>
      </c>
      <c r="T47" s="41">
        <f>P35/P40</f>
        <v>7.9595223825549774E-2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217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zoomScale="85" zoomScaleNormal="85" workbookViewId="0">
      <selection activeCell="E41" sqref="E41"/>
    </sheetView>
  </sheetViews>
  <sheetFormatPr defaultColWidth="11" defaultRowHeight="15.75"/>
  <cols>
    <col min="1" max="1" width="17.125" customWidth="1"/>
    <col min="2" max="2" width="11.875" bestFit="1" customWidth="1"/>
    <col min="3" max="3" width="15.375" bestFit="1" customWidth="1"/>
    <col min="9" max="9" width="25.5" bestFit="1" customWidth="1"/>
    <col min="10" max="10" width="11.375" bestFit="1" customWidth="1"/>
  </cols>
  <sheetData>
    <row r="1" spans="1:12">
      <c r="A1" s="2" t="s">
        <v>13</v>
      </c>
    </row>
    <row r="2" spans="1:12">
      <c r="A2" s="2">
        <v>2020</v>
      </c>
      <c r="H2">
        <v>2017</v>
      </c>
      <c r="I2" t="s">
        <v>13</v>
      </c>
    </row>
    <row r="3" spans="1:12">
      <c r="A3" t="s">
        <v>14</v>
      </c>
      <c r="B3" t="s">
        <v>15</v>
      </c>
      <c r="C3" t="s">
        <v>16</v>
      </c>
      <c r="D3" t="s">
        <v>15</v>
      </c>
      <c r="I3">
        <v>2020</v>
      </c>
    </row>
    <row r="4" spans="1:12">
      <c r="A4" t="s">
        <v>17</v>
      </c>
      <c r="B4" s="1">
        <v>171000</v>
      </c>
      <c r="C4" s="1"/>
      <c r="D4" s="1"/>
      <c r="I4" t="s">
        <v>14</v>
      </c>
      <c r="J4" t="s">
        <v>15</v>
      </c>
      <c r="K4" t="s">
        <v>16</v>
      </c>
      <c r="L4" t="s">
        <v>15</v>
      </c>
    </row>
    <row r="5" spans="1:12">
      <c r="A5" t="s">
        <v>18</v>
      </c>
      <c r="B5" s="1">
        <v>110000</v>
      </c>
      <c r="C5" s="1" t="s">
        <v>18</v>
      </c>
      <c r="D5" s="1">
        <v>239000</v>
      </c>
      <c r="H5" s="1"/>
      <c r="I5" s="1" t="s">
        <v>17</v>
      </c>
      <c r="J5">
        <v>168000</v>
      </c>
      <c r="K5">
        <v>0</v>
      </c>
      <c r="L5">
        <v>0</v>
      </c>
    </row>
    <row r="6" spans="1:12">
      <c r="B6" s="1"/>
      <c r="C6" s="1" t="s">
        <v>19</v>
      </c>
      <c r="D6" s="1">
        <v>22000</v>
      </c>
      <c r="I6" t="s">
        <v>18</v>
      </c>
      <c r="J6">
        <v>138000</v>
      </c>
      <c r="K6" t="s">
        <v>18</v>
      </c>
      <c r="L6">
        <v>286000</v>
      </c>
    </row>
    <row r="7" spans="1:12">
      <c r="A7" t="s">
        <v>20</v>
      </c>
      <c r="B7" s="1">
        <v>35000</v>
      </c>
      <c r="C7" s="1"/>
      <c r="D7" s="1"/>
      <c r="I7">
        <v>0</v>
      </c>
      <c r="J7">
        <v>0</v>
      </c>
      <c r="K7" t="s">
        <v>19</v>
      </c>
      <c r="L7">
        <v>27000</v>
      </c>
    </row>
    <row r="8" spans="1:12">
      <c r="A8" t="s">
        <v>21</v>
      </c>
      <c r="B8" s="1">
        <v>11000</v>
      </c>
      <c r="C8" s="1"/>
      <c r="D8" s="1"/>
      <c r="I8" t="s">
        <v>20</v>
      </c>
      <c r="J8">
        <v>29000</v>
      </c>
      <c r="K8">
        <v>0</v>
      </c>
      <c r="L8">
        <v>0</v>
      </c>
    </row>
    <row r="9" spans="1:12">
      <c r="A9" t="s">
        <v>19</v>
      </c>
      <c r="B9" s="1">
        <v>110000</v>
      </c>
      <c r="I9" t="s">
        <v>21</v>
      </c>
      <c r="J9">
        <v>66000</v>
      </c>
      <c r="K9">
        <v>0</v>
      </c>
      <c r="L9">
        <v>0</v>
      </c>
    </row>
    <row r="10" spans="1:12">
      <c r="B10" s="1"/>
      <c r="C10" s="1"/>
      <c r="D10" s="1"/>
      <c r="I10" t="s">
        <v>19</v>
      </c>
      <c r="J10">
        <v>87000</v>
      </c>
    </row>
    <row r="11" spans="1:12">
      <c r="A11" t="s">
        <v>22</v>
      </c>
      <c r="B11" s="1">
        <f>SUM(B4:B9)</f>
        <v>437000</v>
      </c>
      <c r="C11" s="1"/>
      <c r="D11" s="1">
        <f t="shared" ref="D11" si="0">SUM(D4:D9)</f>
        <v>261000</v>
      </c>
    </row>
    <row r="12" spans="1:12">
      <c r="J12">
        <v>488000</v>
      </c>
      <c r="L12">
        <v>313000</v>
      </c>
    </row>
    <row r="13" spans="1:12">
      <c r="A13" s="113"/>
      <c r="B1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115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[1]Solceller!$C$50</f>
        <v>1377.5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[1]Elproduktion!$N$1882</f>
        <v>0</v>
      </c>
      <c r="D7" s="53">
        <f>[1]Elproduktion!$N$1883</f>
        <v>0</v>
      </c>
      <c r="E7" s="53">
        <f>[1]Elproduktion!$Q$1884</f>
        <v>0</v>
      </c>
      <c r="F7" s="53">
        <f>[1]Elproduktion!$N$1885</f>
        <v>0</v>
      </c>
      <c r="G7" s="53">
        <f>[1]Elproduktion!$R$1886</f>
        <v>0</v>
      </c>
      <c r="H7" s="53">
        <f>[1]Elproduktion!$S$1887</f>
        <v>0</v>
      </c>
      <c r="I7" s="53">
        <f>[1]Elproduktion!$N$1888</f>
        <v>0</v>
      </c>
      <c r="J7" s="53">
        <f>[1]Elproduktion!$T$1886</f>
        <v>0</v>
      </c>
      <c r="K7" s="53">
        <f>[1]Elproduktion!$U$1884</f>
        <v>0</v>
      </c>
      <c r="L7" s="53">
        <f>[1]Elproduktion!$V$1884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[1]Elproduktion!$N$1890</f>
        <v>0</v>
      </c>
      <c r="D8" s="53">
        <f>[1]Elproduktion!$N$1891</f>
        <v>0</v>
      </c>
      <c r="E8" s="53">
        <f>[1]Elproduktion!$Q$1892</f>
        <v>0</v>
      </c>
      <c r="F8" s="53">
        <f>[1]Elproduktion!$N$1893</f>
        <v>0</v>
      </c>
      <c r="G8" s="53">
        <f>[1]Elproduktion!$R$1894</f>
        <v>0</v>
      </c>
      <c r="H8" s="53">
        <f>[1]Elproduktion!$S$1895</f>
        <v>0</v>
      </c>
      <c r="I8" s="53">
        <f>[1]Elproduktion!$N$1896</f>
        <v>0</v>
      </c>
      <c r="J8" s="53">
        <f>[1]Elproduktion!$T$1894</f>
        <v>0</v>
      </c>
      <c r="K8" s="53">
        <f>[1]Elproduktion!$U$1892</f>
        <v>0</v>
      </c>
      <c r="L8" s="53">
        <f>[1]Elproduktion!$V$1892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[1]Elproduktion!$N$1898</f>
        <v>3153</v>
      </c>
      <c r="D9" s="53">
        <f>[1]Elproduktion!$N$1899</f>
        <v>0</v>
      </c>
      <c r="E9" s="53">
        <f>[1]Elproduktion!$Q$1900</f>
        <v>0</v>
      </c>
      <c r="F9" s="53">
        <f>[1]Elproduktion!$N$1901</f>
        <v>0</v>
      </c>
      <c r="G9" s="53">
        <f>[1]Elproduktion!$R$1902</f>
        <v>0</v>
      </c>
      <c r="H9" s="53">
        <f>[1]Elproduktion!$S$1903</f>
        <v>0</v>
      </c>
      <c r="I9" s="53">
        <f>[1]Elproduktion!$N$1904</f>
        <v>0</v>
      </c>
      <c r="J9" s="53">
        <f>[1]Elproduktion!$T$1902</f>
        <v>0</v>
      </c>
      <c r="K9" s="53">
        <f>[1]Elproduktion!$U$1900</f>
        <v>0</v>
      </c>
      <c r="L9" s="53">
        <f>[1]Elproduktion!$V$1900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[1]Elproduktion!$N$1906</f>
        <v>118591</v>
      </c>
      <c r="D10" s="53">
        <f>[1]Elproduktion!$N$1907</f>
        <v>0</v>
      </c>
      <c r="E10" s="53">
        <f>[1]Elproduktion!$Q$1908</f>
        <v>0</v>
      </c>
      <c r="F10" s="53">
        <f>[1]Elproduktion!$N$1909</f>
        <v>0</v>
      </c>
      <c r="G10" s="53">
        <f>[1]Elproduktion!$R$1910</f>
        <v>0</v>
      </c>
      <c r="H10" s="53">
        <f>[1]Elproduktion!$S$1911</f>
        <v>0</v>
      </c>
      <c r="I10" s="53">
        <f>[1]Elproduktion!$N$1912</f>
        <v>0</v>
      </c>
      <c r="J10" s="53">
        <f>[1]Elproduktion!$T$1910</f>
        <v>0</v>
      </c>
      <c r="K10" s="53">
        <f>[1]Elproduktion!$U$1908</f>
        <v>0</v>
      </c>
      <c r="L10" s="53">
        <f>[1]Elproduktion!$V$1908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123121.5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1497 Hjo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[1]Fjärrvärmeproduktion!$N$2634</f>
        <v>0</v>
      </c>
      <c r="C18" s="56"/>
      <c r="D18" s="56">
        <f>[1]Fjärrvärmeproduktion!$N$2635</f>
        <v>0</v>
      </c>
      <c r="E18" s="56">
        <f>[1]Fjärrvärmeproduktion!$Q$2636</f>
        <v>0</v>
      </c>
      <c r="F18" s="56">
        <f>[1]Fjärrvärmeproduktion!$N$2637</f>
        <v>0</v>
      </c>
      <c r="G18" s="56">
        <f>[1]Fjärrvärmeproduktion!$R$2638</f>
        <v>0</v>
      </c>
      <c r="H18" s="56">
        <f>[1]Fjärrvärmeproduktion!$S$2639</f>
        <v>0</v>
      </c>
      <c r="I18" s="56">
        <f>[1]Fjärrvärmeproduktion!$N$2640</f>
        <v>0</v>
      </c>
      <c r="J18" s="56">
        <f>[1]Fjärrvärmeproduktion!$T$2638</f>
        <v>0</v>
      </c>
      <c r="K18" s="56">
        <f>[1]Fjärrvärmeproduktion!$U$2636</f>
        <v>0</v>
      </c>
      <c r="L18" s="56">
        <f>[1]Fjärrvärmeproduktion!$V$2636</f>
        <v>0</v>
      </c>
      <c r="M18" s="56">
        <f>[1]Fjärrvärmeproduktion!$W$2639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[1]Fjärrvärmeproduktion!$N$2642+[1]Fjärrvärmeproduktion!$M$2674</f>
        <v>44829</v>
      </c>
      <c r="C19" s="56"/>
      <c r="D19" s="56">
        <f>[1]Fjärrvärmeproduktion!$N$2643</f>
        <v>60</v>
      </c>
      <c r="E19" s="56">
        <f>[1]Fjärrvärmeproduktion!$Q$2644</f>
        <v>0</v>
      </c>
      <c r="F19" s="56">
        <f>[1]Fjärrvärmeproduktion!$N$2645</f>
        <v>0</v>
      </c>
      <c r="G19" s="56">
        <f>[1]Fjärrvärmeproduktion!$R$2646</f>
        <v>0</v>
      </c>
      <c r="H19" s="56">
        <f>[1]Fjärrvärmeproduktion!$S$2647</f>
        <v>43157</v>
      </c>
      <c r="I19" s="56">
        <f>[1]Fjärrvärmeproduktion!$N$2648</f>
        <v>0</v>
      </c>
      <c r="J19" s="56">
        <f>[1]Fjärrvärmeproduktion!$T$2646</f>
        <v>0</v>
      </c>
      <c r="K19" s="56">
        <f>[1]Fjärrvärmeproduktion!$U$2644</f>
        <v>0</v>
      </c>
      <c r="L19" s="56">
        <f>[1]Fjärrvärmeproduktion!$V$2644</f>
        <v>0</v>
      </c>
      <c r="M19" s="56">
        <f>[1]Fjärrvärmeproduktion!$W$2647</f>
        <v>0</v>
      </c>
      <c r="N19" s="56"/>
      <c r="O19" s="56"/>
      <c r="P19" s="56">
        <f t="shared" ref="P19:P24" si="2">SUM(C19:O19)</f>
        <v>43217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[1]Fjärrvärmeproduktion!$N$2650</f>
        <v>0</v>
      </c>
      <c r="C20" s="56"/>
      <c r="D20" s="56">
        <f>[1]Fjärrvärmeproduktion!$N$2651</f>
        <v>0</v>
      </c>
      <c r="E20" s="56">
        <f>[1]Fjärrvärmeproduktion!$Q$2652</f>
        <v>0</v>
      </c>
      <c r="F20" s="56">
        <f>[1]Fjärrvärmeproduktion!$N$2653</f>
        <v>0</v>
      </c>
      <c r="G20" s="56">
        <f>[1]Fjärrvärmeproduktion!$R$2654</f>
        <v>0</v>
      </c>
      <c r="H20" s="56">
        <f>[1]Fjärrvärmeproduktion!$S$2655</f>
        <v>0</v>
      </c>
      <c r="I20" s="56">
        <f>[1]Fjärrvärmeproduktion!$N$2656</f>
        <v>0</v>
      </c>
      <c r="J20" s="56">
        <f>[1]Fjärrvärmeproduktion!$T$2654</f>
        <v>0</v>
      </c>
      <c r="K20" s="56">
        <f>[1]Fjärrvärmeproduktion!$U$2652</f>
        <v>0</v>
      </c>
      <c r="L20" s="56">
        <f>[1]Fjärrvärmeproduktion!$V$2652</f>
        <v>0</v>
      </c>
      <c r="M20" s="56">
        <f>[1]Fjärrvärmeproduktion!$W$2655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[1]Fjärrvärmeproduktion!$N$2658</f>
        <v>0</v>
      </c>
      <c r="C21" s="56"/>
      <c r="D21" s="56">
        <f>[1]Fjärrvärmeproduktion!$N$2659</f>
        <v>0</v>
      </c>
      <c r="E21" s="56">
        <f>[1]Fjärrvärmeproduktion!$Q$2660</f>
        <v>0</v>
      </c>
      <c r="F21" s="56">
        <f>[1]Fjärrvärmeproduktion!$N$2661</f>
        <v>0</v>
      </c>
      <c r="G21" s="56">
        <f>[1]Fjärrvärmeproduktion!$R$2662</f>
        <v>0</v>
      </c>
      <c r="H21" s="56">
        <f>[1]Fjärrvärmeproduktion!$S$2663</f>
        <v>0</v>
      </c>
      <c r="I21" s="56">
        <f>[1]Fjärrvärmeproduktion!$N$2664</f>
        <v>0</v>
      </c>
      <c r="J21" s="56">
        <f>[1]Fjärrvärmeproduktion!$T$2662</f>
        <v>0</v>
      </c>
      <c r="K21" s="56">
        <f>[1]Fjärrvärmeproduktion!$U$2660</f>
        <v>0</v>
      </c>
      <c r="L21" s="56">
        <f>[1]Fjärrvärmeproduktion!$V$2660</f>
        <v>0</v>
      </c>
      <c r="M21" s="56">
        <f>[1]Fjärrvärmeproduktion!$W$2663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[1]Fjärrvärmeproduktion!$N$2666</f>
        <v>0</v>
      </c>
      <c r="C22" s="56"/>
      <c r="D22" s="56">
        <f>[1]Fjärrvärmeproduktion!$N$2667</f>
        <v>0</v>
      </c>
      <c r="E22" s="56">
        <f>[1]Fjärrvärmeproduktion!$Q$2668</f>
        <v>0</v>
      </c>
      <c r="F22" s="56">
        <f>[1]Fjärrvärmeproduktion!$N$2669</f>
        <v>0</v>
      </c>
      <c r="G22" s="56">
        <f>[1]Fjärrvärmeproduktion!$R$2670</f>
        <v>0</v>
      </c>
      <c r="H22" s="56">
        <f>[1]Fjärrvärmeproduktion!$S$2671</f>
        <v>0</v>
      </c>
      <c r="I22" s="56">
        <f>[1]Fjärrvärmeproduktion!$N$2672</f>
        <v>0</v>
      </c>
      <c r="J22" s="56">
        <f>[1]Fjärrvärmeproduktion!$T$2670</f>
        <v>0</v>
      </c>
      <c r="K22" s="56">
        <f>[1]Fjärrvärmeproduktion!$U$2668</f>
        <v>0</v>
      </c>
      <c r="L22" s="56">
        <f>[1]Fjärrvärmeproduktion!$V$2668</f>
        <v>0</v>
      </c>
      <c r="M22" s="56">
        <f>[1]Fjärrvärmeproduktion!$W$2671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237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[1]Fjärrvärmeproduktion!$N$2675</f>
        <v>0</v>
      </c>
      <c r="E23" s="56">
        <f>[1]Fjärrvärmeproduktion!$Q$2676</f>
        <v>0</v>
      </c>
      <c r="F23" s="56">
        <f>[1]Fjärrvärmeproduktion!$N$2677</f>
        <v>0</v>
      </c>
      <c r="G23" s="56">
        <f>[1]Fjärrvärmeproduktion!$R$2678</f>
        <v>0</v>
      </c>
      <c r="H23" s="56">
        <f>[1]Fjärrvärmeproduktion!$S$2679</f>
        <v>0</v>
      </c>
      <c r="I23" s="56">
        <f>[1]Fjärrvärmeproduktion!$N$2680</f>
        <v>0</v>
      </c>
      <c r="J23" s="56">
        <f>[1]Fjärrvärmeproduktion!$T$2678</f>
        <v>0</v>
      </c>
      <c r="K23" s="56">
        <f>[1]Fjärrvärmeproduktion!$U$2676</f>
        <v>0</v>
      </c>
      <c r="L23" s="56">
        <f>[1]Fjärrvärmeproduktion!$V$2676</f>
        <v>0</v>
      </c>
      <c r="M23" s="56">
        <f>[1]Fjärrvärmeproduktion!$W$2679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44829</v>
      </c>
      <c r="C24" s="56">
        <f t="shared" ref="C24:O24" si="3">SUM(C18:C23)</f>
        <v>0</v>
      </c>
      <c r="D24" s="56">
        <f t="shared" si="3"/>
        <v>60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43157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43217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92 GWh</v>
      </c>
      <c r="T25" s="29">
        <f>C$44</f>
        <v>0.38918779278910404</v>
      </c>
      <c r="U25" s="23"/>
    </row>
    <row r="26" spans="1:34" ht="15.75">
      <c r="B26" s="58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18"/>
      <c r="R26" s="50" t="str">
        <f>D30</f>
        <v>Oljeprodukter</v>
      </c>
      <c r="S26" s="40" t="str">
        <f>ROUND(D43/1000,0) &amp;" GWh"</f>
        <v>66 GWh</v>
      </c>
      <c r="T26" s="29">
        <f>D$44</f>
        <v>0.28040215683576286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1.6884576192916414E-5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5 GWh</v>
      </c>
      <c r="T28" s="29">
        <f>F$44</f>
        <v>2.1266123714978224E-2</v>
      </c>
      <c r="U28" s="23"/>
    </row>
    <row r="29" spans="1:34" ht="15.75">
      <c r="A29" s="48" t="str">
        <f>A2</f>
        <v>1497 Hjo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15 GWh</v>
      </c>
      <c r="T29" s="29">
        <f>G$44</f>
        <v>6.3017459496012285E-2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58 GWh</v>
      </c>
      <c r="T30" s="29">
        <f>H$44</f>
        <v>0.24610958258794965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[1]Slutanvändning!$N$3815</f>
        <v>0</v>
      </c>
      <c r="C32" s="58">
        <f>[1]Slutanvändning!$N$3816</f>
        <v>9762</v>
      </c>
      <c r="D32" s="58">
        <f>[1]Slutanvändning!$N$3809</f>
        <v>10810</v>
      </c>
      <c r="E32" s="56">
        <f>[1]Slutanvändning!$Q$3810</f>
        <v>0</v>
      </c>
      <c r="F32" s="58">
        <f>[1]Slutanvändning!$N$3811</f>
        <v>0</v>
      </c>
      <c r="G32" s="56">
        <f>[1]Slutanvändning!$N$3812</f>
        <v>2462</v>
      </c>
      <c r="H32" s="58">
        <f>[1]Slutanvändning!$N$3813</f>
        <v>0</v>
      </c>
      <c r="I32" s="56">
        <f>[1]Slutanvändning!$N$3814</f>
        <v>0</v>
      </c>
      <c r="J32" s="56">
        <v>0</v>
      </c>
      <c r="K32" s="56">
        <f>[1]Slutanvändning!$T$3810</f>
        <v>0</v>
      </c>
      <c r="L32" s="56">
        <f>[1]Slutanvändning!$U$3810</f>
        <v>0</v>
      </c>
      <c r="M32" s="56"/>
      <c r="N32" s="56">
        <v>0</v>
      </c>
      <c r="O32" s="56">
        <v>0</v>
      </c>
      <c r="P32" s="56">
        <f t="shared" ref="P32:P38" si="4">SUM(B32:N32)</f>
        <v>23034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8">
        <f>[1]Slutanvändning!$N$3824</f>
        <v>2545</v>
      </c>
      <c r="C33" s="120">
        <f>[1]Slutanvändning!$N$3825</f>
        <v>18710</v>
      </c>
      <c r="D33" s="58">
        <f>[1]Slutanvändning!$N$3818</f>
        <v>2111</v>
      </c>
      <c r="E33" s="56">
        <f>[1]Slutanvändning!$Q$3819</f>
        <v>4</v>
      </c>
      <c r="F33" s="120">
        <f>[1]Slutanvändning!$N$3820</f>
        <v>5038</v>
      </c>
      <c r="G33" s="56">
        <f>[1]Slutanvändning!$N$3821</f>
        <v>0</v>
      </c>
      <c r="H33" s="58">
        <f>[1]Slutanvändning!$N$3822</f>
        <v>666</v>
      </c>
      <c r="I33" s="56">
        <f>[1]Slutanvändning!$N$3823</f>
        <v>0</v>
      </c>
      <c r="J33" s="56">
        <v>0</v>
      </c>
      <c r="K33" s="56">
        <f>[1]Slutanvändning!$T$3819</f>
        <v>0</v>
      </c>
      <c r="L33" s="56">
        <f>[1]Slutanvändning!$U$3819</f>
        <v>0</v>
      </c>
      <c r="M33" s="56"/>
      <c r="N33" s="56">
        <v>0</v>
      </c>
      <c r="O33" s="56">
        <v>0</v>
      </c>
      <c r="P33" s="56">
        <f t="shared" si="4"/>
        <v>29074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8">
        <f>[1]Slutanvändning!$N$3833</f>
        <v>5238</v>
      </c>
      <c r="C34" s="58">
        <f>[1]Slutanvändning!$N$3834</f>
        <v>10389</v>
      </c>
      <c r="D34" s="58">
        <f>[1]Slutanvändning!$N$3827</f>
        <v>0</v>
      </c>
      <c r="E34" s="56">
        <f>[1]Slutanvändning!$Q$3828</f>
        <v>0</v>
      </c>
      <c r="F34" s="58">
        <f>[1]Slutanvändning!$N$3829</f>
        <v>0</v>
      </c>
      <c r="G34" s="56">
        <f>[1]Slutanvändning!$N$3830</f>
        <v>0</v>
      </c>
      <c r="H34" s="58">
        <f>[1]Slutanvändning!$N$3831</f>
        <v>0</v>
      </c>
      <c r="I34" s="56">
        <f>[1]Slutanvändning!$N$3832</f>
        <v>0</v>
      </c>
      <c r="J34" s="56">
        <v>0</v>
      </c>
      <c r="K34" s="56">
        <f>[1]Slutanvändning!$T$3828</f>
        <v>0</v>
      </c>
      <c r="L34" s="56">
        <f>[1]Slutanvändning!$U$3828</f>
        <v>0</v>
      </c>
      <c r="M34" s="56"/>
      <c r="N34" s="56">
        <v>0</v>
      </c>
      <c r="O34" s="56">
        <v>0</v>
      </c>
      <c r="P34" s="56">
        <f t="shared" si="4"/>
        <v>15627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[1]Slutanvändning!$N$3842</f>
        <v>0</v>
      </c>
      <c r="C35" s="58">
        <f>[1]Slutanvändning!$N$3843</f>
        <v>123</v>
      </c>
      <c r="D35" s="58">
        <f>[1]Slutanvändning!$N$3836</f>
        <v>53388</v>
      </c>
      <c r="E35" s="56">
        <f>[1]Slutanvändning!$Q$3837</f>
        <v>0</v>
      </c>
      <c r="F35" s="58">
        <f>[1]Slutanvändning!$N$3838</f>
        <v>0</v>
      </c>
      <c r="G35" s="56">
        <f>[1]Slutanvändning!$N$3839</f>
        <v>12467</v>
      </c>
      <c r="H35" s="58">
        <f>[1]Slutanvändning!$N$3840</f>
        <v>0</v>
      </c>
      <c r="I35" s="56">
        <f>[1]Slutanvändning!$N$3841</f>
        <v>0</v>
      </c>
      <c r="J35" s="56">
        <v>0</v>
      </c>
      <c r="K35" s="56">
        <f>[1]Slutanvändning!$T$3837</f>
        <v>0</v>
      </c>
      <c r="L35" s="56">
        <f>[1]Slutanvändning!$U$3837</f>
        <v>0</v>
      </c>
      <c r="M35" s="56"/>
      <c r="N35" s="56">
        <v>0</v>
      </c>
      <c r="O35" s="56">
        <v>0</v>
      </c>
      <c r="P35" s="56">
        <f>SUM(B35:N35)</f>
        <v>65978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8">
        <f>[1]Slutanvändning!$N$3851</f>
        <v>1505</v>
      </c>
      <c r="C36" s="58">
        <f>[1]Slutanvändning!$N$3852</f>
        <v>12280</v>
      </c>
      <c r="D36" s="58">
        <f>[1]Slutanvändning!$N$3845</f>
        <v>0</v>
      </c>
      <c r="E36" s="56">
        <f>[1]Slutanvändning!$Q$3846</f>
        <v>0</v>
      </c>
      <c r="F36" s="58">
        <f>[1]Slutanvändning!$N$3847</f>
        <v>0</v>
      </c>
      <c r="G36" s="56">
        <f>[1]Slutanvändning!$N$3848</f>
        <v>0</v>
      </c>
      <c r="H36" s="58">
        <f>[1]Slutanvändning!$N$3849</f>
        <v>0</v>
      </c>
      <c r="I36" s="56">
        <f>[1]Slutanvändning!$N$3850</f>
        <v>0</v>
      </c>
      <c r="J36" s="56">
        <v>0</v>
      </c>
      <c r="K36" s="56">
        <f>[1]Slutanvändning!$T$3846</f>
        <v>0</v>
      </c>
      <c r="L36" s="56">
        <f>[1]Slutanvändning!$U$3846</f>
        <v>0</v>
      </c>
      <c r="M36" s="56"/>
      <c r="N36" s="56">
        <v>0</v>
      </c>
      <c r="O36" s="56">
        <v>0</v>
      </c>
      <c r="P36" s="56">
        <f t="shared" si="4"/>
        <v>13785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8">
        <f>[1]Slutanvändning!$N$3860</f>
        <v>8069</v>
      </c>
      <c r="C37" s="58">
        <f>[1]Slutanvändning!$N$3861</f>
        <v>27003</v>
      </c>
      <c r="D37" s="58">
        <f>[1]Slutanvändning!$N$3854</f>
        <v>59</v>
      </c>
      <c r="E37" s="56">
        <f>[1]Slutanvändning!$Q$3855</f>
        <v>0</v>
      </c>
      <c r="F37" s="58">
        <f>[1]Slutanvändning!$N$3856</f>
        <v>0</v>
      </c>
      <c r="G37" s="56">
        <f>[1]Slutanvändning!$N$3857</f>
        <v>0</v>
      </c>
      <c r="H37" s="58">
        <f>[1]Slutanvändning!$N$3858</f>
        <v>14481</v>
      </c>
      <c r="I37" s="56">
        <f>[1]Slutanvändning!$N$3859</f>
        <v>0</v>
      </c>
      <c r="J37" s="56">
        <v>0</v>
      </c>
      <c r="K37" s="56">
        <f>[1]Slutanvändning!$T$3855</f>
        <v>0</v>
      </c>
      <c r="L37" s="56">
        <f>[1]Slutanvändning!$U$3855</f>
        <v>0</v>
      </c>
      <c r="M37" s="56"/>
      <c r="N37" s="56">
        <v>0</v>
      </c>
      <c r="O37" s="56">
        <v>0</v>
      </c>
      <c r="P37" s="56">
        <f t="shared" si="4"/>
        <v>49612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8">
        <f>[1]Slutanvändning!$N$3869</f>
        <v>12751</v>
      </c>
      <c r="C38" s="58">
        <f>[1]Slutanvändning!$N$3870</f>
        <v>4040</v>
      </c>
      <c r="D38" s="58">
        <f>[1]Slutanvändning!$N$3863</f>
        <v>0</v>
      </c>
      <c r="E38" s="56">
        <f>[1]Slutanvändning!$Q$3864</f>
        <v>0</v>
      </c>
      <c r="F38" s="58">
        <f>[1]Slutanvändning!$N$3865</f>
        <v>0</v>
      </c>
      <c r="G38" s="56">
        <f>[1]Slutanvändning!$N$3866</f>
        <v>0</v>
      </c>
      <c r="H38" s="58">
        <f>[1]Slutanvändning!$N$3867</f>
        <v>0</v>
      </c>
      <c r="I38" s="56">
        <f>[1]Slutanvändning!$N$3868</f>
        <v>0</v>
      </c>
      <c r="J38" s="56">
        <v>0</v>
      </c>
      <c r="K38" s="56">
        <f>[1]Slutanvändning!$T$3864</f>
        <v>0</v>
      </c>
      <c r="L38" s="56">
        <f>[1]Slutanvändning!$U$3864</f>
        <v>0</v>
      </c>
      <c r="M38" s="56"/>
      <c r="N38" s="56">
        <v>0</v>
      </c>
      <c r="O38" s="56">
        <v>0</v>
      </c>
      <c r="P38" s="56">
        <f t="shared" si="4"/>
        <v>16791</v>
      </c>
      <c r="Q38" s="20"/>
      <c r="R38" s="28" t="s">
        <v>83</v>
      </c>
      <c r="S38" s="54" t="str">
        <f>ROUND((N43+F43)/1000,0) &amp;" GWh"</f>
        <v>5 GWh</v>
      </c>
      <c r="T38" s="27"/>
      <c r="U38" s="23"/>
    </row>
    <row r="39" spans="1:47" ht="15.75">
      <c r="A39" s="5" t="s">
        <v>84</v>
      </c>
      <c r="B39" s="58">
        <f>[1]Slutanvändning!$N$3878</f>
        <v>0</v>
      </c>
      <c r="C39" s="58">
        <f>[1]Slutanvändning!$N$3879</f>
        <v>3063</v>
      </c>
      <c r="D39" s="58">
        <f>[1]Slutanvändning!$N$3872</f>
        <v>0</v>
      </c>
      <c r="E39" s="56">
        <f>[1]Slutanvändning!$Q$3873</f>
        <v>0</v>
      </c>
      <c r="F39" s="58">
        <f>[1]Slutanvändning!$N$3874</f>
        <v>0</v>
      </c>
      <c r="G39" s="56">
        <f>[1]Slutanvändning!$N$3875</f>
        <v>0</v>
      </c>
      <c r="H39" s="58">
        <f>[1]Slutanvändning!$N$3876</f>
        <v>0</v>
      </c>
      <c r="I39" s="56">
        <f>[1]Slutanvändning!$N$3877</f>
        <v>0</v>
      </c>
      <c r="J39" s="56">
        <v>0</v>
      </c>
      <c r="K39" s="56">
        <f>[1]Slutanvändning!$T$3873</f>
        <v>0</v>
      </c>
      <c r="L39" s="56">
        <f>[1]Slutanvändning!$U$3873</f>
        <v>0</v>
      </c>
      <c r="M39" s="56"/>
      <c r="N39" s="56">
        <v>0</v>
      </c>
      <c r="O39" s="56">
        <v>0</v>
      </c>
      <c r="P39" s="56">
        <f>SUM(B39:N39)</f>
        <v>3063</v>
      </c>
      <c r="Q39" s="20"/>
      <c r="R39" s="28"/>
      <c r="T39" s="42"/>
    </row>
    <row r="40" spans="1:47" ht="15.75">
      <c r="A40" s="5" t="s">
        <v>49</v>
      </c>
      <c r="B40" s="56">
        <f>SUM(B32:B39)</f>
        <v>30108</v>
      </c>
      <c r="C40" s="117">
        <f t="shared" ref="C40:O40" si="5">SUM(C32:C39)</f>
        <v>85370</v>
      </c>
      <c r="D40" s="56">
        <f t="shared" si="5"/>
        <v>66368</v>
      </c>
      <c r="E40" s="56">
        <f t="shared" si="5"/>
        <v>4</v>
      </c>
      <c r="F40" s="117">
        <f>SUM(F32:F39)</f>
        <v>5038</v>
      </c>
      <c r="G40" s="56">
        <f t="shared" si="5"/>
        <v>14929</v>
      </c>
      <c r="H40" s="56">
        <f t="shared" si="5"/>
        <v>15147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216964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22 GWh</v>
      </c>
      <c r="T41" s="42"/>
    </row>
    <row r="42" spans="1:47">
      <c r="A42" s="32" t="s">
        <v>86</v>
      </c>
      <c r="B42" s="56">
        <f>B39+B38+B37</f>
        <v>20820</v>
      </c>
      <c r="C42" s="56">
        <f>C39+C38+C37</f>
        <v>34106</v>
      </c>
      <c r="D42" s="56">
        <f>D39+D38+D37</f>
        <v>59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14481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69466</v>
      </c>
      <c r="Q42" s="21"/>
      <c r="R42" s="28" t="s">
        <v>87</v>
      </c>
      <c r="S42" s="10" t="str">
        <f>ROUND(P42/1000,0) &amp;" GWh"</f>
        <v>69 GWh</v>
      </c>
      <c r="T42" s="29">
        <f>P42/P40</f>
        <v>0.32017293191497209</v>
      </c>
    </row>
    <row r="43" spans="1:47">
      <c r="A43" s="33" t="s">
        <v>88</v>
      </c>
      <c r="B43" s="101"/>
      <c r="C43" s="102">
        <f>C40+C24-C7+C46</f>
        <v>92199.6</v>
      </c>
      <c r="D43" s="102">
        <f t="shared" ref="D43:N43" si="7">D11+D24+D40</f>
        <v>66428</v>
      </c>
      <c r="E43" s="102">
        <f t="shared" si="7"/>
        <v>4</v>
      </c>
      <c r="F43" s="102">
        <f t="shared" si="7"/>
        <v>5038</v>
      </c>
      <c r="G43" s="102">
        <f t="shared" si="7"/>
        <v>14929</v>
      </c>
      <c r="H43" s="102">
        <f t="shared" si="7"/>
        <v>58304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236902.6</v>
      </c>
      <c r="Q43" s="21"/>
      <c r="R43" s="28" t="s">
        <v>89</v>
      </c>
      <c r="S43" s="10" t="str">
        <f>ROUND(P36/1000,0) &amp;" GWh"</f>
        <v>14 GWh</v>
      </c>
      <c r="T43" s="41">
        <f>P36/P40</f>
        <v>6.3535886137792444E-2</v>
      </c>
    </row>
    <row r="44" spans="1:47">
      <c r="A44" s="33" t="s">
        <v>90</v>
      </c>
      <c r="B44" s="53"/>
      <c r="C44" s="91">
        <f>C43/$P$43</f>
        <v>0.38918779278910404</v>
      </c>
      <c r="D44" s="91">
        <f t="shared" ref="D44:P44" si="8">D43/$P$43</f>
        <v>0.28040215683576286</v>
      </c>
      <c r="E44" s="91">
        <f t="shared" si="8"/>
        <v>1.6884576192916414E-5</v>
      </c>
      <c r="F44" s="91">
        <f t="shared" si="8"/>
        <v>2.1266123714978224E-2</v>
      </c>
      <c r="G44" s="91">
        <f t="shared" si="8"/>
        <v>6.3017459496012285E-2</v>
      </c>
      <c r="H44" s="91">
        <f t="shared" si="8"/>
        <v>0.24610958258794965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16 GWh</v>
      </c>
      <c r="T44" s="29">
        <f>P34/P40</f>
        <v>7.2025773861101386E-2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23 GWh</v>
      </c>
      <c r="T45" s="29">
        <f>P32/P40</f>
        <v>0.10616507807746907</v>
      </c>
      <c r="U45" s="23"/>
    </row>
    <row r="46" spans="1:47">
      <c r="A46" s="34" t="s">
        <v>93</v>
      </c>
      <c r="B46" s="90">
        <f>B24-B40</f>
        <v>14721</v>
      </c>
      <c r="C46" s="90">
        <f>(C40+C24)*0.08</f>
        <v>6829.6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29 GWh</v>
      </c>
      <c r="T46" s="41">
        <f>P33/P40</f>
        <v>0.1340037978650836</v>
      </c>
      <c r="U46" s="23"/>
    </row>
    <row r="47" spans="1:47">
      <c r="A47" s="34" t="s">
        <v>95</v>
      </c>
      <c r="B47" s="92">
        <f>B46/B24</f>
        <v>0.32838118182426557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66 GWh</v>
      </c>
      <c r="T47" s="41">
        <f>P35/P40</f>
        <v>0.3040965321435814</v>
      </c>
    </row>
    <row r="48" spans="1:47" ht="15.75" thickBot="1">
      <c r="A48" s="11"/>
      <c r="B48" s="93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4"/>
      <c r="N48" s="94"/>
      <c r="O48" s="94"/>
      <c r="P48" s="94"/>
      <c r="Q48" s="51"/>
      <c r="R48" s="44" t="s">
        <v>97</v>
      </c>
      <c r="S48" s="10" t="str">
        <f>ROUND(P40/1000,0) &amp;" GWh"</f>
        <v>217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116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[1]Solceller!$C$4</f>
        <v>4503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[1]Elproduktion!$N$42</f>
        <v>0</v>
      </c>
      <c r="D7" s="53">
        <f>[1]Elproduktion!$N$43</f>
        <v>0</v>
      </c>
      <c r="E7" s="53">
        <f>[1]Elproduktion!$Q$44</f>
        <v>0</v>
      </c>
      <c r="F7" s="53">
        <f>[1]Elproduktion!$N$45</f>
        <v>0</v>
      </c>
      <c r="G7" s="53">
        <f>[1]Elproduktion!$R$46</f>
        <v>0</v>
      </c>
      <c r="H7" s="53">
        <f>[1]Elproduktion!$S$47</f>
        <v>0</v>
      </c>
      <c r="I7" s="53">
        <f>[1]Elproduktion!$N$48</f>
        <v>0</v>
      </c>
      <c r="J7" s="53">
        <f>[1]Elproduktion!$T$46</f>
        <v>0</v>
      </c>
      <c r="K7" s="53">
        <f>[1]Elproduktion!$U$44</f>
        <v>0</v>
      </c>
      <c r="L7" s="53">
        <f>[1]Elproduktion!$V$44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[1]Elproduktion!$N$50</f>
        <v>0</v>
      </c>
      <c r="D8" s="53">
        <f>[1]Elproduktion!$N$51</f>
        <v>0</v>
      </c>
      <c r="E8" s="53">
        <f>[1]Elproduktion!$Q$52</f>
        <v>0</v>
      </c>
      <c r="F8" s="53">
        <f>[1]Elproduktion!$N$53</f>
        <v>0</v>
      </c>
      <c r="G8" s="53">
        <f>[1]Elproduktion!$R$54</f>
        <v>0</v>
      </c>
      <c r="H8" s="53">
        <f>[1]Elproduktion!$S$55</f>
        <v>0</v>
      </c>
      <c r="I8" s="53">
        <f>[1]Elproduktion!$N$56</f>
        <v>0</v>
      </c>
      <c r="J8" s="53">
        <f>[1]Elproduktion!$T$54</f>
        <v>0</v>
      </c>
      <c r="K8" s="53">
        <f>[1]Elproduktion!$U$52</f>
        <v>0</v>
      </c>
      <c r="L8" s="53">
        <f>[1]Elproduktion!$V$52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[1]Elproduktion!$N$58</f>
        <v>6457</v>
      </c>
      <c r="D9" s="53">
        <f>[1]Elproduktion!$N$59</f>
        <v>0</v>
      </c>
      <c r="E9" s="53">
        <f>[1]Elproduktion!$Q$60</f>
        <v>0</v>
      </c>
      <c r="F9" s="53">
        <f>[1]Elproduktion!$N$61</f>
        <v>0</v>
      </c>
      <c r="G9" s="53">
        <f>[1]Elproduktion!$R$62</f>
        <v>0</v>
      </c>
      <c r="H9" s="53">
        <f>[1]Elproduktion!$S$63</f>
        <v>0</v>
      </c>
      <c r="I9" s="53">
        <f>[1]Elproduktion!$N$64</f>
        <v>0</v>
      </c>
      <c r="J9" s="53">
        <f>[1]Elproduktion!$T$62</f>
        <v>0</v>
      </c>
      <c r="K9" s="53">
        <f>[1]Elproduktion!$U$60</f>
        <v>0</v>
      </c>
      <c r="L9" s="53">
        <f>[1]Elproduktion!$V$60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[1]Elproduktion!$N$66</f>
        <v>0</v>
      </c>
      <c r="D10" s="53">
        <f>[1]Elproduktion!$N$67</f>
        <v>0</v>
      </c>
      <c r="E10" s="53">
        <f>[1]Elproduktion!$Q$68</f>
        <v>0</v>
      </c>
      <c r="F10" s="53">
        <f>[1]Elproduktion!$N$69</f>
        <v>0</v>
      </c>
      <c r="G10" s="53">
        <f>[1]Elproduktion!$R$70</f>
        <v>0</v>
      </c>
      <c r="H10" s="53">
        <f>[1]Elproduktion!$S$71</f>
        <v>0</v>
      </c>
      <c r="I10" s="53">
        <f>[1]Elproduktion!$N$72</f>
        <v>0</v>
      </c>
      <c r="J10" s="53">
        <f>[1]Elproduktion!$T$70</f>
        <v>0</v>
      </c>
      <c r="K10" s="53">
        <f>[1]Elproduktion!$U$68</f>
        <v>0</v>
      </c>
      <c r="L10" s="53">
        <f>[1]Elproduktion!$V$68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10960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1401 Härryda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3">
        <f>[1]Fjärrvärmeproduktion!$N$58</f>
        <v>0</v>
      </c>
      <c r="C18" s="53"/>
      <c r="D18" s="53">
        <f>[1]Fjärrvärmeproduktion!$N$59</f>
        <v>0</v>
      </c>
      <c r="E18" s="53">
        <f>[1]Fjärrvärmeproduktion!$Q$60</f>
        <v>0</v>
      </c>
      <c r="F18" s="53">
        <f>[1]Fjärrvärmeproduktion!$N$61</f>
        <v>0</v>
      </c>
      <c r="G18" s="53">
        <f>[1]Fjärrvärmeproduktion!$R$62</f>
        <v>0</v>
      </c>
      <c r="H18" s="53">
        <f>[1]Fjärrvärmeproduktion!$S$63</f>
        <v>0</v>
      </c>
      <c r="I18" s="53">
        <f>[1]Fjärrvärmeproduktion!$N$64</f>
        <v>0</v>
      </c>
      <c r="J18" s="53">
        <f>[1]Fjärrvärmeproduktion!$T$62</f>
        <v>0</v>
      </c>
      <c r="K18" s="53">
        <f>[1]Fjärrvärmeproduktion!$U$60</f>
        <v>0</v>
      </c>
      <c r="L18" s="53">
        <f>[1]Fjärrvärmeproduktion!$V$60</f>
        <v>0</v>
      </c>
      <c r="M18" s="53">
        <f>[1]Fjärrvärmeproduktion!$W$63</f>
        <v>0</v>
      </c>
      <c r="N18" s="53"/>
      <c r="O18" s="53"/>
      <c r="P18" s="53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3">
        <f>[1]Fjärrvärmeproduktion!$N$66+[1]Fjärrvärmeproduktion!$M$98</f>
        <v>68213</v>
      </c>
      <c r="C19" s="53"/>
      <c r="D19" s="53">
        <f>[1]Fjärrvärmeproduktion!$N$67</f>
        <v>189</v>
      </c>
      <c r="E19" s="53">
        <f>[1]Fjärrvärmeproduktion!$Q$68</f>
        <v>0</v>
      </c>
      <c r="F19" s="53">
        <f>[1]Fjärrvärmeproduktion!$N$69</f>
        <v>0</v>
      </c>
      <c r="G19" s="53">
        <f>[1]Fjärrvärmeproduktion!$R$70</f>
        <v>478</v>
      </c>
      <c r="H19" s="53">
        <f>[1]Fjärrvärmeproduktion!$S$71</f>
        <v>66921</v>
      </c>
      <c r="I19" s="53">
        <f>[1]Fjärrvärmeproduktion!$N$72</f>
        <v>0</v>
      </c>
      <c r="J19" s="53">
        <f>[1]Fjärrvärmeproduktion!$T$70</f>
        <v>0</v>
      </c>
      <c r="K19" s="53">
        <f>[1]Fjärrvärmeproduktion!$U$68</f>
        <v>0</v>
      </c>
      <c r="L19" s="53">
        <f>[1]Fjärrvärmeproduktion!$V$68</f>
        <v>0</v>
      </c>
      <c r="M19" s="53">
        <f>[1]Fjärrvärmeproduktion!$W$71</f>
        <v>0</v>
      </c>
      <c r="N19" s="53"/>
      <c r="O19" s="53"/>
      <c r="P19" s="53">
        <f t="shared" ref="P19:P24" si="2">SUM(C19:O19)</f>
        <v>67588</v>
      </c>
      <c r="Q19" s="4"/>
      <c r="R19" s="4"/>
      <c r="S19" s="4"/>
      <c r="T19" s="4"/>
    </row>
    <row r="20" spans="1:34" ht="15.75">
      <c r="A20" s="5" t="s">
        <v>57</v>
      </c>
      <c r="B20" s="53">
        <f>[1]Fjärrvärmeproduktion!$N$74</f>
        <v>0</v>
      </c>
      <c r="C20" s="53"/>
      <c r="D20" s="53">
        <f>[1]Fjärrvärmeproduktion!$N$75</f>
        <v>0</v>
      </c>
      <c r="E20" s="53">
        <f>[1]Fjärrvärmeproduktion!$Q$76</f>
        <v>0</v>
      </c>
      <c r="F20" s="53">
        <f>[1]Fjärrvärmeproduktion!$N$77</f>
        <v>0</v>
      </c>
      <c r="G20" s="53">
        <f>[1]Fjärrvärmeproduktion!$R$78</f>
        <v>0</v>
      </c>
      <c r="H20" s="53">
        <f>[1]Fjärrvärmeproduktion!$S$79</f>
        <v>0</v>
      </c>
      <c r="I20" s="53">
        <f>[1]Fjärrvärmeproduktion!$N$80</f>
        <v>0</v>
      </c>
      <c r="J20" s="53">
        <f>[1]Fjärrvärmeproduktion!$T$78</f>
        <v>0</v>
      </c>
      <c r="K20" s="53">
        <f>[1]Fjärrvärmeproduktion!$U$76</f>
        <v>0</v>
      </c>
      <c r="L20" s="53">
        <f>[1]Fjärrvärmeproduktion!$V$76</f>
        <v>0</v>
      </c>
      <c r="M20" s="53">
        <f>[1]Fjärrvärmeproduktion!$W$79</f>
        <v>0</v>
      </c>
      <c r="N20" s="53"/>
      <c r="O20" s="53"/>
      <c r="P20" s="53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3">
        <f>[1]Fjärrvärmeproduktion!$N$82</f>
        <v>0</v>
      </c>
      <c r="C21" s="53"/>
      <c r="D21" s="53">
        <f>[1]Fjärrvärmeproduktion!$N$83</f>
        <v>0</v>
      </c>
      <c r="E21" s="53">
        <f>[1]Fjärrvärmeproduktion!$Q$84</f>
        <v>0</v>
      </c>
      <c r="F21" s="53">
        <f>[1]Fjärrvärmeproduktion!$N$85</f>
        <v>0</v>
      </c>
      <c r="G21" s="53">
        <f>[1]Fjärrvärmeproduktion!$R$86</f>
        <v>0</v>
      </c>
      <c r="H21" s="53">
        <f>[1]Fjärrvärmeproduktion!$S$87</f>
        <v>0</v>
      </c>
      <c r="I21" s="53">
        <f>[1]Fjärrvärmeproduktion!$N$88</f>
        <v>0</v>
      </c>
      <c r="J21" s="53">
        <f>[1]Fjärrvärmeproduktion!$T$86</f>
        <v>0</v>
      </c>
      <c r="K21" s="53">
        <f>[1]Fjärrvärmeproduktion!$U$84</f>
        <v>0</v>
      </c>
      <c r="L21" s="53">
        <f>[1]Fjärrvärmeproduktion!$V$84</f>
        <v>0</v>
      </c>
      <c r="M21" s="53">
        <f>[1]Fjärrvärmeproduktion!$W$87</f>
        <v>0</v>
      </c>
      <c r="N21" s="53"/>
      <c r="O21" s="53"/>
      <c r="P21" s="53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3">
        <f>[1]Fjärrvärmeproduktion!$N$90</f>
        <v>0</v>
      </c>
      <c r="C22" s="53"/>
      <c r="D22" s="53">
        <f>[1]Fjärrvärmeproduktion!$N$91</f>
        <v>0</v>
      </c>
      <c r="E22" s="53">
        <f>[1]Fjärrvärmeproduktion!$Q$92</f>
        <v>0</v>
      </c>
      <c r="F22" s="53">
        <f>[1]Fjärrvärmeproduktion!$N$93</f>
        <v>0</v>
      </c>
      <c r="G22" s="53">
        <f>[1]Fjärrvärmeproduktion!$R$94</f>
        <v>0</v>
      </c>
      <c r="H22" s="53">
        <f>[1]Fjärrvärmeproduktion!$S$95</f>
        <v>0</v>
      </c>
      <c r="I22" s="53">
        <f>[1]Fjärrvärmeproduktion!$N$96</f>
        <v>0</v>
      </c>
      <c r="J22" s="53">
        <f>[1]Fjärrvärmeproduktion!$T$94</f>
        <v>0</v>
      </c>
      <c r="K22" s="53">
        <f>[1]Fjärrvärmeproduktion!$U$92</f>
        <v>0</v>
      </c>
      <c r="L22" s="53">
        <f>[1]Fjärrvärmeproduktion!$V$92</f>
        <v>0</v>
      </c>
      <c r="M22" s="53">
        <f>[1]Fjärrvärmeproduktion!$W$95</f>
        <v>0</v>
      </c>
      <c r="N22" s="53"/>
      <c r="O22" s="53"/>
      <c r="P22" s="53">
        <f t="shared" si="2"/>
        <v>0</v>
      </c>
      <c r="Q22" s="18"/>
      <c r="R22" s="30" t="s">
        <v>60</v>
      </c>
      <c r="S22" s="52" t="str">
        <f>ROUND(P43/1000,0) &amp;" GWh"</f>
        <v>780 GWh</v>
      </c>
      <c r="T22" s="25"/>
      <c r="U22" s="23"/>
    </row>
    <row r="23" spans="1:34" ht="15.75">
      <c r="A23" s="5" t="s">
        <v>61</v>
      </c>
      <c r="B23" s="53">
        <v>0</v>
      </c>
      <c r="C23" s="53"/>
      <c r="D23" s="53">
        <f>[1]Fjärrvärmeproduktion!$N$99</f>
        <v>0</v>
      </c>
      <c r="E23" s="53">
        <f>[1]Fjärrvärmeproduktion!$Q$100</f>
        <v>0</v>
      </c>
      <c r="F23" s="53">
        <f>[1]Fjärrvärmeproduktion!$N$101</f>
        <v>0</v>
      </c>
      <c r="G23" s="53">
        <f>[1]Fjärrvärmeproduktion!$R$102</f>
        <v>0</v>
      </c>
      <c r="H23" s="53">
        <f>[1]Fjärrvärmeproduktion!$S$103</f>
        <v>0</v>
      </c>
      <c r="I23" s="53">
        <f>[1]Fjärrvärmeproduktion!$N$104</f>
        <v>0</v>
      </c>
      <c r="J23" s="53">
        <f>[1]Fjärrvärmeproduktion!$T$102</f>
        <v>0</v>
      </c>
      <c r="K23" s="53">
        <f>[1]Fjärrvärmeproduktion!$U$100</f>
        <v>0</v>
      </c>
      <c r="L23" s="53">
        <f>[1]Fjärrvärmeproduktion!$V$100</f>
        <v>0</v>
      </c>
      <c r="M23" s="53">
        <f>[1]Fjärrvärmeproduktion!$W$103</f>
        <v>0</v>
      </c>
      <c r="N23" s="53"/>
      <c r="O23" s="53"/>
      <c r="P23" s="53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3">
        <f>SUM(B18:B23)</f>
        <v>68213</v>
      </c>
      <c r="C24" s="53">
        <f t="shared" ref="C24:O24" si="3">SUM(C18:C23)</f>
        <v>0</v>
      </c>
      <c r="D24" s="53">
        <f t="shared" si="3"/>
        <v>189</v>
      </c>
      <c r="E24" s="53">
        <f t="shared" si="3"/>
        <v>0</v>
      </c>
      <c r="F24" s="53">
        <f t="shared" si="3"/>
        <v>0</v>
      </c>
      <c r="G24" s="53">
        <f t="shared" si="3"/>
        <v>478</v>
      </c>
      <c r="H24" s="53">
        <f t="shared" si="3"/>
        <v>66921</v>
      </c>
      <c r="I24" s="53">
        <f t="shared" si="3"/>
        <v>0</v>
      </c>
      <c r="J24" s="53">
        <f t="shared" si="3"/>
        <v>0</v>
      </c>
      <c r="K24" s="53">
        <f t="shared" si="3"/>
        <v>0</v>
      </c>
      <c r="L24" s="53">
        <f t="shared" si="3"/>
        <v>0</v>
      </c>
      <c r="M24" s="53">
        <f t="shared" si="3"/>
        <v>0</v>
      </c>
      <c r="N24" s="53">
        <f t="shared" si="3"/>
        <v>0</v>
      </c>
      <c r="O24" s="53">
        <f t="shared" si="3"/>
        <v>0</v>
      </c>
      <c r="P24" s="53">
        <f t="shared" si="2"/>
        <v>67588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350 GWh</v>
      </c>
      <c r="T25" s="29">
        <f>C$44</f>
        <v>0.44906750140401763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277 GWh</v>
      </c>
      <c r="T26" s="29">
        <f>D$44</f>
        <v>0.35540501977954592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5 GWh</v>
      </c>
      <c r="T28" s="29">
        <f>F$44</f>
        <v>6.4085919425427452E-3</v>
      </c>
      <c r="U28" s="23"/>
    </row>
    <row r="29" spans="1:34" ht="15.75">
      <c r="A29" s="48" t="str">
        <f>A2</f>
        <v>1401 Härryda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59 GWh</v>
      </c>
      <c r="T29" s="29">
        <f>G$44</f>
        <v>7.5041303490470501E-2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89 GWh</v>
      </c>
      <c r="T30" s="29">
        <f>H$44</f>
        <v>0.11407758338342329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[1]Slutanvändning!$N$89</f>
        <v>0</v>
      </c>
      <c r="C32" s="67">
        <f>[1]Slutanvändning!$N$90</f>
        <v>1659</v>
      </c>
      <c r="D32" s="53">
        <f>[1]Slutanvändning!$N$83</f>
        <v>1046</v>
      </c>
      <c r="E32" s="53">
        <f>[1]Slutanvändning!$Q$84</f>
        <v>0</v>
      </c>
      <c r="F32" s="53">
        <f>[1]Slutanvändning!$N$85</f>
        <v>0</v>
      </c>
      <c r="G32" s="53">
        <f>[1]Slutanvändning!$N$86</f>
        <v>212</v>
      </c>
      <c r="H32" s="53">
        <f>[1]Slutanvändning!$N$87</f>
        <v>0</v>
      </c>
      <c r="I32" s="53">
        <f>[1]Slutanvändning!$N$88</f>
        <v>0</v>
      </c>
      <c r="J32" s="53">
        <v>0</v>
      </c>
      <c r="K32" s="53">
        <f>[1]Slutanvändning!$T$84</f>
        <v>0</v>
      </c>
      <c r="L32" s="53">
        <f>[1]Slutanvändning!$U$84</f>
        <v>0</v>
      </c>
      <c r="M32" s="53"/>
      <c r="N32" s="53">
        <v>0</v>
      </c>
      <c r="O32" s="53">
        <v>0</v>
      </c>
      <c r="P32" s="53">
        <f t="shared" ref="P32:P38" si="4">SUM(B32:N32)</f>
        <v>2917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[1]Slutanvändning!$N$98</f>
        <v>198</v>
      </c>
      <c r="C33" s="122">
        <f>[1]Slutanvändning!$N$99</f>
        <v>39541</v>
      </c>
      <c r="D33" s="53">
        <f>[1]Slutanvändning!$N$92</f>
        <v>657</v>
      </c>
      <c r="E33" s="123">
        <f>[1]Slutanvändning!$Q$93</f>
        <v>0</v>
      </c>
      <c r="F33" s="123">
        <f>[1]Slutanvändning!$N$94</f>
        <v>4998</v>
      </c>
      <c r="G33" s="53">
        <f>[1]Slutanvändning!$N$95</f>
        <v>0</v>
      </c>
      <c r="H33" s="123">
        <f>[1]Slutanvändning!$N$96</f>
        <v>103</v>
      </c>
      <c r="I33" s="53">
        <f>[1]Slutanvändning!$N$97</f>
        <v>0</v>
      </c>
      <c r="J33" s="53">
        <v>0</v>
      </c>
      <c r="K33" s="53">
        <f>[1]Slutanvändning!$T$93</f>
        <v>0</v>
      </c>
      <c r="L33" s="53">
        <f>[1]Slutanvändning!$U$93</f>
        <v>0</v>
      </c>
      <c r="M33" s="53"/>
      <c r="N33" s="53">
        <v>0</v>
      </c>
      <c r="O33" s="53">
        <v>0</v>
      </c>
      <c r="P33" s="53">
        <f t="shared" si="4"/>
        <v>45497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[1]Slutanvändning!$N$107</f>
        <v>11345</v>
      </c>
      <c r="C34" s="67">
        <f>[1]Slutanvändning!$N$108</f>
        <v>24189</v>
      </c>
      <c r="D34" s="53">
        <f>[1]Slutanvändning!$N$101</f>
        <v>93</v>
      </c>
      <c r="E34" s="53">
        <f>[1]Slutanvändning!$Q$102</f>
        <v>0</v>
      </c>
      <c r="F34" s="53">
        <f>[1]Slutanvändning!$N$103</f>
        <v>0</v>
      </c>
      <c r="G34" s="53">
        <f>[1]Slutanvändning!$N$104</f>
        <v>0</v>
      </c>
      <c r="H34" s="53">
        <f>[1]Slutanvändning!$N$105</f>
        <v>0</v>
      </c>
      <c r="I34" s="53">
        <f>[1]Slutanvändning!$N$106</f>
        <v>0</v>
      </c>
      <c r="J34" s="53">
        <v>0</v>
      </c>
      <c r="K34" s="53">
        <f>[1]Slutanvändning!$T$102</f>
        <v>0</v>
      </c>
      <c r="L34" s="53">
        <f>[1]Slutanvändning!$U$102</f>
        <v>0</v>
      </c>
      <c r="M34" s="53"/>
      <c r="N34" s="53">
        <v>0</v>
      </c>
      <c r="O34" s="53">
        <v>0</v>
      </c>
      <c r="P34" s="53">
        <f t="shared" si="4"/>
        <v>35627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[1]Slutanvändning!$N$116</f>
        <v>0</v>
      </c>
      <c r="C35" s="67">
        <f>[1]Slutanvändning!$N$117</f>
        <v>392</v>
      </c>
      <c r="D35" s="53">
        <f>[1]Slutanvändning!$N$110</f>
        <v>274642</v>
      </c>
      <c r="E35" s="53">
        <f>[1]Slutanvändning!$Q$111</f>
        <v>0</v>
      </c>
      <c r="F35" s="53">
        <f>[1]Slutanvändning!$N$112</f>
        <v>0</v>
      </c>
      <c r="G35" s="53">
        <f>[1]Slutanvändning!$N$113</f>
        <v>57834</v>
      </c>
      <c r="H35" s="53">
        <f>[1]Slutanvändning!$N$114</f>
        <v>0</v>
      </c>
      <c r="I35" s="53">
        <f>[1]Slutanvändning!$N$115</f>
        <v>0</v>
      </c>
      <c r="J35" s="53">
        <v>0</v>
      </c>
      <c r="K35" s="53">
        <f>[1]Slutanvändning!$T$111</f>
        <v>0</v>
      </c>
      <c r="L35" s="53">
        <f>[1]Slutanvändning!$U$111</f>
        <v>0</v>
      </c>
      <c r="M35" s="53"/>
      <c r="N35" s="53">
        <v>0</v>
      </c>
      <c r="O35" s="53">
        <v>0</v>
      </c>
      <c r="P35" s="53">
        <f>SUM(B35:N35)</f>
        <v>332868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[1]Slutanvändning!$N$125</f>
        <v>11749</v>
      </c>
      <c r="C36" s="67">
        <f>[1]Slutanvändning!$N$126</f>
        <v>94497</v>
      </c>
      <c r="D36" s="53">
        <f>[1]Slutanvändning!$N$119</f>
        <v>14</v>
      </c>
      <c r="E36" s="53">
        <f>[1]Slutanvändning!$Q$120</f>
        <v>0</v>
      </c>
      <c r="F36" s="53">
        <f>[1]Slutanvändning!$N$121</f>
        <v>0</v>
      </c>
      <c r="G36" s="53">
        <f>[1]Slutanvändning!$N$122</f>
        <v>0</v>
      </c>
      <c r="H36" s="53">
        <f>[1]Slutanvändning!$N$123</f>
        <v>0</v>
      </c>
      <c r="I36" s="53">
        <f>[1]Slutanvändning!$N$124</f>
        <v>0</v>
      </c>
      <c r="J36" s="53">
        <v>0</v>
      </c>
      <c r="K36" s="53">
        <f>[1]Slutanvändning!$T$120</f>
        <v>0</v>
      </c>
      <c r="L36" s="53">
        <f>[1]Slutanvändning!$U$120</f>
        <v>0</v>
      </c>
      <c r="M36" s="53"/>
      <c r="N36" s="53">
        <v>0</v>
      </c>
      <c r="O36" s="53">
        <v>0</v>
      </c>
      <c r="P36" s="53">
        <f t="shared" si="4"/>
        <v>106260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[1]Slutanvändning!$N$134</f>
        <v>9730</v>
      </c>
      <c r="C37" s="67">
        <f>[1]Slutanvändning!$N$135</f>
        <v>160878</v>
      </c>
      <c r="D37" s="53">
        <f>[1]Slutanvändning!$N$128</f>
        <v>488</v>
      </c>
      <c r="E37" s="53">
        <f>[1]Slutanvändning!$Q$129</f>
        <v>0</v>
      </c>
      <c r="F37" s="53">
        <f>[1]Slutanvändning!$N$130</f>
        <v>0</v>
      </c>
      <c r="G37" s="53">
        <f>[1]Slutanvändning!$N$131</f>
        <v>0</v>
      </c>
      <c r="H37" s="123">
        <f>[1]Slutanvändning!$N$132</f>
        <v>21944.023999999998</v>
      </c>
      <c r="I37" s="53">
        <f>[1]Slutanvändning!$N$133</f>
        <v>0</v>
      </c>
      <c r="J37" s="53">
        <v>0</v>
      </c>
      <c r="K37" s="53">
        <f>[1]Slutanvändning!$T$129</f>
        <v>0</v>
      </c>
      <c r="L37" s="53">
        <f>[1]Slutanvändning!$U$129</f>
        <v>0</v>
      </c>
      <c r="M37" s="53"/>
      <c r="N37" s="53">
        <v>0</v>
      </c>
      <c r="O37" s="53">
        <v>0</v>
      </c>
      <c r="P37" s="123">
        <f t="shared" si="4"/>
        <v>193040.024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[1]Slutanvändning!$N$143</f>
        <v>23528</v>
      </c>
      <c r="C38" s="67">
        <f>[1]Slutanvändning!$N$144</f>
        <v>917</v>
      </c>
      <c r="D38" s="53">
        <f>[1]Slutanvändning!$N$137</f>
        <v>48</v>
      </c>
      <c r="E38" s="53">
        <f>[1]Slutanvändning!$Q$138</f>
        <v>0</v>
      </c>
      <c r="F38" s="53">
        <f>[1]Slutanvändning!$N$139</f>
        <v>0</v>
      </c>
      <c r="G38" s="53">
        <f>[1]Slutanvändning!$N$140</f>
        <v>0</v>
      </c>
      <c r="H38" s="53">
        <f>[1]Slutanvändning!$N$141</f>
        <v>0</v>
      </c>
      <c r="I38" s="53">
        <f>[1]Slutanvändning!$N$142</f>
        <v>0</v>
      </c>
      <c r="J38" s="53">
        <v>0</v>
      </c>
      <c r="K38" s="53">
        <f>[1]Slutanvändning!$T$138</f>
        <v>0</v>
      </c>
      <c r="L38" s="53">
        <f>[1]Slutanvändning!$U$138</f>
        <v>0</v>
      </c>
      <c r="M38" s="53"/>
      <c r="N38" s="53">
        <v>0</v>
      </c>
      <c r="O38" s="53">
        <v>0</v>
      </c>
      <c r="P38" s="53">
        <f t="shared" si="4"/>
        <v>24493</v>
      </c>
      <c r="Q38" s="20"/>
      <c r="R38" s="28" t="s">
        <v>83</v>
      </c>
      <c r="S38" s="54" t="str">
        <f>ROUND((N43+F43)/1000,0) &amp;" GWh"</f>
        <v>5 GWh</v>
      </c>
      <c r="T38" s="27"/>
      <c r="U38" s="23"/>
    </row>
    <row r="39" spans="1:47" ht="15.75">
      <c r="A39" s="5" t="s">
        <v>84</v>
      </c>
      <c r="B39" s="53">
        <f>[1]Slutanvändning!$N$152</f>
        <v>0</v>
      </c>
      <c r="C39" s="67">
        <f>[1]Slutanvändning!$N$153</f>
        <v>2208</v>
      </c>
      <c r="D39" s="53">
        <f>[1]Slutanvändning!$N$146</f>
        <v>0</v>
      </c>
      <c r="E39" s="53">
        <f>[1]Slutanvändning!$Q$147</f>
        <v>0</v>
      </c>
      <c r="F39" s="53">
        <f>[1]Slutanvändning!$N$148</f>
        <v>0</v>
      </c>
      <c r="G39" s="53">
        <f>[1]Slutanvändning!$N$149</f>
        <v>0</v>
      </c>
      <c r="H39" s="53">
        <f>[1]Slutanvändning!$N$150</f>
        <v>0</v>
      </c>
      <c r="I39" s="53">
        <f>[1]Slutanvändning!$N$151</f>
        <v>0</v>
      </c>
      <c r="J39" s="53">
        <v>0</v>
      </c>
      <c r="K39" s="53">
        <f>[1]Slutanvändning!$T$147</f>
        <v>0</v>
      </c>
      <c r="L39" s="53">
        <f>[1]Slutanvändning!$U$147</f>
        <v>0</v>
      </c>
      <c r="M39" s="53"/>
      <c r="N39" s="53">
        <v>0</v>
      </c>
      <c r="O39" s="53">
        <v>0</v>
      </c>
      <c r="P39" s="53">
        <f>SUM(B39:N39)</f>
        <v>2208</v>
      </c>
      <c r="Q39" s="20"/>
      <c r="R39" s="28"/>
      <c r="T39" s="42"/>
    </row>
    <row r="40" spans="1:47" ht="15.75">
      <c r="A40" s="5" t="s">
        <v>49</v>
      </c>
      <c r="B40" s="53">
        <f>SUM(B32:B39)</f>
        <v>56550</v>
      </c>
      <c r="C40" s="123">
        <f t="shared" ref="C40:O40" si="5">SUM(C32:C39)</f>
        <v>324281</v>
      </c>
      <c r="D40" s="53">
        <f t="shared" si="5"/>
        <v>276988</v>
      </c>
      <c r="E40" s="123">
        <f t="shared" si="5"/>
        <v>0</v>
      </c>
      <c r="F40" s="123">
        <f>SUM(F32:F39)</f>
        <v>4998</v>
      </c>
      <c r="G40" s="53">
        <f t="shared" si="5"/>
        <v>58046</v>
      </c>
      <c r="H40" s="123">
        <f t="shared" si="5"/>
        <v>22047.023999999998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123">
        <f>SUM(B40:N40)</f>
        <v>742910.02399999998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38 GWh</v>
      </c>
      <c r="T41" s="42"/>
    </row>
    <row r="42" spans="1:47">
      <c r="A42" s="32" t="s">
        <v>86</v>
      </c>
      <c r="B42" s="53">
        <f>B39+B38+B37</f>
        <v>33258</v>
      </c>
      <c r="C42" s="53">
        <f>C39+C38+C37</f>
        <v>164003</v>
      </c>
      <c r="D42" s="53">
        <f>D39+D38+D37</f>
        <v>536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21944.023999999998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219741.024</v>
      </c>
      <c r="Q42" s="21"/>
      <c r="R42" s="28" t="s">
        <v>87</v>
      </c>
      <c r="S42" s="10" t="str">
        <f>ROUND(P42/1000,0) &amp;" GWh"</f>
        <v>220 GWh</v>
      </c>
      <c r="T42" s="29">
        <f>P42/P40</f>
        <v>0.2957841688780336</v>
      </c>
    </row>
    <row r="43" spans="1:47">
      <c r="A43" s="33" t="s">
        <v>88</v>
      </c>
      <c r="B43" s="105"/>
      <c r="C43" s="90">
        <f>C40+C24-C7+C46</f>
        <v>350223.48</v>
      </c>
      <c r="D43" s="90">
        <f t="shared" ref="D43:N43" si="7">D11+D24+D40</f>
        <v>277177</v>
      </c>
      <c r="E43" s="90">
        <f t="shared" si="7"/>
        <v>0</v>
      </c>
      <c r="F43" s="90">
        <f t="shared" si="7"/>
        <v>4998</v>
      </c>
      <c r="G43" s="90">
        <f t="shared" si="7"/>
        <v>58524</v>
      </c>
      <c r="H43" s="90">
        <f t="shared" si="7"/>
        <v>88968.024000000005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779890.50399999996</v>
      </c>
      <c r="Q43" s="21"/>
      <c r="R43" s="28" t="s">
        <v>89</v>
      </c>
      <c r="S43" s="10" t="str">
        <f>ROUND(P36/1000,0) &amp;" GWh"</f>
        <v>106 GWh</v>
      </c>
      <c r="T43" s="41">
        <f>P36/P40</f>
        <v>0.14303212578539659</v>
      </c>
    </row>
    <row r="44" spans="1:47">
      <c r="A44" s="33" t="s">
        <v>90</v>
      </c>
      <c r="B44" s="53"/>
      <c r="C44" s="91">
        <f>C43/$P$43</f>
        <v>0.44906750140401763</v>
      </c>
      <c r="D44" s="91">
        <f t="shared" ref="D44:P44" si="8">D43/$P$43</f>
        <v>0.35540501977954592</v>
      </c>
      <c r="E44" s="91">
        <f t="shared" si="8"/>
        <v>0</v>
      </c>
      <c r="F44" s="91">
        <f t="shared" si="8"/>
        <v>6.4085919425427452E-3</v>
      </c>
      <c r="G44" s="91">
        <f t="shared" si="8"/>
        <v>7.5041303490470501E-2</v>
      </c>
      <c r="H44" s="91">
        <f t="shared" si="8"/>
        <v>0.11407758338342329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36 GWh</v>
      </c>
      <c r="T44" s="29">
        <f>P34/P40</f>
        <v>4.7956009273069117E-2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3 GWh</v>
      </c>
      <c r="T45" s="29">
        <f>P32/P40</f>
        <v>3.926451260267287E-3</v>
      </c>
      <c r="U45" s="23"/>
    </row>
    <row r="46" spans="1:47">
      <c r="A46" s="34" t="s">
        <v>93</v>
      </c>
      <c r="B46" s="90">
        <f>B24-B40</f>
        <v>11663</v>
      </c>
      <c r="C46" s="90">
        <f>(C40+C24)*0.08</f>
        <v>25942.48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45 GWh</v>
      </c>
      <c r="T46" s="41">
        <f>P33/P40</f>
        <v>6.1241601984360898E-2</v>
      </c>
      <c r="U46" s="23"/>
    </row>
    <row r="47" spans="1:47">
      <c r="A47" s="34" t="s">
        <v>95</v>
      </c>
      <c r="B47" s="92">
        <f>B46/B24</f>
        <v>0.17097913887382171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333 GWh</v>
      </c>
      <c r="T47" s="41">
        <f>P35/P40</f>
        <v>0.44805964281887251</v>
      </c>
    </row>
    <row r="48" spans="1:47" ht="15.75" thickBot="1">
      <c r="A48" s="11"/>
      <c r="B48" s="93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4"/>
      <c r="N48" s="94"/>
      <c r="O48" s="94"/>
      <c r="P48" s="94"/>
      <c r="Q48" s="51"/>
      <c r="R48" s="44" t="s">
        <v>97</v>
      </c>
      <c r="S48" s="10" t="str">
        <f>ROUND(P40/1000,0) &amp;" GWh"</f>
        <v>743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117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[1]Solceller!$C$21</f>
        <v>617.5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[1]Elproduktion!$N$722</f>
        <v>0</v>
      </c>
      <c r="D7" s="53">
        <f>[1]Elproduktion!$N$723</f>
        <v>0</v>
      </c>
      <c r="E7" s="53">
        <f>[1]Elproduktion!$Q$724</f>
        <v>0</v>
      </c>
      <c r="F7" s="53">
        <f>[1]Elproduktion!$N$725</f>
        <v>0</v>
      </c>
      <c r="G7" s="53">
        <f>[1]Elproduktion!$R$726</f>
        <v>0</v>
      </c>
      <c r="H7" s="53">
        <f>[1]Elproduktion!$S$727</f>
        <v>0</v>
      </c>
      <c r="I7" s="53">
        <f>[1]Elproduktion!$N$728</f>
        <v>0</v>
      </c>
      <c r="J7" s="53">
        <f>[1]Elproduktion!$T$726</f>
        <v>0</v>
      </c>
      <c r="K7" s="53">
        <f>[1]Elproduktion!$U$724</f>
        <v>0</v>
      </c>
      <c r="L7" s="53">
        <f>[1]Elproduktion!$V$724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[1]Elproduktion!$N$730</f>
        <v>0</v>
      </c>
      <c r="D8" s="53">
        <f>[1]Elproduktion!$N$731</f>
        <v>0</v>
      </c>
      <c r="E8" s="53">
        <f>[1]Elproduktion!$Q$732</f>
        <v>0</v>
      </c>
      <c r="F8" s="53">
        <f>[1]Elproduktion!$N$733</f>
        <v>0</v>
      </c>
      <c r="G8" s="53">
        <f>[1]Elproduktion!$R$734</f>
        <v>0</v>
      </c>
      <c r="H8" s="53">
        <f>[1]Elproduktion!$S$735</f>
        <v>0</v>
      </c>
      <c r="I8" s="53">
        <f>[1]Elproduktion!$N$736</f>
        <v>0</v>
      </c>
      <c r="J8" s="53">
        <f>[1]Elproduktion!$T$734</f>
        <v>0</v>
      </c>
      <c r="K8" s="53">
        <f>[1]Elproduktion!$U$732</f>
        <v>0</v>
      </c>
      <c r="L8" s="53">
        <f>[1]Elproduktion!$V$732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121">
        <f>[1]Elproduktion!$N$738</f>
        <v>5478</v>
      </c>
      <c r="D9" s="53">
        <f>[1]Elproduktion!$N$739</f>
        <v>0</v>
      </c>
      <c r="E9" s="53">
        <f>[1]Elproduktion!$Q$740</f>
        <v>0</v>
      </c>
      <c r="F9" s="53">
        <f>[1]Elproduktion!$N$741</f>
        <v>0</v>
      </c>
      <c r="G9" s="53">
        <f>[1]Elproduktion!$R$742</f>
        <v>0</v>
      </c>
      <c r="H9" s="53">
        <f>[1]Elproduktion!$S$743</f>
        <v>0</v>
      </c>
      <c r="I9" s="53">
        <f>[1]Elproduktion!$N$744</f>
        <v>0</v>
      </c>
      <c r="J9" s="53">
        <f>[1]Elproduktion!$T$742</f>
        <v>0</v>
      </c>
      <c r="K9" s="53">
        <f>[1]Elproduktion!$U$740</f>
        <v>0</v>
      </c>
      <c r="L9" s="53">
        <f>[1]Elproduktion!$V$740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121">
        <f>[1]Elproduktion!$N$746</f>
        <v>11215.883333333333</v>
      </c>
      <c r="D10" s="53">
        <f>[1]Elproduktion!$N$747</f>
        <v>0</v>
      </c>
      <c r="E10" s="53">
        <f>[1]Elproduktion!$Q$748</f>
        <v>0</v>
      </c>
      <c r="F10" s="53">
        <f>[1]Elproduktion!$N$749</f>
        <v>0</v>
      </c>
      <c r="G10" s="53">
        <f>[1]Elproduktion!$R$750</f>
        <v>0</v>
      </c>
      <c r="H10" s="53">
        <f>[1]Elproduktion!$S$751</f>
        <v>0</v>
      </c>
      <c r="I10" s="53">
        <f>[1]Elproduktion!$N$752</f>
        <v>0</v>
      </c>
      <c r="J10" s="53">
        <f>[1]Elproduktion!$T$750</f>
        <v>0</v>
      </c>
      <c r="K10" s="53">
        <f>[1]Elproduktion!$U$748</f>
        <v>0</v>
      </c>
      <c r="L10" s="53">
        <f>[1]Elproduktion!$V$748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17311.383333333331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1446 Karlsborg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67">
        <f>[1]Fjärrvärmeproduktion!$N$1010+[1]Fjärrvärmeproduktion!$M$1050*([1]Fjärrvärmeproduktion!$N$1010/([1]Fjärrvärmeproduktion!$N$1010+[1]Fjärrvärmeproduktion!$N$1018))</f>
        <v>20038.438531690255</v>
      </c>
      <c r="C18" s="53"/>
      <c r="D18" s="67">
        <f>[1]Fjärrvärmeproduktion!$N$1011</f>
        <v>0</v>
      </c>
      <c r="E18" s="53">
        <f>[1]Fjärrvärmeproduktion!$Q$1012</f>
        <v>0</v>
      </c>
      <c r="F18" s="53">
        <f>[1]Fjärrvärmeproduktion!$N$1013</f>
        <v>0</v>
      </c>
      <c r="G18" s="53">
        <f>[1]Fjärrvärmeproduktion!$R$1014</f>
        <v>0</v>
      </c>
      <c r="H18" s="53">
        <f>[1]Fjärrvärmeproduktion!$S$1015</f>
        <v>20620</v>
      </c>
      <c r="I18" s="53">
        <f>[1]Fjärrvärmeproduktion!$N$1016</f>
        <v>0</v>
      </c>
      <c r="J18" s="53">
        <f>[1]Fjärrvärmeproduktion!$T$1014</f>
        <v>0</v>
      </c>
      <c r="K18" s="53">
        <f>[1]Fjärrvärmeproduktion!$U$1012</f>
        <v>0</v>
      </c>
      <c r="L18" s="53">
        <f>[1]Fjärrvärmeproduktion!$V$1012</f>
        <v>0</v>
      </c>
      <c r="M18" s="53">
        <f>[1]Fjärrvärmeproduktion!$W$1015</f>
        <v>0</v>
      </c>
      <c r="N18" s="53"/>
      <c r="O18" s="53"/>
      <c r="P18" s="53">
        <f>SUM(C18:O18)</f>
        <v>20620</v>
      </c>
      <c r="Q18" s="4"/>
      <c r="R18" s="4"/>
      <c r="S18" s="4"/>
      <c r="T18" s="4"/>
    </row>
    <row r="19" spans="1:34" ht="15.75">
      <c r="A19" s="5" t="s">
        <v>56</v>
      </c>
      <c r="B19" s="67">
        <f>[1]Fjärrvärmeproduktion!$N$1018+[1]Fjärrvärmeproduktion!$M$1050*([1]Fjärrvärmeproduktion!$N$1018/([1]Fjärrvärmeproduktion!$N$1010+[1]Fjärrvärmeproduktion!$N$1018))</f>
        <v>15092.561468309745</v>
      </c>
      <c r="C19" s="53"/>
      <c r="D19" s="67">
        <f>[1]Fjärrvärmeproduktion!$N$1019</f>
        <v>229</v>
      </c>
      <c r="E19" s="53">
        <f>[1]Fjärrvärmeproduktion!$Q$1020</f>
        <v>0</v>
      </c>
      <c r="F19" s="53">
        <f>[1]Fjärrvärmeproduktion!$N$1021</f>
        <v>0</v>
      </c>
      <c r="G19" s="53">
        <f>[1]Fjärrvärmeproduktion!$R$1022</f>
        <v>0</v>
      </c>
      <c r="H19" s="53">
        <f>[1]Fjärrvärmeproduktion!$S$1023</f>
        <v>16299</v>
      </c>
      <c r="I19" s="53">
        <f>[1]Fjärrvärmeproduktion!$N$1024</f>
        <v>0</v>
      </c>
      <c r="J19" s="53">
        <f>[1]Fjärrvärmeproduktion!$T$1022</f>
        <v>0</v>
      </c>
      <c r="K19" s="53">
        <f>[1]Fjärrvärmeproduktion!$U$1020</f>
        <v>0</v>
      </c>
      <c r="L19" s="53">
        <f>[1]Fjärrvärmeproduktion!$V$1020</f>
        <v>0</v>
      </c>
      <c r="M19" s="53">
        <f>[1]Fjärrvärmeproduktion!$W$1023</f>
        <v>0</v>
      </c>
      <c r="N19" s="53"/>
      <c r="O19" s="53"/>
      <c r="P19" s="53">
        <f t="shared" ref="P19:P24" si="2">SUM(C19:O19)</f>
        <v>16528</v>
      </c>
      <c r="Q19" s="4"/>
      <c r="R19" s="4"/>
      <c r="S19" s="4"/>
      <c r="T19" s="4"/>
    </row>
    <row r="20" spans="1:34" ht="15.75">
      <c r="A20" s="5" t="s">
        <v>57</v>
      </c>
      <c r="B20" s="67">
        <f>[1]Fjärrvärmeproduktion!$N$1026</f>
        <v>0</v>
      </c>
      <c r="C20" s="53"/>
      <c r="D20" s="67">
        <f>[1]Fjärrvärmeproduktion!$N$1027</f>
        <v>0</v>
      </c>
      <c r="E20" s="53">
        <f>[1]Fjärrvärmeproduktion!$Q$1028</f>
        <v>0</v>
      </c>
      <c r="F20" s="53">
        <f>[1]Fjärrvärmeproduktion!$N$1029</f>
        <v>0</v>
      </c>
      <c r="G20" s="53">
        <f>[1]Fjärrvärmeproduktion!$R$1030</f>
        <v>0</v>
      </c>
      <c r="H20" s="53">
        <f>[1]Fjärrvärmeproduktion!$S$1031</f>
        <v>0</v>
      </c>
      <c r="I20" s="53">
        <f>[1]Fjärrvärmeproduktion!$N$1032</f>
        <v>0</v>
      </c>
      <c r="J20" s="53">
        <f>[1]Fjärrvärmeproduktion!$T$1030</f>
        <v>0</v>
      </c>
      <c r="K20" s="53">
        <f>[1]Fjärrvärmeproduktion!$U$1028</f>
        <v>0</v>
      </c>
      <c r="L20" s="53">
        <f>[1]Fjärrvärmeproduktion!$V$1028</f>
        <v>0</v>
      </c>
      <c r="M20" s="53">
        <f>[1]Fjärrvärmeproduktion!$W$1031</f>
        <v>0</v>
      </c>
      <c r="N20" s="53"/>
      <c r="O20" s="53"/>
      <c r="P20" s="53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67">
        <f>[1]Fjärrvärmeproduktion!$N$1034</f>
        <v>0</v>
      </c>
      <c r="C21" s="53"/>
      <c r="D21" s="67">
        <f>[1]Fjärrvärmeproduktion!$N$1035</f>
        <v>0</v>
      </c>
      <c r="E21" s="53">
        <f>[1]Fjärrvärmeproduktion!$Q$1036</f>
        <v>0</v>
      </c>
      <c r="F21" s="53">
        <f>[1]Fjärrvärmeproduktion!$N$1037</f>
        <v>0</v>
      </c>
      <c r="G21" s="53">
        <f>[1]Fjärrvärmeproduktion!$R$1038</f>
        <v>0</v>
      </c>
      <c r="H21" s="53">
        <f>[1]Fjärrvärmeproduktion!$S$1039</f>
        <v>0</v>
      </c>
      <c r="I21" s="53">
        <f>[1]Fjärrvärmeproduktion!$N$1040</f>
        <v>0</v>
      </c>
      <c r="J21" s="53">
        <f>[1]Fjärrvärmeproduktion!$T$1038</f>
        <v>0</v>
      </c>
      <c r="K21" s="53">
        <f>[1]Fjärrvärmeproduktion!$U$1036</f>
        <v>0</v>
      </c>
      <c r="L21" s="53">
        <f>[1]Fjärrvärmeproduktion!$V$1036</f>
        <v>0</v>
      </c>
      <c r="M21" s="53">
        <f>[1]Fjärrvärmeproduktion!$W$1039</f>
        <v>0</v>
      </c>
      <c r="N21" s="53"/>
      <c r="O21" s="53"/>
      <c r="P21" s="53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67">
        <f>[1]Fjärrvärmeproduktion!$N$1042</f>
        <v>0</v>
      </c>
      <c r="C22" s="53"/>
      <c r="D22" s="67">
        <f>[1]Fjärrvärmeproduktion!$N$1043</f>
        <v>0</v>
      </c>
      <c r="E22" s="53">
        <f>[1]Fjärrvärmeproduktion!$Q$1044</f>
        <v>0</v>
      </c>
      <c r="F22" s="53">
        <f>[1]Fjärrvärmeproduktion!$N$1045</f>
        <v>0</v>
      </c>
      <c r="G22" s="53">
        <f>[1]Fjärrvärmeproduktion!$R$1046</f>
        <v>0</v>
      </c>
      <c r="H22" s="53">
        <f>[1]Fjärrvärmeproduktion!$S$1047</f>
        <v>0</v>
      </c>
      <c r="I22" s="53">
        <f>[1]Fjärrvärmeproduktion!$N$1048</f>
        <v>0</v>
      </c>
      <c r="J22" s="53">
        <f>[1]Fjärrvärmeproduktion!$T$1046</f>
        <v>0</v>
      </c>
      <c r="K22" s="53">
        <f>[1]Fjärrvärmeproduktion!$U$1044</f>
        <v>0</v>
      </c>
      <c r="L22" s="53">
        <f>[1]Fjärrvärmeproduktion!$V$1044</f>
        <v>0</v>
      </c>
      <c r="M22" s="53">
        <f>[1]Fjärrvärmeproduktion!$W$1047</f>
        <v>0</v>
      </c>
      <c r="N22" s="53"/>
      <c r="O22" s="53"/>
      <c r="P22" s="53">
        <f t="shared" si="2"/>
        <v>0</v>
      </c>
      <c r="Q22" s="18"/>
      <c r="R22" s="30" t="s">
        <v>60</v>
      </c>
      <c r="S22" s="52" t="str">
        <f>ROUND(P43/1000,0) &amp;" GWh"</f>
        <v>178 GWh</v>
      </c>
      <c r="T22" s="25"/>
      <c r="U22" s="23"/>
    </row>
    <row r="23" spans="1:34" ht="15.75">
      <c r="A23" s="5" t="s">
        <v>61</v>
      </c>
      <c r="B23" s="67">
        <f>[1]Fjärrvärmeproduktion!$N$1050</f>
        <v>0</v>
      </c>
      <c r="C23" s="53"/>
      <c r="D23" s="67">
        <f>[1]Fjärrvärmeproduktion!$N$1051</f>
        <v>0</v>
      </c>
      <c r="E23" s="53">
        <f>[1]Fjärrvärmeproduktion!$Q$1052</f>
        <v>0</v>
      </c>
      <c r="F23" s="53">
        <f>[1]Fjärrvärmeproduktion!$N$1053</f>
        <v>0</v>
      </c>
      <c r="G23" s="53">
        <f>[1]Fjärrvärmeproduktion!$R$1054</f>
        <v>0</v>
      </c>
      <c r="H23" s="53">
        <f>[1]Fjärrvärmeproduktion!$S$1055</f>
        <v>0</v>
      </c>
      <c r="I23" s="53">
        <f>[1]Fjärrvärmeproduktion!$N$1056</f>
        <v>0</v>
      </c>
      <c r="J23" s="53">
        <f>[1]Fjärrvärmeproduktion!$T$1054</f>
        <v>0</v>
      </c>
      <c r="K23" s="53">
        <f>[1]Fjärrvärmeproduktion!$U$1052</f>
        <v>0</v>
      </c>
      <c r="L23" s="53">
        <f>[1]Fjärrvärmeproduktion!$V$1052</f>
        <v>0</v>
      </c>
      <c r="M23" s="53">
        <f>[1]Fjärrvärmeproduktion!$W$1055</f>
        <v>0</v>
      </c>
      <c r="N23" s="53"/>
      <c r="O23" s="53"/>
      <c r="P23" s="53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3">
        <f>SUM(B18:B23)</f>
        <v>35131</v>
      </c>
      <c r="C24" s="53">
        <f t="shared" ref="C24:O24" si="3">SUM(C18:C23)</f>
        <v>0</v>
      </c>
      <c r="D24" s="53">
        <f t="shared" si="3"/>
        <v>229</v>
      </c>
      <c r="E24" s="53">
        <f t="shared" si="3"/>
        <v>0</v>
      </c>
      <c r="F24" s="53">
        <f t="shared" si="3"/>
        <v>0</v>
      </c>
      <c r="G24" s="53">
        <f t="shared" si="3"/>
        <v>0</v>
      </c>
      <c r="H24" s="53">
        <f t="shared" si="3"/>
        <v>36919</v>
      </c>
      <c r="I24" s="53">
        <f t="shared" si="3"/>
        <v>0</v>
      </c>
      <c r="J24" s="53">
        <f t="shared" si="3"/>
        <v>0</v>
      </c>
      <c r="K24" s="53">
        <f t="shared" si="3"/>
        <v>0</v>
      </c>
      <c r="L24" s="53">
        <f t="shared" si="3"/>
        <v>0</v>
      </c>
      <c r="M24" s="53">
        <f t="shared" si="3"/>
        <v>0</v>
      </c>
      <c r="N24" s="53">
        <f t="shared" si="3"/>
        <v>0</v>
      </c>
      <c r="O24" s="53">
        <f t="shared" si="3"/>
        <v>0</v>
      </c>
      <c r="P24" s="53">
        <f t="shared" si="2"/>
        <v>37148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8"/>
      <c r="R25" s="50" t="str">
        <f>C30</f>
        <v>El</v>
      </c>
      <c r="S25" s="40" t="str">
        <f>ROUND(C43/1000,0) &amp;" GWh"</f>
        <v>82 GWh</v>
      </c>
      <c r="T25" s="29">
        <f>C$44</f>
        <v>0.46155751437099896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41 GWh</v>
      </c>
      <c r="T26" s="29">
        <f>D$44</f>
        <v>0.23201585973800318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 GWh</v>
      </c>
      <c r="T28" s="29">
        <f>F$44</f>
        <v>3.0733559624675447E-3</v>
      </c>
      <c r="U28" s="23"/>
    </row>
    <row r="29" spans="1:34" ht="15.75">
      <c r="A29" s="48" t="str">
        <f>A2</f>
        <v>1446 Karlsborg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5 GWh</v>
      </c>
      <c r="T29" s="29">
        <f>G$44</f>
        <v>3.0908054193973057E-2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48 GWh</v>
      </c>
      <c r="T30" s="29">
        <f>H$44</f>
        <v>0.27244521573455727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[1]Slutanvändning!$N$1466</f>
        <v>0</v>
      </c>
      <c r="C32" s="67">
        <f>[1]Slutanvändning!$N$1467</f>
        <v>2510</v>
      </c>
      <c r="D32" s="53">
        <f>[1]Slutanvändning!$N$1460</f>
        <v>1468</v>
      </c>
      <c r="E32" s="53">
        <f>[1]Slutanvändning!$Q$1461</f>
        <v>0</v>
      </c>
      <c r="F32" s="67">
        <f>[1]Slutanvändning!$N$1462</f>
        <v>0</v>
      </c>
      <c r="G32" s="53">
        <f>[1]Slutanvändning!$N$1463</f>
        <v>344</v>
      </c>
      <c r="H32" s="53">
        <f>[1]Slutanvändning!$N$1464</f>
        <v>0</v>
      </c>
      <c r="I32" s="53">
        <f>[1]Slutanvändning!$N$1465</f>
        <v>0</v>
      </c>
      <c r="J32" s="53">
        <v>0</v>
      </c>
      <c r="K32" s="53">
        <f>[1]Slutanvändning!$T$1461</f>
        <v>0</v>
      </c>
      <c r="L32" s="53">
        <f>[1]Slutanvändning!$U$1461</f>
        <v>0</v>
      </c>
      <c r="M32" s="53"/>
      <c r="N32" s="53">
        <v>0</v>
      </c>
      <c r="O32" s="53">
        <v>0</v>
      </c>
      <c r="P32" s="53">
        <f t="shared" ref="P32:P38" si="4">SUM(B32:N32)</f>
        <v>4322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[1]Slutanvändning!$N$1475</f>
        <v>273</v>
      </c>
      <c r="C33" s="122">
        <f>[1]Slutanvändning!$N$1476</f>
        <v>8590</v>
      </c>
      <c r="D33" s="53">
        <f>[1]Slutanvändning!$N$1469</f>
        <v>629</v>
      </c>
      <c r="E33" s="53">
        <f>[1]Slutanvändning!$Q$1470</f>
        <v>0</v>
      </c>
      <c r="F33" s="67">
        <f>[1]Slutanvändning!$N$1471</f>
        <v>546</v>
      </c>
      <c r="G33" s="53">
        <f>[1]Slutanvändning!$N$1472</f>
        <v>0</v>
      </c>
      <c r="H33" s="123">
        <f>[1]Slutanvändning!$N$1473</f>
        <v>0</v>
      </c>
      <c r="I33" s="53">
        <f>[1]Slutanvändning!$N$1474</f>
        <v>0</v>
      </c>
      <c r="J33" s="53">
        <v>0</v>
      </c>
      <c r="K33" s="53">
        <f>[1]Slutanvändning!$T$1470</f>
        <v>0</v>
      </c>
      <c r="L33" s="53">
        <f>[1]Slutanvändning!$U$1470</f>
        <v>0</v>
      </c>
      <c r="M33" s="53"/>
      <c r="N33" s="53">
        <v>0</v>
      </c>
      <c r="O33" s="53">
        <v>0</v>
      </c>
      <c r="P33" s="53">
        <f t="shared" si="4"/>
        <v>10038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[1]Slutanvändning!$N$1484</f>
        <v>3759</v>
      </c>
      <c r="C34" s="67">
        <f>[1]Slutanvändning!$N$1485</f>
        <v>19902</v>
      </c>
      <c r="D34" s="53">
        <f>[1]Slutanvändning!$N$1478</f>
        <v>4885</v>
      </c>
      <c r="E34" s="53">
        <f>[1]Slutanvändning!$Q$1479</f>
        <v>0</v>
      </c>
      <c r="F34" s="67">
        <f>[1]Slutanvändning!$N$1480</f>
        <v>0</v>
      </c>
      <c r="G34" s="53">
        <f>[1]Slutanvändning!$N$1481</f>
        <v>0</v>
      </c>
      <c r="H34" s="53">
        <f>[1]Slutanvändning!$N$1482</f>
        <v>0</v>
      </c>
      <c r="I34" s="53">
        <f>[1]Slutanvändning!$N$1483</f>
        <v>0</v>
      </c>
      <c r="J34" s="53">
        <v>0</v>
      </c>
      <c r="K34" s="53">
        <f>[1]Slutanvändning!$T$1479</f>
        <v>0</v>
      </c>
      <c r="L34" s="53">
        <f>[1]Slutanvändning!$U$1479</f>
        <v>0</v>
      </c>
      <c r="M34" s="53"/>
      <c r="N34" s="53">
        <v>0</v>
      </c>
      <c r="O34" s="53">
        <v>0</v>
      </c>
      <c r="P34" s="53">
        <f t="shared" si="4"/>
        <v>28546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[1]Slutanvändning!$N$1493</f>
        <v>0</v>
      </c>
      <c r="C35" s="67">
        <f>[1]Slutanvändning!$N$1494</f>
        <v>194</v>
      </c>
      <c r="D35" s="53">
        <f>[1]Slutanvändning!$N$1487</f>
        <v>33776</v>
      </c>
      <c r="E35" s="53">
        <f>[1]Slutanvändning!$Q$1488</f>
        <v>0</v>
      </c>
      <c r="F35" s="67">
        <f>[1]Slutanvändning!$N$1489</f>
        <v>0</v>
      </c>
      <c r="G35" s="53">
        <f>[1]Slutanvändning!$N$1490</f>
        <v>5147</v>
      </c>
      <c r="H35" s="53">
        <f>[1]Slutanvändning!$N$1491</f>
        <v>0</v>
      </c>
      <c r="I35" s="53">
        <f>[1]Slutanvändning!$N$1492</f>
        <v>0</v>
      </c>
      <c r="J35" s="53">
        <v>0</v>
      </c>
      <c r="K35" s="53">
        <f>[1]Slutanvändning!$T$1488</f>
        <v>0</v>
      </c>
      <c r="L35" s="53">
        <f>[1]Slutanvändning!$U$1488</f>
        <v>0</v>
      </c>
      <c r="M35" s="53"/>
      <c r="N35" s="53">
        <v>0</v>
      </c>
      <c r="O35" s="53">
        <v>0</v>
      </c>
      <c r="P35" s="53">
        <f>SUM(B35:N35)</f>
        <v>39117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[1]Slutanvändning!$N$1502</f>
        <v>537</v>
      </c>
      <c r="C36" s="67">
        <f>[1]Slutanvändning!$N$1503</f>
        <v>10753</v>
      </c>
      <c r="D36" s="53">
        <f>[1]Slutanvändning!$N$1496</f>
        <v>151</v>
      </c>
      <c r="E36" s="53">
        <f>[1]Slutanvändning!$Q$1497</f>
        <v>0</v>
      </c>
      <c r="F36" s="67">
        <f>[1]Slutanvändning!$N$1498</f>
        <v>0</v>
      </c>
      <c r="G36" s="53">
        <f>[1]Slutanvändning!$N$1499</f>
        <v>0</v>
      </c>
      <c r="H36" s="53">
        <f>[1]Slutanvändning!$N$1500</f>
        <v>0</v>
      </c>
      <c r="I36" s="53">
        <f>[1]Slutanvändning!$N$1501</f>
        <v>0</v>
      </c>
      <c r="J36" s="53">
        <v>0</v>
      </c>
      <c r="K36" s="53">
        <f>[1]Slutanvändning!$T$1497</f>
        <v>0</v>
      </c>
      <c r="L36" s="53">
        <f>[1]Slutanvändning!$U$1497</f>
        <v>0</v>
      </c>
      <c r="M36" s="53"/>
      <c r="N36" s="53">
        <v>0</v>
      </c>
      <c r="O36" s="53">
        <v>0</v>
      </c>
      <c r="P36" s="53">
        <f t="shared" si="4"/>
        <v>11441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[1]Slutanvändning!$N$1511</f>
        <v>985</v>
      </c>
      <c r="C37" s="122">
        <f>[1]Slutanvändning!$N$1512</f>
        <v>29363.484</v>
      </c>
      <c r="D37" s="53">
        <f>[1]Slutanvändning!$N$1505</f>
        <v>81</v>
      </c>
      <c r="E37" s="53">
        <f>[1]Slutanvändning!$Q$1506</f>
        <v>0</v>
      </c>
      <c r="F37" s="67">
        <f>[1]Slutanvändning!$N$1507</f>
        <v>0</v>
      </c>
      <c r="G37" s="53">
        <f>[1]Slutanvändning!$N$1508</f>
        <v>0</v>
      </c>
      <c r="H37" s="123">
        <f>[1]Slutanvändning!$N$1509</f>
        <v>11482.516</v>
      </c>
      <c r="I37" s="53">
        <f>[1]Slutanvändning!$N$1510</f>
        <v>0</v>
      </c>
      <c r="J37" s="53">
        <v>0</v>
      </c>
      <c r="K37" s="53">
        <f>[1]Slutanvändning!$T$1506</f>
        <v>0</v>
      </c>
      <c r="L37" s="53">
        <f>[1]Slutanvändning!$U$1506</f>
        <v>0</v>
      </c>
      <c r="M37" s="53"/>
      <c r="N37" s="53">
        <v>0</v>
      </c>
      <c r="O37" s="53">
        <v>0</v>
      </c>
      <c r="P37" s="53">
        <f t="shared" si="4"/>
        <v>41912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[1]Slutanvändning!$N$1520</f>
        <v>8081</v>
      </c>
      <c r="C38" s="67">
        <f>[1]Slutanvändning!$N$1521</f>
        <v>2969</v>
      </c>
      <c r="D38" s="53">
        <f>[1]Slutanvändning!$N$1514</f>
        <v>0</v>
      </c>
      <c r="E38" s="53">
        <f>[1]Slutanvändning!$Q$1515</f>
        <v>0</v>
      </c>
      <c r="F38" s="67">
        <f>[1]Slutanvändning!$N$1516</f>
        <v>0</v>
      </c>
      <c r="G38" s="53">
        <f>[1]Slutanvändning!$N$1517</f>
        <v>0</v>
      </c>
      <c r="H38" s="53">
        <f>[1]Slutanvändning!$N$1518</f>
        <v>0</v>
      </c>
      <c r="I38" s="53">
        <f>[1]Slutanvändning!$N$1519</f>
        <v>0</v>
      </c>
      <c r="J38" s="53">
        <v>0</v>
      </c>
      <c r="K38" s="53">
        <f>[1]Slutanvändning!$T$1515</f>
        <v>0</v>
      </c>
      <c r="L38" s="53">
        <f>[1]Slutanvändning!$U$1515</f>
        <v>0</v>
      </c>
      <c r="M38" s="53"/>
      <c r="N38" s="53">
        <v>0</v>
      </c>
      <c r="O38" s="53">
        <v>0</v>
      </c>
      <c r="P38" s="53">
        <f t="shared" si="4"/>
        <v>11050</v>
      </c>
      <c r="Q38" s="20"/>
      <c r="R38" s="28" t="s">
        <v>83</v>
      </c>
      <c r="S38" s="54" t="str">
        <f>ROUND((N43+F43)/1000,0) &amp;" GWh"</f>
        <v>1 GWh</v>
      </c>
      <c r="T38" s="27"/>
      <c r="U38" s="23"/>
    </row>
    <row r="39" spans="1:47" ht="15.75">
      <c r="A39" s="5" t="s">
        <v>84</v>
      </c>
      <c r="B39" s="53">
        <f>[1]Slutanvändning!$N$1529</f>
        <v>0</v>
      </c>
      <c r="C39" s="67">
        <f>[1]Slutanvändning!$N$1530</f>
        <v>1643</v>
      </c>
      <c r="D39" s="53">
        <f>[1]Slutanvändning!$N$1523</f>
        <v>0</v>
      </c>
      <c r="E39" s="53">
        <f>[1]Slutanvändning!$Q$1524</f>
        <v>0</v>
      </c>
      <c r="F39" s="67">
        <f>[1]Slutanvändning!$N$1525</f>
        <v>0</v>
      </c>
      <c r="G39" s="53">
        <f>[1]Slutanvändning!$N$1526</f>
        <v>0</v>
      </c>
      <c r="H39" s="53">
        <f>[1]Slutanvändning!$N$1527</f>
        <v>0</v>
      </c>
      <c r="I39" s="53">
        <f>[1]Slutanvändning!$N$1528</f>
        <v>0</v>
      </c>
      <c r="J39" s="53">
        <v>0</v>
      </c>
      <c r="K39" s="53">
        <f>[1]Slutanvändning!$T$1524</f>
        <v>0</v>
      </c>
      <c r="L39" s="53">
        <f>[1]Slutanvändning!$U$1524</f>
        <v>0</v>
      </c>
      <c r="M39" s="53"/>
      <c r="N39" s="53">
        <v>0</v>
      </c>
      <c r="O39" s="53">
        <v>0</v>
      </c>
      <c r="P39" s="53">
        <f>SUM(B39:N39)</f>
        <v>1643</v>
      </c>
      <c r="Q39" s="20"/>
      <c r="R39" s="28"/>
      <c r="T39" s="42"/>
    </row>
    <row r="40" spans="1:47" ht="15.75">
      <c r="A40" s="5" t="s">
        <v>49</v>
      </c>
      <c r="B40" s="53">
        <f>SUM(B32:B39)</f>
        <v>13635</v>
      </c>
      <c r="C40" s="123">
        <f t="shared" ref="C40:O40" si="5">SUM(C32:C39)</f>
        <v>75924.483999999997</v>
      </c>
      <c r="D40" s="53">
        <f t="shared" si="5"/>
        <v>40990</v>
      </c>
      <c r="E40" s="53">
        <f t="shared" si="5"/>
        <v>0</v>
      </c>
      <c r="F40" s="53">
        <f>SUM(F32:F39)</f>
        <v>546</v>
      </c>
      <c r="G40" s="53">
        <f t="shared" si="5"/>
        <v>5491</v>
      </c>
      <c r="H40" s="123">
        <f t="shared" si="5"/>
        <v>11482.516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148069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28 GWh</v>
      </c>
      <c r="T41" s="42"/>
    </row>
    <row r="42" spans="1:47">
      <c r="A42" s="32" t="s">
        <v>86</v>
      </c>
      <c r="B42" s="53">
        <f>B39+B38+B37</f>
        <v>9066</v>
      </c>
      <c r="C42" s="53">
        <f>C39+C38+C37</f>
        <v>33975.483999999997</v>
      </c>
      <c r="D42" s="53">
        <f>D39+D38+D37</f>
        <v>81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11482.516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54605</v>
      </c>
      <c r="Q42" s="21"/>
      <c r="R42" s="28" t="s">
        <v>87</v>
      </c>
      <c r="S42" s="10" t="str">
        <f>ROUND(P42/1000,0) &amp;" GWh"</f>
        <v>55 GWh</v>
      </c>
      <c r="T42" s="29">
        <f>P42/P40</f>
        <v>0.3687807711269746</v>
      </c>
    </row>
    <row r="43" spans="1:47">
      <c r="A43" s="33" t="s">
        <v>88</v>
      </c>
      <c r="B43" s="105"/>
      <c r="C43" s="90">
        <f>C40+C24-C7+C46</f>
        <v>81998.442719999992</v>
      </c>
      <c r="D43" s="90">
        <f t="shared" ref="D43:N43" si="7">D11+D24+D40</f>
        <v>41219</v>
      </c>
      <c r="E43" s="90">
        <f t="shared" si="7"/>
        <v>0</v>
      </c>
      <c r="F43" s="90">
        <f t="shared" si="7"/>
        <v>546</v>
      </c>
      <c r="G43" s="90">
        <f t="shared" si="7"/>
        <v>5491</v>
      </c>
      <c r="H43" s="90">
        <f t="shared" si="7"/>
        <v>48401.516000000003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177655.95872</v>
      </c>
      <c r="Q43" s="21"/>
      <c r="R43" s="28" t="s">
        <v>89</v>
      </c>
      <c r="S43" s="10" t="str">
        <f>ROUND(P36/1000,0) &amp;" GWh"</f>
        <v>11 GWh</v>
      </c>
      <c r="T43" s="41">
        <f>P36/P40</f>
        <v>7.7268030445265382E-2</v>
      </c>
    </row>
    <row r="44" spans="1:47">
      <c r="A44" s="33" t="s">
        <v>90</v>
      </c>
      <c r="B44" s="53"/>
      <c r="C44" s="91">
        <f>C43/$P$43</f>
        <v>0.46155751437099896</v>
      </c>
      <c r="D44" s="91">
        <f t="shared" ref="D44:P44" si="8">D43/$P$43</f>
        <v>0.23201585973800318</v>
      </c>
      <c r="E44" s="91">
        <f t="shared" si="8"/>
        <v>0</v>
      </c>
      <c r="F44" s="91">
        <f t="shared" si="8"/>
        <v>3.0733559624675447E-3</v>
      </c>
      <c r="G44" s="91">
        <f t="shared" si="8"/>
        <v>3.0908054193973057E-2</v>
      </c>
      <c r="H44" s="91">
        <f t="shared" si="8"/>
        <v>0.27244521573455727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29 GWh</v>
      </c>
      <c r="T44" s="29">
        <f>P34/P40</f>
        <v>0.1927884972546583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4 GWh</v>
      </c>
      <c r="T45" s="29">
        <f>P32/P40</f>
        <v>2.9189094273615677E-2</v>
      </c>
      <c r="U45" s="23"/>
    </row>
    <row r="46" spans="1:47">
      <c r="A46" s="34" t="s">
        <v>93</v>
      </c>
      <c r="B46" s="90">
        <f>B24-B40</f>
        <v>21496</v>
      </c>
      <c r="C46" s="90">
        <f>(C40+C24)*0.08</f>
        <v>6073.9587199999996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10 GWh</v>
      </c>
      <c r="T46" s="41">
        <f>P33/P40</f>
        <v>6.7792718259730267E-2</v>
      </c>
      <c r="U46" s="23"/>
    </row>
    <row r="47" spans="1:47">
      <c r="A47" s="34" t="s">
        <v>95</v>
      </c>
      <c r="B47" s="92">
        <f>B46/B24</f>
        <v>0.61188124448492787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39 GWh</v>
      </c>
      <c r="T47" s="41">
        <f>P35/P40</f>
        <v>0.26418088863975581</v>
      </c>
    </row>
    <row r="48" spans="1:47" ht="15.75" thickBot="1">
      <c r="A48" s="11"/>
      <c r="B48" s="93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4"/>
      <c r="N48" s="94"/>
      <c r="O48" s="94"/>
      <c r="P48" s="94"/>
      <c r="Q48" s="51"/>
      <c r="R48" s="44" t="s">
        <v>97</v>
      </c>
      <c r="S48" s="10" t="str">
        <f>ROUND(P40/1000,0) &amp;" GWh"</f>
        <v>148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118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[1]Solceller!$C$36</f>
        <v>4864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[1]Elproduktion!$N$1322</f>
        <v>3411</v>
      </c>
      <c r="D7" s="53">
        <f>[1]Elproduktion!$N$1323</f>
        <v>0</v>
      </c>
      <c r="E7" s="53">
        <f>[1]Elproduktion!$Q$1324</f>
        <v>0</v>
      </c>
      <c r="F7" s="53">
        <f>[1]Elproduktion!$N$1325</f>
        <v>0</v>
      </c>
      <c r="G7" s="53">
        <f>[1]Elproduktion!$R$1326</f>
        <v>0</v>
      </c>
      <c r="H7" s="53">
        <f>[1]Elproduktion!$S$1327</f>
        <v>0</v>
      </c>
      <c r="I7" s="53">
        <f>[1]Elproduktion!$N$1328</f>
        <v>0</v>
      </c>
      <c r="J7" s="53">
        <f>[1]Elproduktion!$T$1326</f>
        <v>0</v>
      </c>
      <c r="K7" s="53">
        <f>[1]Elproduktion!$U$1324</f>
        <v>0</v>
      </c>
      <c r="L7" s="53">
        <f>[1]Elproduktion!$V$1324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[1]Elproduktion!$N$1330</f>
        <v>0</v>
      </c>
      <c r="D8" s="53">
        <f>[1]Elproduktion!$N$1331</f>
        <v>0</v>
      </c>
      <c r="E8" s="53">
        <f>[1]Elproduktion!$Q$1332</f>
        <v>0</v>
      </c>
      <c r="F8" s="53">
        <f>[1]Elproduktion!$N$1333</f>
        <v>0</v>
      </c>
      <c r="G8" s="53">
        <f>[1]Elproduktion!$R$1334</f>
        <v>0</v>
      </c>
      <c r="H8" s="53">
        <f>[1]Elproduktion!$S$1335</f>
        <v>0</v>
      </c>
      <c r="I8" s="53">
        <f>[1]Elproduktion!$N$1336</f>
        <v>0</v>
      </c>
      <c r="J8" s="53">
        <f>[1]Elproduktion!$T$1334</f>
        <v>0</v>
      </c>
      <c r="K8" s="53">
        <f>[1]Elproduktion!$U$1332</f>
        <v>0</v>
      </c>
      <c r="L8" s="53">
        <f>[1]Elproduktion!$V$1332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67">
        <f>[1]Elproduktion!$N$1338</f>
        <v>0</v>
      </c>
      <c r="D9" s="53">
        <f>[1]Elproduktion!$N$1339</f>
        <v>0</v>
      </c>
      <c r="E9" s="53">
        <f>[1]Elproduktion!$Q$1340</f>
        <v>0</v>
      </c>
      <c r="F9" s="53">
        <f>[1]Elproduktion!$N$1341</f>
        <v>0</v>
      </c>
      <c r="G9" s="53">
        <f>[1]Elproduktion!$R$1342</f>
        <v>0</v>
      </c>
      <c r="H9" s="53">
        <f>[1]Elproduktion!$S$1343</f>
        <v>0</v>
      </c>
      <c r="I9" s="53">
        <f>[1]Elproduktion!$N$1344</f>
        <v>0</v>
      </c>
      <c r="J9" s="53">
        <f>[1]Elproduktion!$T$1342</f>
        <v>0</v>
      </c>
      <c r="K9" s="53">
        <f>[1]Elproduktion!$U$1340</f>
        <v>0</v>
      </c>
      <c r="L9" s="53">
        <f>[1]Elproduktion!$V$1340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121">
        <f>[1]Elproduktion!$N$1346</f>
        <v>14019.854166666666</v>
      </c>
      <c r="D10" s="53">
        <f>[1]Elproduktion!$N$1347</f>
        <v>0</v>
      </c>
      <c r="E10" s="53">
        <f>[1]Elproduktion!$Q$1348</f>
        <v>0</v>
      </c>
      <c r="F10" s="53">
        <f>[1]Elproduktion!$N$1349</f>
        <v>0</v>
      </c>
      <c r="G10" s="53">
        <f>[1]Elproduktion!$R$1350</f>
        <v>0</v>
      </c>
      <c r="H10" s="53">
        <f>[1]Elproduktion!$S$1351</f>
        <v>0</v>
      </c>
      <c r="I10" s="53">
        <f>[1]Elproduktion!$N$1352</f>
        <v>0</v>
      </c>
      <c r="J10" s="53">
        <f>[1]Elproduktion!$T$1350</f>
        <v>0</v>
      </c>
      <c r="K10" s="53">
        <f>[1]Elproduktion!$U$1348</f>
        <v>0</v>
      </c>
      <c r="L10" s="53">
        <f>[1]Elproduktion!$V$1348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22294.854166666664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1482 Kungälv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[1]Fjärrvärmeproduktion!$N$1850+[1]Fjärrvärmeproduktion!$M$1890*([1]Fjärrvärmeproduktion!$N$1850/([1]Fjärrvärmeproduktion!$N$1850+[1]Fjärrvärmeproduktion!$N$1858))</f>
        <v>86102.960297123776</v>
      </c>
      <c r="C18" s="56"/>
      <c r="D18" s="56">
        <f>[1]Fjärrvärmeproduktion!$N$1851</f>
        <v>0</v>
      </c>
      <c r="E18" s="56">
        <f>[1]Fjärrvärmeproduktion!$Q$1852</f>
        <v>0</v>
      </c>
      <c r="F18" s="56">
        <f>[1]Fjärrvärmeproduktion!$N$1853</f>
        <v>0</v>
      </c>
      <c r="G18" s="56">
        <f>[1]Fjärrvärmeproduktion!$R$1854</f>
        <v>594</v>
      </c>
      <c r="H18" s="56">
        <f>[1]Fjärrvärmeproduktion!$S$1855</f>
        <v>86139</v>
      </c>
      <c r="I18" s="56">
        <f>[1]Fjärrvärmeproduktion!$N$1856</f>
        <v>0</v>
      </c>
      <c r="J18" s="56">
        <f>[1]Fjärrvärmeproduktion!$T$1854</f>
        <v>0</v>
      </c>
      <c r="K18" s="56">
        <f>[1]Fjärrvärmeproduktion!$U$1852</f>
        <v>0</v>
      </c>
      <c r="L18" s="56">
        <f>[1]Fjärrvärmeproduktion!$V$1852</f>
        <v>0</v>
      </c>
      <c r="M18" s="56">
        <f>[1]Fjärrvärmeproduktion!$W$1855</f>
        <v>0</v>
      </c>
      <c r="N18" s="56"/>
      <c r="O18" s="56"/>
      <c r="P18" s="56">
        <f>SUM(C18:O18)</f>
        <v>86733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[1]Fjärrvärmeproduktion!$N$1858+[1]Fjärrvärmeproduktion!$M$1890*([1]Fjärrvärmeproduktion!$N$1858/([1]Fjärrvärmeproduktion!$N$1858+[1]Fjärrvärmeproduktion!$N$1850))</f>
        <v>6314.0397028762272</v>
      </c>
      <c r="C19" s="56"/>
      <c r="D19" s="56">
        <f>[1]Fjärrvärmeproduktion!$N$1859</f>
        <v>199</v>
      </c>
      <c r="E19" s="56">
        <f>[1]Fjärrvärmeproduktion!$Q$1860</f>
        <v>0</v>
      </c>
      <c r="F19" s="56">
        <f>[1]Fjärrvärmeproduktion!$N$1861</f>
        <v>0</v>
      </c>
      <c r="G19" s="56">
        <f>[1]Fjärrvärmeproduktion!$R$1862</f>
        <v>0</v>
      </c>
      <c r="H19" s="56">
        <f>[1]Fjärrvärmeproduktion!$S$1863</f>
        <v>5083</v>
      </c>
      <c r="I19" s="56">
        <f>[1]Fjärrvärmeproduktion!$N$1864</f>
        <v>0</v>
      </c>
      <c r="J19" s="56">
        <f>[1]Fjärrvärmeproduktion!$T$1862</f>
        <v>0</v>
      </c>
      <c r="K19" s="56">
        <f>[1]Fjärrvärmeproduktion!$U$1860</f>
        <v>0</v>
      </c>
      <c r="L19" s="56">
        <f>[1]Fjärrvärmeproduktion!$V$1860</f>
        <v>0</v>
      </c>
      <c r="M19" s="56">
        <f>[1]Fjärrvärmeproduktion!$W$1863</f>
        <v>0</v>
      </c>
      <c r="N19" s="56"/>
      <c r="O19" s="56"/>
      <c r="P19" s="56">
        <f t="shared" ref="P19:P24" si="2">SUM(C19:O19)</f>
        <v>5282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[1]Fjärrvärmeproduktion!$N$1866</f>
        <v>0</v>
      </c>
      <c r="C20" s="56"/>
      <c r="D20" s="56">
        <f>[1]Fjärrvärmeproduktion!$N$1867</f>
        <v>0</v>
      </c>
      <c r="E20" s="56">
        <f>[1]Fjärrvärmeproduktion!$Q$1868</f>
        <v>0</v>
      </c>
      <c r="F20" s="56">
        <f>[1]Fjärrvärmeproduktion!$N$1869</f>
        <v>0</v>
      </c>
      <c r="G20" s="56">
        <f>[1]Fjärrvärmeproduktion!$R$1870</f>
        <v>0</v>
      </c>
      <c r="H20" s="56">
        <f>[1]Fjärrvärmeproduktion!$S$1871</f>
        <v>0</v>
      </c>
      <c r="I20" s="56">
        <f>[1]Fjärrvärmeproduktion!$N$1872</f>
        <v>0</v>
      </c>
      <c r="J20" s="56">
        <f>[1]Fjärrvärmeproduktion!$T$1870</f>
        <v>0</v>
      </c>
      <c r="K20" s="56">
        <f>[1]Fjärrvärmeproduktion!$U$1868</f>
        <v>0</v>
      </c>
      <c r="L20" s="56">
        <f>[1]Fjärrvärmeproduktion!$V$1868</f>
        <v>0</v>
      </c>
      <c r="M20" s="56">
        <f>[1]Fjärrvärmeproduktion!$W$1871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[1]Fjärrvärmeproduktion!$N$1874</f>
        <v>0</v>
      </c>
      <c r="C21" s="56"/>
      <c r="D21" s="56">
        <f>[1]Fjärrvärmeproduktion!$N$1875</f>
        <v>0</v>
      </c>
      <c r="E21" s="56">
        <f>[1]Fjärrvärmeproduktion!$Q$1876</f>
        <v>0</v>
      </c>
      <c r="F21" s="56">
        <f>[1]Fjärrvärmeproduktion!$N$1877</f>
        <v>0</v>
      </c>
      <c r="G21" s="56">
        <f>[1]Fjärrvärmeproduktion!$R$1878</f>
        <v>0</v>
      </c>
      <c r="H21" s="56">
        <f>[1]Fjärrvärmeproduktion!$S$1879</f>
        <v>0</v>
      </c>
      <c r="I21" s="56">
        <f>[1]Fjärrvärmeproduktion!$N$1880</f>
        <v>0</v>
      </c>
      <c r="J21" s="56">
        <f>[1]Fjärrvärmeproduktion!$T$1878</f>
        <v>0</v>
      </c>
      <c r="K21" s="56">
        <f>[1]Fjärrvärmeproduktion!$U$1876</f>
        <v>0</v>
      </c>
      <c r="L21" s="56">
        <f>[1]Fjärrvärmeproduktion!$V$1876</f>
        <v>0</v>
      </c>
      <c r="M21" s="56">
        <f>[1]Fjärrvärmeproduktion!$W$1879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[1]Fjärrvärmeproduktion!$N$1882</f>
        <v>0</v>
      </c>
      <c r="C22" s="56"/>
      <c r="D22" s="56">
        <f>[1]Fjärrvärmeproduktion!$N$1883</f>
        <v>0</v>
      </c>
      <c r="E22" s="56">
        <f>[1]Fjärrvärmeproduktion!$Q$1884</f>
        <v>0</v>
      </c>
      <c r="F22" s="56">
        <f>[1]Fjärrvärmeproduktion!$N$1885</f>
        <v>0</v>
      </c>
      <c r="G22" s="56">
        <f>[1]Fjärrvärmeproduktion!$R$1886</f>
        <v>0</v>
      </c>
      <c r="H22" s="56">
        <f>[1]Fjärrvärmeproduktion!$S$1887</f>
        <v>0</v>
      </c>
      <c r="I22" s="56">
        <f>[1]Fjärrvärmeproduktion!$N$1888</f>
        <v>0</v>
      </c>
      <c r="J22" s="56">
        <f>[1]Fjärrvärmeproduktion!$T$1886</f>
        <v>0</v>
      </c>
      <c r="K22" s="56">
        <f>[1]Fjärrvärmeproduktion!$U$1884</f>
        <v>0</v>
      </c>
      <c r="L22" s="56">
        <f>[1]Fjärrvärmeproduktion!$V$1884</f>
        <v>0</v>
      </c>
      <c r="M22" s="56">
        <f>[1]Fjärrvärmeproduktion!$W$1887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851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[1]Fjärrvärmeproduktion!$N$1891</f>
        <v>0</v>
      </c>
      <c r="E23" s="56">
        <f>[1]Fjärrvärmeproduktion!$Q$1892</f>
        <v>0</v>
      </c>
      <c r="F23" s="56">
        <f>[1]Fjärrvärmeproduktion!$N$1893</f>
        <v>0</v>
      </c>
      <c r="G23" s="56">
        <f>[1]Fjärrvärmeproduktion!$R$1894</f>
        <v>0</v>
      </c>
      <c r="H23" s="56">
        <f>[1]Fjärrvärmeproduktion!$S$1895</f>
        <v>0</v>
      </c>
      <c r="I23" s="56">
        <f>[1]Fjärrvärmeproduktion!$N$1896</f>
        <v>0</v>
      </c>
      <c r="J23" s="56">
        <f>[1]Fjärrvärmeproduktion!$T$1894</f>
        <v>0</v>
      </c>
      <c r="K23" s="56">
        <f>[1]Fjärrvärmeproduktion!$U$1892</f>
        <v>0</v>
      </c>
      <c r="L23" s="56">
        <f>[1]Fjärrvärmeproduktion!$V$1892</f>
        <v>0</v>
      </c>
      <c r="M23" s="56">
        <f>[1]Fjärrvärmeproduktion!$W$1895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92417</v>
      </c>
      <c r="C24" s="56">
        <f t="shared" ref="C24:O24" si="3">SUM(C18:C23)</f>
        <v>0</v>
      </c>
      <c r="D24" s="56">
        <f t="shared" si="3"/>
        <v>199</v>
      </c>
      <c r="E24" s="56">
        <f t="shared" si="3"/>
        <v>0</v>
      </c>
      <c r="F24" s="56">
        <f t="shared" si="3"/>
        <v>0</v>
      </c>
      <c r="G24" s="56">
        <f t="shared" si="3"/>
        <v>594</v>
      </c>
      <c r="H24" s="56">
        <f t="shared" si="3"/>
        <v>91222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92015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399 GWh</v>
      </c>
      <c r="T25" s="29">
        <f>C$44</f>
        <v>0.46858291535920449</v>
      </c>
      <c r="U25" s="23"/>
    </row>
    <row r="26" spans="1:34" ht="15.75">
      <c r="A26" s="6" t="s">
        <v>100</v>
      </c>
      <c r="B26" s="132">
        <f>'FV imp-exp'!B7</f>
        <v>35000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18"/>
      <c r="R26" s="50" t="str">
        <f>D30</f>
        <v>Oljeprodukter</v>
      </c>
      <c r="S26" s="40" t="str">
        <f>ROUND(D43/1000,0) &amp;" GWh"</f>
        <v>276 GWh</v>
      </c>
      <c r="T26" s="29">
        <f>D$44</f>
        <v>0.32396580241879563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14 GWh</v>
      </c>
      <c r="T28" s="29">
        <f>F$44</f>
        <v>1.6535666540528383E-2</v>
      </c>
      <c r="U28" s="23"/>
    </row>
    <row r="29" spans="1:34" ht="15.75">
      <c r="A29" s="48" t="str">
        <f>A2</f>
        <v>1482 Kungälv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44 GWh</v>
      </c>
      <c r="T29" s="29">
        <f>G$44</f>
        <v>5.1569094126494838E-2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117 GWh</v>
      </c>
      <c r="T30" s="29">
        <f>H$44</f>
        <v>0.13795591278854133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1 GWh</v>
      </c>
      <c r="T31" s="29">
        <f>I$44</f>
        <v>1.3906087664352796E-3</v>
      </c>
      <c r="U31" s="22"/>
      <c r="AG31" s="17"/>
      <c r="AH31" s="17"/>
    </row>
    <row r="32" spans="1:34" ht="15.75">
      <c r="A32" s="5" t="s">
        <v>76</v>
      </c>
      <c r="B32" s="53">
        <f>[1]Slutanvändning!$N$2681</f>
        <v>0</v>
      </c>
      <c r="C32" s="67">
        <f>[1]Slutanvändning!$N$2682</f>
        <v>11725</v>
      </c>
      <c r="D32" s="67">
        <f>[1]Slutanvändning!$N$2675</f>
        <v>5449</v>
      </c>
      <c r="E32" s="53">
        <f>[1]Slutanvändning!$Q$2676</f>
        <v>0</v>
      </c>
      <c r="F32" s="53">
        <f>[1]Slutanvändning!$N$2677</f>
        <v>0</v>
      </c>
      <c r="G32" s="53">
        <f>[1]Slutanvändning!$N$2678</f>
        <v>1255</v>
      </c>
      <c r="H32" s="53">
        <f>[1]Slutanvändning!$N$2679</f>
        <v>0</v>
      </c>
      <c r="I32" s="53">
        <f>[1]Slutanvändning!$N$2680</f>
        <v>0</v>
      </c>
      <c r="J32" s="53">
        <v>0</v>
      </c>
      <c r="K32" s="53">
        <f>[1]Slutanvändning!$T$2676</f>
        <v>0</v>
      </c>
      <c r="L32" s="53">
        <f>[1]Slutanvändning!$U$2676</f>
        <v>0</v>
      </c>
      <c r="M32" s="53"/>
      <c r="N32" s="53">
        <v>0</v>
      </c>
      <c r="O32" s="53">
        <v>0</v>
      </c>
      <c r="P32" s="53">
        <f t="shared" ref="P32:P38" si="4">SUM(B32:N32)</f>
        <v>18429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[1]Slutanvändning!$N$2690</f>
        <v>8132</v>
      </c>
      <c r="C33" s="122">
        <f>[1]Slutanvändning!$N$2691</f>
        <v>54790.270122208167</v>
      </c>
      <c r="D33" s="67">
        <f>[1]Slutanvändning!$N$2684</f>
        <v>3221</v>
      </c>
      <c r="E33" s="53">
        <f>[1]Slutanvändning!$Q$2685</f>
        <v>0</v>
      </c>
      <c r="F33" s="53">
        <f>[1]Slutanvändning!$N$2686</f>
        <v>14067</v>
      </c>
      <c r="G33" s="123">
        <f>[1]Slutanvändning!$N$2687</f>
        <v>334.16666666662786</v>
      </c>
      <c r="H33" s="53">
        <f>[1]Slutanvändning!$N$2688</f>
        <v>0</v>
      </c>
      <c r="I33" s="53">
        <f>[1]Slutanvändning!$N$2689</f>
        <v>1183</v>
      </c>
      <c r="J33" s="53">
        <v>0</v>
      </c>
      <c r="K33" s="53">
        <f>[1]Slutanvändning!$T$2685</f>
        <v>0</v>
      </c>
      <c r="L33" s="53">
        <f>[1]Slutanvändning!$U$2685</f>
        <v>0</v>
      </c>
      <c r="M33" s="53"/>
      <c r="N33" s="53">
        <v>0</v>
      </c>
      <c r="O33" s="53">
        <v>0</v>
      </c>
      <c r="P33" s="123">
        <f t="shared" si="4"/>
        <v>81727.436788874795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[1]Slutanvändning!$N$2699</f>
        <v>21780</v>
      </c>
      <c r="C34" s="67">
        <f>[1]Slutanvändning!$N$2700</f>
        <v>38022</v>
      </c>
      <c r="D34" s="67">
        <f>[1]Slutanvändning!$N$2693</f>
        <v>1164</v>
      </c>
      <c r="E34" s="53">
        <f>[1]Slutanvändning!$Q$2694</f>
        <v>0</v>
      </c>
      <c r="F34" s="53">
        <f>[1]Slutanvändning!$N$2695</f>
        <v>0</v>
      </c>
      <c r="G34" s="53">
        <f>[1]Slutanvändning!$N$2696</f>
        <v>0</v>
      </c>
      <c r="H34" s="53">
        <f>[1]Slutanvändning!$N$2697</f>
        <v>0</v>
      </c>
      <c r="I34" s="53">
        <f>[1]Slutanvändning!$N$2698</f>
        <v>0</v>
      </c>
      <c r="J34" s="53">
        <v>0</v>
      </c>
      <c r="K34" s="53">
        <f>[1]Slutanvändning!$T$2694</f>
        <v>0</v>
      </c>
      <c r="L34" s="53">
        <f>[1]Slutanvändning!$U$2694</f>
        <v>0</v>
      </c>
      <c r="M34" s="53"/>
      <c r="N34" s="53">
        <v>0</v>
      </c>
      <c r="O34" s="53">
        <v>0</v>
      </c>
      <c r="P34" s="53">
        <f t="shared" si="4"/>
        <v>60966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[1]Slutanvändning!$N$2708</f>
        <v>0</v>
      </c>
      <c r="C35" s="67">
        <f>[1]Slutanvändning!$N$2709</f>
        <v>1350</v>
      </c>
      <c r="D35" s="67">
        <f>[1]Slutanvändning!$N$2702</f>
        <v>265123</v>
      </c>
      <c r="E35" s="53">
        <f>[1]Slutanvändning!$Q$2703</f>
        <v>0</v>
      </c>
      <c r="F35" s="53">
        <f>[1]Slutanvändning!$N$2704</f>
        <v>0</v>
      </c>
      <c r="G35" s="53">
        <f>[1]Slutanvändning!$N$2705</f>
        <v>41687</v>
      </c>
      <c r="H35" s="53">
        <f>[1]Slutanvändning!$N$2706</f>
        <v>0</v>
      </c>
      <c r="I35" s="53">
        <f>[1]Slutanvändning!$N$2707</f>
        <v>0</v>
      </c>
      <c r="J35" s="53">
        <v>0</v>
      </c>
      <c r="K35" s="53">
        <f>[1]Slutanvändning!$T$2703</f>
        <v>0</v>
      </c>
      <c r="L35" s="53">
        <f>[1]Slutanvändning!$U$2703</f>
        <v>0</v>
      </c>
      <c r="M35" s="53"/>
      <c r="N35" s="53">
        <v>0</v>
      </c>
      <c r="O35" s="53">
        <v>0</v>
      </c>
      <c r="P35" s="53">
        <f>SUM(B35:N35)</f>
        <v>308160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[1]Slutanvändning!$N$2717</f>
        <v>11100</v>
      </c>
      <c r="C36" s="67">
        <f>[1]Slutanvändning!$N$2718</f>
        <v>80048</v>
      </c>
      <c r="D36" s="67">
        <f>[1]Slutanvändning!$N$2711</f>
        <v>204</v>
      </c>
      <c r="E36" s="53">
        <f>[1]Slutanvändning!$Q$2712</f>
        <v>0</v>
      </c>
      <c r="F36" s="53">
        <f>[1]Slutanvändning!$N$2713</f>
        <v>0</v>
      </c>
      <c r="G36" s="53">
        <f>[1]Slutanvändning!$N$2714</f>
        <v>0</v>
      </c>
      <c r="H36" s="53">
        <f>[1]Slutanvändning!$N$2715</f>
        <v>0</v>
      </c>
      <c r="I36" s="53">
        <f>[1]Slutanvändning!$N$2716</f>
        <v>0</v>
      </c>
      <c r="J36" s="53">
        <v>0</v>
      </c>
      <c r="K36" s="53">
        <f>[1]Slutanvändning!$T$2712</f>
        <v>0</v>
      </c>
      <c r="L36" s="53">
        <f>[1]Slutanvändning!$U$2712</f>
        <v>0</v>
      </c>
      <c r="M36" s="53"/>
      <c r="N36" s="53">
        <v>0</v>
      </c>
      <c r="O36" s="53">
        <v>0</v>
      </c>
      <c r="P36" s="53">
        <f t="shared" si="4"/>
        <v>91352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[1]Slutanvändning!$N$2726</f>
        <v>6250</v>
      </c>
      <c r="C37" s="67">
        <f>[1]Slutanvändning!$N$2727</f>
        <v>152106</v>
      </c>
      <c r="D37" s="67">
        <f>[1]Slutanvändning!$N$2720</f>
        <v>195</v>
      </c>
      <c r="E37" s="53">
        <f>[1]Slutanvändning!$Q$2721</f>
        <v>0</v>
      </c>
      <c r="F37" s="53">
        <f>[1]Slutanvändning!$N$2722</f>
        <v>0</v>
      </c>
      <c r="G37" s="53">
        <f>[1]Slutanvändning!$N$2723</f>
        <v>0</v>
      </c>
      <c r="H37" s="53">
        <f>[1]Slutanvändning!$N$2724</f>
        <v>26138</v>
      </c>
      <c r="I37" s="53">
        <f>[1]Slutanvändning!$N$2725</f>
        <v>0</v>
      </c>
      <c r="J37" s="53">
        <v>0</v>
      </c>
      <c r="K37" s="53">
        <f>[1]Slutanvändning!$T$2721</f>
        <v>0</v>
      </c>
      <c r="L37" s="53">
        <f>[1]Slutanvändning!$U$2721</f>
        <v>0</v>
      </c>
      <c r="M37" s="53"/>
      <c r="N37" s="53">
        <v>0</v>
      </c>
      <c r="O37" s="53">
        <v>0</v>
      </c>
      <c r="P37" s="53">
        <f t="shared" si="4"/>
        <v>184689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[1]Slutanvändning!$N$2735</f>
        <v>66280</v>
      </c>
      <c r="C38" s="122">
        <f>[1]Slutanvändning!$N$2736</f>
        <v>18550.729877791826</v>
      </c>
      <c r="D38" s="122">
        <f>[1]Slutanvändning!$N$2729</f>
        <v>44.833333333333336</v>
      </c>
      <c r="E38" s="53">
        <f>[1]Slutanvändning!$Q$2730</f>
        <v>0</v>
      </c>
      <c r="F38" s="53">
        <f>[1]Slutanvändning!$N$2731</f>
        <v>0</v>
      </c>
      <c r="G38" s="53">
        <f>[1]Slutanvändning!$N$2732</f>
        <v>0</v>
      </c>
      <c r="H38" s="53">
        <f>[1]Slutanvändning!$N$2733</f>
        <v>0</v>
      </c>
      <c r="I38" s="53">
        <f>[1]Slutanvändning!$N$2734</f>
        <v>0</v>
      </c>
      <c r="J38" s="53">
        <v>0</v>
      </c>
      <c r="K38" s="53">
        <f>[1]Slutanvändning!$T$2730</f>
        <v>0</v>
      </c>
      <c r="L38" s="53">
        <f>[1]Slutanvändning!$U$2730</f>
        <v>0</v>
      </c>
      <c r="M38" s="53"/>
      <c r="N38" s="53">
        <v>0</v>
      </c>
      <c r="O38" s="53">
        <v>0</v>
      </c>
      <c r="P38" s="123">
        <f t="shared" si="4"/>
        <v>84875.563211125162</v>
      </c>
      <c r="Q38" s="20"/>
      <c r="R38" s="28" t="s">
        <v>83</v>
      </c>
      <c r="S38" s="54" t="str">
        <f>ROUND((N43+F43)/1000,0) &amp;" GWh"</f>
        <v>14 GWh</v>
      </c>
      <c r="T38" s="27"/>
      <c r="U38" s="23"/>
    </row>
    <row r="39" spans="1:47" ht="15.75">
      <c r="A39" s="5" t="s">
        <v>84</v>
      </c>
      <c r="B39" s="53">
        <f>[1]Slutanvändning!$N$2744</f>
        <v>0</v>
      </c>
      <c r="C39" s="67">
        <f>[1]Slutanvändning!$N$2745</f>
        <v>15665</v>
      </c>
      <c r="D39" s="67">
        <f>[1]Slutanvändning!$N$2738</f>
        <v>0</v>
      </c>
      <c r="E39" s="53">
        <f>[1]Slutanvändning!$Q$2739</f>
        <v>0</v>
      </c>
      <c r="F39" s="53">
        <f>[1]Slutanvändning!$N$2740</f>
        <v>0</v>
      </c>
      <c r="G39" s="53">
        <f>[1]Slutanvändning!$N$2741</f>
        <v>0</v>
      </c>
      <c r="H39" s="53">
        <f>[1]Slutanvändning!$N$2742</f>
        <v>0</v>
      </c>
      <c r="I39" s="53">
        <f>[1]Slutanvändning!$N$2743</f>
        <v>0</v>
      </c>
      <c r="J39" s="53">
        <v>0</v>
      </c>
      <c r="K39" s="53">
        <f>[1]Slutanvändning!$T$2739</f>
        <v>0</v>
      </c>
      <c r="L39" s="53">
        <f>[1]Slutanvändning!$U$2739</f>
        <v>0</v>
      </c>
      <c r="M39" s="53"/>
      <c r="N39" s="53">
        <v>0</v>
      </c>
      <c r="O39" s="53">
        <v>0</v>
      </c>
      <c r="P39" s="53">
        <f>SUM(B39:N39)</f>
        <v>15665</v>
      </c>
      <c r="Q39" s="20"/>
      <c r="R39" s="28"/>
      <c r="T39" s="42"/>
    </row>
    <row r="40" spans="1:47" ht="15.75">
      <c r="A40" s="5" t="s">
        <v>49</v>
      </c>
      <c r="B40" s="53">
        <f>SUM(B32:B39)</f>
        <v>113542</v>
      </c>
      <c r="C40" s="53">
        <f t="shared" ref="C40:O40" si="5">SUM(C32:C39)</f>
        <v>372257</v>
      </c>
      <c r="D40" s="123">
        <f t="shared" si="5"/>
        <v>275400.83333333331</v>
      </c>
      <c r="E40" s="53">
        <f t="shared" si="5"/>
        <v>0</v>
      </c>
      <c r="F40" s="53">
        <f>SUM(F32:F39)</f>
        <v>14067</v>
      </c>
      <c r="G40" s="123">
        <f t="shared" si="5"/>
        <v>43276.166666666628</v>
      </c>
      <c r="H40" s="53">
        <f t="shared" si="5"/>
        <v>26138</v>
      </c>
      <c r="I40" s="53">
        <f t="shared" si="5"/>
        <v>1183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845863.99999999988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44 GWh</v>
      </c>
      <c r="T41" s="42"/>
    </row>
    <row r="42" spans="1:47">
      <c r="A42" s="32" t="s">
        <v>86</v>
      </c>
      <c r="B42" s="53">
        <f>B39+B38+B37</f>
        <v>72530</v>
      </c>
      <c r="C42" s="53">
        <f>C39+C38+C37</f>
        <v>186321.72987779183</v>
      </c>
      <c r="D42" s="53">
        <f>D39+D38+D37</f>
        <v>239.83333333333334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26138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285229.56321112515</v>
      </c>
      <c r="Q42" s="21"/>
      <c r="R42" s="28" t="s">
        <v>87</v>
      </c>
      <c r="S42" s="10" t="str">
        <f>ROUND(P42/1000,0) &amp;" GWh"</f>
        <v>285 GWh</v>
      </c>
      <c r="T42" s="29">
        <f>P42/P40</f>
        <v>0.33720499183216829</v>
      </c>
    </row>
    <row r="43" spans="1:47">
      <c r="A43" s="33" t="s">
        <v>88</v>
      </c>
      <c r="B43" s="53"/>
      <c r="C43" s="90">
        <f>C40+C24-C7+C46</f>
        <v>398626.56</v>
      </c>
      <c r="D43" s="90">
        <f t="shared" ref="D43:N43" si="7">D11+D24+D40</f>
        <v>275599.83333333331</v>
      </c>
      <c r="E43" s="90">
        <f t="shared" si="7"/>
        <v>0</v>
      </c>
      <c r="F43" s="90">
        <f t="shared" si="7"/>
        <v>14067</v>
      </c>
      <c r="G43" s="90">
        <f t="shared" si="7"/>
        <v>43870.166666666628</v>
      </c>
      <c r="H43" s="90">
        <f t="shared" si="7"/>
        <v>117360</v>
      </c>
      <c r="I43" s="90">
        <f t="shared" si="7"/>
        <v>1183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850706.55999999994</v>
      </c>
      <c r="Q43" s="21"/>
      <c r="R43" s="28" t="s">
        <v>89</v>
      </c>
      <c r="S43" s="10" t="str">
        <f>ROUND(P36/1000,0) &amp;" GWh"</f>
        <v>91 GWh</v>
      </c>
      <c r="T43" s="41">
        <f>P36/P40</f>
        <v>0.10799844892323117</v>
      </c>
    </row>
    <row r="44" spans="1:47">
      <c r="A44" s="33" t="s">
        <v>90</v>
      </c>
      <c r="B44" s="91"/>
      <c r="C44" s="91">
        <f>C43/$P$43</f>
        <v>0.46858291535920449</v>
      </c>
      <c r="D44" s="91">
        <f t="shared" ref="D44:P44" si="8">D43/$P$43</f>
        <v>0.32396580241879563</v>
      </c>
      <c r="E44" s="91">
        <f t="shared" si="8"/>
        <v>0</v>
      </c>
      <c r="F44" s="91">
        <f t="shared" si="8"/>
        <v>1.6535666540528383E-2</v>
      </c>
      <c r="G44" s="91">
        <f t="shared" si="8"/>
        <v>5.1569094126494838E-2</v>
      </c>
      <c r="H44" s="91">
        <f t="shared" si="8"/>
        <v>0.13795591278854133</v>
      </c>
      <c r="I44" s="91">
        <f t="shared" si="8"/>
        <v>1.3906087664352796E-3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61 GWh</v>
      </c>
      <c r="T44" s="29">
        <f>P34/P40</f>
        <v>7.2075416378992382E-2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18 GWh</v>
      </c>
      <c r="T45" s="29">
        <f>P32/P40</f>
        <v>2.1787190375757808E-2</v>
      </c>
      <c r="U45" s="23"/>
    </row>
    <row r="46" spans="1:47">
      <c r="A46" s="34" t="s">
        <v>93</v>
      </c>
      <c r="B46" s="90">
        <f>B24+B26-B40</f>
        <v>13875</v>
      </c>
      <c r="C46" s="90">
        <f>(C40+C24)*0.08</f>
        <v>29780.560000000001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82 GWh</v>
      </c>
      <c r="T46" s="41">
        <f>P33/P40</f>
        <v>9.66200675154337E-2</v>
      </c>
      <c r="U46" s="23"/>
    </row>
    <row r="47" spans="1:47">
      <c r="A47" s="34" t="s">
        <v>95</v>
      </c>
      <c r="B47" s="92">
        <f>B46/B24</f>
        <v>0.1501347154744257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308 GWh</v>
      </c>
      <c r="T47" s="41">
        <f>P35/P40</f>
        <v>0.36431388497441675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846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119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[1]Solceller!$C$16</f>
        <v>4484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[1]Elproduktion!$N$522</f>
        <v>0</v>
      </c>
      <c r="D7" s="53">
        <f>[1]Elproduktion!$N$523</f>
        <v>0</v>
      </c>
      <c r="E7" s="53">
        <f>[1]Elproduktion!$Q$524</f>
        <v>0</v>
      </c>
      <c r="F7" s="53">
        <f>[1]Elproduktion!$N$525</f>
        <v>0</v>
      </c>
      <c r="G7" s="53">
        <f>[1]Elproduktion!$R$526</f>
        <v>0</v>
      </c>
      <c r="H7" s="53">
        <f>[1]Elproduktion!$S$527</f>
        <v>0</v>
      </c>
      <c r="I7" s="53">
        <f>[1]Elproduktion!$N$528</f>
        <v>0</v>
      </c>
      <c r="J7" s="53">
        <f>[1]Elproduktion!$T$526</f>
        <v>0</v>
      </c>
      <c r="K7" s="53">
        <f>[1]Elproduktion!$U$524</f>
        <v>0</v>
      </c>
      <c r="L7" s="53">
        <f>[1]Elproduktion!$V$524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[1]Elproduktion!$N$530</f>
        <v>0</v>
      </c>
      <c r="D8" s="53">
        <f>[1]Elproduktion!$N$531</f>
        <v>0</v>
      </c>
      <c r="E8" s="53">
        <f>[1]Elproduktion!$Q$532</f>
        <v>0</v>
      </c>
      <c r="F8" s="53">
        <f>[1]Elproduktion!$N$533</f>
        <v>0</v>
      </c>
      <c r="G8" s="53">
        <f>[1]Elproduktion!$R$534</f>
        <v>0</v>
      </c>
      <c r="H8" s="53">
        <f>[1]Elproduktion!$S$535</f>
        <v>0</v>
      </c>
      <c r="I8" s="53">
        <f>[1]Elproduktion!$N$536</f>
        <v>0</v>
      </c>
      <c r="J8" s="53">
        <f>[1]Elproduktion!$T$534</f>
        <v>0</v>
      </c>
      <c r="K8" s="53">
        <f>[1]Elproduktion!$U$532</f>
        <v>0</v>
      </c>
      <c r="L8" s="53">
        <f>[1]Elproduktion!$V$532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[1]Elproduktion!$N$538</f>
        <v>23393</v>
      </c>
      <c r="D9" s="53">
        <f>[1]Elproduktion!$N$539</f>
        <v>0</v>
      </c>
      <c r="E9" s="53">
        <f>[1]Elproduktion!$Q$540</f>
        <v>0</v>
      </c>
      <c r="F9" s="53">
        <f>[1]Elproduktion!$N$541</f>
        <v>0</v>
      </c>
      <c r="G9" s="53">
        <f>[1]Elproduktion!$R$542</f>
        <v>0</v>
      </c>
      <c r="H9" s="53">
        <f>[1]Elproduktion!$S$543</f>
        <v>0</v>
      </c>
      <c r="I9" s="53">
        <f>[1]Elproduktion!$N$544</f>
        <v>0</v>
      </c>
      <c r="J9" s="53">
        <f>[1]Elproduktion!$T$542</f>
        <v>0</v>
      </c>
      <c r="K9" s="53">
        <f>[1]Elproduktion!$U$540</f>
        <v>0</v>
      </c>
      <c r="L9" s="53">
        <f>[1]Elproduktion!$V$540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[1]Elproduktion!$N$546</f>
        <v>0</v>
      </c>
      <c r="D10" s="53">
        <f>[1]Elproduktion!$N$547</f>
        <v>0</v>
      </c>
      <c r="E10" s="53">
        <f>[1]Elproduktion!$Q$548</f>
        <v>0</v>
      </c>
      <c r="F10" s="53">
        <f>[1]Elproduktion!$N$549</f>
        <v>0</v>
      </c>
      <c r="G10" s="53">
        <f>[1]Elproduktion!$R$550</f>
        <v>0</v>
      </c>
      <c r="H10" s="53">
        <f>[1]Elproduktion!$S$551</f>
        <v>0</v>
      </c>
      <c r="I10" s="53">
        <f>[1]Elproduktion!$N$552</f>
        <v>0</v>
      </c>
      <c r="J10" s="53">
        <f>[1]Elproduktion!$T$550</f>
        <v>0</v>
      </c>
      <c r="K10" s="53">
        <f>[1]Elproduktion!$U$548</f>
        <v>0</v>
      </c>
      <c r="L10" s="53">
        <f>[1]Elproduktion!$V$548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27877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1441 Lerum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[1]Fjärrvärmeproduktion!$N$730</f>
        <v>0</v>
      </c>
      <c r="C18" s="56"/>
      <c r="D18" s="58">
        <f>[1]Fjärrvärmeproduktion!$N$731</f>
        <v>0</v>
      </c>
      <c r="E18" s="56">
        <f>[1]Fjärrvärmeproduktion!$Q$732</f>
        <v>0</v>
      </c>
      <c r="F18" s="56">
        <f>[1]Fjärrvärmeproduktion!$N$733</f>
        <v>0</v>
      </c>
      <c r="G18" s="56">
        <f>[1]Fjärrvärmeproduktion!$R$734</f>
        <v>0</v>
      </c>
      <c r="H18" s="56">
        <f>[1]Fjärrvärmeproduktion!$S$735</f>
        <v>0</v>
      </c>
      <c r="I18" s="56">
        <f>[1]Fjärrvärmeproduktion!$N$736</f>
        <v>0</v>
      </c>
      <c r="J18" s="56">
        <f>[1]Fjärrvärmeproduktion!$T$734</f>
        <v>0</v>
      </c>
      <c r="K18" s="56">
        <f>[1]Fjärrvärmeproduktion!$U$732</f>
        <v>0</v>
      </c>
      <c r="L18" s="56">
        <f>[1]Fjärrvärmeproduktion!$V$732</f>
        <v>0</v>
      </c>
      <c r="M18" s="56">
        <f>[1]Fjärrvärmeproduktion!$W$735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114">
        <f>[1]Fjärrvärmeproduktion!$N$738+[1]Fjärrvärmeproduktion!$M$770</f>
        <v>53000</v>
      </c>
      <c r="C19" s="56"/>
      <c r="D19" s="114">
        <f>[1]Fjärrvärmeproduktion!$N$739</f>
        <v>800</v>
      </c>
      <c r="E19" s="56">
        <f>[1]Fjärrvärmeproduktion!$Q$740</f>
        <v>0</v>
      </c>
      <c r="F19" s="56">
        <f>[1]Fjärrvärmeproduktion!$N$741</f>
        <v>891</v>
      </c>
      <c r="G19" s="56">
        <f>[1]Fjärrvärmeproduktion!$R$742</f>
        <v>0</v>
      </c>
      <c r="H19" s="57">
        <f>[1]Fjärrvärmeproduktion!$S$743</f>
        <v>68700</v>
      </c>
      <c r="I19" s="56">
        <f>[1]Fjärrvärmeproduktion!$N$744</f>
        <v>0</v>
      </c>
      <c r="J19" s="56">
        <f>[1]Fjärrvärmeproduktion!$T$742</f>
        <v>0</v>
      </c>
      <c r="K19" s="56">
        <f>[1]Fjärrvärmeproduktion!$U$740</f>
        <v>0</v>
      </c>
      <c r="L19" s="56">
        <f>[1]Fjärrvärmeproduktion!$V$740</f>
        <v>0</v>
      </c>
      <c r="M19" s="56">
        <f>[1]Fjärrvärmeproduktion!$W$743</f>
        <v>0</v>
      </c>
      <c r="N19" s="56"/>
      <c r="O19" s="56"/>
      <c r="P19" s="57">
        <f t="shared" ref="P19:P24" si="2">SUM(C19:O19)</f>
        <v>70391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[1]Fjärrvärmeproduktion!$N$746</f>
        <v>0</v>
      </c>
      <c r="C20" s="56"/>
      <c r="D20" s="58">
        <f>[1]Fjärrvärmeproduktion!$N$747</f>
        <v>0</v>
      </c>
      <c r="E20" s="56">
        <f>[1]Fjärrvärmeproduktion!$Q$748</f>
        <v>0</v>
      </c>
      <c r="F20" s="56">
        <f>[1]Fjärrvärmeproduktion!$N$749</f>
        <v>0</v>
      </c>
      <c r="G20" s="56">
        <f>[1]Fjärrvärmeproduktion!$R$750</f>
        <v>0</v>
      </c>
      <c r="H20" s="56">
        <f>[1]Fjärrvärmeproduktion!$S$751</f>
        <v>0</v>
      </c>
      <c r="I20" s="56">
        <f>[1]Fjärrvärmeproduktion!$N$752</f>
        <v>0</v>
      </c>
      <c r="J20" s="56">
        <f>[1]Fjärrvärmeproduktion!$T$750</f>
        <v>0</v>
      </c>
      <c r="K20" s="56">
        <f>[1]Fjärrvärmeproduktion!$U$748</f>
        <v>0</v>
      </c>
      <c r="L20" s="56">
        <f>[1]Fjärrvärmeproduktion!$V$748</f>
        <v>0</v>
      </c>
      <c r="M20" s="56">
        <f>[1]Fjärrvärmeproduktion!$W$751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[1]Fjärrvärmeproduktion!$N$754</f>
        <v>0</v>
      </c>
      <c r="C21" s="56"/>
      <c r="D21" s="58">
        <f>[1]Fjärrvärmeproduktion!$N$755</f>
        <v>0</v>
      </c>
      <c r="E21" s="56">
        <f>[1]Fjärrvärmeproduktion!$Q$756</f>
        <v>0</v>
      </c>
      <c r="F21" s="56">
        <f>[1]Fjärrvärmeproduktion!$N$757</f>
        <v>0</v>
      </c>
      <c r="G21" s="56">
        <f>[1]Fjärrvärmeproduktion!$R$758</f>
        <v>0</v>
      </c>
      <c r="H21" s="56">
        <f>[1]Fjärrvärmeproduktion!$S$759</f>
        <v>0</v>
      </c>
      <c r="I21" s="56">
        <f>[1]Fjärrvärmeproduktion!$N$760</f>
        <v>0</v>
      </c>
      <c r="J21" s="56">
        <f>[1]Fjärrvärmeproduktion!$T$758</f>
        <v>0</v>
      </c>
      <c r="K21" s="56">
        <f>[1]Fjärrvärmeproduktion!$U$756</f>
        <v>0</v>
      </c>
      <c r="L21" s="56">
        <f>[1]Fjärrvärmeproduktion!$V$756</f>
        <v>0</v>
      </c>
      <c r="M21" s="56">
        <f>[1]Fjärrvärmeproduktion!$W$759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[1]Fjärrvärmeproduktion!$N$762</f>
        <v>0</v>
      </c>
      <c r="C22" s="56"/>
      <c r="D22" s="58">
        <f>[1]Fjärrvärmeproduktion!$N$763</f>
        <v>0</v>
      </c>
      <c r="E22" s="56">
        <f>[1]Fjärrvärmeproduktion!$Q$764</f>
        <v>0</v>
      </c>
      <c r="F22" s="56">
        <f>[1]Fjärrvärmeproduktion!$N$765</f>
        <v>0</v>
      </c>
      <c r="G22" s="56">
        <f>[1]Fjärrvärmeproduktion!$R$766</f>
        <v>0</v>
      </c>
      <c r="H22" s="56">
        <f>[1]Fjärrvärmeproduktion!$S$767</f>
        <v>0</v>
      </c>
      <c r="I22" s="56">
        <f>[1]Fjärrvärmeproduktion!$N$768</f>
        <v>0</v>
      </c>
      <c r="J22" s="56">
        <f>[1]Fjärrvärmeproduktion!$T$766</f>
        <v>0</v>
      </c>
      <c r="K22" s="56">
        <f>[1]Fjärrvärmeproduktion!$U$764</f>
        <v>0</v>
      </c>
      <c r="L22" s="56">
        <f>[1]Fjärrvärmeproduktion!$V$764</f>
        <v>0</v>
      </c>
      <c r="M22" s="56">
        <f>[1]Fjärrvärmeproduktion!$W$767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592 GWh</v>
      </c>
      <c r="T22" s="25"/>
      <c r="U22" s="23"/>
    </row>
    <row r="23" spans="1:34" ht="15.75">
      <c r="A23" s="5" t="s">
        <v>61</v>
      </c>
      <c r="B23" s="58">
        <f>[1]Fjärrvärmeproduktion!$N$770</f>
        <v>0</v>
      </c>
      <c r="C23" s="56"/>
      <c r="D23" s="58">
        <f>[1]Fjärrvärmeproduktion!$N$771</f>
        <v>0</v>
      </c>
      <c r="E23" s="56">
        <f>[1]Fjärrvärmeproduktion!$Q$772</f>
        <v>0</v>
      </c>
      <c r="F23" s="56">
        <f>[1]Fjärrvärmeproduktion!$N$773</f>
        <v>0</v>
      </c>
      <c r="G23" s="56">
        <f>[1]Fjärrvärmeproduktion!$R$774</f>
        <v>0</v>
      </c>
      <c r="H23" s="56">
        <f>[1]Fjärrvärmeproduktion!$S$775</f>
        <v>0</v>
      </c>
      <c r="I23" s="56">
        <f>[1]Fjärrvärmeproduktion!$N$776</f>
        <v>0</v>
      </c>
      <c r="J23" s="56">
        <f>[1]Fjärrvärmeproduktion!$T$774</f>
        <v>0</v>
      </c>
      <c r="K23" s="56">
        <f>[1]Fjärrvärmeproduktion!$U$772</f>
        <v>0</v>
      </c>
      <c r="L23" s="56">
        <f>[1]Fjärrvärmeproduktion!$V$772</f>
        <v>0</v>
      </c>
      <c r="M23" s="56">
        <f>[1]Fjärrvärmeproduktion!$W$775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7">
        <f>SUM(B18:B23)</f>
        <v>53000</v>
      </c>
      <c r="C24" s="56">
        <f t="shared" ref="C24:O24" si="3">SUM(C18:C23)</f>
        <v>0</v>
      </c>
      <c r="D24" s="57">
        <f t="shared" si="3"/>
        <v>800</v>
      </c>
      <c r="E24" s="56">
        <f t="shared" si="3"/>
        <v>0</v>
      </c>
      <c r="F24" s="56">
        <f t="shared" si="3"/>
        <v>891</v>
      </c>
      <c r="G24" s="56">
        <f t="shared" si="3"/>
        <v>0</v>
      </c>
      <c r="H24" s="57">
        <f t="shared" si="3"/>
        <v>68700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7">
        <f t="shared" si="2"/>
        <v>70391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309 GWh</v>
      </c>
      <c r="T25" s="29">
        <f>C$44</f>
        <v>0.52196689444621636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160 GWh</v>
      </c>
      <c r="T26" s="29">
        <f>D$44</f>
        <v>0.27087933210085124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 GWh</v>
      </c>
      <c r="T28" s="29">
        <f>F$44</f>
        <v>1.5048476462855302E-3</v>
      </c>
      <c r="U28" s="23"/>
    </row>
    <row r="29" spans="1:34" ht="15.75">
      <c r="A29" s="48" t="str">
        <f>A2</f>
        <v>1441 Lerum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29 GWh</v>
      </c>
      <c r="T29" s="29">
        <f>G$44</f>
        <v>4.9075598269493433E-2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93 GWh</v>
      </c>
      <c r="T30" s="29">
        <f>H$44</f>
        <v>0.15657332753715336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[1]Slutanvändning!$N$1061</f>
        <v>0</v>
      </c>
      <c r="C32" s="58">
        <f>[1]Slutanvändning!$N$1062</f>
        <v>1898</v>
      </c>
      <c r="D32" s="58">
        <f>[1]Slutanvändning!$N$1055</f>
        <v>742</v>
      </c>
      <c r="E32" s="56">
        <f>[1]Slutanvändning!$Q$1056</f>
        <v>0</v>
      </c>
      <c r="F32" s="56">
        <f>[1]Slutanvändning!$N$1057</f>
        <v>0</v>
      </c>
      <c r="G32" s="56">
        <f>[1]Slutanvändning!$N$1058</f>
        <v>135</v>
      </c>
      <c r="H32" s="58">
        <f>[1]Slutanvändning!$N$1059</f>
        <v>0</v>
      </c>
      <c r="I32" s="56">
        <f>[1]Slutanvändning!$N$1060</f>
        <v>0</v>
      </c>
      <c r="J32" s="56">
        <v>0</v>
      </c>
      <c r="K32" s="56">
        <f>[1]Slutanvändning!$T$1056</f>
        <v>0</v>
      </c>
      <c r="L32" s="56">
        <f>[1]Slutanvändning!$U$1056</f>
        <v>0</v>
      </c>
      <c r="M32" s="56"/>
      <c r="N32" s="56">
        <v>0</v>
      </c>
      <c r="O32" s="56">
        <v>0</v>
      </c>
      <c r="P32" s="56">
        <f t="shared" ref="P32:P38" si="4">SUM(B32:N32)</f>
        <v>2775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8">
        <f>[1]Slutanvändning!$N$1070</f>
        <v>0</v>
      </c>
      <c r="C33" s="120">
        <f>[1]Slutanvändning!$N$1071</f>
        <v>18221</v>
      </c>
      <c r="D33" s="58">
        <f>[1]Slutanvändning!$N$1064</f>
        <v>4392</v>
      </c>
      <c r="E33" s="56">
        <f>[1]Slutanvändning!$Q$1065</f>
        <v>0</v>
      </c>
      <c r="F33" s="56">
        <f>[1]Slutanvändning!$N$1066</f>
        <v>0</v>
      </c>
      <c r="G33" s="56">
        <f>[1]Slutanvändning!$N$1067</f>
        <v>0</v>
      </c>
      <c r="H33" s="120">
        <f>[1]Slutanvändning!$N$1068</f>
        <v>343</v>
      </c>
      <c r="I33" s="56">
        <f>[1]Slutanvändning!$N$1069</f>
        <v>0</v>
      </c>
      <c r="J33" s="56">
        <v>0</v>
      </c>
      <c r="K33" s="56">
        <f>[1]Slutanvändning!$T$1065</f>
        <v>0</v>
      </c>
      <c r="L33" s="56">
        <f>[1]Slutanvändning!$U$1065</f>
        <v>0</v>
      </c>
      <c r="M33" s="56"/>
      <c r="N33" s="56">
        <v>0</v>
      </c>
      <c r="O33" s="56">
        <v>0</v>
      </c>
      <c r="P33" s="56">
        <f t="shared" si="4"/>
        <v>22956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124">
        <f>[1]Slutanvändning!$N$1079</f>
        <v>19182.955999999998</v>
      </c>
      <c r="C34" s="58">
        <f>[1]Slutanvändning!$N$1080</f>
        <v>28032</v>
      </c>
      <c r="D34" s="58">
        <f>[1]Slutanvändning!$N$1073</f>
        <v>10</v>
      </c>
      <c r="E34" s="56">
        <f>[1]Slutanvändning!$Q$1074</f>
        <v>0</v>
      </c>
      <c r="F34" s="56">
        <f>[1]Slutanvändning!$N$1075</f>
        <v>0</v>
      </c>
      <c r="G34" s="56">
        <f>[1]Slutanvändning!$N$1076</f>
        <v>0</v>
      </c>
      <c r="H34" s="58">
        <f>[1]Slutanvändning!$N$1077</f>
        <v>0</v>
      </c>
      <c r="I34" s="56">
        <f>[1]Slutanvändning!$N$1078</f>
        <v>0</v>
      </c>
      <c r="J34" s="56">
        <v>0</v>
      </c>
      <c r="K34" s="56">
        <f>[1]Slutanvändning!$T$1074</f>
        <v>0</v>
      </c>
      <c r="L34" s="56">
        <f>[1]Slutanvändning!$U$1074</f>
        <v>0</v>
      </c>
      <c r="M34" s="56"/>
      <c r="N34" s="56">
        <v>0</v>
      </c>
      <c r="O34" s="56">
        <v>0</v>
      </c>
      <c r="P34" s="115">
        <f t="shared" si="4"/>
        <v>47224.955999999998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[1]Slutanvändning!$N$1088</f>
        <v>0</v>
      </c>
      <c r="C35" s="120">
        <f>[1]Slutanvändning!$N$1089</f>
        <v>343</v>
      </c>
      <c r="D35" s="58">
        <f>[1]Slutanvändning!$N$1082</f>
        <v>154024</v>
      </c>
      <c r="E35" s="56">
        <f>[1]Slutanvändning!$Q$1083</f>
        <v>0</v>
      </c>
      <c r="F35" s="56">
        <f>[1]Slutanvändning!$N$1084</f>
        <v>0</v>
      </c>
      <c r="G35" s="56">
        <f>[1]Slutanvändning!$N$1085</f>
        <v>28922</v>
      </c>
      <c r="H35" s="58">
        <f>[1]Slutanvändning!$N$1086</f>
        <v>0</v>
      </c>
      <c r="I35" s="56">
        <f>[1]Slutanvändning!$N$1087</f>
        <v>0</v>
      </c>
      <c r="J35" s="56">
        <v>0</v>
      </c>
      <c r="K35" s="56">
        <f>[1]Slutanvändning!$T$1083</f>
        <v>0</v>
      </c>
      <c r="L35" s="56">
        <f>[1]Slutanvändning!$U$1083</f>
        <v>0</v>
      </c>
      <c r="M35" s="56"/>
      <c r="N35" s="56">
        <v>0</v>
      </c>
      <c r="O35" s="56">
        <v>0</v>
      </c>
      <c r="P35" s="117">
        <f>SUM(B35:N35)</f>
        <v>183289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8">
        <f>[1]Slutanvändning!$N$1097</f>
        <v>1324</v>
      </c>
      <c r="C36" s="58">
        <f>[1]Slutanvändning!$N$1098</f>
        <v>40368</v>
      </c>
      <c r="D36" s="58">
        <f>[1]Slutanvändning!$N$1091</f>
        <v>73</v>
      </c>
      <c r="E36" s="56">
        <f>[1]Slutanvändning!$Q$1092</f>
        <v>0</v>
      </c>
      <c r="F36" s="56">
        <f>[1]Slutanvändning!$N$1093</f>
        <v>0</v>
      </c>
      <c r="G36" s="56">
        <f>[1]Slutanvändning!$N$1094</f>
        <v>0</v>
      </c>
      <c r="H36" s="58">
        <f>[1]Slutanvändning!$N$1095</f>
        <v>0</v>
      </c>
      <c r="I36" s="56">
        <f>[1]Slutanvändning!$N$1096</f>
        <v>0</v>
      </c>
      <c r="J36" s="56">
        <v>0</v>
      </c>
      <c r="K36" s="56">
        <f>[1]Slutanvändning!$T$1092</f>
        <v>0</v>
      </c>
      <c r="L36" s="56">
        <f>[1]Slutanvändning!$U$1092</f>
        <v>0</v>
      </c>
      <c r="M36" s="56"/>
      <c r="N36" s="56">
        <v>0</v>
      </c>
      <c r="O36" s="56">
        <v>0</v>
      </c>
      <c r="P36" s="56">
        <f t="shared" si="4"/>
        <v>41765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120">
        <f>[1]Slutanvändning!$N$1106</f>
        <v>4970.0440000000017</v>
      </c>
      <c r="C37" s="58">
        <f>[1]Slutanvändning!$N$1107</f>
        <v>196113</v>
      </c>
      <c r="D37" s="58">
        <f>[1]Slutanvändning!$N$1100</f>
        <v>270</v>
      </c>
      <c r="E37" s="56">
        <f>[1]Slutanvändning!$Q$1101</f>
        <v>0</v>
      </c>
      <c r="F37" s="56">
        <f>[1]Slutanvändning!$N$1102</f>
        <v>0</v>
      </c>
      <c r="G37" s="56">
        <f>[1]Slutanvändning!$N$1103</f>
        <v>0</v>
      </c>
      <c r="H37" s="120">
        <f>[1]Slutanvändning!$N$1104</f>
        <v>23661.955999999998</v>
      </c>
      <c r="I37" s="56">
        <f>[1]Slutanvändning!$N$1105</f>
        <v>0</v>
      </c>
      <c r="J37" s="56">
        <v>0</v>
      </c>
      <c r="K37" s="56">
        <f>[1]Slutanvändning!$T$1101</f>
        <v>0</v>
      </c>
      <c r="L37" s="56">
        <f>[1]Slutanvändning!$U$1101</f>
        <v>0</v>
      </c>
      <c r="M37" s="56"/>
      <c r="N37" s="56">
        <v>0</v>
      </c>
      <c r="O37" s="56">
        <v>0</v>
      </c>
      <c r="P37" s="56">
        <f t="shared" si="4"/>
        <v>225015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8">
        <f>[1]Slutanvändning!$N$1115</f>
        <v>24209</v>
      </c>
      <c r="C38" s="58">
        <f>[1]Slutanvändning!$N$1116</f>
        <v>229</v>
      </c>
      <c r="D38" s="58">
        <f>[1]Slutanvändning!$N$1109</f>
        <v>73</v>
      </c>
      <c r="E38" s="56">
        <f>[1]Slutanvändning!$Q$1110</f>
        <v>0</v>
      </c>
      <c r="F38" s="56">
        <f>[1]Slutanvändning!$N$1111</f>
        <v>0</v>
      </c>
      <c r="G38" s="56">
        <f>[1]Slutanvändning!$N$1112</f>
        <v>0</v>
      </c>
      <c r="H38" s="58">
        <f>[1]Slutanvändning!$N$1113</f>
        <v>0</v>
      </c>
      <c r="I38" s="56">
        <f>[1]Slutanvändning!$N$1114</f>
        <v>0</v>
      </c>
      <c r="J38" s="56">
        <v>0</v>
      </c>
      <c r="K38" s="56">
        <f>[1]Slutanvändning!$T$1110</f>
        <v>0</v>
      </c>
      <c r="L38" s="56">
        <f>[1]Slutanvändning!$U$1110</f>
        <v>0</v>
      </c>
      <c r="M38" s="56"/>
      <c r="N38" s="56">
        <v>0</v>
      </c>
      <c r="O38" s="56">
        <v>0</v>
      </c>
      <c r="P38" s="56">
        <f t="shared" si="4"/>
        <v>24511</v>
      </c>
      <c r="Q38" s="20"/>
      <c r="R38" s="28" t="s">
        <v>83</v>
      </c>
      <c r="S38" s="54" t="str">
        <f>ROUND((N43+F43)/1000,0) &amp;" GWh"</f>
        <v>1 GWh</v>
      </c>
      <c r="T38" s="27"/>
      <c r="U38" s="23"/>
    </row>
    <row r="39" spans="1:47" ht="15.75">
      <c r="A39" s="5" t="s">
        <v>84</v>
      </c>
      <c r="B39" s="58">
        <f>[1]Slutanvändning!$N$1124</f>
        <v>0</v>
      </c>
      <c r="C39" s="58">
        <f>[1]Slutanvändning!$N$1125</f>
        <v>953</v>
      </c>
      <c r="D39" s="58">
        <f>[1]Slutanvändning!$N$1118</f>
        <v>0</v>
      </c>
      <c r="E39" s="56">
        <f>[1]Slutanvändning!$Q$1119</f>
        <v>0</v>
      </c>
      <c r="F39" s="56">
        <f>[1]Slutanvändning!$N$1120</f>
        <v>0</v>
      </c>
      <c r="G39" s="56">
        <f>[1]Slutanvändning!$N$1121</f>
        <v>0</v>
      </c>
      <c r="H39" s="58">
        <f>[1]Slutanvändning!$N$1122</f>
        <v>0</v>
      </c>
      <c r="I39" s="56">
        <f>[1]Slutanvändning!$N$1123</f>
        <v>0</v>
      </c>
      <c r="J39" s="56">
        <v>0</v>
      </c>
      <c r="K39" s="56">
        <f>[1]Slutanvändning!$T$1119</f>
        <v>0</v>
      </c>
      <c r="L39" s="56">
        <f>[1]Slutanvändning!$U$1119</f>
        <v>0</v>
      </c>
      <c r="M39" s="56"/>
      <c r="N39" s="56">
        <v>0</v>
      </c>
      <c r="O39" s="56">
        <v>0</v>
      </c>
      <c r="P39" s="56">
        <f>SUM(B39:N39)</f>
        <v>953</v>
      </c>
      <c r="Q39" s="20"/>
      <c r="R39" s="28"/>
      <c r="T39" s="42"/>
    </row>
    <row r="40" spans="1:47" ht="15.75">
      <c r="A40" s="5" t="s">
        <v>49</v>
      </c>
      <c r="B40" s="56">
        <f>SUM(B32:B39)</f>
        <v>49686</v>
      </c>
      <c r="C40" s="56">
        <f t="shared" ref="C40:O40" si="5">SUM(C32:C39)</f>
        <v>286157</v>
      </c>
      <c r="D40" s="56">
        <f t="shared" si="5"/>
        <v>159584</v>
      </c>
      <c r="E40" s="56">
        <f t="shared" si="5"/>
        <v>0</v>
      </c>
      <c r="F40" s="56">
        <f>SUM(F32:F39)</f>
        <v>0</v>
      </c>
      <c r="G40" s="56">
        <f t="shared" si="5"/>
        <v>29057</v>
      </c>
      <c r="H40" s="117">
        <f t="shared" si="5"/>
        <v>24004.955999999998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117">
        <f>SUM(B40:N40)</f>
        <v>548488.95600000001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26 GWh</v>
      </c>
      <c r="T41" s="42"/>
    </row>
    <row r="42" spans="1:47">
      <c r="A42" s="32" t="s">
        <v>86</v>
      </c>
      <c r="B42" s="56">
        <f>B39+B38+B37</f>
        <v>29179.044000000002</v>
      </c>
      <c r="C42" s="56">
        <f>C39+C38+C37</f>
        <v>197295</v>
      </c>
      <c r="D42" s="56">
        <f>D39+D38+D37</f>
        <v>343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23661.955999999998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250479</v>
      </c>
      <c r="Q42" s="21"/>
      <c r="R42" s="28" t="s">
        <v>87</v>
      </c>
      <c r="S42" s="10" t="str">
        <f>ROUND(P42/1000,0) &amp;" GWh"</f>
        <v>250 GWh</v>
      </c>
      <c r="T42" s="29">
        <f>P42/P40</f>
        <v>0.45667099995355237</v>
      </c>
    </row>
    <row r="43" spans="1:47">
      <c r="A43" s="33" t="s">
        <v>88</v>
      </c>
      <c r="B43" s="101"/>
      <c r="C43" s="102">
        <f>C40+C24-C7+C46</f>
        <v>309049.56</v>
      </c>
      <c r="D43" s="102">
        <f t="shared" ref="D43:N43" si="7">D11+D24+D40</f>
        <v>160384</v>
      </c>
      <c r="E43" s="102">
        <f t="shared" si="7"/>
        <v>0</v>
      </c>
      <c r="F43" s="102">
        <f t="shared" si="7"/>
        <v>891</v>
      </c>
      <c r="G43" s="102">
        <f t="shared" si="7"/>
        <v>29057</v>
      </c>
      <c r="H43" s="102">
        <f t="shared" si="7"/>
        <v>92704.956000000006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592086.51600000006</v>
      </c>
      <c r="Q43" s="21"/>
      <c r="R43" s="28" t="s">
        <v>89</v>
      </c>
      <c r="S43" s="10" t="str">
        <f>ROUND(P36/1000,0) &amp;" GWh"</f>
        <v>42 GWh</v>
      </c>
      <c r="T43" s="41">
        <f>P36/P40</f>
        <v>7.6145562354768728E-2</v>
      </c>
    </row>
    <row r="44" spans="1:47">
      <c r="A44" s="33" t="s">
        <v>90</v>
      </c>
      <c r="B44" s="53"/>
      <c r="C44" s="91">
        <f>C43/$P$43</f>
        <v>0.52196689444621636</v>
      </c>
      <c r="D44" s="91">
        <f t="shared" ref="D44:P44" si="8">D43/$P$43</f>
        <v>0.27087933210085124</v>
      </c>
      <c r="E44" s="91">
        <f t="shared" si="8"/>
        <v>0</v>
      </c>
      <c r="F44" s="91">
        <f t="shared" si="8"/>
        <v>1.5048476462855302E-3</v>
      </c>
      <c r="G44" s="91">
        <f t="shared" si="8"/>
        <v>4.9075598269493433E-2</v>
      </c>
      <c r="H44" s="91">
        <f t="shared" si="8"/>
        <v>0.15657332753715336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47 GWh</v>
      </c>
      <c r="T44" s="29">
        <f>P34/P40</f>
        <v>8.6100103718405582E-2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3 GWh</v>
      </c>
      <c r="T45" s="29">
        <f>P32/P40</f>
        <v>5.0593543764990596E-3</v>
      </c>
      <c r="U45" s="23"/>
    </row>
    <row r="46" spans="1:47">
      <c r="A46" s="34" t="s">
        <v>93</v>
      </c>
      <c r="B46" s="90">
        <f>B24-B40</f>
        <v>3314</v>
      </c>
      <c r="C46" s="90">
        <f>(C40+C24)*0.08</f>
        <v>22892.560000000001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23 GWh</v>
      </c>
      <c r="T46" s="41">
        <f>P33/P40</f>
        <v>4.1853167231319786E-2</v>
      </c>
      <c r="U46" s="23"/>
    </row>
    <row r="47" spans="1:47">
      <c r="A47" s="34" t="s">
        <v>95</v>
      </c>
      <c r="B47" s="92">
        <f>B46/B24</f>
        <v>6.2528301886792453E-2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183 GWh</v>
      </c>
      <c r="T47" s="41">
        <f>P35/P40</f>
        <v>0.33417081236545443</v>
      </c>
    </row>
    <row r="48" spans="1:47" ht="15.75" thickBot="1">
      <c r="A48" s="11"/>
      <c r="B48" s="93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4"/>
      <c r="N48" s="94"/>
      <c r="O48" s="94"/>
      <c r="P48" s="94"/>
      <c r="Q48" s="51"/>
      <c r="R48" s="44" t="s">
        <v>97</v>
      </c>
      <c r="S48" s="10" t="str">
        <f>ROUND(P40/1000,0) &amp;" GWh"</f>
        <v>548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93"/>
      <c r="C49" s="94"/>
      <c r="D49" s="95"/>
      <c r="E49" s="95"/>
      <c r="F49" s="95"/>
      <c r="G49" s="95"/>
      <c r="H49" s="95"/>
      <c r="I49" s="95"/>
      <c r="J49" s="95"/>
      <c r="K49" s="95"/>
      <c r="L49" s="95"/>
      <c r="M49" s="94"/>
      <c r="N49" s="94"/>
      <c r="O49" s="94"/>
      <c r="P49" s="94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93"/>
      <c r="C50" s="104"/>
      <c r="D50" s="95"/>
      <c r="E50" s="95"/>
      <c r="F50" s="95"/>
      <c r="G50" s="95"/>
      <c r="H50" s="95"/>
      <c r="I50" s="95"/>
      <c r="J50" s="95"/>
      <c r="K50" s="95"/>
      <c r="L50" s="95"/>
      <c r="M50" s="94"/>
      <c r="N50" s="94"/>
      <c r="O50" s="94"/>
      <c r="P50" s="94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121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[1]Solceller!$C$26</f>
        <v>1206.5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 t="s">
        <v>44</v>
      </c>
      <c r="B6" s="53"/>
      <c r="C6" s="55">
        <f>[1]Elproduktion!$N$922</f>
        <v>4900</v>
      </c>
      <c r="D6" s="53"/>
      <c r="E6" s="53"/>
      <c r="F6" s="53"/>
      <c r="G6" s="53"/>
      <c r="H6" s="127">
        <f>[1]Elproduktion!$S$927</f>
        <v>5880</v>
      </c>
      <c r="I6" s="53"/>
      <c r="J6" s="53"/>
      <c r="K6" s="53"/>
      <c r="L6" s="53"/>
      <c r="M6" s="53"/>
      <c r="N6" s="53"/>
      <c r="O6" s="53"/>
      <c r="P6" s="127">
        <f t="shared" ref="P6:P11" si="0">SUM(D6:O6)</f>
        <v>5880</v>
      </c>
      <c r="Q6" s="37"/>
      <c r="AG6" s="37"/>
      <c r="AH6" s="37"/>
    </row>
    <row r="7" spans="1:34" ht="15.75">
      <c r="A7" s="5" t="s">
        <v>45</v>
      </c>
      <c r="B7" s="53"/>
      <c r="C7" s="53">
        <v>0</v>
      </c>
      <c r="D7" s="53">
        <f>[1]Elproduktion!$N$923</f>
        <v>0</v>
      </c>
      <c r="E7" s="53">
        <f>[1]Elproduktion!$Q$924</f>
        <v>0</v>
      </c>
      <c r="F7" s="53">
        <f>[1]Elproduktion!$N$925</f>
        <v>0</v>
      </c>
      <c r="G7" s="53">
        <f>[1]Elproduktion!$R$926</f>
        <v>0</v>
      </c>
      <c r="H7" s="53">
        <v>0</v>
      </c>
      <c r="I7" s="53">
        <f>[1]Elproduktion!$N$928</f>
        <v>0</v>
      </c>
      <c r="J7" s="53">
        <f>[1]Elproduktion!$T$926</f>
        <v>0</v>
      </c>
      <c r="K7" s="53">
        <f>[1]Elproduktion!U924</f>
        <v>0</v>
      </c>
      <c r="L7" s="53">
        <f>[1]Elproduktion!V924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[1]Elproduktion!$N$930</f>
        <v>0</v>
      </c>
      <c r="D8" s="53">
        <f>[1]Elproduktion!$N$931</f>
        <v>0</v>
      </c>
      <c r="E8" s="53">
        <f>[1]Elproduktion!$Q$932</f>
        <v>0</v>
      </c>
      <c r="F8" s="53">
        <f>[1]Elproduktion!$N$933</f>
        <v>0</v>
      </c>
      <c r="G8" s="53">
        <f>[1]Elproduktion!$R$934</f>
        <v>0</v>
      </c>
      <c r="H8" s="53">
        <f>[1]Elproduktion!$S$935</f>
        <v>0</v>
      </c>
      <c r="I8" s="53">
        <f>[1]Elproduktion!$N$936</f>
        <v>0</v>
      </c>
      <c r="J8" s="53">
        <f>[1]Elproduktion!$T$934</f>
        <v>0</v>
      </c>
      <c r="K8" s="53">
        <f>[1]Elproduktion!U932</f>
        <v>0</v>
      </c>
      <c r="L8" s="53">
        <f>[1]Elproduktion!V932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[1]Elproduktion!$N$938</f>
        <v>179943</v>
      </c>
      <c r="D9" s="53">
        <f>[1]Elproduktion!$N$939</f>
        <v>0</v>
      </c>
      <c r="E9" s="53">
        <f>[1]Elproduktion!$Q$940</f>
        <v>0</v>
      </c>
      <c r="F9" s="53">
        <f>[1]Elproduktion!$N$941</f>
        <v>0</v>
      </c>
      <c r="G9" s="53">
        <f>[1]Elproduktion!$R$942</f>
        <v>0</v>
      </c>
      <c r="H9" s="53">
        <f>[1]Elproduktion!$S$943</f>
        <v>0</v>
      </c>
      <c r="I9" s="53">
        <f>[1]Elproduktion!$N$944</f>
        <v>0</v>
      </c>
      <c r="J9" s="53">
        <f>[1]Elproduktion!$T$942</f>
        <v>0</v>
      </c>
      <c r="K9" s="53">
        <f>[1]Elproduktion!U940</f>
        <v>0</v>
      </c>
      <c r="L9" s="53">
        <f>[1]Elproduktion!V940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5">
        <f>[1]Elproduktion!$N$946</f>
        <v>50471.474999999999</v>
      </c>
      <c r="D10" s="53">
        <f>[1]Elproduktion!$N$947</f>
        <v>0</v>
      </c>
      <c r="E10" s="53">
        <f>[1]Elproduktion!$Q$948</f>
        <v>0</v>
      </c>
      <c r="F10" s="53">
        <f>[1]Elproduktion!$N$949</f>
        <v>0</v>
      </c>
      <c r="G10" s="53">
        <f>[1]Elproduktion!$R$950</f>
        <v>0</v>
      </c>
      <c r="H10" s="53">
        <f>[1]Elproduktion!$S$951</f>
        <v>0</v>
      </c>
      <c r="I10" s="53">
        <f>[1]Elproduktion!$N$952</f>
        <v>0</v>
      </c>
      <c r="J10" s="53">
        <f>[1]Elproduktion!$T$950</f>
        <v>0</v>
      </c>
      <c r="K10" s="53">
        <f>[1]Elproduktion!U948</f>
        <v>0</v>
      </c>
      <c r="L10" s="53">
        <f>[1]Elproduktion!V948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236520.97500000001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127">
        <f t="shared" si="1"/>
        <v>5880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127">
        <f t="shared" si="0"/>
        <v>5880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1462 Lilla Edet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[1]Fjärrvärmeproduktion!$N$1290</f>
        <v>0</v>
      </c>
      <c r="C18" s="56"/>
      <c r="D18" s="56">
        <f>[1]Fjärrvärmeproduktion!$N$1291</f>
        <v>0</v>
      </c>
      <c r="E18" s="56">
        <f>[1]Fjärrvärmeproduktion!$Q$1292</f>
        <v>0</v>
      </c>
      <c r="F18" s="56">
        <f>[1]Fjärrvärmeproduktion!$N$1293</f>
        <v>0</v>
      </c>
      <c r="G18" s="56">
        <f>[1]Fjärrvärmeproduktion!$R$1294</f>
        <v>0</v>
      </c>
      <c r="H18" s="56">
        <f>[1]Fjärrvärmeproduktion!$S$1295</f>
        <v>0</v>
      </c>
      <c r="I18" s="56">
        <f>[1]Fjärrvärmeproduktion!$N$1296</f>
        <v>0</v>
      </c>
      <c r="J18" s="56">
        <f>[1]Fjärrvärmeproduktion!$T$1294</f>
        <v>0</v>
      </c>
      <c r="K18" s="56">
        <f>[1]Fjärrvärmeproduktion!U1292</f>
        <v>0</v>
      </c>
      <c r="L18" s="56">
        <f>[1]Fjärrvärmeproduktion!V1292</f>
        <v>0</v>
      </c>
      <c r="M18" s="56">
        <f>[1]Fjärrvärmeproduktion!$W$1295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[1]Fjärrvärmeproduktion!$N$1298</f>
        <v>253</v>
      </c>
      <c r="C19" s="56"/>
      <c r="D19" s="56">
        <f>[1]Fjärrvärmeproduktion!$N$1299</f>
        <v>299</v>
      </c>
      <c r="E19" s="56">
        <f>[1]Fjärrvärmeproduktion!$Q$1300</f>
        <v>0</v>
      </c>
      <c r="F19" s="56">
        <f>[1]Fjärrvärmeproduktion!$N$1301</f>
        <v>0</v>
      </c>
      <c r="G19" s="56">
        <f>[1]Fjärrvärmeproduktion!$R$1302</f>
        <v>0</v>
      </c>
      <c r="H19" s="56">
        <f>[1]Fjärrvärmeproduktion!$S$1303</f>
        <v>0</v>
      </c>
      <c r="I19" s="56">
        <f>[1]Fjärrvärmeproduktion!$N$1304</f>
        <v>0</v>
      </c>
      <c r="J19" s="56">
        <f>[1]Fjärrvärmeproduktion!$T$1302</f>
        <v>0</v>
      </c>
      <c r="K19" s="56">
        <f>[1]Fjärrvärmeproduktion!U1300</f>
        <v>0</v>
      </c>
      <c r="L19" s="56">
        <f>[1]Fjärrvärmeproduktion!V1300</f>
        <v>0</v>
      </c>
      <c r="M19" s="56">
        <f>[1]Fjärrvärmeproduktion!$W$1303</f>
        <v>0</v>
      </c>
      <c r="N19" s="56"/>
      <c r="O19" s="56"/>
      <c r="P19" s="56">
        <f t="shared" ref="P19:P24" si="2">SUM(C19:O19)</f>
        <v>299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[1]Fjärrvärmeproduktion!$N$1306</f>
        <v>0</v>
      </c>
      <c r="C20" s="56"/>
      <c r="D20" s="56">
        <f>[1]Fjärrvärmeproduktion!$N$1307</f>
        <v>0</v>
      </c>
      <c r="E20" s="56">
        <f>[1]Fjärrvärmeproduktion!$Q$1308</f>
        <v>0</v>
      </c>
      <c r="F20" s="56">
        <f>[1]Fjärrvärmeproduktion!$N$1309</f>
        <v>0</v>
      </c>
      <c r="G20" s="56">
        <f>[1]Fjärrvärmeproduktion!$R$1310</f>
        <v>0</v>
      </c>
      <c r="H20" s="56">
        <f>[1]Fjärrvärmeproduktion!$S$1311</f>
        <v>0</v>
      </c>
      <c r="I20" s="56">
        <f>[1]Fjärrvärmeproduktion!$N$1312</f>
        <v>0</v>
      </c>
      <c r="J20" s="56">
        <f>[1]Fjärrvärmeproduktion!$T$1310</f>
        <v>0</v>
      </c>
      <c r="K20" s="56">
        <f>[1]Fjärrvärmeproduktion!U1308</f>
        <v>0</v>
      </c>
      <c r="L20" s="56">
        <f>[1]Fjärrvärmeproduktion!V1308</f>
        <v>0</v>
      </c>
      <c r="M20" s="56">
        <f>[1]Fjärrvärmeproduktion!$W$1311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[1]Fjärrvärmeproduktion!$N$1314</f>
        <v>0</v>
      </c>
      <c r="C21" s="56"/>
      <c r="D21" s="56">
        <f>[1]Fjärrvärmeproduktion!$N$1315</f>
        <v>0</v>
      </c>
      <c r="E21" s="56">
        <f>[1]Fjärrvärmeproduktion!$Q$1316</f>
        <v>0</v>
      </c>
      <c r="F21" s="56">
        <f>[1]Fjärrvärmeproduktion!$N$1317</f>
        <v>0</v>
      </c>
      <c r="G21" s="56">
        <f>[1]Fjärrvärmeproduktion!$R$1318</f>
        <v>0</v>
      </c>
      <c r="H21" s="56">
        <f>[1]Fjärrvärmeproduktion!$S$1319</f>
        <v>0</v>
      </c>
      <c r="I21" s="56">
        <f>[1]Fjärrvärmeproduktion!$N$1320</f>
        <v>0</v>
      </c>
      <c r="J21" s="56">
        <f>[1]Fjärrvärmeproduktion!$T$1318</f>
        <v>0</v>
      </c>
      <c r="K21" s="56">
        <f>[1]Fjärrvärmeproduktion!U1316</f>
        <v>0</v>
      </c>
      <c r="L21" s="56">
        <f>[1]Fjärrvärmeproduktion!V1316</f>
        <v>0</v>
      </c>
      <c r="M21" s="56">
        <f>[1]Fjärrvärmeproduktion!$W$1319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[1]Fjärrvärmeproduktion!$N$1322</f>
        <v>12274</v>
      </c>
      <c r="C22" s="56"/>
      <c r="D22" s="56">
        <f>[1]Fjärrvärmeproduktion!$N$1323</f>
        <v>0</v>
      </c>
      <c r="E22" s="56">
        <f>[1]Fjärrvärmeproduktion!$Q$1324</f>
        <v>0</v>
      </c>
      <c r="F22" s="56">
        <f>[1]Fjärrvärmeproduktion!$N$1325</f>
        <v>0</v>
      </c>
      <c r="G22" s="56">
        <f>[1]Fjärrvärmeproduktion!$R$1326</f>
        <v>0</v>
      </c>
      <c r="H22" s="56">
        <f>[1]Fjärrvärmeproduktion!$S$1327</f>
        <v>0</v>
      </c>
      <c r="I22" s="56">
        <f>[1]Fjärrvärmeproduktion!$N$1328</f>
        <v>0</v>
      </c>
      <c r="J22" s="56">
        <f>[1]Fjärrvärmeproduktion!$T$1326</f>
        <v>0</v>
      </c>
      <c r="K22" s="56">
        <f>[1]Fjärrvärmeproduktion!U1324</f>
        <v>0</v>
      </c>
      <c r="L22" s="56">
        <f>[1]Fjärrvärmeproduktion!V1324</f>
        <v>0</v>
      </c>
      <c r="M22" s="56">
        <f>[1]Fjärrvärmeproduktion!$W$1327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555 GWh</v>
      </c>
      <c r="T22" s="25"/>
      <c r="U22" s="23"/>
    </row>
    <row r="23" spans="1:34" ht="15.75">
      <c r="A23" s="5" t="s">
        <v>61</v>
      </c>
      <c r="B23" s="58">
        <f>[1]Fjärrvärmeproduktion!$N$1330</f>
        <v>0</v>
      </c>
      <c r="C23" s="56"/>
      <c r="D23" s="56">
        <f>[1]Fjärrvärmeproduktion!$N$1331</f>
        <v>0</v>
      </c>
      <c r="E23" s="56">
        <f>[1]Fjärrvärmeproduktion!$Q$1332</f>
        <v>0</v>
      </c>
      <c r="F23" s="56">
        <f>[1]Fjärrvärmeproduktion!$N$1333</f>
        <v>0</v>
      </c>
      <c r="G23" s="56">
        <f>[1]Fjärrvärmeproduktion!$R$1334</f>
        <v>0</v>
      </c>
      <c r="H23" s="56">
        <f>[1]Fjärrvärmeproduktion!$S$1335</f>
        <v>0</v>
      </c>
      <c r="I23" s="56">
        <f>[1]Fjärrvärmeproduktion!$N$1336</f>
        <v>0</v>
      </c>
      <c r="J23" s="56">
        <f>[1]Fjärrvärmeproduktion!$T$1334</f>
        <v>0</v>
      </c>
      <c r="K23" s="56">
        <f>[1]Fjärrvärmeproduktion!U1332</f>
        <v>0</v>
      </c>
      <c r="L23" s="56">
        <f>[1]Fjärrvärmeproduktion!V1332</f>
        <v>0</v>
      </c>
      <c r="M23" s="56">
        <f>[1]Fjärrvärmeproduktion!$W$1335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12527</v>
      </c>
      <c r="C24" s="56">
        <f t="shared" ref="C24:O24" si="3">SUM(C18:C23)</f>
        <v>0</v>
      </c>
      <c r="D24" s="56">
        <f t="shared" si="3"/>
        <v>299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299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263 GWh</v>
      </c>
      <c r="T25" s="29">
        <f>C$44</f>
        <v>0.4731673976374518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69 GWh</v>
      </c>
      <c r="T26" s="29">
        <f>D$44</f>
        <v>0.12427761684075388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45 GWh</v>
      </c>
      <c r="T28" s="29">
        <f>F$44</f>
        <v>8.0725785354677573E-2</v>
      </c>
      <c r="U28" s="23"/>
    </row>
    <row r="29" spans="1:34" ht="15.75">
      <c r="A29" s="48" t="str">
        <f>A2</f>
        <v>1462 Lilla Edet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9 GWh</v>
      </c>
      <c r="T29" s="29">
        <f>G$44</f>
        <v>1.711638917598398E-2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169 GWh</v>
      </c>
      <c r="T30" s="29">
        <f>H$44</f>
        <v>0.30471281099113284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[1]Slutanvändning!$N$1871</f>
        <v>0</v>
      </c>
      <c r="C32" s="67">
        <f>[1]Slutanvändning!$N$1872</f>
        <v>4433</v>
      </c>
      <c r="D32" s="67">
        <f>[1]Slutanvändning!$N$1865</f>
        <v>2766</v>
      </c>
      <c r="E32" s="53">
        <f>[1]Slutanvändning!$Q$1866</f>
        <v>0</v>
      </c>
      <c r="F32" s="67">
        <f>[1]Slutanvändning!$N$1867</f>
        <v>0</v>
      </c>
      <c r="G32" s="53">
        <f>[1]Slutanvändning!$N$1868</f>
        <v>658</v>
      </c>
      <c r="H32" s="53">
        <f>[1]Slutanvändning!$N$1869</f>
        <v>0</v>
      </c>
      <c r="I32" s="53">
        <f>[1]Slutanvändning!$N$1870</f>
        <v>0</v>
      </c>
      <c r="J32" s="53">
        <v>0</v>
      </c>
      <c r="K32" s="53">
        <f>[1]Slutanvändning!T1866</f>
        <v>0</v>
      </c>
      <c r="L32" s="53">
        <f>[1]Slutanvändning!U1866</f>
        <v>0</v>
      </c>
      <c r="M32" s="53"/>
      <c r="N32" s="53">
        <v>0</v>
      </c>
      <c r="O32" s="53">
        <v>0</v>
      </c>
      <c r="P32" s="53">
        <f t="shared" ref="P32:P38" si="4">SUM(B32:N32)</f>
        <v>7857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[1]Slutanvändning!$N$1880</f>
        <v>0</v>
      </c>
      <c r="C33" s="130">
        <f>[1]Slutanvändning!$N$1881</f>
        <v>157258</v>
      </c>
      <c r="D33" s="128">
        <f>[1]Slutanvändning!$N$1874</f>
        <v>7500</v>
      </c>
      <c r="E33" s="53">
        <f>[1]Slutanvändning!$Q$1875</f>
        <v>0</v>
      </c>
      <c r="F33" s="128">
        <f>[1]Slutanvändning!$N$1876</f>
        <v>44800</v>
      </c>
      <c r="G33" s="53">
        <f>[1]Slutanvändning!$N$1877</f>
        <v>0</v>
      </c>
      <c r="H33" s="129">
        <f>[1]Slutanvändning!$N$1878</f>
        <v>143520</v>
      </c>
      <c r="I33" s="53">
        <f>[1]Slutanvändning!$N$1879</f>
        <v>0</v>
      </c>
      <c r="J33" s="53">
        <v>0</v>
      </c>
      <c r="K33" s="53">
        <f>[1]Slutanvändning!T1875</f>
        <v>0</v>
      </c>
      <c r="L33" s="53">
        <f>[1]Slutanvändning!U1875</f>
        <v>0</v>
      </c>
      <c r="M33" s="53"/>
      <c r="N33" s="53">
        <v>0</v>
      </c>
      <c r="O33" s="53">
        <v>0</v>
      </c>
      <c r="P33" s="53">
        <f t="shared" si="4"/>
        <v>353078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[1]Slutanvändning!$N$1889</f>
        <v>3444</v>
      </c>
      <c r="C34" s="67">
        <f>[1]Slutanvändning!$N$1890</f>
        <v>5577</v>
      </c>
      <c r="D34" s="67">
        <f>[1]Slutanvändning!$N$1883</f>
        <v>703</v>
      </c>
      <c r="E34" s="53">
        <f>[1]Slutanvändning!$Q$1884</f>
        <v>0</v>
      </c>
      <c r="F34" s="67">
        <f>[1]Slutanvändning!$N$1885</f>
        <v>0</v>
      </c>
      <c r="G34" s="53">
        <f>[1]Slutanvändning!$N$1886</f>
        <v>0</v>
      </c>
      <c r="H34" s="53">
        <f>[1]Slutanvändning!$N$1887</f>
        <v>0</v>
      </c>
      <c r="I34" s="53">
        <f>[1]Slutanvändning!$N$1888</f>
        <v>0</v>
      </c>
      <c r="J34" s="53">
        <v>0</v>
      </c>
      <c r="K34" s="53">
        <f>[1]Slutanvändning!T1884</f>
        <v>0</v>
      </c>
      <c r="L34" s="53">
        <f>[1]Slutanvändning!U1884</f>
        <v>0</v>
      </c>
      <c r="M34" s="53"/>
      <c r="N34" s="53">
        <v>0</v>
      </c>
      <c r="O34" s="53">
        <v>0</v>
      </c>
      <c r="P34" s="53">
        <f t="shared" si="4"/>
        <v>9724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[1]Slutanvändning!$N$1898</f>
        <v>0</v>
      </c>
      <c r="C35" s="122">
        <f>[1]Slutanvändning!$N$1899</f>
        <v>62.25</v>
      </c>
      <c r="D35" s="122">
        <f>[1]Slutanvändning!$N$1892</f>
        <v>57570.75</v>
      </c>
      <c r="E35" s="53">
        <f>[1]Slutanvändning!$Q$1893</f>
        <v>0</v>
      </c>
      <c r="F35" s="67">
        <f>[1]Slutanvändning!$N$1894</f>
        <v>0</v>
      </c>
      <c r="G35" s="53">
        <f>[1]Slutanvändning!$N$1895</f>
        <v>8841</v>
      </c>
      <c r="H35" s="53">
        <f>[1]Slutanvändning!$N$1896</f>
        <v>0</v>
      </c>
      <c r="I35" s="53">
        <f>[1]Slutanvändning!$N$1897</f>
        <v>0</v>
      </c>
      <c r="J35" s="53">
        <v>0</v>
      </c>
      <c r="K35" s="53">
        <f>[1]Slutanvändning!T1893</f>
        <v>0</v>
      </c>
      <c r="L35" s="53">
        <f>[1]Slutanvändning!U1893</f>
        <v>0</v>
      </c>
      <c r="M35" s="53"/>
      <c r="N35" s="53">
        <v>0</v>
      </c>
      <c r="O35" s="53">
        <v>0</v>
      </c>
      <c r="P35" s="53">
        <f>SUM(B35:N35)</f>
        <v>66474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[1]Slutanvändning!$N$1907</f>
        <v>43</v>
      </c>
      <c r="C36" s="67">
        <f>[1]Slutanvändning!$N$1908</f>
        <v>20662</v>
      </c>
      <c r="D36" s="67">
        <f>[1]Slutanvändning!$N$1901</f>
        <v>0</v>
      </c>
      <c r="E36" s="53">
        <f>[1]Slutanvändning!$Q$1902</f>
        <v>0</v>
      </c>
      <c r="F36" s="67">
        <f>[1]Slutanvändning!$N$1903</f>
        <v>0</v>
      </c>
      <c r="G36" s="53">
        <f>[1]Slutanvändning!$N$1904</f>
        <v>0</v>
      </c>
      <c r="H36" s="53">
        <f>[1]Slutanvändning!$N$1905</f>
        <v>0</v>
      </c>
      <c r="I36" s="53">
        <f>[1]Slutanvändning!$N$1906</f>
        <v>0</v>
      </c>
      <c r="J36" s="53">
        <v>0</v>
      </c>
      <c r="K36" s="53">
        <f>[1]Slutanvändning!T1902</f>
        <v>0</v>
      </c>
      <c r="L36" s="53">
        <f>[1]Slutanvändning!U1902</f>
        <v>0</v>
      </c>
      <c r="M36" s="53"/>
      <c r="N36" s="53">
        <v>0</v>
      </c>
      <c r="O36" s="53">
        <v>0</v>
      </c>
      <c r="P36" s="53">
        <f t="shared" si="4"/>
        <v>20705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[1]Slutanvändning!$N$1916</f>
        <v>75</v>
      </c>
      <c r="C37" s="67">
        <f>[1]Slutanvändning!$N$1917</f>
        <v>50470</v>
      </c>
      <c r="D37" s="67">
        <f>[1]Slutanvändning!$N$1910</f>
        <v>131</v>
      </c>
      <c r="E37" s="53">
        <f>[1]Slutanvändning!$Q$1911</f>
        <v>0</v>
      </c>
      <c r="F37" s="67">
        <f>[1]Slutanvändning!$N$1912</f>
        <v>0</v>
      </c>
      <c r="G37" s="53">
        <f>[1]Slutanvändning!$N$1913</f>
        <v>0</v>
      </c>
      <c r="H37" s="53">
        <f>[1]Slutanvändning!$N$1914</f>
        <v>19705</v>
      </c>
      <c r="I37" s="53">
        <f>[1]Slutanvändning!$N$1915</f>
        <v>0</v>
      </c>
      <c r="J37" s="53">
        <v>0</v>
      </c>
      <c r="K37" s="53">
        <f>[1]Slutanvändning!T1911</f>
        <v>0</v>
      </c>
      <c r="L37" s="53">
        <f>[1]Slutanvändning!U1911</f>
        <v>0</v>
      </c>
      <c r="M37" s="53"/>
      <c r="N37" s="53">
        <v>0</v>
      </c>
      <c r="O37" s="53">
        <v>0</v>
      </c>
      <c r="P37" s="53">
        <f t="shared" si="4"/>
        <v>70381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[1]Slutanvändning!$N$1925</f>
        <v>7472</v>
      </c>
      <c r="C38" s="67">
        <f>[1]Slutanvändning!$N$1926</f>
        <v>4014</v>
      </c>
      <c r="D38" s="67">
        <f>[1]Slutanvändning!$N$1919</f>
        <v>0</v>
      </c>
      <c r="E38" s="53">
        <f>[1]Slutanvändning!$Q$1920</f>
        <v>0</v>
      </c>
      <c r="F38" s="67">
        <f>[1]Slutanvändning!$N$1921</f>
        <v>0</v>
      </c>
      <c r="G38" s="53">
        <f>[1]Slutanvändning!$N$1922</f>
        <v>0</v>
      </c>
      <c r="H38" s="53">
        <f>[1]Slutanvändning!$N$1923</f>
        <v>0</v>
      </c>
      <c r="I38" s="53">
        <f>[1]Slutanvändning!$N$1924</f>
        <v>0</v>
      </c>
      <c r="J38" s="53">
        <v>0</v>
      </c>
      <c r="K38" s="53">
        <f>[1]Slutanvändning!T1920</f>
        <v>0</v>
      </c>
      <c r="L38" s="53">
        <f>[1]Slutanvändning!U1920</f>
        <v>0</v>
      </c>
      <c r="M38" s="53"/>
      <c r="N38" s="53">
        <v>0</v>
      </c>
      <c r="O38" s="53">
        <v>0</v>
      </c>
      <c r="P38" s="53">
        <f t="shared" si="4"/>
        <v>11486</v>
      </c>
      <c r="Q38" s="20"/>
      <c r="R38" s="28" t="s">
        <v>83</v>
      </c>
      <c r="S38" s="54" t="str">
        <f>ROUND((N43+F43)/1000,0) &amp;" GWh"</f>
        <v>45 GWh</v>
      </c>
      <c r="T38" s="27"/>
      <c r="U38" s="23"/>
    </row>
    <row r="39" spans="1:47" ht="15.75">
      <c r="A39" s="5" t="s">
        <v>84</v>
      </c>
      <c r="B39" s="53">
        <f>[1]Slutanvändning!$N$1934</f>
        <v>0</v>
      </c>
      <c r="C39" s="67">
        <f>[1]Slutanvändning!$N$1935</f>
        <v>5201</v>
      </c>
      <c r="D39" s="67">
        <f>[1]Slutanvändning!$N$1928</f>
        <v>0</v>
      </c>
      <c r="E39" s="53">
        <f>[1]Slutanvändning!$Q$1929</f>
        <v>0</v>
      </c>
      <c r="F39" s="67">
        <f>[1]Slutanvändning!$N$1930</f>
        <v>0</v>
      </c>
      <c r="G39" s="53">
        <f>[1]Slutanvändning!$N$1931</f>
        <v>0</v>
      </c>
      <c r="H39" s="53">
        <f>[1]Slutanvändning!$N$1932</f>
        <v>0</v>
      </c>
      <c r="I39" s="53">
        <f>[1]Slutanvändning!$N$1933</f>
        <v>0</v>
      </c>
      <c r="J39" s="53">
        <v>0</v>
      </c>
      <c r="K39" s="53">
        <f>[1]Slutanvändning!T1929</f>
        <v>0</v>
      </c>
      <c r="L39" s="53">
        <f>[1]Slutanvändning!U1929</f>
        <v>0</v>
      </c>
      <c r="M39" s="53"/>
      <c r="N39" s="53">
        <v>0</v>
      </c>
      <c r="O39" s="53">
        <v>0</v>
      </c>
      <c r="P39" s="53">
        <f>SUM(B39:N39)</f>
        <v>5201</v>
      </c>
      <c r="Q39" s="20"/>
      <c r="R39" s="28"/>
      <c r="T39" s="42"/>
    </row>
    <row r="40" spans="1:47" ht="15.75">
      <c r="A40" s="5" t="s">
        <v>49</v>
      </c>
      <c r="B40" s="53">
        <f>SUM(B32:B39)</f>
        <v>11034</v>
      </c>
      <c r="C40" s="131">
        <f t="shared" ref="C40:O40" si="5">SUM(C32:C39)</f>
        <v>247677.25</v>
      </c>
      <c r="D40" s="131">
        <f t="shared" si="5"/>
        <v>68670.75</v>
      </c>
      <c r="E40" s="53">
        <f t="shared" si="5"/>
        <v>0</v>
      </c>
      <c r="F40" s="129">
        <f>SUM(F32:F39)</f>
        <v>44800</v>
      </c>
      <c r="G40" s="53">
        <f t="shared" si="5"/>
        <v>9499</v>
      </c>
      <c r="H40" s="129">
        <f t="shared" si="5"/>
        <v>163225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544906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21 GWh</v>
      </c>
      <c r="T41" s="42"/>
    </row>
    <row r="42" spans="1:47">
      <c r="A42" s="32" t="s">
        <v>86</v>
      </c>
      <c r="B42" s="53">
        <f>B39+B38+B37</f>
        <v>7547</v>
      </c>
      <c r="C42" s="53">
        <f>C39+C38+C37</f>
        <v>59685</v>
      </c>
      <c r="D42" s="53">
        <f>D39+D38+D37</f>
        <v>131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19705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87068</v>
      </c>
      <c r="Q42" s="21"/>
      <c r="R42" s="28" t="s">
        <v>87</v>
      </c>
      <c r="S42" s="10" t="str">
        <f>ROUND(P42/1000,0) &amp;" GWh"</f>
        <v>87 GWh</v>
      </c>
      <c r="T42" s="29">
        <f>P42/P40</f>
        <v>0.15978535747450018</v>
      </c>
    </row>
    <row r="43" spans="1:47">
      <c r="A43" s="33" t="s">
        <v>88</v>
      </c>
      <c r="B43" s="105"/>
      <c r="C43" s="90">
        <f>C40+C24-C6-C7+C46</f>
        <v>262591.43</v>
      </c>
      <c r="D43" s="90">
        <f t="shared" ref="D43:N43" si="7">D11+D24+D40</f>
        <v>68969.75</v>
      </c>
      <c r="E43" s="90">
        <f t="shared" si="7"/>
        <v>0</v>
      </c>
      <c r="F43" s="90">
        <f t="shared" si="7"/>
        <v>44800</v>
      </c>
      <c r="G43" s="90">
        <f t="shared" si="7"/>
        <v>9499</v>
      </c>
      <c r="H43" s="90">
        <f t="shared" si="7"/>
        <v>169105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554965.17999999993</v>
      </c>
      <c r="Q43" s="21"/>
      <c r="R43" s="28" t="s">
        <v>89</v>
      </c>
      <c r="S43" s="10" t="str">
        <f>ROUND(P36/1000,0) &amp;" GWh"</f>
        <v>21 GWh</v>
      </c>
      <c r="T43" s="41">
        <f>P36/P40</f>
        <v>3.799737936451425E-2</v>
      </c>
    </row>
    <row r="44" spans="1:47">
      <c r="A44" s="33" t="s">
        <v>90</v>
      </c>
      <c r="B44" s="53"/>
      <c r="C44" s="91">
        <f>C43/$P$43</f>
        <v>0.4731673976374518</v>
      </c>
      <c r="D44" s="91">
        <f t="shared" ref="D44:P44" si="8">D43/$P$43</f>
        <v>0.12427761684075388</v>
      </c>
      <c r="E44" s="91">
        <f t="shared" si="8"/>
        <v>0</v>
      </c>
      <c r="F44" s="91">
        <f t="shared" si="8"/>
        <v>8.0725785354677573E-2</v>
      </c>
      <c r="G44" s="91">
        <f t="shared" si="8"/>
        <v>1.711638917598398E-2</v>
      </c>
      <c r="H44" s="91">
        <f t="shared" si="8"/>
        <v>0.30471281099113284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10 GWh</v>
      </c>
      <c r="T44" s="29">
        <f>P34/P40</f>
        <v>1.7845279736321495E-2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8 GWh</v>
      </c>
      <c r="T45" s="29">
        <f>P32/P40</f>
        <v>1.441900070837906E-2</v>
      </c>
      <c r="U45" s="23"/>
    </row>
    <row r="46" spans="1:47">
      <c r="A46" s="34" t="s">
        <v>93</v>
      </c>
      <c r="B46" s="90">
        <f>B24-B40</f>
        <v>1493</v>
      </c>
      <c r="C46" s="90">
        <f>(C40+C24)*0.08</f>
        <v>19814.18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353 GWh</v>
      </c>
      <c r="T46" s="41">
        <f>P33/P40</f>
        <v>0.64796129974711236</v>
      </c>
      <c r="U46" s="23"/>
    </row>
    <row r="47" spans="1:47">
      <c r="A47" s="34" t="s">
        <v>95</v>
      </c>
      <c r="B47" s="107">
        <f>B46/B24</f>
        <v>0.11918256565817834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66 GWh</v>
      </c>
      <c r="T47" s="41">
        <f>P35/P40</f>
        <v>0.12199168296917266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545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122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[1]Solceller!$C$37</f>
        <v>2147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[1]Elproduktion!$N$1362</f>
        <v>0</v>
      </c>
      <c r="D7" s="53">
        <f>[1]Elproduktion!$N$1363</f>
        <v>0</v>
      </c>
      <c r="E7" s="53">
        <f>[1]Elproduktion!$Q$1364</f>
        <v>0</v>
      </c>
      <c r="F7" s="53">
        <f>[1]Elproduktion!$N$1365</f>
        <v>0</v>
      </c>
      <c r="G7" s="53">
        <f>[1]Elproduktion!$R$1366</f>
        <v>0</v>
      </c>
      <c r="H7" s="53">
        <f>[1]Elproduktion!$S$1367</f>
        <v>0</v>
      </c>
      <c r="I7" s="53">
        <f>[1]Elproduktion!$N$1368</f>
        <v>0</v>
      </c>
      <c r="J7" s="53">
        <f>[1]Elproduktion!$T$1366</f>
        <v>0</v>
      </c>
      <c r="K7" s="53">
        <f>[1]Elproduktion!U1364</f>
        <v>0</v>
      </c>
      <c r="L7" s="53">
        <f>[1]Elproduktion!V1364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[1]Elproduktion!$N$1370</f>
        <v>0</v>
      </c>
      <c r="D8" s="53">
        <f>[1]Elproduktion!$N$1371</f>
        <v>0</v>
      </c>
      <c r="E8" s="53">
        <f>[1]Elproduktion!$Q$1372</f>
        <v>0</v>
      </c>
      <c r="F8" s="53">
        <f>[1]Elproduktion!$N$1373</f>
        <v>0</v>
      </c>
      <c r="G8" s="53">
        <f>[1]Elproduktion!$R$1374</f>
        <v>0</v>
      </c>
      <c r="H8" s="53">
        <f>[1]Elproduktion!$S$1375</f>
        <v>0</v>
      </c>
      <c r="I8" s="53">
        <f>[1]Elproduktion!$N$1376</f>
        <v>0</v>
      </c>
      <c r="J8" s="53">
        <f>[1]Elproduktion!$T$1374</f>
        <v>0</v>
      </c>
      <c r="K8" s="53">
        <f>[1]Elproduktion!U1372</f>
        <v>0</v>
      </c>
      <c r="L8" s="53">
        <f>[1]Elproduktion!V1372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3">
        <f>[1]Elproduktion!$N$1378</f>
        <v>0</v>
      </c>
      <c r="D9" s="53">
        <f>[1]Elproduktion!$N$1379</f>
        <v>0</v>
      </c>
      <c r="E9" s="53">
        <f>[1]Elproduktion!$Q$1380</f>
        <v>0</v>
      </c>
      <c r="F9" s="53">
        <f>[1]Elproduktion!$N$1381</f>
        <v>0</v>
      </c>
      <c r="G9" s="53">
        <f>[1]Elproduktion!$R$1382</f>
        <v>0</v>
      </c>
      <c r="H9" s="53">
        <f>[1]Elproduktion!$S$1383</f>
        <v>0</v>
      </c>
      <c r="I9" s="53">
        <f>[1]Elproduktion!$N$1384</f>
        <v>0</v>
      </c>
      <c r="J9" s="53">
        <f>[1]Elproduktion!$T$1382</f>
        <v>0</v>
      </c>
      <c r="K9" s="53">
        <f>[1]Elproduktion!U1380</f>
        <v>0</v>
      </c>
      <c r="L9" s="53">
        <f>[1]Elproduktion!V1380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[1]Elproduktion!$N$1386</f>
        <v>23929</v>
      </c>
      <c r="D10" s="53">
        <f>[1]Elproduktion!$N$1387</f>
        <v>0</v>
      </c>
      <c r="E10" s="53">
        <f>[1]Elproduktion!$Q$1388</f>
        <v>0</v>
      </c>
      <c r="F10" s="53">
        <f>[1]Elproduktion!$N$1389</f>
        <v>0</v>
      </c>
      <c r="G10" s="53">
        <f>[1]Elproduktion!$R$1390</f>
        <v>0</v>
      </c>
      <c r="H10" s="53">
        <f>[1]Elproduktion!$S$1391</f>
        <v>0</v>
      </c>
      <c r="I10" s="53">
        <f>[1]Elproduktion!$N$1392</f>
        <v>0</v>
      </c>
      <c r="J10" s="53">
        <f>[1]Elproduktion!$T$1390</f>
        <v>0</v>
      </c>
      <c r="K10" s="53">
        <f>[1]Elproduktion!U1388</f>
        <v>0</v>
      </c>
      <c r="L10" s="53">
        <f>[1]Elproduktion!V1388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26076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1484 Lysekil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[1]Fjärrvärmeproduktion!$N$1906</f>
        <v>0</v>
      </c>
      <c r="C18" s="56"/>
      <c r="D18" s="56">
        <f>[1]Fjärrvärmeproduktion!$N$1907</f>
        <v>0</v>
      </c>
      <c r="E18" s="56">
        <f>[1]Fjärrvärmeproduktion!$Q$1908</f>
        <v>0</v>
      </c>
      <c r="F18" s="56">
        <f>[1]Fjärrvärmeproduktion!$N$1909</f>
        <v>0</v>
      </c>
      <c r="G18" s="56">
        <f>[1]Fjärrvärmeproduktion!$R$1910</f>
        <v>0</v>
      </c>
      <c r="H18" s="56">
        <f>[1]Fjärrvärmeproduktion!$S$1911</f>
        <v>0</v>
      </c>
      <c r="I18" s="56">
        <f>[1]Fjärrvärmeproduktion!$N$1912</f>
        <v>0</v>
      </c>
      <c r="J18" s="56">
        <f>[1]Fjärrvärmeproduktion!$T$1910</f>
        <v>0</v>
      </c>
      <c r="K18" s="56">
        <f>[1]Fjärrvärmeproduktion!U1908</f>
        <v>0</v>
      </c>
      <c r="L18" s="56">
        <f>[1]Fjärrvärmeproduktion!V1908</f>
        <v>0</v>
      </c>
      <c r="M18" s="56">
        <f>[1]Fjärrvärmeproduktion!$W$1911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[1]Fjärrvärmeproduktion!$N$1914</f>
        <v>54</v>
      </c>
      <c r="C19" s="56"/>
      <c r="D19" s="56">
        <f>[1]Fjärrvärmeproduktion!$N$1915</f>
        <v>60</v>
      </c>
      <c r="E19" s="56">
        <f>[1]Fjärrvärmeproduktion!$Q$1916</f>
        <v>0</v>
      </c>
      <c r="F19" s="56">
        <f>[1]Fjärrvärmeproduktion!$N$1917</f>
        <v>0</v>
      </c>
      <c r="G19" s="56">
        <f>[1]Fjärrvärmeproduktion!$R$1918</f>
        <v>0</v>
      </c>
      <c r="H19" s="56">
        <f>[1]Fjärrvärmeproduktion!$S$1919</f>
        <v>0</v>
      </c>
      <c r="I19" s="56">
        <f>[1]Fjärrvärmeproduktion!$N$1920</f>
        <v>0</v>
      </c>
      <c r="J19" s="56">
        <f>[1]Fjärrvärmeproduktion!$T$1918</f>
        <v>0</v>
      </c>
      <c r="K19" s="56">
        <f>[1]Fjärrvärmeproduktion!U1916</f>
        <v>0</v>
      </c>
      <c r="L19" s="56">
        <f>[1]Fjärrvärmeproduktion!V1916</f>
        <v>0</v>
      </c>
      <c r="M19" s="56">
        <f>[1]Fjärrvärmeproduktion!$W$1919</f>
        <v>0</v>
      </c>
      <c r="N19" s="56"/>
      <c r="O19" s="56"/>
      <c r="P19" s="56">
        <f t="shared" ref="P19:P24" si="2">SUM(C19:O19)</f>
        <v>60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[1]Fjärrvärmeproduktion!$N$1922</f>
        <v>0</v>
      </c>
      <c r="C20" s="56"/>
      <c r="D20" s="56">
        <f>[1]Fjärrvärmeproduktion!$N$1923</f>
        <v>0</v>
      </c>
      <c r="E20" s="56">
        <f>[1]Fjärrvärmeproduktion!$Q$1924</f>
        <v>0</v>
      </c>
      <c r="F20" s="56">
        <f>[1]Fjärrvärmeproduktion!$N$1925</f>
        <v>0</v>
      </c>
      <c r="G20" s="56">
        <f>[1]Fjärrvärmeproduktion!$R$1926</f>
        <v>0</v>
      </c>
      <c r="H20" s="56">
        <f>[1]Fjärrvärmeproduktion!$S$1927</f>
        <v>0</v>
      </c>
      <c r="I20" s="56">
        <f>[1]Fjärrvärmeproduktion!$N$1928</f>
        <v>0</v>
      </c>
      <c r="J20" s="56">
        <f>[1]Fjärrvärmeproduktion!$T$1926</f>
        <v>0</v>
      </c>
      <c r="K20" s="56">
        <f>[1]Fjärrvärmeproduktion!U1924</f>
        <v>0</v>
      </c>
      <c r="L20" s="56">
        <f>[1]Fjärrvärmeproduktion!V1924</f>
        <v>0</v>
      </c>
      <c r="M20" s="56">
        <f>[1]Fjärrvärmeproduktion!$W$1927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[1]Fjärrvärmeproduktion!$N$1930</f>
        <v>0</v>
      </c>
      <c r="C21" s="56"/>
      <c r="D21" s="56">
        <f>[1]Fjärrvärmeproduktion!$N$1931</f>
        <v>0</v>
      </c>
      <c r="E21" s="56">
        <f>[1]Fjärrvärmeproduktion!$Q$1932</f>
        <v>0</v>
      </c>
      <c r="F21" s="56">
        <f>[1]Fjärrvärmeproduktion!$N$1933</f>
        <v>0</v>
      </c>
      <c r="G21" s="56">
        <f>[1]Fjärrvärmeproduktion!$R$1934</f>
        <v>0</v>
      </c>
      <c r="H21" s="56">
        <f>[1]Fjärrvärmeproduktion!$S$1935</f>
        <v>0</v>
      </c>
      <c r="I21" s="56">
        <f>[1]Fjärrvärmeproduktion!$N$1936</f>
        <v>0</v>
      </c>
      <c r="J21" s="56">
        <f>[1]Fjärrvärmeproduktion!$T$1934</f>
        <v>0</v>
      </c>
      <c r="K21" s="56">
        <f>[1]Fjärrvärmeproduktion!U1932</f>
        <v>0</v>
      </c>
      <c r="L21" s="56">
        <f>[1]Fjärrvärmeproduktion!V1932</f>
        <v>0</v>
      </c>
      <c r="M21" s="56">
        <f>[1]Fjärrvärmeproduktion!$W$1935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[1]Fjärrvärmeproduktion!$N$1938</f>
        <v>51647</v>
      </c>
      <c r="C22" s="56"/>
      <c r="D22" s="56">
        <f>[1]Fjärrvärmeproduktion!$N$1939</f>
        <v>0</v>
      </c>
      <c r="E22" s="56">
        <f>[1]Fjärrvärmeproduktion!$Q$1940</f>
        <v>0</v>
      </c>
      <c r="F22" s="56">
        <f>[1]Fjärrvärmeproduktion!$N$1941</f>
        <v>0</v>
      </c>
      <c r="G22" s="56">
        <f>[1]Fjärrvärmeproduktion!$R$1942</f>
        <v>0</v>
      </c>
      <c r="H22" s="56">
        <f>[1]Fjärrvärmeproduktion!$S$1943</f>
        <v>0</v>
      </c>
      <c r="I22" s="56">
        <f>[1]Fjärrvärmeproduktion!$N$1944</f>
        <v>0</v>
      </c>
      <c r="J22" s="56">
        <f>[1]Fjärrvärmeproduktion!$T$1942</f>
        <v>0</v>
      </c>
      <c r="K22" s="56">
        <f>[1]Fjärrvärmeproduktion!U1940</f>
        <v>0</v>
      </c>
      <c r="L22" s="56">
        <f>[1]Fjärrvärmeproduktion!V1940</f>
        <v>0</v>
      </c>
      <c r="M22" s="56">
        <f>[1]Fjärrvärmeproduktion!$W$1943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6217 GWh</v>
      </c>
      <c r="T22" s="25"/>
      <c r="U22" s="23"/>
    </row>
    <row r="23" spans="1:34" ht="15.75">
      <c r="A23" s="5" t="s">
        <v>61</v>
      </c>
      <c r="B23" s="58">
        <f>[1]Fjärrvärmeproduktion!$N$1946</f>
        <v>0</v>
      </c>
      <c r="C23" s="56"/>
      <c r="D23" s="56">
        <f>[1]Fjärrvärmeproduktion!$N$1947</f>
        <v>0</v>
      </c>
      <c r="E23" s="56">
        <f>[1]Fjärrvärmeproduktion!$Q$1948</f>
        <v>0</v>
      </c>
      <c r="F23" s="56">
        <f>[1]Fjärrvärmeproduktion!$N$1949</f>
        <v>0</v>
      </c>
      <c r="G23" s="56">
        <f>[1]Fjärrvärmeproduktion!$R$1950</f>
        <v>0</v>
      </c>
      <c r="H23" s="56">
        <f>[1]Fjärrvärmeproduktion!$S$1951</f>
        <v>0</v>
      </c>
      <c r="I23" s="56">
        <f>[1]Fjärrvärmeproduktion!$N$1952</f>
        <v>0</v>
      </c>
      <c r="J23" s="56">
        <f>[1]Fjärrvärmeproduktion!$T$1950</f>
        <v>0</v>
      </c>
      <c r="K23" s="56">
        <f>[1]Fjärrvärmeproduktion!U1948</f>
        <v>0</v>
      </c>
      <c r="L23" s="56">
        <f>[1]Fjärrvärmeproduktion!V1948</f>
        <v>0</v>
      </c>
      <c r="M23" s="56">
        <f>[1]Fjärrvärmeproduktion!$W$1951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51701</v>
      </c>
      <c r="C24" s="56">
        <f t="shared" ref="C24:O24" si="3">SUM(C18:C23)</f>
        <v>0</v>
      </c>
      <c r="D24" s="56">
        <f t="shared" si="3"/>
        <v>60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60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577 GWh</v>
      </c>
      <c r="T25" s="29">
        <f>C$44</f>
        <v>9.2854739892645782E-2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118 GWh</v>
      </c>
      <c r="T26" s="29">
        <f>D$44</f>
        <v>1.8988418478050349E-2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110 GWh</v>
      </c>
      <c r="T27" s="29">
        <f>E$44</f>
        <v>1.7670303282356626E-2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398 GWh</v>
      </c>
      <c r="T28" s="29">
        <f>F$44</f>
        <v>6.402436949255326E-2</v>
      </c>
      <c r="U28" s="23"/>
    </row>
    <row r="29" spans="1:34" ht="15.75">
      <c r="A29" s="48" t="str">
        <f>A2</f>
        <v>1484 Lysekil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16 GWh</v>
      </c>
      <c r="T29" s="29">
        <f>G$44</f>
        <v>2.5928906105823855E-3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13 GWh</v>
      </c>
      <c r="T30" s="29">
        <f>H$44</f>
        <v>2.0627803141941587E-3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[1]Slutanvändning!$N$2762</f>
        <v>0</v>
      </c>
      <c r="C32" s="58">
        <f>[1]Slutanvändning!$N$2763</f>
        <v>4221</v>
      </c>
      <c r="D32" s="58">
        <f>[1]Slutanvändning!$N$2756</f>
        <v>1845</v>
      </c>
      <c r="E32" s="56">
        <f>[1]Slutanvändning!$Q$2757</f>
        <v>0</v>
      </c>
      <c r="F32" s="58">
        <f>[1]Slutanvändning!$N$2758</f>
        <v>0</v>
      </c>
      <c r="G32" s="56">
        <f>[1]Slutanvändning!$N$2759</f>
        <v>435</v>
      </c>
      <c r="H32" s="56">
        <f>[1]Slutanvändning!$N$2760</f>
        <v>0</v>
      </c>
      <c r="I32" s="56">
        <f>[1]Slutanvändning!$N$2761</f>
        <v>0</v>
      </c>
      <c r="J32" s="56">
        <v>0</v>
      </c>
      <c r="K32" s="56">
        <f>[1]Slutanvändning!T2757</f>
        <v>0</v>
      </c>
      <c r="L32" s="56">
        <f>[1]Slutanvändning!U2757</f>
        <v>0</v>
      </c>
      <c r="M32" s="56"/>
      <c r="N32" s="56">
        <v>0</v>
      </c>
      <c r="O32" s="56">
        <v>0</v>
      </c>
      <c r="P32" s="56">
        <f t="shared" ref="P32:P38" si="4">SUM(B32:N32)</f>
        <v>6501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8">
        <f>[1]Slutanvändning!$N$2771</f>
        <v>4121</v>
      </c>
      <c r="C33" s="120">
        <f>[1]Slutanvändning!$N$2772</f>
        <v>393849.29588562745</v>
      </c>
      <c r="D33" s="58">
        <f>[1]Slutanvändning!$N$2765</f>
        <v>4288</v>
      </c>
      <c r="E33" s="56">
        <f>[1]Slutanvändning!$Q$2766</f>
        <v>109860</v>
      </c>
      <c r="F33" s="116">
        <f>[1]Slutanvändning!$N$2767</f>
        <v>398053</v>
      </c>
      <c r="G33" s="117">
        <f>[1]Slutanvändning!$N$2768</f>
        <v>0</v>
      </c>
      <c r="H33" s="117">
        <f>[1]Slutanvändning!$N$2769</f>
        <v>0</v>
      </c>
      <c r="I33" s="56">
        <f>[1]Slutanvändning!$N$2770</f>
        <v>0</v>
      </c>
      <c r="J33" s="56">
        <v>0</v>
      </c>
      <c r="K33" s="56">
        <f>[1]Slutanvändning!T2766</f>
        <v>0</v>
      </c>
      <c r="L33" s="56">
        <f>[1]Slutanvändning!U2766</f>
        <v>0</v>
      </c>
      <c r="M33" s="56"/>
      <c r="N33" s="118">
        <f>[1]Slutanvändning!$V$2767</f>
        <v>4985000</v>
      </c>
      <c r="O33" s="56">
        <v>0</v>
      </c>
      <c r="P33" s="117">
        <f t="shared" si="4"/>
        <v>5895171.2958856272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8">
        <f>[1]Slutanvändning!$N$2780</f>
        <v>7764</v>
      </c>
      <c r="C34" s="58">
        <f>[1]Slutanvändning!$N$2781</f>
        <v>19649</v>
      </c>
      <c r="D34" s="58">
        <f>[1]Slutanvändning!$N$2774</f>
        <v>17817</v>
      </c>
      <c r="E34" s="56">
        <f>[1]Slutanvändning!$Q$2775</f>
        <v>0</v>
      </c>
      <c r="F34" s="58">
        <f>[1]Slutanvändning!$N$2776</f>
        <v>0</v>
      </c>
      <c r="G34" s="56">
        <f>[1]Slutanvändning!$N$2777</f>
        <v>0</v>
      </c>
      <c r="H34" s="56">
        <f>[1]Slutanvändning!$N$2778</f>
        <v>0</v>
      </c>
      <c r="I34" s="56">
        <f>[1]Slutanvändning!$N$2779</f>
        <v>0</v>
      </c>
      <c r="J34" s="56">
        <v>0</v>
      </c>
      <c r="K34" s="56">
        <f>[1]Slutanvändning!T2775</f>
        <v>0</v>
      </c>
      <c r="L34" s="56">
        <f>[1]Slutanvändning!U2775</f>
        <v>0</v>
      </c>
      <c r="M34" s="56"/>
      <c r="N34" s="56">
        <v>0</v>
      </c>
      <c r="O34" s="56">
        <v>0</v>
      </c>
      <c r="P34" s="56">
        <f t="shared" si="4"/>
        <v>45230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[1]Slutanvändning!$N$2789</f>
        <v>0</v>
      </c>
      <c r="C35" s="120">
        <f>[1]Slutanvändning!$N$2790</f>
        <v>16.666666666666668</v>
      </c>
      <c r="D35" s="58">
        <f>[1]Slutanvändning!$N$2783</f>
        <v>93181</v>
      </c>
      <c r="E35" s="56">
        <f>[1]Slutanvändning!$Q$2784</f>
        <v>0</v>
      </c>
      <c r="F35" s="58">
        <f>[1]Slutanvändning!$N$2785</f>
        <v>0</v>
      </c>
      <c r="G35" s="117">
        <f>[1]Slutanvändning!$N$2786</f>
        <v>15685.547447705763</v>
      </c>
      <c r="H35" s="56">
        <f>[1]Slutanvändning!$N$2787</f>
        <v>0</v>
      </c>
      <c r="I35" s="56">
        <f>[1]Slutanvändning!$N$2788</f>
        <v>0</v>
      </c>
      <c r="J35" s="56">
        <v>0</v>
      </c>
      <c r="K35" s="56">
        <f>[1]Slutanvändning!T2784</f>
        <v>0</v>
      </c>
      <c r="L35" s="56">
        <f>[1]Slutanvändning!U2784</f>
        <v>0</v>
      </c>
      <c r="M35" s="56"/>
      <c r="N35" s="56">
        <v>0</v>
      </c>
      <c r="O35" s="56">
        <v>0</v>
      </c>
      <c r="P35" s="117">
        <f>SUM(B35:N35)</f>
        <v>108883.21411437243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8">
        <f>[1]Slutanvändning!$N$2798</f>
        <v>2396</v>
      </c>
      <c r="C36" s="120">
        <f>[1]Slutanvändning!$N$2799</f>
        <v>24828.75</v>
      </c>
      <c r="D36" s="58">
        <f>[1]Slutanvändning!$N$2792</f>
        <v>691</v>
      </c>
      <c r="E36" s="56">
        <f>[1]Slutanvändning!$Q$2793</f>
        <v>0</v>
      </c>
      <c r="F36" s="58">
        <f>[1]Slutanvändning!$N$2794</f>
        <v>0</v>
      </c>
      <c r="G36" s="56">
        <f>[1]Slutanvändning!$N$2795</f>
        <v>0</v>
      </c>
      <c r="H36" s="56">
        <f>[1]Slutanvändning!$N$2796</f>
        <v>0</v>
      </c>
      <c r="I36" s="56">
        <f>[1]Slutanvändning!$N$2797</f>
        <v>0</v>
      </c>
      <c r="J36" s="56">
        <v>0</v>
      </c>
      <c r="K36" s="56">
        <f>[1]Slutanvändning!T2793</f>
        <v>0</v>
      </c>
      <c r="L36" s="56">
        <f>[1]Slutanvändning!U2793</f>
        <v>0</v>
      </c>
      <c r="M36" s="56"/>
      <c r="N36" s="56">
        <v>0</v>
      </c>
      <c r="O36" s="56">
        <v>0</v>
      </c>
      <c r="P36" s="117">
        <f t="shared" si="4"/>
        <v>27915.75</v>
      </c>
      <c r="Q36" s="20"/>
      <c r="R36" s="50" t="str">
        <f>N30</f>
        <v>Bränngas+övrig gas</v>
      </c>
      <c r="S36" s="40" t="str">
        <f>ROUND(N43/1000,0) &amp;" GWh"</f>
        <v>4985 GWh</v>
      </c>
      <c r="T36" s="29">
        <f>N$44</f>
        <v>0.80180649792961745</v>
      </c>
      <c r="U36" s="23"/>
    </row>
    <row r="37" spans="1:47" ht="15.75">
      <c r="A37" s="5" t="s">
        <v>81</v>
      </c>
      <c r="B37" s="58">
        <f>[1]Slutanvändning!$N$2807</f>
        <v>586</v>
      </c>
      <c r="C37" s="58">
        <f>[1]Slutanvändning!$N$2808</f>
        <v>56300</v>
      </c>
      <c r="D37" s="58">
        <f>[1]Slutanvändning!$N$2801</f>
        <v>143</v>
      </c>
      <c r="E37" s="56">
        <f>[1]Slutanvändning!$Q$2802</f>
        <v>0</v>
      </c>
      <c r="F37" s="58">
        <f>[1]Slutanvändning!$N$2803</f>
        <v>0</v>
      </c>
      <c r="G37" s="56">
        <f>[1]Slutanvändning!$N$2804</f>
        <v>0</v>
      </c>
      <c r="H37" s="117">
        <f>[1]Slutanvändning!$N$2805</f>
        <v>12824.74</v>
      </c>
      <c r="I37" s="56">
        <f>[1]Slutanvändning!$N$2806</f>
        <v>0</v>
      </c>
      <c r="J37" s="56">
        <v>0</v>
      </c>
      <c r="K37" s="56">
        <f>[1]Slutanvändning!T2802</f>
        <v>0</v>
      </c>
      <c r="L37" s="56">
        <f>[1]Slutanvändning!U2802</f>
        <v>0</v>
      </c>
      <c r="M37" s="56"/>
      <c r="N37" s="56">
        <v>0</v>
      </c>
      <c r="O37" s="56">
        <v>0</v>
      </c>
      <c r="P37" s="117">
        <f t="shared" si="4"/>
        <v>69853.740000000005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8">
        <f>[1]Slutanvändning!$N$2816</f>
        <v>24216</v>
      </c>
      <c r="C38" s="58">
        <f>[1]Slutanvändning!$N$2817</f>
        <v>11524</v>
      </c>
      <c r="D38" s="58">
        <f>[1]Slutanvändning!$N$2810</f>
        <v>30</v>
      </c>
      <c r="E38" s="56">
        <f>[1]Slutanvändning!$Q$2811</f>
        <v>0</v>
      </c>
      <c r="F38" s="58">
        <f>[1]Slutanvändning!$N$2812</f>
        <v>0</v>
      </c>
      <c r="G38" s="56">
        <f>[1]Slutanvändning!$N$2813</f>
        <v>0</v>
      </c>
      <c r="H38" s="56">
        <f>[1]Slutanvändning!$N$2814</f>
        <v>0</v>
      </c>
      <c r="I38" s="56">
        <f>[1]Slutanvändning!$N$2815</f>
        <v>0</v>
      </c>
      <c r="J38" s="56">
        <v>0</v>
      </c>
      <c r="K38" s="56">
        <f>[1]Slutanvändning!T2811</f>
        <v>0</v>
      </c>
      <c r="L38" s="56">
        <f>[1]Slutanvändning!U2811</f>
        <v>0</v>
      </c>
      <c r="M38" s="56"/>
      <c r="N38" s="56">
        <v>0</v>
      </c>
      <c r="O38" s="56">
        <v>0</v>
      </c>
      <c r="P38" s="56">
        <f t="shared" si="4"/>
        <v>35770</v>
      </c>
      <c r="Q38" s="20"/>
      <c r="R38" s="28" t="s">
        <v>83</v>
      </c>
      <c r="S38" s="54" t="str">
        <f>ROUND((N43+F43)/1000,0) &amp;" GWh"</f>
        <v>5383 GWh</v>
      </c>
      <c r="T38" s="27"/>
      <c r="U38" s="23"/>
    </row>
    <row r="39" spans="1:47" ht="15.75">
      <c r="A39" s="5" t="s">
        <v>84</v>
      </c>
      <c r="B39" s="58">
        <f>[1]Slutanvändning!$N$2825</f>
        <v>0</v>
      </c>
      <c r="C39" s="58">
        <f>[1]Slutanvändning!$N$2826</f>
        <v>24146</v>
      </c>
      <c r="D39" s="58">
        <f>[1]Slutanvändning!$N$2819</f>
        <v>0</v>
      </c>
      <c r="E39" s="56">
        <f>[1]Slutanvändning!$Q$2820</f>
        <v>0</v>
      </c>
      <c r="F39" s="58">
        <f>[1]Slutanvändning!$N$2821</f>
        <v>0</v>
      </c>
      <c r="G39" s="56">
        <f>[1]Slutanvändning!$N$2822</f>
        <v>0</v>
      </c>
      <c r="H39" s="56">
        <f>[1]Slutanvändning!$N$2823</f>
        <v>0</v>
      </c>
      <c r="I39" s="56">
        <f>[1]Slutanvändning!$N$2824</f>
        <v>0</v>
      </c>
      <c r="J39" s="56">
        <v>0</v>
      </c>
      <c r="K39" s="56">
        <f>[1]Slutanvändning!T2820</f>
        <v>0</v>
      </c>
      <c r="L39" s="56">
        <f>[1]Slutanvändning!U2820</f>
        <v>0</v>
      </c>
      <c r="M39" s="56"/>
      <c r="N39" s="56">
        <v>0</v>
      </c>
      <c r="O39" s="56">
        <v>0</v>
      </c>
      <c r="P39" s="56">
        <f>SUM(B39:N39)</f>
        <v>24146</v>
      </c>
      <c r="Q39" s="20"/>
      <c r="R39" s="28"/>
      <c r="T39" s="42"/>
    </row>
    <row r="40" spans="1:47" ht="15.75">
      <c r="A40" s="5" t="s">
        <v>49</v>
      </c>
      <c r="B40" s="56">
        <f>SUM(B32:B39)</f>
        <v>39083</v>
      </c>
      <c r="C40" s="117">
        <f t="shared" ref="C40:O40" si="5">SUM(C32:C39)</f>
        <v>534534.71255229414</v>
      </c>
      <c r="D40" s="56">
        <f t="shared" si="5"/>
        <v>117995</v>
      </c>
      <c r="E40" s="56">
        <f t="shared" si="5"/>
        <v>109860</v>
      </c>
      <c r="F40" s="118">
        <f>SUM(F32:F39)</f>
        <v>398053</v>
      </c>
      <c r="G40" s="117">
        <f t="shared" si="5"/>
        <v>16120.547447705763</v>
      </c>
      <c r="H40" s="117">
        <f t="shared" si="5"/>
        <v>12824.74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118">
        <f t="shared" si="5"/>
        <v>4985000</v>
      </c>
      <c r="O40" s="56">
        <f t="shared" si="5"/>
        <v>0</v>
      </c>
      <c r="P40" s="56">
        <f>SUM(B40:N40)</f>
        <v>6213471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55 GWh</v>
      </c>
      <c r="T41" s="42"/>
    </row>
    <row r="42" spans="1:47">
      <c r="A42" s="32" t="s">
        <v>86</v>
      </c>
      <c r="B42" s="56">
        <f>B39+B38+B37</f>
        <v>24802</v>
      </c>
      <c r="C42" s="56">
        <f>C39+C38+C37</f>
        <v>91970</v>
      </c>
      <c r="D42" s="56">
        <f>D39+D38+D37</f>
        <v>173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12824.74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129769.74</v>
      </c>
      <c r="Q42" s="21"/>
      <c r="R42" s="28" t="s">
        <v>87</v>
      </c>
      <c r="S42" s="10" t="str">
        <f>ROUND(P42/1000,0) &amp;" GWh"</f>
        <v>130 GWh</v>
      </c>
      <c r="T42" s="29">
        <f>P42/P40</f>
        <v>2.0885225021570069E-2</v>
      </c>
    </row>
    <row r="43" spans="1:47">
      <c r="A43" s="33" t="s">
        <v>88</v>
      </c>
      <c r="B43" s="101"/>
      <c r="C43" s="102">
        <f>C40+C24-C7+C46</f>
        <v>577297.48955647764</v>
      </c>
      <c r="D43" s="102">
        <f t="shared" ref="D43:N43" si="7">D11+D24+D40</f>
        <v>118055</v>
      </c>
      <c r="E43" s="102">
        <f t="shared" si="7"/>
        <v>109860</v>
      </c>
      <c r="F43" s="102">
        <f t="shared" si="7"/>
        <v>398053</v>
      </c>
      <c r="G43" s="102">
        <f t="shared" si="7"/>
        <v>16120.547447705763</v>
      </c>
      <c r="H43" s="102">
        <f t="shared" si="7"/>
        <v>12824.74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4985000</v>
      </c>
      <c r="O43" s="102">
        <v>0</v>
      </c>
      <c r="P43" s="103">
        <f>SUM(C43:O43)</f>
        <v>6217210.7770041833</v>
      </c>
      <c r="Q43" s="21"/>
      <c r="R43" s="28" t="s">
        <v>89</v>
      </c>
      <c r="S43" s="10" t="str">
        <f>ROUND(P36/1000,0) &amp;" GWh"</f>
        <v>28 GWh</v>
      </c>
      <c r="T43" s="41">
        <f>P36/P40</f>
        <v>4.4927786739489091E-3</v>
      </c>
    </row>
    <row r="44" spans="1:47">
      <c r="A44" s="33" t="s">
        <v>90</v>
      </c>
      <c r="B44" s="53"/>
      <c r="C44" s="91">
        <f>C43/$P$43</f>
        <v>9.2854739892645782E-2</v>
      </c>
      <c r="D44" s="91">
        <f t="shared" ref="D44:P44" si="8">D43/$P$43</f>
        <v>1.8988418478050349E-2</v>
      </c>
      <c r="E44" s="91">
        <f t="shared" si="8"/>
        <v>1.7670303282356626E-2</v>
      </c>
      <c r="F44" s="91">
        <f t="shared" si="8"/>
        <v>6.402436949255326E-2</v>
      </c>
      <c r="G44" s="91">
        <f t="shared" si="8"/>
        <v>2.5928906105823855E-3</v>
      </c>
      <c r="H44" s="91">
        <f t="shared" si="8"/>
        <v>2.0627803141941587E-3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0.80180649792961745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45 GWh</v>
      </c>
      <c r="T44" s="29">
        <f>P34/P40</f>
        <v>7.2793451518482983E-3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7 GWh</v>
      </c>
      <c r="T45" s="29">
        <f>P32/P40</f>
        <v>1.0462751013081094E-3</v>
      </c>
      <c r="U45" s="23"/>
    </row>
    <row r="46" spans="1:47">
      <c r="A46" s="34" t="s">
        <v>93</v>
      </c>
      <c r="B46" s="90">
        <f>B24-B40</f>
        <v>12618</v>
      </c>
      <c r="C46" s="90">
        <f>(C40+C24)*0.08</f>
        <v>42762.777004183532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5895 GWh</v>
      </c>
      <c r="T46" s="41">
        <f>P33/P40</f>
        <v>0.94877264187531041</v>
      </c>
      <c r="U46" s="23"/>
    </row>
    <row r="47" spans="1:47">
      <c r="A47" s="34" t="s">
        <v>95</v>
      </c>
      <c r="B47" s="92">
        <f>B46/B24</f>
        <v>0.24405717490957621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109 GWh</v>
      </c>
      <c r="T47" s="41">
        <f>P35/P40</f>
        <v>1.7523734176014088E-2</v>
      </c>
    </row>
    <row r="48" spans="1:47" ht="15.75" thickBot="1">
      <c r="A48" s="11"/>
      <c r="B48" s="93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4"/>
      <c r="N48" s="94"/>
      <c r="O48" s="94"/>
      <c r="P48" s="94"/>
      <c r="Q48" s="51"/>
      <c r="R48" s="44" t="s">
        <v>97</v>
      </c>
      <c r="S48" s="10" t="str">
        <f>ROUND(P40/1000,0) &amp;" GWh"</f>
        <v>6213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93"/>
      <c r="C49" s="94"/>
      <c r="D49" s="95"/>
      <c r="E49" s="95"/>
      <c r="F49" s="95"/>
      <c r="G49" s="95"/>
      <c r="H49" s="95"/>
      <c r="I49" s="95"/>
      <c r="J49" s="95"/>
      <c r="K49" s="95"/>
      <c r="L49" s="95"/>
      <c r="M49" s="94"/>
      <c r="N49" s="94"/>
      <c r="O49" s="94"/>
      <c r="P49" s="94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93"/>
      <c r="C50" s="104"/>
      <c r="D50" s="95"/>
      <c r="E50" s="95"/>
      <c r="F50" s="95"/>
      <c r="G50" s="95"/>
      <c r="H50" s="95"/>
      <c r="I50" s="95"/>
      <c r="J50" s="95"/>
      <c r="K50" s="95"/>
      <c r="L50" s="95"/>
      <c r="M50" s="94"/>
      <c r="N50" s="94"/>
      <c r="O50" s="94"/>
      <c r="P50" s="94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123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[1]Solceller!$C$46</f>
        <v>2973.5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[1]Elproduktion!$N$1722</f>
        <v>8442</v>
      </c>
      <c r="D7" s="53">
        <f>[1]Elproduktion!$N$1723</f>
        <v>0</v>
      </c>
      <c r="E7" s="53">
        <f>[1]Elproduktion!$Q$1724</f>
        <v>0</v>
      </c>
      <c r="F7" s="53">
        <f>[1]Elproduktion!$N$1725</f>
        <v>0</v>
      </c>
      <c r="G7" s="53">
        <f>[1]Elproduktion!$R$1726</f>
        <v>0</v>
      </c>
      <c r="H7" s="53">
        <f>[1]Elproduktion!$S$1727</f>
        <v>0</v>
      </c>
      <c r="I7" s="53">
        <f>[1]Elproduktion!$N$1728</f>
        <v>0</v>
      </c>
      <c r="J7" s="53">
        <f>[1]Elproduktion!$T$1726</f>
        <v>0</v>
      </c>
      <c r="K7" s="53">
        <f>[1]Elproduktion!U1724</f>
        <v>0</v>
      </c>
      <c r="L7" s="53">
        <f>[1]Elproduktion!V1724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[1]Elproduktion!$N$1730</f>
        <v>0</v>
      </c>
      <c r="D8" s="53">
        <f>[1]Elproduktion!$N$1731</f>
        <v>0</v>
      </c>
      <c r="E8" s="53">
        <f>[1]Elproduktion!$Q$1732</f>
        <v>0</v>
      </c>
      <c r="F8" s="53">
        <f>[1]Elproduktion!$N$1733</f>
        <v>0</v>
      </c>
      <c r="G8" s="53">
        <f>[1]Elproduktion!$R$1734</f>
        <v>0</v>
      </c>
      <c r="H8" s="53">
        <f>[1]Elproduktion!$S$1735</f>
        <v>0</v>
      </c>
      <c r="I8" s="53">
        <f>[1]Elproduktion!$N$1736</f>
        <v>0</v>
      </c>
      <c r="J8" s="53">
        <f>[1]Elproduktion!$T$1734</f>
        <v>0</v>
      </c>
      <c r="K8" s="53">
        <f>[1]Elproduktion!U1732</f>
        <v>0</v>
      </c>
      <c r="L8" s="53">
        <f>[1]Elproduktion!V1732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121">
        <f>[1]Elproduktion!$N$1738</f>
        <v>10822</v>
      </c>
      <c r="D9" s="53">
        <f>[1]Elproduktion!$N$1739</f>
        <v>0</v>
      </c>
      <c r="E9" s="53">
        <f>[1]Elproduktion!$Q$1740</f>
        <v>0</v>
      </c>
      <c r="F9" s="53">
        <f>[1]Elproduktion!$N$1741</f>
        <v>0</v>
      </c>
      <c r="G9" s="53">
        <f>[1]Elproduktion!$R$1742</f>
        <v>0</v>
      </c>
      <c r="H9" s="53">
        <f>[1]Elproduktion!$S$1743</f>
        <v>0</v>
      </c>
      <c r="I9" s="53">
        <f>[1]Elproduktion!$N$1744</f>
        <v>0</v>
      </c>
      <c r="J9" s="53">
        <f>[1]Elproduktion!$T$1742</f>
        <v>0</v>
      </c>
      <c r="K9" s="53">
        <f>[1]Elproduktion!U1740</f>
        <v>0</v>
      </c>
      <c r="L9" s="53">
        <f>[1]Elproduktion!V1740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121">
        <f>[1]Elproduktion!$N$1746</f>
        <v>232729.57916666666</v>
      </c>
      <c r="D10" s="53">
        <f>[1]Elproduktion!$N$1747</f>
        <v>0</v>
      </c>
      <c r="E10" s="53">
        <f>[1]Elproduktion!$Q$1748</f>
        <v>0</v>
      </c>
      <c r="F10" s="53">
        <f>[1]Elproduktion!$N$1749</f>
        <v>0</v>
      </c>
      <c r="G10" s="53">
        <f>[1]Elproduktion!$R$1750</f>
        <v>0</v>
      </c>
      <c r="H10" s="53">
        <f>[1]Elproduktion!$S$1751</f>
        <v>0</v>
      </c>
      <c r="I10" s="53">
        <f>[1]Elproduktion!$N$1752</f>
        <v>0</v>
      </c>
      <c r="J10" s="53">
        <f>[1]Elproduktion!$T$1750</f>
        <v>0</v>
      </c>
      <c r="K10" s="53">
        <f>[1]Elproduktion!U1748</f>
        <v>0</v>
      </c>
      <c r="L10" s="53">
        <f>[1]Elproduktion!V1748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254967.07916666666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1493 Mariestad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67">
        <f>[1]Fjärrvärmeproduktion!$N$2410+[1]Fjärrvärmeproduktion!$M$2450</f>
        <v>223286</v>
      </c>
      <c r="C18" s="53"/>
      <c r="D18" s="67">
        <f>[1]Fjärrvärmeproduktion!$N$2411</f>
        <v>2119</v>
      </c>
      <c r="E18" s="53">
        <f>[1]Fjärrvärmeproduktion!$Q$2412</f>
        <v>0</v>
      </c>
      <c r="F18" s="53">
        <f>[1]Fjärrvärmeproduktion!$N$2413</f>
        <v>0</v>
      </c>
      <c r="G18" s="53">
        <f>[1]Fjärrvärmeproduktion!$R$2414</f>
        <v>0</v>
      </c>
      <c r="H18" s="55">
        <f>[1]Fjärrvärmeproduktion!$S$2415</f>
        <v>0</v>
      </c>
      <c r="I18" s="53">
        <f>[1]Fjärrvärmeproduktion!$N$2416</f>
        <v>0</v>
      </c>
      <c r="J18" s="53">
        <f>[1]Fjärrvärmeproduktion!$T$2414</f>
        <v>0</v>
      </c>
      <c r="K18" s="53">
        <f>[1]Fjärrvärmeproduktion!U2412</f>
        <v>0</v>
      </c>
      <c r="L18" s="53">
        <f>[1]Fjärrvärmeproduktion!V2412</f>
        <v>0</v>
      </c>
      <c r="M18" s="55">
        <f>[1]Fjärrvärmeproduktion!$W$2415</f>
        <v>247452</v>
      </c>
      <c r="N18" s="53"/>
      <c r="O18" s="53"/>
      <c r="P18" s="55">
        <f>SUM(C18:O18)</f>
        <v>249571</v>
      </c>
      <c r="Q18" s="4"/>
      <c r="R18" s="4"/>
      <c r="S18" s="4"/>
      <c r="T18" s="4"/>
    </row>
    <row r="19" spans="1:34" ht="15.75">
      <c r="A19" s="5" t="s">
        <v>56</v>
      </c>
      <c r="B19" s="67">
        <f>[1]Fjärrvärmeproduktion!$N$2418</f>
        <v>0</v>
      </c>
      <c r="C19" s="53"/>
      <c r="D19" s="67">
        <f>[1]Fjärrvärmeproduktion!$N$2419</f>
        <v>0</v>
      </c>
      <c r="E19" s="53">
        <f>[1]Fjärrvärmeproduktion!$Q$2420</f>
        <v>0</v>
      </c>
      <c r="F19" s="53">
        <f>[1]Fjärrvärmeproduktion!$N$2421</f>
        <v>0</v>
      </c>
      <c r="G19" s="53">
        <f>[1]Fjärrvärmeproduktion!$R$2422</f>
        <v>0</v>
      </c>
      <c r="H19" s="53">
        <f>[1]Fjärrvärmeproduktion!$S$2423</f>
        <v>0</v>
      </c>
      <c r="I19" s="53">
        <f>[1]Fjärrvärmeproduktion!$N$2424</f>
        <v>0</v>
      </c>
      <c r="J19" s="53">
        <f>[1]Fjärrvärmeproduktion!$T$2422</f>
        <v>0</v>
      </c>
      <c r="K19" s="53">
        <f>[1]Fjärrvärmeproduktion!U2420</f>
        <v>0</v>
      </c>
      <c r="L19" s="53">
        <f>[1]Fjärrvärmeproduktion!V2420</f>
        <v>0</v>
      </c>
      <c r="M19" s="53">
        <f>[1]Fjärrvärmeproduktion!$W$2423</f>
        <v>0</v>
      </c>
      <c r="N19" s="53"/>
      <c r="O19" s="53"/>
      <c r="P19" s="53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67">
        <f>[1]Fjärrvärmeproduktion!$N$2426</f>
        <v>0</v>
      </c>
      <c r="C20" s="53"/>
      <c r="D20" s="67">
        <f>[1]Fjärrvärmeproduktion!$N$2427</f>
        <v>0</v>
      </c>
      <c r="E20" s="53">
        <f>[1]Fjärrvärmeproduktion!$Q$2428</f>
        <v>0</v>
      </c>
      <c r="F20" s="53">
        <f>[1]Fjärrvärmeproduktion!$N$2429</f>
        <v>0</v>
      </c>
      <c r="G20" s="53">
        <f>[1]Fjärrvärmeproduktion!$R$2430</f>
        <v>0</v>
      </c>
      <c r="H20" s="53">
        <f>[1]Fjärrvärmeproduktion!$S$2431</f>
        <v>0</v>
      </c>
      <c r="I20" s="53">
        <f>[1]Fjärrvärmeproduktion!$N$2432</f>
        <v>0</v>
      </c>
      <c r="J20" s="53">
        <f>[1]Fjärrvärmeproduktion!$T$2430</f>
        <v>0</v>
      </c>
      <c r="K20" s="53">
        <f>[1]Fjärrvärmeproduktion!U2428</f>
        <v>0</v>
      </c>
      <c r="L20" s="53">
        <f>[1]Fjärrvärmeproduktion!V2428</f>
        <v>0</v>
      </c>
      <c r="M20" s="53">
        <f>[1]Fjärrvärmeproduktion!$W$2431</f>
        <v>0</v>
      </c>
      <c r="N20" s="53"/>
      <c r="O20" s="53"/>
      <c r="P20" s="53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67">
        <f>[1]Fjärrvärmeproduktion!$N$2434</f>
        <v>0</v>
      </c>
      <c r="C21" s="53"/>
      <c r="D21" s="67">
        <f>[1]Fjärrvärmeproduktion!$N$2435</f>
        <v>0</v>
      </c>
      <c r="E21" s="53">
        <f>[1]Fjärrvärmeproduktion!$Q$2436</f>
        <v>0</v>
      </c>
      <c r="F21" s="53">
        <f>[1]Fjärrvärmeproduktion!$N$2437</f>
        <v>0</v>
      </c>
      <c r="G21" s="53">
        <f>[1]Fjärrvärmeproduktion!$R$2438</f>
        <v>0</v>
      </c>
      <c r="H21" s="53">
        <f>[1]Fjärrvärmeproduktion!$S$2439</f>
        <v>0</v>
      </c>
      <c r="I21" s="53">
        <f>[1]Fjärrvärmeproduktion!$N$2440</f>
        <v>0</v>
      </c>
      <c r="J21" s="53">
        <f>[1]Fjärrvärmeproduktion!$T$2438</f>
        <v>0</v>
      </c>
      <c r="K21" s="53">
        <f>[1]Fjärrvärmeproduktion!U2436</f>
        <v>0</v>
      </c>
      <c r="L21" s="53">
        <f>[1]Fjärrvärmeproduktion!V2436</f>
        <v>0</v>
      </c>
      <c r="M21" s="53">
        <f>[1]Fjärrvärmeproduktion!$W$2439</f>
        <v>0</v>
      </c>
      <c r="N21" s="53"/>
      <c r="O21" s="53"/>
      <c r="P21" s="53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67">
        <f>[1]Fjärrvärmeproduktion!$N$2442</f>
        <v>520</v>
      </c>
      <c r="C22" s="53"/>
      <c r="D22" s="67">
        <f>[1]Fjärrvärmeproduktion!$N$2443</f>
        <v>0</v>
      </c>
      <c r="E22" s="53">
        <f>[1]Fjärrvärmeproduktion!$Q$2444</f>
        <v>0</v>
      </c>
      <c r="F22" s="53">
        <f>[1]Fjärrvärmeproduktion!$N$2445</f>
        <v>0</v>
      </c>
      <c r="G22" s="53">
        <f>[1]Fjärrvärmeproduktion!$R$2446</f>
        <v>0</v>
      </c>
      <c r="H22" s="53">
        <f>[1]Fjärrvärmeproduktion!$S$2447</f>
        <v>0</v>
      </c>
      <c r="I22" s="53">
        <f>[1]Fjärrvärmeproduktion!$N$2448</f>
        <v>0</v>
      </c>
      <c r="J22" s="53">
        <f>[1]Fjärrvärmeproduktion!$T$2446</f>
        <v>0</v>
      </c>
      <c r="K22" s="53">
        <f>[1]Fjärrvärmeproduktion!U2444</f>
        <v>0</v>
      </c>
      <c r="L22" s="53">
        <f>[1]Fjärrvärmeproduktion!V2444</f>
        <v>0</v>
      </c>
      <c r="M22" s="53">
        <f>[1]Fjärrvärmeproduktion!$W$2447</f>
        <v>0</v>
      </c>
      <c r="N22" s="53"/>
      <c r="O22" s="53"/>
      <c r="P22" s="53">
        <f t="shared" si="2"/>
        <v>0</v>
      </c>
      <c r="Q22" s="18"/>
      <c r="R22" s="30" t="s">
        <v>60</v>
      </c>
      <c r="S22" s="52" t="str">
        <f>ROUND(P43/1000,0) &amp;" GWh"</f>
        <v>937 GWh</v>
      </c>
      <c r="T22" s="25"/>
      <c r="U22" s="23"/>
    </row>
    <row r="23" spans="1:34" ht="15.75">
      <c r="A23" s="5" t="s">
        <v>61</v>
      </c>
      <c r="B23" s="67">
        <v>0</v>
      </c>
      <c r="C23" s="53"/>
      <c r="D23" s="67">
        <f>[1]Fjärrvärmeproduktion!$N$2451</f>
        <v>0</v>
      </c>
      <c r="E23" s="53">
        <f>[1]Fjärrvärmeproduktion!$Q$2452</f>
        <v>0</v>
      </c>
      <c r="F23" s="53">
        <f>[1]Fjärrvärmeproduktion!$N$2453</f>
        <v>0</v>
      </c>
      <c r="G23" s="53">
        <f>[1]Fjärrvärmeproduktion!$R$2454</f>
        <v>0</v>
      </c>
      <c r="H23" s="53">
        <f>[1]Fjärrvärmeproduktion!$S$2455</f>
        <v>0</v>
      </c>
      <c r="I23" s="53">
        <f>[1]Fjärrvärmeproduktion!$N$2456</f>
        <v>0</v>
      </c>
      <c r="J23" s="53">
        <f>[1]Fjärrvärmeproduktion!$T$2454</f>
        <v>0</v>
      </c>
      <c r="K23" s="53">
        <f>[1]Fjärrvärmeproduktion!U2452</f>
        <v>0</v>
      </c>
      <c r="L23" s="53">
        <f>[1]Fjärrvärmeproduktion!V2452</f>
        <v>0</v>
      </c>
      <c r="M23" s="53">
        <f>[1]Fjärrvärmeproduktion!$W$2455</f>
        <v>0</v>
      </c>
      <c r="N23" s="53"/>
      <c r="O23" s="53"/>
      <c r="P23" s="53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3">
        <f>SUM(B18:B23)</f>
        <v>223806</v>
      </c>
      <c r="C24" s="53">
        <f t="shared" ref="C24:O24" si="3">SUM(C18:C23)</f>
        <v>0</v>
      </c>
      <c r="D24" s="53">
        <f t="shared" si="3"/>
        <v>2119</v>
      </c>
      <c r="E24" s="53">
        <f t="shared" si="3"/>
        <v>0</v>
      </c>
      <c r="F24" s="53">
        <f t="shared" si="3"/>
        <v>0</v>
      </c>
      <c r="G24" s="53">
        <f t="shared" si="3"/>
        <v>0</v>
      </c>
      <c r="H24" s="53">
        <f t="shared" si="3"/>
        <v>0</v>
      </c>
      <c r="I24" s="53">
        <f t="shared" si="3"/>
        <v>0</v>
      </c>
      <c r="J24" s="53">
        <f t="shared" si="3"/>
        <v>0</v>
      </c>
      <c r="K24" s="53">
        <f t="shared" si="3"/>
        <v>0</v>
      </c>
      <c r="L24" s="53">
        <f t="shared" si="3"/>
        <v>0</v>
      </c>
      <c r="M24" s="55">
        <f t="shared" si="3"/>
        <v>247452</v>
      </c>
      <c r="N24" s="53">
        <f t="shared" si="3"/>
        <v>0</v>
      </c>
      <c r="O24" s="53">
        <f t="shared" si="3"/>
        <v>0</v>
      </c>
      <c r="P24" s="55">
        <f t="shared" si="2"/>
        <v>249571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8"/>
      <c r="R25" s="50" t="str">
        <f>C30</f>
        <v>El</v>
      </c>
      <c r="S25" s="40" t="str">
        <f>ROUND(C43/1000,0) &amp;" GWh"</f>
        <v>301 GWh</v>
      </c>
      <c r="T25" s="29">
        <f>C$44</f>
        <v>0.32062959031105137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253 GWh</v>
      </c>
      <c r="T26" s="29">
        <f>D$44</f>
        <v>0.27000813068116575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60 GWh</v>
      </c>
      <c r="T28" s="29">
        <f>F$44</f>
        <v>6.3682441104197116E-2</v>
      </c>
      <c r="U28" s="23"/>
    </row>
    <row r="29" spans="1:34" ht="15.75">
      <c r="A29" s="48" t="str">
        <f>A2</f>
        <v>1493 Mariestad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46 GWh</v>
      </c>
      <c r="T29" s="29">
        <f>G$44</f>
        <v>4.926609005814378E-2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30 GWh</v>
      </c>
      <c r="T30" s="29">
        <f>H$44</f>
        <v>3.2419453532706928E-2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[1]Slutanvändning!$N$3491</f>
        <v>0</v>
      </c>
      <c r="C32" s="56">
        <f>[1]Slutanvändning!$N$3492</f>
        <v>2819</v>
      </c>
      <c r="D32" s="56">
        <f>[1]Slutanvändning!$N$3485</f>
        <v>14424</v>
      </c>
      <c r="E32" s="56">
        <f>[1]Slutanvändning!$Q$3486</f>
        <v>0</v>
      </c>
      <c r="F32" s="58">
        <f>[1]Slutanvändning!$N$3487</f>
        <v>0</v>
      </c>
      <c r="G32" s="56">
        <f>[1]Slutanvändning!$N$3488</f>
        <v>3298</v>
      </c>
      <c r="H32" s="56">
        <f>[1]Slutanvändning!$N$3489</f>
        <v>0</v>
      </c>
      <c r="I32" s="56">
        <f>[1]Slutanvändning!$N$3490</f>
        <v>0</v>
      </c>
      <c r="J32" s="56">
        <v>0</v>
      </c>
      <c r="K32" s="56">
        <f>[1]Slutanvändning!T3486</f>
        <v>0</v>
      </c>
      <c r="L32" s="56">
        <f>[1]Slutanvändning!U3486</f>
        <v>0</v>
      </c>
      <c r="M32" s="56"/>
      <c r="N32" s="56">
        <v>0</v>
      </c>
      <c r="O32" s="56">
        <v>0</v>
      </c>
      <c r="P32" s="56">
        <f t="shared" ref="P32" si="4">SUM(B32:N32)</f>
        <v>20541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8">
        <f>[1]Slutanvändning!$N$3500-[1]Slutanvändning!$W$3500</f>
        <v>41097</v>
      </c>
      <c r="C33" s="56">
        <f>[1]Slutanvändning!$N$3501</f>
        <v>124695</v>
      </c>
      <c r="D33" s="117">
        <f>[1]Slutanvändning!$N$3494</f>
        <v>12175</v>
      </c>
      <c r="E33" s="56">
        <f>[1]Slutanvändning!$Q$3495</f>
        <v>0</v>
      </c>
      <c r="F33" s="58">
        <f>[1]Slutanvändning!$N$3496</f>
        <v>59692</v>
      </c>
      <c r="G33" s="117">
        <f>[1]Slutanvändning!$N$3497</f>
        <v>0</v>
      </c>
      <c r="H33" s="56">
        <f>[1]Slutanvändning!$N$3498</f>
        <v>225</v>
      </c>
      <c r="I33" s="56">
        <f>[1]Slutanvändning!$N$3499</f>
        <v>0</v>
      </c>
      <c r="J33" s="56">
        <v>0</v>
      </c>
      <c r="K33" s="56">
        <f>[1]Slutanvändning!T3495</f>
        <v>0</v>
      </c>
      <c r="L33" s="56">
        <f>[1]Slutanvändning!U3495</f>
        <v>0</v>
      </c>
      <c r="M33" s="56"/>
      <c r="N33" s="56">
        <v>0</v>
      </c>
      <c r="O33" s="115">
        <f>[1]Slutanvändning!$W$3500</f>
        <v>68760</v>
      </c>
      <c r="P33" s="115">
        <f>SUM(B33:O33)</f>
        <v>306644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8">
        <f>[1]Slutanvändning!$N$3509</f>
        <v>20438</v>
      </c>
      <c r="C34" s="56">
        <f>[1]Slutanvändning!$N$3510</f>
        <v>17512</v>
      </c>
      <c r="D34" s="56">
        <f>[1]Slutanvändning!$N$3503</f>
        <v>294</v>
      </c>
      <c r="E34" s="56">
        <f>[1]Slutanvändning!$Q$3504</f>
        <v>0</v>
      </c>
      <c r="F34" s="58">
        <f>[1]Slutanvändning!$N$3505</f>
        <v>0</v>
      </c>
      <c r="G34" s="56">
        <f>[1]Slutanvändning!$N$3506</f>
        <v>0</v>
      </c>
      <c r="H34" s="56">
        <f>[1]Slutanvändning!$N$3507</f>
        <v>0</v>
      </c>
      <c r="I34" s="56">
        <f>[1]Slutanvändning!$N$3508</f>
        <v>0</v>
      </c>
      <c r="J34" s="56">
        <v>0</v>
      </c>
      <c r="K34" s="56">
        <f>[1]Slutanvändning!T3504</f>
        <v>0</v>
      </c>
      <c r="L34" s="56">
        <f>[1]Slutanvändning!U3504</f>
        <v>0</v>
      </c>
      <c r="M34" s="56"/>
      <c r="N34" s="56">
        <v>0</v>
      </c>
      <c r="O34" s="56">
        <v>0</v>
      </c>
      <c r="P34" s="56">
        <f t="shared" ref="P34:P39" si="5">SUM(B34:O34)</f>
        <v>38244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[1]Slutanvändning!$N$3518</f>
        <v>0</v>
      </c>
      <c r="C35" s="56">
        <f>[1]Slutanvändning!$N$3519</f>
        <v>0</v>
      </c>
      <c r="D35" s="117">
        <f>[1]Slutanvändning!$N$3512</f>
        <v>218167</v>
      </c>
      <c r="E35" s="56">
        <f>[1]Slutanvändning!$Q$3513</f>
        <v>0</v>
      </c>
      <c r="F35" s="58">
        <f>[1]Slutanvändning!$N$3514</f>
        <v>0</v>
      </c>
      <c r="G35" s="117">
        <f>[1]Slutanvändning!$N$3515</f>
        <v>42881</v>
      </c>
      <c r="H35" s="56">
        <f>[1]Slutanvändning!$N$3516</f>
        <v>0</v>
      </c>
      <c r="I35" s="56">
        <f>[1]Slutanvändning!$N$3517</f>
        <v>0</v>
      </c>
      <c r="J35" s="56">
        <v>0</v>
      </c>
      <c r="K35" s="56">
        <f>[1]Slutanvändning!T3513</f>
        <v>0</v>
      </c>
      <c r="L35" s="56">
        <f>[1]Slutanvändning!U3513</f>
        <v>0</v>
      </c>
      <c r="M35" s="56"/>
      <c r="N35" s="56">
        <v>0</v>
      </c>
      <c r="O35" s="56">
        <v>0</v>
      </c>
      <c r="P35" s="56">
        <f t="shared" si="5"/>
        <v>261048</v>
      </c>
      <c r="Q35" s="20"/>
      <c r="R35" s="50" t="str">
        <f>M30</f>
        <v>RT-flis</v>
      </c>
      <c r="S35" s="40" t="str">
        <f>ROUND(M43/1000,0) &amp;" GWh"</f>
        <v>247 GWh</v>
      </c>
      <c r="T35" s="29">
        <f>M$44</f>
        <v>0.26399429431273513</v>
      </c>
      <c r="U35" s="23"/>
    </row>
    <row r="36" spans="1:47" ht="15.75">
      <c r="A36" s="5" t="s">
        <v>80</v>
      </c>
      <c r="B36" s="58">
        <f>[1]Slutanvändning!$N$3527</f>
        <v>11792</v>
      </c>
      <c r="C36" s="56">
        <f>[1]Slutanvändning!$N$3528</f>
        <v>52417</v>
      </c>
      <c r="D36" s="56">
        <f>[1]Slutanvändning!$N$3521</f>
        <v>5818</v>
      </c>
      <c r="E36" s="56">
        <f>[1]Slutanvändning!$Q$3522</f>
        <v>0</v>
      </c>
      <c r="F36" s="58">
        <f>[1]Slutanvändning!$N$3523</f>
        <v>0</v>
      </c>
      <c r="G36" s="56">
        <f>[1]Slutanvändning!$N$3524</f>
        <v>0</v>
      </c>
      <c r="H36" s="56">
        <f>[1]Slutanvändning!$N$3525</f>
        <v>0</v>
      </c>
      <c r="I36" s="56">
        <f>[1]Slutanvändning!$N$3526</f>
        <v>0</v>
      </c>
      <c r="J36" s="56">
        <v>0</v>
      </c>
      <c r="K36" s="56">
        <f>[1]Slutanvändning!T3522</f>
        <v>0</v>
      </c>
      <c r="L36" s="56">
        <f>[1]Slutanvändning!U3522</f>
        <v>0</v>
      </c>
      <c r="M36" s="56"/>
      <c r="N36" s="56">
        <v>0</v>
      </c>
      <c r="O36" s="56">
        <v>0</v>
      </c>
      <c r="P36" s="56">
        <f>SUM(B36:O36)</f>
        <v>70027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8">
        <f>[1]Slutanvändning!$N$3536</f>
        <v>18913</v>
      </c>
      <c r="C37" s="56">
        <f>[1]Slutanvändning!$N$3537</f>
        <v>75638</v>
      </c>
      <c r="D37" s="56">
        <f>[1]Slutanvändning!$N$3530</f>
        <v>92</v>
      </c>
      <c r="E37" s="56">
        <f>[1]Slutanvändning!$Q$3531</f>
        <v>0</v>
      </c>
      <c r="F37" s="58">
        <f>[1]Slutanvändning!$N$3532</f>
        <v>0</v>
      </c>
      <c r="G37" s="56">
        <f>[1]Slutanvändning!$N$3533</f>
        <v>0</v>
      </c>
      <c r="H37" s="56">
        <f>[1]Slutanvändning!$N$3534</f>
        <v>30163</v>
      </c>
      <c r="I37" s="56">
        <f>[1]Slutanvändning!$N$3535</f>
        <v>0</v>
      </c>
      <c r="J37" s="56">
        <v>0</v>
      </c>
      <c r="K37" s="56">
        <f>[1]Slutanvändning!T3531</f>
        <v>0</v>
      </c>
      <c r="L37" s="56">
        <f>[1]Slutanvändning!U3531</f>
        <v>0</v>
      </c>
      <c r="M37" s="56"/>
      <c r="N37" s="56">
        <v>0</v>
      </c>
      <c r="O37" s="56">
        <v>0</v>
      </c>
      <c r="P37" s="56">
        <f t="shared" si="5"/>
        <v>124806</v>
      </c>
      <c r="Q37" s="20"/>
      <c r="R37" s="50" t="str">
        <f>O30</f>
        <v>Ånga</v>
      </c>
      <c r="S37" s="40" t="str">
        <f>ROUND(O40/1000,0) &amp;" GWh"</f>
        <v>69 GWh</v>
      </c>
      <c r="T37" s="29">
        <f>O$44</f>
        <v>0</v>
      </c>
      <c r="U37" s="23"/>
    </row>
    <row r="38" spans="1:47" ht="15.75">
      <c r="A38" s="5" t="s">
        <v>82</v>
      </c>
      <c r="B38" s="58">
        <f>[1]Slutanvändning!$N$3545</f>
        <v>48944</v>
      </c>
      <c r="C38" s="56">
        <f>[1]Slutanvändning!$N$3546</f>
        <v>12444</v>
      </c>
      <c r="D38" s="56">
        <f>[1]Slutanvändning!$N$3539</f>
        <v>0</v>
      </c>
      <c r="E38" s="56">
        <f>[1]Slutanvändning!$Q$3540</f>
        <v>0</v>
      </c>
      <c r="F38" s="58">
        <f>[1]Slutanvändning!$N$3541</f>
        <v>0</v>
      </c>
      <c r="G38" s="56">
        <f>[1]Slutanvändning!$N$3542</f>
        <v>0</v>
      </c>
      <c r="H38" s="56">
        <f>[1]Slutanvändning!$N$3543</f>
        <v>0</v>
      </c>
      <c r="I38" s="56">
        <f>[1]Slutanvändning!$N$3544</f>
        <v>0</v>
      </c>
      <c r="J38" s="56">
        <v>0</v>
      </c>
      <c r="K38" s="56">
        <f>[1]Slutanvändning!T3540</f>
        <v>0</v>
      </c>
      <c r="L38" s="56">
        <f>[1]Slutanvändning!U3540</f>
        <v>0</v>
      </c>
      <c r="M38" s="56"/>
      <c r="N38" s="56">
        <v>0</v>
      </c>
      <c r="O38" s="56">
        <v>0</v>
      </c>
      <c r="P38" s="56">
        <f t="shared" si="5"/>
        <v>61388</v>
      </c>
      <c r="Q38" s="20"/>
      <c r="R38" s="28" t="s">
        <v>83</v>
      </c>
      <c r="S38" s="54" t="str">
        <f>ROUND((N43+F43)/1000,0) &amp;" GWh"</f>
        <v>60 GWh</v>
      </c>
      <c r="T38" s="27"/>
      <c r="U38" s="23"/>
    </row>
    <row r="39" spans="1:47" ht="15.75">
      <c r="A39" s="5" t="s">
        <v>84</v>
      </c>
      <c r="B39" s="58">
        <f>[1]Slutanvändning!$N$3554</f>
        <v>0</v>
      </c>
      <c r="C39" s="56">
        <f>[1]Slutanvändning!$N$3555</f>
        <v>568</v>
      </c>
      <c r="D39" s="56">
        <f>[1]Slutanvändning!$N$3548</f>
        <v>0</v>
      </c>
      <c r="E39" s="56">
        <f>[1]Slutanvändning!$Q$3549</f>
        <v>0</v>
      </c>
      <c r="F39" s="58">
        <f>[1]Slutanvändning!$N$3550</f>
        <v>0</v>
      </c>
      <c r="G39" s="56">
        <f>[1]Slutanvändning!$N$3551</f>
        <v>0</v>
      </c>
      <c r="H39" s="56">
        <f>[1]Slutanvändning!$N$3552</f>
        <v>0</v>
      </c>
      <c r="I39" s="56">
        <f>[1]Slutanvändning!$N$3553</f>
        <v>0</v>
      </c>
      <c r="J39" s="56">
        <v>0</v>
      </c>
      <c r="K39" s="56">
        <f>[1]Slutanvändning!T3549</f>
        <v>0</v>
      </c>
      <c r="L39" s="56">
        <f>[1]Slutanvändning!U3549</f>
        <v>0</v>
      </c>
      <c r="M39" s="56"/>
      <c r="N39" s="56">
        <v>0</v>
      </c>
      <c r="O39" s="56">
        <v>0</v>
      </c>
      <c r="P39" s="56">
        <f t="shared" si="5"/>
        <v>568</v>
      </c>
      <c r="Q39" s="20"/>
      <c r="R39" s="28"/>
      <c r="T39" s="42"/>
    </row>
    <row r="40" spans="1:47" ht="15.75">
      <c r="A40" s="5" t="s">
        <v>49</v>
      </c>
      <c r="B40" s="56">
        <f>SUM(B32:B39)</f>
        <v>141184</v>
      </c>
      <c r="C40" s="56">
        <f t="shared" ref="C40:O40" si="6">SUM(C32:C39)</f>
        <v>286093</v>
      </c>
      <c r="D40" s="56">
        <f t="shared" si="6"/>
        <v>250970</v>
      </c>
      <c r="E40" s="56">
        <f t="shared" si="6"/>
        <v>0</v>
      </c>
      <c r="F40" s="56">
        <f>SUM(F32:F39)</f>
        <v>59692</v>
      </c>
      <c r="G40" s="56">
        <f t="shared" si="6"/>
        <v>46179</v>
      </c>
      <c r="H40" s="56">
        <f t="shared" si="6"/>
        <v>30388</v>
      </c>
      <c r="I40" s="56">
        <f t="shared" si="6"/>
        <v>0</v>
      </c>
      <c r="J40" s="56">
        <f t="shared" si="6"/>
        <v>0</v>
      </c>
      <c r="K40" s="56">
        <f t="shared" si="6"/>
        <v>0</v>
      </c>
      <c r="L40" s="56">
        <f t="shared" si="6"/>
        <v>0</v>
      </c>
      <c r="M40" s="56">
        <f t="shared" si="6"/>
        <v>0</v>
      </c>
      <c r="N40" s="56">
        <f t="shared" si="6"/>
        <v>0</v>
      </c>
      <c r="O40" s="115">
        <f t="shared" si="6"/>
        <v>68760</v>
      </c>
      <c r="P40" s="115">
        <f>SUM(B40:O40)</f>
        <v>883266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37 GWh</v>
      </c>
      <c r="T41" s="42"/>
    </row>
    <row r="42" spans="1:47">
      <c r="A42" s="32" t="s">
        <v>86</v>
      </c>
      <c r="B42" s="56">
        <f>B39+B38+B37</f>
        <v>67857</v>
      </c>
      <c r="C42" s="56">
        <f>C39+C38+C37</f>
        <v>88650</v>
      </c>
      <c r="D42" s="56">
        <f>D39+D38+D37</f>
        <v>92</v>
      </c>
      <c r="E42" s="56">
        <f t="shared" ref="E42:P42" si="7">E39+E38+E37</f>
        <v>0</v>
      </c>
      <c r="F42" s="56">
        <f t="shared" si="7"/>
        <v>0</v>
      </c>
      <c r="G42" s="56">
        <f t="shared" si="7"/>
        <v>0</v>
      </c>
      <c r="H42" s="56">
        <f t="shared" si="7"/>
        <v>30163</v>
      </c>
      <c r="I42" s="56">
        <f t="shared" si="7"/>
        <v>0</v>
      </c>
      <c r="J42" s="56">
        <f t="shared" si="7"/>
        <v>0</v>
      </c>
      <c r="K42" s="56">
        <f t="shared" si="7"/>
        <v>0</v>
      </c>
      <c r="L42" s="56">
        <f t="shared" si="7"/>
        <v>0</v>
      </c>
      <c r="M42" s="56">
        <f t="shared" si="7"/>
        <v>0</v>
      </c>
      <c r="N42" s="56">
        <f t="shared" si="7"/>
        <v>0</v>
      </c>
      <c r="O42" s="56">
        <f t="shared" si="7"/>
        <v>0</v>
      </c>
      <c r="P42" s="56">
        <f t="shared" si="7"/>
        <v>186762</v>
      </c>
      <c r="Q42" s="21"/>
      <c r="R42" s="28" t="s">
        <v>87</v>
      </c>
      <c r="S42" s="10" t="str">
        <f>ROUND(P42/1000,0) &amp;" GWh"</f>
        <v>187 GWh</v>
      </c>
      <c r="T42" s="29">
        <f>P42/P40</f>
        <v>0.21144479692414289</v>
      </c>
    </row>
    <row r="43" spans="1:47">
      <c r="A43" s="33" t="s">
        <v>88</v>
      </c>
      <c r="B43" s="101"/>
      <c r="C43" s="102">
        <f>C40+C24-C7+C46</f>
        <v>300538.44</v>
      </c>
      <c r="D43" s="102">
        <f t="shared" ref="D43:N43" si="8">D11+D24+D40</f>
        <v>253089</v>
      </c>
      <c r="E43" s="102">
        <f t="shared" si="8"/>
        <v>0</v>
      </c>
      <c r="F43" s="102">
        <f t="shared" si="8"/>
        <v>59692</v>
      </c>
      <c r="G43" s="102">
        <f t="shared" si="8"/>
        <v>46179</v>
      </c>
      <c r="H43" s="102">
        <f t="shared" si="8"/>
        <v>30388</v>
      </c>
      <c r="I43" s="102">
        <f t="shared" si="8"/>
        <v>0</v>
      </c>
      <c r="J43" s="102">
        <f t="shared" si="8"/>
        <v>0</v>
      </c>
      <c r="K43" s="102">
        <f t="shared" si="8"/>
        <v>0</v>
      </c>
      <c r="L43" s="102">
        <f t="shared" si="8"/>
        <v>0</v>
      </c>
      <c r="M43" s="102">
        <f t="shared" si="8"/>
        <v>247452</v>
      </c>
      <c r="N43" s="102">
        <f t="shared" si="8"/>
        <v>0</v>
      </c>
      <c r="O43" s="102">
        <v>0</v>
      </c>
      <c r="P43" s="103">
        <f>SUM(C43:O43)</f>
        <v>937338.44</v>
      </c>
      <c r="Q43" s="21"/>
      <c r="R43" s="28" t="s">
        <v>89</v>
      </c>
      <c r="S43" s="10" t="str">
        <f>ROUND(P36/1000,0) &amp;" GWh"</f>
        <v>70 GWh</v>
      </c>
      <c r="T43" s="41">
        <f>P36/P40</f>
        <v>7.9281892431045692E-2</v>
      </c>
    </row>
    <row r="44" spans="1:47">
      <c r="A44" s="33" t="s">
        <v>90</v>
      </c>
      <c r="B44" s="53"/>
      <c r="C44" s="91">
        <f>C43/$P$43</f>
        <v>0.32062959031105137</v>
      </c>
      <c r="D44" s="91">
        <f t="shared" ref="D44:P44" si="9">D43/$P$43</f>
        <v>0.27000813068116575</v>
      </c>
      <c r="E44" s="91">
        <f t="shared" si="9"/>
        <v>0</v>
      </c>
      <c r="F44" s="91">
        <f t="shared" si="9"/>
        <v>6.3682441104197116E-2</v>
      </c>
      <c r="G44" s="91">
        <f t="shared" si="9"/>
        <v>4.926609005814378E-2</v>
      </c>
      <c r="H44" s="91">
        <f t="shared" si="9"/>
        <v>3.2419453532706928E-2</v>
      </c>
      <c r="I44" s="91">
        <f t="shared" si="9"/>
        <v>0</v>
      </c>
      <c r="J44" s="91">
        <f t="shared" si="9"/>
        <v>0</v>
      </c>
      <c r="K44" s="91">
        <f t="shared" si="9"/>
        <v>0</v>
      </c>
      <c r="L44" s="91">
        <f t="shared" si="9"/>
        <v>0</v>
      </c>
      <c r="M44" s="91">
        <f t="shared" si="9"/>
        <v>0.26399429431273513</v>
      </c>
      <c r="N44" s="91">
        <f t="shared" si="9"/>
        <v>0</v>
      </c>
      <c r="O44" s="91">
        <f t="shared" si="9"/>
        <v>0</v>
      </c>
      <c r="P44" s="91">
        <f t="shared" si="9"/>
        <v>1</v>
      </c>
      <c r="Q44" s="21"/>
      <c r="R44" s="28" t="s">
        <v>91</v>
      </c>
      <c r="S44" s="10" t="str">
        <f>ROUND(P34/1000,0) &amp;" GWh"</f>
        <v>38 GWh</v>
      </c>
      <c r="T44" s="29">
        <f>P34/P40</f>
        <v>4.3298394821039192E-2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21 GWh</v>
      </c>
      <c r="T45" s="29">
        <f>P32/P40</f>
        <v>2.3255734965457745E-2</v>
      </c>
      <c r="U45" s="23"/>
    </row>
    <row r="46" spans="1:47">
      <c r="A46" s="34" t="s">
        <v>93</v>
      </c>
      <c r="B46" s="90">
        <f>B24-B40-O40</f>
        <v>13862</v>
      </c>
      <c r="C46" s="90">
        <f>(C40+C24)*0.08</f>
        <v>22887.439999999999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307 GWh</v>
      </c>
      <c r="T46" s="41">
        <f>P33/P40</f>
        <v>0.34717061451476677</v>
      </c>
      <c r="U46" s="23"/>
    </row>
    <row r="47" spans="1:47">
      <c r="A47" s="34" t="s">
        <v>95</v>
      </c>
      <c r="B47" s="92">
        <f>B46/B24</f>
        <v>6.1937570931967868E-2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261 GWh</v>
      </c>
      <c r="T47" s="41">
        <f>P35/P40</f>
        <v>0.2955485663435477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883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124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[1]Solceller!$C$27</f>
        <v>4778.5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>
        <f>[1]Elproduktion!$S$967</f>
        <v>0</v>
      </c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[1]Elproduktion!$N$962</f>
        <v>7162</v>
      </c>
      <c r="D7" s="53">
        <f>[1]Elproduktion!$N$963</f>
        <v>0</v>
      </c>
      <c r="E7" s="53">
        <f>[1]Elproduktion!$Q$964</f>
        <v>0</v>
      </c>
      <c r="F7" s="53">
        <f>[1]Elproduktion!$N$965</f>
        <v>0</v>
      </c>
      <c r="G7" s="53">
        <f>[1]Elproduktion!$R$966</f>
        <v>0</v>
      </c>
      <c r="H7" s="53">
        <v>0</v>
      </c>
      <c r="I7" s="53">
        <f>[1]Elproduktion!$N$968</f>
        <v>0</v>
      </c>
      <c r="J7" s="53">
        <f>[1]Elproduktion!$T$966</f>
        <v>0</v>
      </c>
      <c r="K7" s="53">
        <f>[1]Elproduktion!U964</f>
        <v>0</v>
      </c>
      <c r="L7" s="53">
        <f>[1]Elproduktion!V964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[1]Elproduktion!$N$970</f>
        <v>0</v>
      </c>
      <c r="D8" s="53">
        <f>[1]Elproduktion!$N$971</f>
        <v>0</v>
      </c>
      <c r="E8" s="53">
        <f>[1]Elproduktion!$Q$972</f>
        <v>0</v>
      </c>
      <c r="F8" s="53">
        <f>[1]Elproduktion!$N$973</f>
        <v>0</v>
      </c>
      <c r="G8" s="53">
        <f>[1]Elproduktion!$R$974</f>
        <v>0</v>
      </c>
      <c r="H8" s="53">
        <f>[1]Elproduktion!$S$975</f>
        <v>0</v>
      </c>
      <c r="I8" s="53">
        <f>[1]Elproduktion!$N$976</f>
        <v>0</v>
      </c>
      <c r="J8" s="53">
        <f>[1]Elproduktion!$T$974</f>
        <v>0</v>
      </c>
      <c r="K8" s="53">
        <f>[1]Elproduktion!U972</f>
        <v>0</v>
      </c>
      <c r="L8" s="53">
        <f>[1]Elproduktion!V972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127">
        <f>[1]Elproduktion!$N$978</f>
        <v>64764.233333333337</v>
      </c>
      <c r="D9" s="53">
        <f>[1]Elproduktion!$N$979</f>
        <v>0</v>
      </c>
      <c r="E9" s="53">
        <f>[1]Elproduktion!$Q$980</f>
        <v>0</v>
      </c>
      <c r="F9" s="53">
        <f>[1]Elproduktion!$N$981</f>
        <v>0</v>
      </c>
      <c r="G9" s="53">
        <f>[1]Elproduktion!$R$982</f>
        <v>0</v>
      </c>
      <c r="H9" s="53">
        <f>[1]Elproduktion!$S$983</f>
        <v>0</v>
      </c>
      <c r="I9" s="53">
        <f>[1]Elproduktion!$N$984</f>
        <v>0</v>
      </c>
      <c r="J9" s="53">
        <f>[1]Elproduktion!$T$982</f>
        <v>0</v>
      </c>
      <c r="K9" s="53">
        <f>[1]Elproduktion!U980</f>
        <v>0</v>
      </c>
      <c r="L9" s="53">
        <f>[1]Elproduktion!V980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5">
        <f>[1]Elproduktion!$N$986</f>
        <v>22431.766666666666</v>
      </c>
      <c r="D10" s="53">
        <f>[1]Elproduktion!$N$987</f>
        <v>0</v>
      </c>
      <c r="E10" s="53">
        <f>[1]Elproduktion!$Q$988</f>
        <v>0</v>
      </c>
      <c r="F10" s="53">
        <f>[1]Elproduktion!$N$989</f>
        <v>0</v>
      </c>
      <c r="G10" s="53">
        <f>[1]Elproduktion!$R$990</f>
        <v>0</v>
      </c>
      <c r="H10" s="53">
        <f>[1]Elproduktion!$S$991</f>
        <v>0</v>
      </c>
      <c r="I10" s="53">
        <f>[1]Elproduktion!$N$992</f>
        <v>0</v>
      </c>
      <c r="J10" s="53">
        <f>[1]Elproduktion!$T$990</f>
        <v>0</v>
      </c>
      <c r="K10" s="53">
        <f>[1]Elproduktion!U988</f>
        <v>0</v>
      </c>
      <c r="L10" s="53">
        <f>[1]Elproduktion!V988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99136.5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1463 Mark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[1]Fjärrvärmeproduktion!$N$1346+[1]Fjärrvärmeproduktion!$M$1386*([1]Fjärrvärmeproduktion!$N$1346/([1]Fjärrvärmeproduktion!$N$1346+[1]Fjärrvärmeproduktion!$N$1354))</f>
        <v>102103.59415418975</v>
      </c>
      <c r="C18" s="56"/>
      <c r="D18" s="56">
        <f>[1]Fjärrvärmeproduktion!$N$1347</f>
        <v>2627</v>
      </c>
      <c r="E18" s="56">
        <f>[1]Fjärrvärmeproduktion!$Q$1348</f>
        <v>0</v>
      </c>
      <c r="F18" s="56">
        <f>[1]Fjärrvärmeproduktion!$N$1349</f>
        <v>0</v>
      </c>
      <c r="G18" s="56">
        <f>[1]Fjärrvärmeproduktion!$R$1350</f>
        <v>0</v>
      </c>
      <c r="H18" s="56">
        <f>[1]Fjärrvärmeproduktion!$S$1351</f>
        <v>113007</v>
      </c>
      <c r="I18" s="56">
        <f>[1]Fjärrvärmeproduktion!$N$1352</f>
        <v>0</v>
      </c>
      <c r="J18" s="56">
        <f>[1]Fjärrvärmeproduktion!$T$1350</f>
        <v>0</v>
      </c>
      <c r="K18" s="56">
        <f>[1]Fjärrvärmeproduktion!U1348</f>
        <v>0</v>
      </c>
      <c r="L18" s="56">
        <f>[1]Fjärrvärmeproduktion!V1348</f>
        <v>0</v>
      </c>
      <c r="M18" s="56">
        <f>[1]Fjärrvärmeproduktion!$W$1351</f>
        <v>0</v>
      </c>
      <c r="N18" s="56"/>
      <c r="O18" s="56"/>
      <c r="P18" s="56">
        <f>SUM(C18:O18)</f>
        <v>115634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[1]Fjärrvärmeproduktion!$N$1354+[1]Fjärrvärmeproduktion!$M$1386*([1]Fjärrvärmeproduktion!$N$1354/([1]Fjärrvärmeproduktion!$N$1354+[1]Fjärrvärmeproduktion!$N$1346))</f>
        <v>7638.40584581025</v>
      </c>
      <c r="C19" s="56"/>
      <c r="D19" s="56">
        <f>[1]Fjärrvärmeproduktion!$N$1355</f>
        <v>109</v>
      </c>
      <c r="E19" s="56">
        <f>[1]Fjärrvärmeproduktion!$Q$1356</f>
        <v>0</v>
      </c>
      <c r="F19" s="56">
        <f>[1]Fjärrvärmeproduktion!$N$1357</f>
        <v>0</v>
      </c>
      <c r="G19" s="56">
        <f>[1]Fjärrvärmeproduktion!$R$1358</f>
        <v>0</v>
      </c>
      <c r="H19" s="56">
        <f>[1]Fjärrvärmeproduktion!$S$1359</f>
        <v>7214</v>
      </c>
      <c r="I19" s="56">
        <f>[1]Fjärrvärmeproduktion!$N$1360</f>
        <v>0</v>
      </c>
      <c r="J19" s="56">
        <f>[1]Fjärrvärmeproduktion!$T$1358</f>
        <v>0</v>
      </c>
      <c r="K19" s="56">
        <f>[1]Fjärrvärmeproduktion!U1356</f>
        <v>0</v>
      </c>
      <c r="L19" s="56">
        <f>[1]Fjärrvärmeproduktion!V1356</f>
        <v>0</v>
      </c>
      <c r="M19" s="56">
        <f>[1]Fjärrvärmeproduktion!$W$1359</f>
        <v>0</v>
      </c>
      <c r="N19" s="56"/>
      <c r="O19" s="56"/>
      <c r="P19" s="56">
        <f t="shared" ref="P19:P24" si="2">SUM(C19:O19)</f>
        <v>7323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[1]Fjärrvärmeproduktion!$N$1362</f>
        <v>0</v>
      </c>
      <c r="C20" s="56"/>
      <c r="D20" s="56">
        <f>[1]Fjärrvärmeproduktion!$N$1363</f>
        <v>0</v>
      </c>
      <c r="E20" s="56">
        <f>[1]Fjärrvärmeproduktion!$Q$1364</f>
        <v>0</v>
      </c>
      <c r="F20" s="56">
        <f>[1]Fjärrvärmeproduktion!$N$1365</f>
        <v>0</v>
      </c>
      <c r="G20" s="56">
        <f>[1]Fjärrvärmeproduktion!$R$1366</f>
        <v>0</v>
      </c>
      <c r="H20" s="56">
        <f>[1]Fjärrvärmeproduktion!$S$1367</f>
        <v>0</v>
      </c>
      <c r="I20" s="56">
        <f>[1]Fjärrvärmeproduktion!$N$1368</f>
        <v>0</v>
      </c>
      <c r="J20" s="56">
        <f>[1]Fjärrvärmeproduktion!$T$1366</f>
        <v>0</v>
      </c>
      <c r="K20" s="56">
        <f>[1]Fjärrvärmeproduktion!U1364</f>
        <v>0</v>
      </c>
      <c r="L20" s="56">
        <f>[1]Fjärrvärmeproduktion!V1364</f>
        <v>0</v>
      </c>
      <c r="M20" s="56">
        <f>[1]Fjärrvärmeproduktion!$W$1367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[1]Fjärrvärmeproduktion!$N$1370</f>
        <v>0</v>
      </c>
      <c r="C21" s="56"/>
      <c r="D21" s="56">
        <f>[1]Fjärrvärmeproduktion!$N$1371</f>
        <v>0</v>
      </c>
      <c r="E21" s="56">
        <f>[1]Fjärrvärmeproduktion!$Q$1372</f>
        <v>0</v>
      </c>
      <c r="F21" s="56">
        <f>[1]Fjärrvärmeproduktion!$N$1373</f>
        <v>0</v>
      </c>
      <c r="G21" s="56">
        <f>[1]Fjärrvärmeproduktion!$R$1374</f>
        <v>0</v>
      </c>
      <c r="H21" s="56">
        <f>[1]Fjärrvärmeproduktion!$S$1375</f>
        <v>0</v>
      </c>
      <c r="I21" s="56">
        <f>[1]Fjärrvärmeproduktion!$N$1376</f>
        <v>0</v>
      </c>
      <c r="J21" s="56">
        <f>[1]Fjärrvärmeproduktion!$T$1374</f>
        <v>0</v>
      </c>
      <c r="K21" s="56">
        <f>[1]Fjärrvärmeproduktion!U1372</f>
        <v>0</v>
      </c>
      <c r="L21" s="56">
        <f>[1]Fjärrvärmeproduktion!V1372</f>
        <v>0</v>
      </c>
      <c r="M21" s="56">
        <f>[1]Fjärrvärmeproduktion!$W$1375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[1]Fjärrvärmeproduktion!$N$1378</f>
        <v>0</v>
      </c>
      <c r="C22" s="56"/>
      <c r="D22" s="56">
        <f>[1]Fjärrvärmeproduktion!$N$1379</f>
        <v>0</v>
      </c>
      <c r="E22" s="56">
        <f>[1]Fjärrvärmeproduktion!$Q$1380</f>
        <v>0</v>
      </c>
      <c r="F22" s="56">
        <f>[1]Fjärrvärmeproduktion!$N$1381</f>
        <v>0</v>
      </c>
      <c r="G22" s="56">
        <f>[1]Fjärrvärmeproduktion!$R$1382</f>
        <v>0</v>
      </c>
      <c r="H22" s="56">
        <f>[1]Fjärrvärmeproduktion!$S$1383</f>
        <v>0</v>
      </c>
      <c r="I22" s="56">
        <f>[1]Fjärrvärmeproduktion!$N$1384</f>
        <v>0</v>
      </c>
      <c r="J22" s="56">
        <f>[1]Fjärrvärmeproduktion!$T$1382</f>
        <v>0</v>
      </c>
      <c r="K22" s="56">
        <f>[1]Fjärrvärmeproduktion!U1380</f>
        <v>0</v>
      </c>
      <c r="L22" s="56">
        <f>[1]Fjärrvärmeproduktion!V1380</f>
        <v>0</v>
      </c>
      <c r="M22" s="56">
        <f>[1]Fjärrvärmeproduktion!$W$1383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674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[1]Fjärrvärmeproduktion!$N$1387</f>
        <v>0</v>
      </c>
      <c r="E23" s="56">
        <f>[1]Fjärrvärmeproduktion!$Q$1388</f>
        <v>0</v>
      </c>
      <c r="F23" s="56">
        <f>[1]Fjärrvärmeproduktion!$N$1389</f>
        <v>0</v>
      </c>
      <c r="G23" s="56">
        <f>[1]Fjärrvärmeproduktion!$R$1390</f>
        <v>0</v>
      </c>
      <c r="H23" s="56">
        <f>[1]Fjärrvärmeproduktion!$S$1391</f>
        <v>0</v>
      </c>
      <c r="I23" s="56">
        <f>[1]Fjärrvärmeproduktion!$N$1392</f>
        <v>0</v>
      </c>
      <c r="J23" s="56">
        <f>[1]Fjärrvärmeproduktion!$T$1390</f>
        <v>0</v>
      </c>
      <c r="K23" s="56">
        <f>[1]Fjärrvärmeproduktion!U1388</f>
        <v>0</v>
      </c>
      <c r="L23" s="56">
        <f>[1]Fjärrvärmeproduktion!V1388</f>
        <v>0</v>
      </c>
      <c r="M23" s="56">
        <f>[1]Fjärrvärmeproduktion!$W$1391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109742</v>
      </c>
      <c r="C24" s="56">
        <f t="shared" ref="C24:O24" si="3">SUM(C18:C23)</f>
        <v>0</v>
      </c>
      <c r="D24" s="56">
        <f t="shared" si="3"/>
        <v>2736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120221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122957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263 GWh</v>
      </c>
      <c r="T25" s="29">
        <f>C$44</f>
        <v>0.39004370325199822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177 GWh</v>
      </c>
      <c r="T26" s="29">
        <f>D$44</f>
        <v>0.2622521296754674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5 GWh</v>
      </c>
      <c r="T28" s="29">
        <f>F$44</f>
        <v>7.5317203294327038E-3</v>
      </c>
      <c r="U28" s="23"/>
    </row>
    <row r="29" spans="1:34" ht="15.75">
      <c r="A29" s="48" t="str">
        <f>A2</f>
        <v>1463 Mark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49 GWh</v>
      </c>
      <c r="T29" s="29">
        <f>G$44</f>
        <v>7.3318258031697572E-2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180 GWh</v>
      </c>
      <c r="T30" s="29">
        <f>H$44</f>
        <v>0.26685418871140421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[1]Slutanvändning!$N$1952</f>
        <v>0</v>
      </c>
      <c r="C32" s="67">
        <f>[1]Slutanvändning!$N$1953</f>
        <v>19518</v>
      </c>
      <c r="D32" s="53">
        <f>[1]Slutanvändning!$N$1946</f>
        <v>8498</v>
      </c>
      <c r="E32" s="53">
        <f>[1]Slutanvändning!$Q$1947</f>
        <v>0</v>
      </c>
      <c r="F32" s="67">
        <f>[1]Slutanvändning!$N$1948</f>
        <v>0</v>
      </c>
      <c r="G32" s="67">
        <f>[1]Slutanvändning!$N$1949</f>
        <v>1790</v>
      </c>
      <c r="H32" s="53">
        <f>[1]Slutanvändning!$N$1950</f>
        <v>0</v>
      </c>
      <c r="I32" s="53">
        <f>[1]Slutanvändning!$N$1951</f>
        <v>0</v>
      </c>
      <c r="J32" s="53">
        <v>0</v>
      </c>
      <c r="K32" s="53">
        <f>[1]Slutanvändning!T1947</f>
        <v>0</v>
      </c>
      <c r="L32" s="53">
        <f>[1]Slutanvändning!U1947</f>
        <v>0</v>
      </c>
      <c r="M32" s="53"/>
      <c r="N32" s="53">
        <v>0</v>
      </c>
      <c r="O32" s="53">
        <v>0</v>
      </c>
      <c r="P32" s="53">
        <f t="shared" ref="P32:P38" si="4">SUM(B32:N32)</f>
        <v>29806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[1]Slutanvändning!$N$1961</f>
        <v>14939</v>
      </c>
      <c r="C33" s="130">
        <f>[1]Slutanvändning!$N$1962</f>
        <v>32352</v>
      </c>
      <c r="D33" s="53">
        <f>[1]Slutanvändning!$N$1955</f>
        <v>4821</v>
      </c>
      <c r="E33" s="53">
        <f>[1]Slutanvändning!$Q$1956</f>
        <v>0</v>
      </c>
      <c r="F33" s="67">
        <f>[1]Slutanvändning!$N$1957</f>
        <v>5080</v>
      </c>
      <c r="G33" s="128">
        <f>[1]Slutanvändning!$N$1958</f>
        <v>15521</v>
      </c>
      <c r="H33" s="53">
        <f>[1]Slutanvändning!$N$1959</f>
        <v>1288</v>
      </c>
      <c r="I33" s="53">
        <f>[1]Slutanvändning!$N$1960</f>
        <v>0</v>
      </c>
      <c r="J33" s="53">
        <v>0</v>
      </c>
      <c r="K33" s="53">
        <f>[1]Slutanvändning!T1956</f>
        <v>0</v>
      </c>
      <c r="L33" s="53">
        <f>[1]Slutanvändning!U1956</f>
        <v>0</v>
      </c>
      <c r="M33" s="53"/>
      <c r="N33" s="53">
        <v>0</v>
      </c>
      <c r="O33" s="53">
        <v>0</v>
      </c>
      <c r="P33" s="53">
        <f t="shared" si="4"/>
        <v>74001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[1]Slutanvändning!$N$1970</f>
        <v>15976</v>
      </c>
      <c r="C34" s="67">
        <f>[1]Slutanvändning!$N$1971</f>
        <v>23470</v>
      </c>
      <c r="D34" s="53">
        <f>[1]Slutanvändning!$N$1964</f>
        <v>559</v>
      </c>
      <c r="E34" s="53">
        <f>[1]Slutanvändning!$Q$1965</f>
        <v>0</v>
      </c>
      <c r="F34" s="67">
        <f>[1]Slutanvändning!$N$1966</f>
        <v>0</v>
      </c>
      <c r="G34" s="67">
        <f>[1]Slutanvändning!$N$1967</f>
        <v>0</v>
      </c>
      <c r="H34" s="53">
        <f>[1]Slutanvändning!$N$1968</f>
        <v>0</v>
      </c>
      <c r="I34" s="53">
        <f>[1]Slutanvändning!$N$1969</f>
        <v>0</v>
      </c>
      <c r="J34" s="53">
        <v>0</v>
      </c>
      <c r="K34" s="53">
        <f>[1]Slutanvändning!T1965</f>
        <v>0</v>
      </c>
      <c r="L34" s="53">
        <f>[1]Slutanvändning!U1965</f>
        <v>0</v>
      </c>
      <c r="M34" s="53"/>
      <c r="N34" s="53">
        <v>0</v>
      </c>
      <c r="O34" s="53">
        <v>0</v>
      </c>
      <c r="P34" s="53">
        <f t="shared" si="4"/>
        <v>40005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[1]Slutanvändning!$N$1979</f>
        <v>0</v>
      </c>
      <c r="C35" s="122">
        <f>[1]Slutanvändning!$N$1980</f>
        <v>109.25</v>
      </c>
      <c r="D35" s="53">
        <f>[1]Slutanvändning!$N$1973</f>
        <v>159987</v>
      </c>
      <c r="E35" s="53">
        <f>[1]Slutanvändning!$Q$1974</f>
        <v>0</v>
      </c>
      <c r="F35" s="67">
        <f>[1]Slutanvändning!$N$1975</f>
        <v>0</v>
      </c>
      <c r="G35" s="122">
        <f>[1]Slutanvändning!$N$1976</f>
        <v>32140.75</v>
      </c>
      <c r="H35" s="53">
        <f>[1]Slutanvändning!$N$1977</f>
        <v>0</v>
      </c>
      <c r="I35" s="53">
        <f>[1]Slutanvändning!$N$1978</f>
        <v>0</v>
      </c>
      <c r="J35" s="53">
        <v>0</v>
      </c>
      <c r="K35" s="53">
        <f>[1]Slutanvändning!T1974</f>
        <v>0</v>
      </c>
      <c r="L35" s="53">
        <f>[1]Slutanvändning!U1974</f>
        <v>0</v>
      </c>
      <c r="M35" s="53"/>
      <c r="N35" s="53">
        <v>0</v>
      </c>
      <c r="O35" s="53">
        <v>0</v>
      </c>
      <c r="P35" s="53">
        <f>SUM(B35:N35)</f>
        <v>192237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[1]Slutanvändning!$N$1988</f>
        <v>12502</v>
      </c>
      <c r="C36" s="67">
        <f>[1]Slutanvändning!$N$1989</f>
        <v>50629</v>
      </c>
      <c r="D36" s="53">
        <f>[1]Slutanvändning!$N$1982</f>
        <v>97</v>
      </c>
      <c r="E36" s="53">
        <f>[1]Slutanvändning!$Q$1983</f>
        <v>0</v>
      </c>
      <c r="F36" s="67">
        <f>[1]Slutanvändning!$N$1984</f>
        <v>0</v>
      </c>
      <c r="G36" s="67">
        <f>[1]Slutanvändning!$N$1985</f>
        <v>0</v>
      </c>
      <c r="H36" s="53">
        <f>[1]Slutanvändning!$N$1986</f>
        <v>0</v>
      </c>
      <c r="I36" s="53">
        <f>[1]Slutanvändning!$N$1987</f>
        <v>0</v>
      </c>
      <c r="J36" s="53">
        <v>0</v>
      </c>
      <c r="K36" s="53">
        <f>[1]Slutanvändning!T1983</f>
        <v>0</v>
      </c>
      <c r="L36" s="53">
        <f>[1]Slutanvändning!U1983</f>
        <v>0</v>
      </c>
      <c r="M36" s="53"/>
      <c r="N36" s="53">
        <v>0</v>
      </c>
      <c r="O36" s="53">
        <v>0</v>
      </c>
      <c r="P36" s="53">
        <f t="shared" si="4"/>
        <v>63228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[1]Slutanvändning!$N$1997</f>
        <v>12314</v>
      </c>
      <c r="C37" s="67">
        <f>[1]Slutanvändning!$N$1998</f>
        <v>103757</v>
      </c>
      <c r="D37" s="53">
        <f>[1]Slutanvändning!$N$1991</f>
        <v>186</v>
      </c>
      <c r="E37" s="53">
        <f>[1]Slutanvändning!$Q$1992</f>
        <v>0</v>
      </c>
      <c r="F37" s="67">
        <f>[1]Slutanvändning!$N$1993</f>
        <v>0</v>
      </c>
      <c r="G37" s="67">
        <f>[1]Slutanvändning!$N$1994</f>
        <v>0</v>
      </c>
      <c r="H37" s="53">
        <f>[1]Slutanvändning!$N$1995</f>
        <v>58479</v>
      </c>
      <c r="I37" s="53">
        <f>[1]Slutanvändning!$N$1996</f>
        <v>0</v>
      </c>
      <c r="J37" s="53">
        <v>0</v>
      </c>
      <c r="K37" s="53">
        <f>[1]Slutanvändning!T1992</f>
        <v>0</v>
      </c>
      <c r="L37" s="53">
        <f>[1]Slutanvändning!U1992</f>
        <v>0</v>
      </c>
      <c r="M37" s="53"/>
      <c r="N37" s="53">
        <v>0</v>
      </c>
      <c r="O37" s="53">
        <v>0</v>
      </c>
      <c r="P37" s="53">
        <f t="shared" si="4"/>
        <v>174736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[1]Slutanvändning!$N$2006</f>
        <v>36096</v>
      </c>
      <c r="C38" s="67">
        <f>[1]Slutanvändning!$N$2007</f>
        <v>11818</v>
      </c>
      <c r="D38" s="53">
        <f>[1]Slutanvändning!$N$2000</f>
        <v>0</v>
      </c>
      <c r="E38" s="53">
        <f>[1]Slutanvändning!$Q$2001</f>
        <v>0</v>
      </c>
      <c r="F38" s="67">
        <f>[1]Slutanvändning!$N$2002</f>
        <v>0</v>
      </c>
      <c r="G38" s="67">
        <f>[1]Slutanvändning!$N$2003</f>
        <v>0</v>
      </c>
      <c r="H38" s="53">
        <f>[1]Slutanvändning!$N$2004</f>
        <v>0</v>
      </c>
      <c r="I38" s="53">
        <f>[1]Slutanvändning!$N$2005</f>
        <v>0</v>
      </c>
      <c r="J38" s="53">
        <v>0</v>
      </c>
      <c r="K38" s="53">
        <f>[1]Slutanvändning!T2001</f>
        <v>0</v>
      </c>
      <c r="L38" s="53">
        <f>[1]Slutanvändning!U2001</f>
        <v>0</v>
      </c>
      <c r="M38" s="53"/>
      <c r="N38" s="53">
        <v>0</v>
      </c>
      <c r="O38" s="53">
        <v>0</v>
      </c>
      <c r="P38" s="53">
        <f t="shared" si="4"/>
        <v>47914</v>
      </c>
      <c r="Q38" s="20"/>
      <c r="R38" s="28" t="s">
        <v>83</v>
      </c>
      <c r="S38" s="54" t="str">
        <f>ROUND((N43+F43)/1000,0) &amp;" GWh"</f>
        <v>5 GWh</v>
      </c>
      <c r="T38" s="27"/>
      <c r="U38" s="23"/>
    </row>
    <row r="39" spans="1:47" ht="15.75">
      <c r="A39" s="5" t="s">
        <v>84</v>
      </c>
      <c r="B39" s="53">
        <f>[1]Slutanvändning!$N$2015</f>
        <v>0</v>
      </c>
      <c r="C39" s="67">
        <f>[1]Slutanvändning!$N$2016</f>
        <v>8568</v>
      </c>
      <c r="D39" s="53">
        <f>[1]Slutanvändning!$N$2009</f>
        <v>0</v>
      </c>
      <c r="E39" s="53">
        <f>[1]Slutanvändning!$Q$2010</f>
        <v>0</v>
      </c>
      <c r="F39" s="67">
        <f>[1]Slutanvändning!$N$2011</f>
        <v>0</v>
      </c>
      <c r="G39" s="67">
        <f>[1]Slutanvändning!$N$2012</f>
        <v>0</v>
      </c>
      <c r="H39" s="53">
        <f>[1]Slutanvändning!$N$2013</f>
        <v>0</v>
      </c>
      <c r="I39" s="53">
        <f>[1]Slutanvändning!$N$2014</f>
        <v>0</v>
      </c>
      <c r="J39" s="53">
        <v>0</v>
      </c>
      <c r="K39" s="53">
        <f>[1]Slutanvändning!T2010</f>
        <v>0</v>
      </c>
      <c r="L39" s="53">
        <f>[1]Slutanvändning!U2010</f>
        <v>0</v>
      </c>
      <c r="M39" s="53"/>
      <c r="N39" s="53">
        <v>0</v>
      </c>
      <c r="O39" s="53">
        <v>0</v>
      </c>
      <c r="P39" s="53">
        <f>SUM(B39:N39)</f>
        <v>8568</v>
      </c>
      <c r="Q39" s="20"/>
      <c r="R39" s="28"/>
      <c r="T39" s="42"/>
    </row>
    <row r="40" spans="1:47" ht="15.75">
      <c r="A40" s="5" t="s">
        <v>49</v>
      </c>
      <c r="B40" s="53">
        <f>SUM(B32:B39)</f>
        <v>91827</v>
      </c>
      <c r="C40" s="123">
        <f t="shared" ref="C40:O40" si="5">SUM(C32:C39)</f>
        <v>250221.25</v>
      </c>
      <c r="D40" s="53">
        <f t="shared" si="5"/>
        <v>174148</v>
      </c>
      <c r="E40" s="53">
        <f t="shared" si="5"/>
        <v>0</v>
      </c>
      <c r="F40" s="53">
        <f>SUM(F32:F39)</f>
        <v>5080</v>
      </c>
      <c r="G40" s="131">
        <f t="shared" si="5"/>
        <v>49451.75</v>
      </c>
      <c r="H40" s="53">
        <f t="shared" si="5"/>
        <v>59767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630495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38 GWh</v>
      </c>
      <c r="T41" s="42"/>
    </row>
    <row r="42" spans="1:47">
      <c r="A42" s="32" t="s">
        <v>86</v>
      </c>
      <c r="B42" s="53">
        <f>B39+B38+B37</f>
        <v>48410</v>
      </c>
      <c r="C42" s="53">
        <f>C39+C38+C37</f>
        <v>124143</v>
      </c>
      <c r="D42" s="53">
        <f>D39+D38+D37</f>
        <v>186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58479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231218</v>
      </c>
      <c r="Q42" s="21"/>
      <c r="R42" s="28" t="s">
        <v>87</v>
      </c>
      <c r="S42" s="10" t="str">
        <f>ROUND(P42/1000,0) &amp;" GWh"</f>
        <v>231 GWh</v>
      </c>
      <c r="T42" s="29">
        <f>P42/P40</f>
        <v>0.36672455768880008</v>
      </c>
    </row>
    <row r="43" spans="1:47">
      <c r="A43" s="33" t="s">
        <v>88</v>
      </c>
      <c r="B43" s="105"/>
      <c r="C43" s="90">
        <f>C40+C24-C7+C46</f>
        <v>263076.95</v>
      </c>
      <c r="D43" s="90">
        <f t="shared" ref="D43:N43" si="7">D11+D24+D40</f>
        <v>176884</v>
      </c>
      <c r="E43" s="90">
        <f t="shared" si="7"/>
        <v>0</v>
      </c>
      <c r="F43" s="90">
        <f t="shared" si="7"/>
        <v>5080</v>
      </c>
      <c r="G43" s="90">
        <f t="shared" si="7"/>
        <v>49451.75</v>
      </c>
      <c r="H43" s="90">
        <f t="shared" si="7"/>
        <v>179988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674480.7</v>
      </c>
      <c r="Q43" s="21"/>
      <c r="R43" s="28" t="s">
        <v>89</v>
      </c>
      <c r="S43" s="10" t="str">
        <f>ROUND(P36/1000,0) &amp;" GWh"</f>
        <v>63 GWh</v>
      </c>
      <c r="T43" s="41">
        <f>P36/P40</f>
        <v>0.10028311088906336</v>
      </c>
    </row>
    <row r="44" spans="1:47">
      <c r="A44" s="33" t="s">
        <v>90</v>
      </c>
      <c r="B44" s="53"/>
      <c r="C44" s="91">
        <f>C43/$P$43</f>
        <v>0.39004370325199822</v>
      </c>
      <c r="D44" s="91">
        <f t="shared" ref="D44:P44" si="8">D43/$P$43</f>
        <v>0.2622521296754674</v>
      </c>
      <c r="E44" s="91">
        <f t="shared" si="8"/>
        <v>0</v>
      </c>
      <c r="F44" s="91">
        <f t="shared" si="8"/>
        <v>7.5317203294327038E-3</v>
      </c>
      <c r="G44" s="91">
        <f t="shared" si="8"/>
        <v>7.3318258031697572E-2</v>
      </c>
      <c r="H44" s="91">
        <f t="shared" si="8"/>
        <v>0.26685418871140421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40 GWh</v>
      </c>
      <c r="T44" s="29">
        <f>P34/P40</f>
        <v>6.3450146313610734E-2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30 GWh</v>
      </c>
      <c r="T45" s="29">
        <f>P32/P40</f>
        <v>4.727396727967708E-2</v>
      </c>
      <c r="U45" s="23"/>
    </row>
    <row r="46" spans="1:47">
      <c r="A46" s="34" t="s">
        <v>93</v>
      </c>
      <c r="B46" s="90">
        <f>B24-B40</f>
        <v>17915</v>
      </c>
      <c r="C46" s="90">
        <f>(C40+C24)*0.08</f>
        <v>20017.7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74 GWh</v>
      </c>
      <c r="T46" s="41">
        <f>P33/P40</f>
        <v>0.11736968572312231</v>
      </c>
      <c r="U46" s="23"/>
    </row>
    <row r="47" spans="1:47">
      <c r="A47" s="34" t="s">
        <v>95</v>
      </c>
      <c r="B47" s="107">
        <f>B46/B24</f>
        <v>0.16324652366459513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192 GWh</v>
      </c>
      <c r="T47" s="41">
        <f>P35/P40</f>
        <v>0.30489853210572643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630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125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[1]Solceller!$C$25</f>
        <v>1653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[1]Elproduktion!$N$882</f>
        <v>0</v>
      </c>
      <c r="D7" s="53">
        <f>[1]Elproduktion!$N$883</f>
        <v>0</v>
      </c>
      <c r="E7" s="53">
        <f>[1]Elproduktion!$Q$884</f>
        <v>0</v>
      </c>
      <c r="F7" s="53">
        <f>[1]Elproduktion!$N$885</f>
        <v>0</v>
      </c>
      <c r="G7" s="53">
        <f>[1]Elproduktion!$R$886</f>
        <v>0</v>
      </c>
      <c r="H7" s="53">
        <f>[1]Elproduktion!$S$887</f>
        <v>0</v>
      </c>
      <c r="I7" s="53">
        <f>[1]Elproduktion!$N$888</f>
        <v>0</v>
      </c>
      <c r="J7" s="53">
        <f>[1]Elproduktion!$T$886</f>
        <v>0</v>
      </c>
      <c r="K7" s="53">
        <f>[1]Elproduktion!U884</f>
        <v>0</v>
      </c>
      <c r="L7" s="53">
        <f>[1]Elproduktion!V884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[1]Elproduktion!$N$890</f>
        <v>0</v>
      </c>
      <c r="D8" s="53">
        <f>[1]Elproduktion!$N$891</f>
        <v>0</v>
      </c>
      <c r="E8" s="53">
        <f>[1]Elproduktion!$Q$892</f>
        <v>0</v>
      </c>
      <c r="F8" s="53">
        <f>[1]Elproduktion!$N$893</f>
        <v>0</v>
      </c>
      <c r="G8" s="53">
        <f>[1]Elproduktion!$R$894</f>
        <v>0</v>
      </c>
      <c r="H8" s="53">
        <f>[1]Elproduktion!$S$895</f>
        <v>0</v>
      </c>
      <c r="I8" s="53">
        <f>[1]Elproduktion!$N$896</f>
        <v>0</v>
      </c>
      <c r="J8" s="53">
        <f>[1]Elproduktion!$T$894</f>
        <v>0</v>
      </c>
      <c r="K8" s="53">
        <f>[1]Elproduktion!U892</f>
        <v>0</v>
      </c>
      <c r="L8" s="53">
        <f>[1]Elproduktion!V892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[1]Elproduktion!$N$898</f>
        <v>39058</v>
      </c>
      <c r="D9" s="53">
        <f>[1]Elproduktion!$N$899</f>
        <v>0</v>
      </c>
      <c r="E9" s="53">
        <f>[1]Elproduktion!$Q$900</f>
        <v>0</v>
      </c>
      <c r="F9" s="53">
        <f>[1]Elproduktion!$N$901</f>
        <v>0</v>
      </c>
      <c r="G9" s="53">
        <f>[1]Elproduktion!$R$902</f>
        <v>0</v>
      </c>
      <c r="H9" s="53">
        <f>[1]Elproduktion!$S$903</f>
        <v>0</v>
      </c>
      <c r="I9" s="53">
        <f>[1]Elproduktion!$N$904</f>
        <v>0</v>
      </c>
      <c r="J9" s="53">
        <f>[1]Elproduktion!$T$902</f>
        <v>0</v>
      </c>
      <c r="K9" s="53">
        <f>[1]Elproduktion!U900</f>
        <v>0</v>
      </c>
      <c r="L9" s="53">
        <f>[1]Elproduktion!V900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[1]Elproduktion!$N$906</f>
        <v>241153</v>
      </c>
      <c r="D10" s="53">
        <f>[1]Elproduktion!$N$907</f>
        <v>0</v>
      </c>
      <c r="E10" s="53">
        <f>[1]Elproduktion!$Q$908</f>
        <v>0</v>
      </c>
      <c r="F10" s="53">
        <f>[1]Elproduktion!$N$909</f>
        <v>0</v>
      </c>
      <c r="G10" s="53">
        <f>[1]Elproduktion!$R$910</f>
        <v>0</v>
      </c>
      <c r="H10" s="53">
        <f>[1]Elproduktion!$S$911</f>
        <v>0</v>
      </c>
      <c r="I10" s="53">
        <f>[1]Elproduktion!$N$912</f>
        <v>0</v>
      </c>
      <c r="J10" s="53">
        <f>[1]Elproduktion!$T$910</f>
        <v>0</v>
      </c>
      <c r="K10" s="53">
        <f>[1]Elproduktion!U908</f>
        <v>0</v>
      </c>
      <c r="L10" s="53">
        <f>[1]Elproduktion!V908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281864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1461 Mellerud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3">
        <f>[1]Fjärrvärmeproduktion!$N$1234</f>
        <v>0</v>
      </c>
      <c r="C18" s="53"/>
      <c r="D18" s="53">
        <f>[1]Fjärrvärmeproduktion!$N$1235</f>
        <v>0</v>
      </c>
      <c r="E18" s="53">
        <f>[1]Fjärrvärmeproduktion!$Q$1236</f>
        <v>0</v>
      </c>
      <c r="F18" s="53">
        <f>[1]Fjärrvärmeproduktion!$N$1237</f>
        <v>0</v>
      </c>
      <c r="G18" s="53">
        <f>[1]Fjärrvärmeproduktion!$R$1238</f>
        <v>0</v>
      </c>
      <c r="H18" s="53">
        <f>[1]Fjärrvärmeproduktion!$S$1239</f>
        <v>0</v>
      </c>
      <c r="I18" s="53">
        <f>[1]Fjärrvärmeproduktion!$N$1240</f>
        <v>0</v>
      </c>
      <c r="J18" s="53">
        <f>[1]Fjärrvärmeproduktion!$T$1238</f>
        <v>0</v>
      </c>
      <c r="K18" s="53">
        <f>[1]Fjärrvärmeproduktion!U1236</f>
        <v>0</v>
      </c>
      <c r="L18" s="53">
        <f>[1]Fjärrvärmeproduktion!V1236</f>
        <v>0</v>
      </c>
      <c r="M18" s="53">
        <f>[1]Fjärrvärmeproduktion!$W$1239</f>
        <v>0</v>
      </c>
      <c r="N18" s="53"/>
      <c r="O18" s="53"/>
      <c r="P18" s="53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3">
        <f>[1]Fjärrvärmeproduktion!$N$1242</f>
        <v>0</v>
      </c>
      <c r="C19" s="53"/>
      <c r="D19" s="53">
        <f>[1]Fjärrvärmeproduktion!$N$1243</f>
        <v>0</v>
      </c>
      <c r="E19" s="53">
        <f>[1]Fjärrvärmeproduktion!$Q$1244</f>
        <v>0</v>
      </c>
      <c r="F19" s="53">
        <f>[1]Fjärrvärmeproduktion!$N$1245</f>
        <v>0</v>
      </c>
      <c r="G19" s="53">
        <f>[1]Fjärrvärmeproduktion!$R$1246</f>
        <v>0</v>
      </c>
      <c r="H19" s="53">
        <f>[1]Fjärrvärmeproduktion!$S$1247</f>
        <v>0</v>
      </c>
      <c r="I19" s="53">
        <f>[1]Fjärrvärmeproduktion!$N$1248</f>
        <v>0</v>
      </c>
      <c r="J19" s="53">
        <f>[1]Fjärrvärmeproduktion!$T$1246</f>
        <v>0</v>
      </c>
      <c r="K19" s="53">
        <f>[1]Fjärrvärmeproduktion!U1244</f>
        <v>0</v>
      </c>
      <c r="L19" s="53">
        <f>[1]Fjärrvärmeproduktion!V1244</f>
        <v>0</v>
      </c>
      <c r="M19" s="53">
        <f>[1]Fjärrvärmeproduktion!$W$1247</f>
        <v>0</v>
      </c>
      <c r="N19" s="53"/>
      <c r="O19" s="53"/>
      <c r="P19" s="53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53">
        <f>[1]Fjärrvärmeproduktion!$N$1250</f>
        <v>0</v>
      </c>
      <c r="C20" s="53"/>
      <c r="D20" s="53">
        <f>[1]Fjärrvärmeproduktion!$N$1251</f>
        <v>0</v>
      </c>
      <c r="E20" s="53">
        <f>[1]Fjärrvärmeproduktion!$Q$1252</f>
        <v>0</v>
      </c>
      <c r="F20" s="53">
        <f>[1]Fjärrvärmeproduktion!$N$1253</f>
        <v>0</v>
      </c>
      <c r="G20" s="53">
        <f>[1]Fjärrvärmeproduktion!$R$1254</f>
        <v>0</v>
      </c>
      <c r="H20" s="53">
        <f>[1]Fjärrvärmeproduktion!$S$1255</f>
        <v>0</v>
      </c>
      <c r="I20" s="53">
        <f>[1]Fjärrvärmeproduktion!$N$1256</f>
        <v>0</v>
      </c>
      <c r="J20" s="53">
        <f>[1]Fjärrvärmeproduktion!$T$1254</f>
        <v>0</v>
      </c>
      <c r="K20" s="53">
        <f>[1]Fjärrvärmeproduktion!U1252</f>
        <v>0</v>
      </c>
      <c r="L20" s="53">
        <f>[1]Fjärrvärmeproduktion!V1252</f>
        <v>0</v>
      </c>
      <c r="M20" s="53">
        <f>[1]Fjärrvärmeproduktion!$W$1255</f>
        <v>0</v>
      </c>
      <c r="N20" s="53"/>
      <c r="O20" s="53"/>
      <c r="P20" s="53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3">
        <f>[1]Fjärrvärmeproduktion!$N$1258</f>
        <v>0</v>
      </c>
      <c r="C21" s="53"/>
      <c r="D21" s="53">
        <f>[1]Fjärrvärmeproduktion!$N$1259</f>
        <v>0</v>
      </c>
      <c r="E21" s="53">
        <f>[1]Fjärrvärmeproduktion!$Q$1260</f>
        <v>0</v>
      </c>
      <c r="F21" s="53">
        <f>[1]Fjärrvärmeproduktion!$N$1261</f>
        <v>0</v>
      </c>
      <c r="G21" s="53">
        <f>[1]Fjärrvärmeproduktion!$R$1262</f>
        <v>0</v>
      </c>
      <c r="H21" s="53">
        <f>[1]Fjärrvärmeproduktion!$S$1263</f>
        <v>0</v>
      </c>
      <c r="I21" s="53">
        <f>[1]Fjärrvärmeproduktion!$N$1264</f>
        <v>0</v>
      </c>
      <c r="J21" s="53">
        <f>[1]Fjärrvärmeproduktion!$T$1262</f>
        <v>0</v>
      </c>
      <c r="K21" s="53">
        <f>[1]Fjärrvärmeproduktion!U1260</f>
        <v>0</v>
      </c>
      <c r="L21" s="53">
        <f>[1]Fjärrvärmeproduktion!V1260</f>
        <v>0</v>
      </c>
      <c r="M21" s="53">
        <f>[1]Fjärrvärmeproduktion!$W$1263</f>
        <v>0</v>
      </c>
      <c r="N21" s="53"/>
      <c r="O21" s="53"/>
      <c r="P21" s="53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3">
        <f>[1]Fjärrvärmeproduktion!$N$1266</f>
        <v>0</v>
      </c>
      <c r="C22" s="53"/>
      <c r="D22" s="53">
        <f>[1]Fjärrvärmeproduktion!$N$1267</f>
        <v>0</v>
      </c>
      <c r="E22" s="53">
        <f>[1]Fjärrvärmeproduktion!$Q$1268</f>
        <v>0</v>
      </c>
      <c r="F22" s="53">
        <f>[1]Fjärrvärmeproduktion!$N$1269</f>
        <v>0</v>
      </c>
      <c r="G22" s="53">
        <f>[1]Fjärrvärmeproduktion!$R$1270</f>
        <v>0</v>
      </c>
      <c r="H22" s="53">
        <f>[1]Fjärrvärmeproduktion!$S$1271</f>
        <v>0</v>
      </c>
      <c r="I22" s="53">
        <f>[1]Fjärrvärmeproduktion!$N$1272</f>
        <v>0</v>
      </c>
      <c r="J22" s="53">
        <f>[1]Fjärrvärmeproduktion!$T$1270</f>
        <v>0</v>
      </c>
      <c r="K22" s="53">
        <f>[1]Fjärrvärmeproduktion!U1268</f>
        <v>0</v>
      </c>
      <c r="L22" s="53">
        <f>[1]Fjärrvärmeproduktion!V1268</f>
        <v>0</v>
      </c>
      <c r="M22" s="53">
        <f>[1]Fjärrvärmeproduktion!$W$1271</f>
        <v>0</v>
      </c>
      <c r="N22" s="53"/>
      <c r="O22" s="53"/>
      <c r="P22" s="53">
        <f t="shared" si="2"/>
        <v>0</v>
      </c>
      <c r="Q22" s="18"/>
      <c r="R22" s="30" t="s">
        <v>60</v>
      </c>
      <c r="S22" s="52" t="str">
        <f>ROUND(P43/1000,0) &amp;" GWh"</f>
        <v>219 GWh</v>
      </c>
      <c r="T22" s="25"/>
      <c r="U22" s="23"/>
    </row>
    <row r="23" spans="1:34" ht="15.75">
      <c r="A23" s="5" t="s">
        <v>61</v>
      </c>
      <c r="B23" s="53">
        <f>[1]Fjärrvärmeproduktion!$N$1274</f>
        <v>0</v>
      </c>
      <c r="C23" s="53"/>
      <c r="D23" s="53">
        <f>[1]Fjärrvärmeproduktion!$N$1275</f>
        <v>0</v>
      </c>
      <c r="E23" s="53">
        <f>[1]Fjärrvärmeproduktion!$Q$1276</f>
        <v>0</v>
      </c>
      <c r="F23" s="53">
        <f>[1]Fjärrvärmeproduktion!$N$1277</f>
        <v>0</v>
      </c>
      <c r="G23" s="53">
        <f>[1]Fjärrvärmeproduktion!$R$1278</f>
        <v>0</v>
      </c>
      <c r="H23" s="53">
        <f>[1]Fjärrvärmeproduktion!$S$1279</f>
        <v>0</v>
      </c>
      <c r="I23" s="53">
        <f>[1]Fjärrvärmeproduktion!$N$1280</f>
        <v>0</v>
      </c>
      <c r="J23" s="53">
        <f>[1]Fjärrvärmeproduktion!$T$1278</f>
        <v>0</v>
      </c>
      <c r="K23" s="53">
        <f>[1]Fjärrvärmeproduktion!U1276</f>
        <v>0</v>
      </c>
      <c r="L23" s="53">
        <f>[1]Fjärrvärmeproduktion!V1276</f>
        <v>0</v>
      </c>
      <c r="M23" s="53">
        <f>[1]Fjärrvärmeproduktion!$W$1279</f>
        <v>0</v>
      </c>
      <c r="N23" s="53"/>
      <c r="O23" s="53"/>
      <c r="P23" s="53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3">
        <f>SUM(B18:B23)</f>
        <v>0</v>
      </c>
      <c r="C24" s="53">
        <f t="shared" ref="C24:O24" si="3">SUM(C18:C23)</f>
        <v>0</v>
      </c>
      <c r="D24" s="53">
        <f t="shared" si="3"/>
        <v>0</v>
      </c>
      <c r="E24" s="53">
        <f t="shared" si="3"/>
        <v>0</v>
      </c>
      <c r="F24" s="53">
        <f t="shared" si="3"/>
        <v>0</v>
      </c>
      <c r="G24" s="53">
        <f t="shared" si="3"/>
        <v>0</v>
      </c>
      <c r="H24" s="53">
        <f t="shared" si="3"/>
        <v>0</v>
      </c>
      <c r="I24" s="53">
        <f t="shared" si="3"/>
        <v>0</v>
      </c>
      <c r="J24" s="53">
        <f t="shared" si="3"/>
        <v>0</v>
      </c>
      <c r="K24" s="53">
        <f t="shared" si="3"/>
        <v>0</v>
      </c>
      <c r="L24" s="53">
        <f t="shared" si="3"/>
        <v>0</v>
      </c>
      <c r="M24" s="53">
        <f t="shared" si="3"/>
        <v>0</v>
      </c>
      <c r="N24" s="53">
        <f t="shared" si="3"/>
        <v>0</v>
      </c>
      <c r="O24" s="53">
        <f t="shared" si="3"/>
        <v>0</v>
      </c>
      <c r="P24" s="53">
        <f t="shared" si="2"/>
        <v>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130 GWh</v>
      </c>
      <c r="T25" s="29">
        <f>C$44</f>
        <v>0.59321804962097369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54 GWh</v>
      </c>
      <c r="T26" s="29">
        <f>D$44</f>
        <v>0.24850203285735881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 GWh</v>
      </c>
      <c r="T28" s="29">
        <f>F$44</f>
        <v>3.8114931572487548E-3</v>
      </c>
      <c r="U28" s="23"/>
    </row>
    <row r="29" spans="1:34" ht="15.75">
      <c r="A29" s="48" t="str">
        <f>A2</f>
        <v>1461 Mellerud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9 GWh</v>
      </c>
      <c r="T29" s="29">
        <f>G$44</f>
        <v>4.0709309267757711E-2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25 GWh</v>
      </c>
      <c r="T30" s="29">
        <f>H$44</f>
        <v>0.11375911509666092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[1]Slutanvändning!$N$1790</f>
        <v>0</v>
      </c>
      <c r="C32" s="67">
        <f>[1]Slutanvändning!$N$1791</f>
        <v>17475</v>
      </c>
      <c r="D32" s="53">
        <f>[1]Slutanvändning!$N$1784</f>
        <v>12798</v>
      </c>
      <c r="E32" s="53">
        <f>[1]Slutanvändning!$Q$1785</f>
        <v>0</v>
      </c>
      <c r="F32" s="67">
        <f>[1]Slutanvändning!$N$1786</f>
        <v>0</v>
      </c>
      <c r="G32" s="53">
        <f>[1]Slutanvändning!$N$1787</f>
        <v>3120</v>
      </c>
      <c r="H32" s="53">
        <f>[1]Slutanvändning!$N$1788</f>
        <v>0</v>
      </c>
      <c r="I32" s="53">
        <f>[1]Slutanvändning!$N$1789</f>
        <v>0</v>
      </c>
      <c r="J32" s="53">
        <v>0</v>
      </c>
      <c r="K32" s="53">
        <f>[1]Slutanvändning!T1785</f>
        <v>0</v>
      </c>
      <c r="L32" s="53">
        <f>[1]Slutanvändning!U1785</f>
        <v>0</v>
      </c>
      <c r="M32" s="53"/>
      <c r="N32" s="53">
        <v>0</v>
      </c>
      <c r="O32" s="53">
        <v>0</v>
      </c>
      <c r="P32" s="53">
        <f t="shared" ref="P32:P38" si="4">SUM(B32:N32)</f>
        <v>33393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[1]Slutanvändning!$N$1799</f>
        <v>0</v>
      </c>
      <c r="C33" s="122">
        <f>[1]Slutanvändning!$N$1800</f>
        <v>10392.939996494868</v>
      </c>
      <c r="D33" s="53">
        <f>[1]Slutanvändning!$N$1793</f>
        <v>442</v>
      </c>
      <c r="E33" s="53">
        <f>[1]Slutanvändning!$Q$1794</f>
        <v>0</v>
      </c>
      <c r="F33" s="67">
        <f>[1]Slutanvändning!$N$1795</f>
        <v>833</v>
      </c>
      <c r="G33" s="53">
        <f>[1]Slutanvändning!$N$1796</f>
        <v>0</v>
      </c>
      <c r="H33" s="53">
        <f>[1]Slutanvändning!$N$1797</f>
        <v>588</v>
      </c>
      <c r="I33" s="53">
        <f>[1]Slutanvändning!$N$1798</f>
        <v>0</v>
      </c>
      <c r="J33" s="53">
        <v>0</v>
      </c>
      <c r="K33" s="53">
        <f>[1]Slutanvändning!T1794</f>
        <v>0</v>
      </c>
      <c r="L33" s="53">
        <f>[1]Slutanvändning!U1794</f>
        <v>0</v>
      </c>
      <c r="M33" s="53"/>
      <c r="N33" s="53">
        <v>0</v>
      </c>
      <c r="O33" s="53">
        <v>0</v>
      </c>
      <c r="P33" s="123">
        <f t="shared" si="4"/>
        <v>12255.939996494868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[1]Slutanvändning!$N$1808</f>
        <v>0</v>
      </c>
      <c r="C34" s="67">
        <f>[1]Slutanvändning!$N$1809</f>
        <v>8556</v>
      </c>
      <c r="D34" s="53">
        <f>[1]Slutanvändning!$N$1802</f>
        <v>0</v>
      </c>
      <c r="E34" s="53">
        <f>[1]Slutanvändning!$Q$1803</f>
        <v>0</v>
      </c>
      <c r="F34" s="67">
        <f>[1]Slutanvändning!$N$1804</f>
        <v>0</v>
      </c>
      <c r="G34" s="53">
        <f>[1]Slutanvändning!$N$1805</f>
        <v>0</v>
      </c>
      <c r="H34" s="53">
        <f>[1]Slutanvändning!$N$1806</f>
        <v>0</v>
      </c>
      <c r="I34" s="53">
        <f>[1]Slutanvändning!$N$1807</f>
        <v>0</v>
      </c>
      <c r="J34" s="53">
        <v>0</v>
      </c>
      <c r="K34" s="53">
        <f>[1]Slutanvändning!T1803</f>
        <v>0</v>
      </c>
      <c r="L34" s="53">
        <f>[1]Slutanvändning!U1803</f>
        <v>0</v>
      </c>
      <c r="M34" s="53"/>
      <c r="N34" s="53">
        <v>0</v>
      </c>
      <c r="O34" s="53">
        <v>0</v>
      </c>
      <c r="P34" s="53">
        <f t="shared" si="4"/>
        <v>8556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[1]Slutanvändning!$N$1817</f>
        <v>0</v>
      </c>
      <c r="C35" s="122">
        <f>[1]Slutanvändning!$N$1818</f>
        <v>26938.060003505136</v>
      </c>
      <c r="D35" s="53">
        <f>[1]Slutanvändning!$N$1811</f>
        <v>40906</v>
      </c>
      <c r="E35" s="53">
        <f>[1]Slutanvändning!$Q$1812</f>
        <v>0</v>
      </c>
      <c r="F35" s="67">
        <f>[1]Slutanvändning!$N$1813</f>
        <v>0</v>
      </c>
      <c r="G35" s="53">
        <f>[1]Slutanvändning!$N$1814</f>
        <v>5777</v>
      </c>
      <c r="H35" s="53">
        <f>[1]Slutanvändning!$N$1815</f>
        <v>0</v>
      </c>
      <c r="I35" s="53">
        <f>[1]Slutanvändning!$N$1816</f>
        <v>0</v>
      </c>
      <c r="J35" s="53">
        <v>0</v>
      </c>
      <c r="K35" s="53">
        <f>[1]Slutanvändning!T1812</f>
        <v>0</v>
      </c>
      <c r="L35" s="53">
        <f>[1]Slutanvändning!U1812</f>
        <v>0</v>
      </c>
      <c r="M35" s="53"/>
      <c r="N35" s="53">
        <v>0</v>
      </c>
      <c r="O35" s="53">
        <v>0</v>
      </c>
      <c r="P35" s="123">
        <f>SUM(B35:N35)</f>
        <v>73621.060003505132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[1]Slutanvändning!$N$1826</f>
        <v>0</v>
      </c>
      <c r="C36" s="67">
        <f>[1]Slutanvändning!$N$1827</f>
        <v>17745</v>
      </c>
      <c r="D36" s="53">
        <f>[1]Slutanvändning!$N$1820</f>
        <v>15</v>
      </c>
      <c r="E36" s="53">
        <f>[1]Slutanvändning!$Q$1821</f>
        <v>0</v>
      </c>
      <c r="F36" s="67">
        <f>[1]Slutanvändning!$N$1822</f>
        <v>0</v>
      </c>
      <c r="G36" s="53">
        <f>[1]Slutanvändning!$N$1823</f>
        <v>0</v>
      </c>
      <c r="H36" s="53">
        <f>[1]Slutanvändning!$N$1824</f>
        <v>0</v>
      </c>
      <c r="I36" s="53">
        <f>[1]Slutanvändning!$N$1825</f>
        <v>0</v>
      </c>
      <c r="J36" s="53">
        <v>0</v>
      </c>
      <c r="K36" s="53">
        <f>[1]Slutanvändning!T1821</f>
        <v>0</v>
      </c>
      <c r="L36" s="53">
        <f>[1]Slutanvändning!U1821</f>
        <v>0</v>
      </c>
      <c r="M36" s="53"/>
      <c r="N36" s="53">
        <v>0</v>
      </c>
      <c r="O36" s="53">
        <v>0</v>
      </c>
      <c r="P36" s="53">
        <f t="shared" si="4"/>
        <v>17760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[1]Slutanvändning!$N$1835</f>
        <v>0</v>
      </c>
      <c r="C37" s="67">
        <f>[1]Slutanvändning!$N$1836</f>
        <v>29274</v>
      </c>
      <c r="D37" s="53">
        <f>[1]Slutanvändning!$N$1829</f>
        <v>149</v>
      </c>
      <c r="E37" s="53">
        <f>[1]Slutanvändning!$Q$1830</f>
        <v>0</v>
      </c>
      <c r="F37" s="67">
        <f>[1]Slutanvändning!$N$1831</f>
        <v>0</v>
      </c>
      <c r="G37" s="53">
        <f>[1]Slutanvändning!$N$1832</f>
        <v>0</v>
      </c>
      <c r="H37" s="53">
        <f>[1]Slutanvändning!$N$1833</f>
        <v>24274</v>
      </c>
      <c r="I37" s="53">
        <f>[1]Slutanvändning!$N$1834</f>
        <v>0</v>
      </c>
      <c r="J37" s="53">
        <v>0</v>
      </c>
      <c r="K37" s="53">
        <f>[1]Slutanvändning!T1830</f>
        <v>0</v>
      </c>
      <c r="L37" s="53">
        <f>[1]Slutanvändning!U1830</f>
        <v>0</v>
      </c>
      <c r="M37" s="53"/>
      <c r="N37" s="53">
        <v>0</v>
      </c>
      <c r="O37" s="53">
        <v>0</v>
      </c>
      <c r="P37" s="53">
        <f t="shared" si="4"/>
        <v>53697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[1]Slutanvändning!$N$1844</f>
        <v>0</v>
      </c>
      <c r="C38" s="67">
        <f>[1]Slutanvändning!$N$1845</f>
        <v>3171</v>
      </c>
      <c r="D38" s="53">
        <f>[1]Slutanvändning!$N$1838</f>
        <v>0</v>
      </c>
      <c r="E38" s="53">
        <f>[1]Slutanvändning!$Q$1839</f>
        <v>0</v>
      </c>
      <c r="F38" s="67">
        <f>[1]Slutanvändning!$N$1840</f>
        <v>0</v>
      </c>
      <c r="G38" s="53">
        <f>[1]Slutanvändning!$N$1841</f>
        <v>0</v>
      </c>
      <c r="H38" s="53">
        <f>[1]Slutanvändning!$N$1842</f>
        <v>0</v>
      </c>
      <c r="I38" s="53">
        <f>[1]Slutanvändning!$N$1843</f>
        <v>0</v>
      </c>
      <c r="J38" s="53">
        <v>0</v>
      </c>
      <c r="K38" s="53">
        <f>[1]Slutanvändning!T1839</f>
        <v>0</v>
      </c>
      <c r="L38" s="53">
        <f>[1]Slutanvändning!U1839</f>
        <v>0</v>
      </c>
      <c r="M38" s="53"/>
      <c r="N38" s="53">
        <v>0</v>
      </c>
      <c r="O38" s="53">
        <v>0</v>
      </c>
      <c r="P38" s="53">
        <f t="shared" si="4"/>
        <v>3171</v>
      </c>
      <c r="Q38" s="20"/>
      <c r="R38" s="28" t="s">
        <v>83</v>
      </c>
      <c r="S38" s="54" t="str">
        <f>ROUND((N43+F43)/1000,0) &amp;" GWh"</f>
        <v>1 GWh</v>
      </c>
      <c r="T38" s="27"/>
      <c r="U38" s="23"/>
    </row>
    <row r="39" spans="1:47" ht="15.75">
      <c r="A39" s="5" t="s">
        <v>84</v>
      </c>
      <c r="B39" s="53">
        <f>[1]Slutanvändning!$N$1853</f>
        <v>0</v>
      </c>
      <c r="C39" s="67">
        <f>[1]Slutanvändning!$N$1854</f>
        <v>6492</v>
      </c>
      <c r="D39" s="53">
        <f>[1]Slutanvändning!$N$1847</f>
        <v>0</v>
      </c>
      <c r="E39" s="53">
        <f>[1]Slutanvändning!$Q$1848</f>
        <v>0</v>
      </c>
      <c r="F39" s="67">
        <f>[1]Slutanvändning!$N$1849</f>
        <v>0</v>
      </c>
      <c r="G39" s="53">
        <f>[1]Slutanvändning!$N$1850</f>
        <v>0</v>
      </c>
      <c r="H39" s="53">
        <f>[1]Slutanvändning!$N$1851</f>
        <v>0</v>
      </c>
      <c r="I39" s="53">
        <f>[1]Slutanvändning!$N$1852</f>
        <v>0</v>
      </c>
      <c r="J39" s="53">
        <v>0</v>
      </c>
      <c r="K39" s="53">
        <f>[1]Slutanvändning!T1848</f>
        <v>0</v>
      </c>
      <c r="L39" s="53">
        <f>[1]Slutanvändning!U1848</f>
        <v>0</v>
      </c>
      <c r="M39" s="53"/>
      <c r="N39" s="53">
        <v>0</v>
      </c>
      <c r="O39" s="53">
        <v>0</v>
      </c>
      <c r="P39" s="53">
        <f>SUM(B39:N39)</f>
        <v>6492</v>
      </c>
      <c r="Q39" s="20"/>
      <c r="R39" s="28"/>
      <c r="T39" s="42"/>
    </row>
    <row r="40" spans="1:47" ht="15.75">
      <c r="A40" s="5" t="s">
        <v>49</v>
      </c>
      <c r="B40" s="53">
        <f>SUM(B32:B39)</f>
        <v>0</v>
      </c>
      <c r="C40" s="53">
        <f t="shared" ref="C40:O40" si="5">SUM(C32:C39)</f>
        <v>120044</v>
      </c>
      <c r="D40" s="53">
        <f t="shared" si="5"/>
        <v>54310</v>
      </c>
      <c r="E40" s="53">
        <f t="shared" si="5"/>
        <v>0</v>
      </c>
      <c r="F40" s="53">
        <f>SUM(F32:F39)</f>
        <v>833</v>
      </c>
      <c r="G40" s="53">
        <f t="shared" si="5"/>
        <v>8897</v>
      </c>
      <c r="H40" s="53">
        <f t="shared" si="5"/>
        <v>24862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208946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10 GWh</v>
      </c>
      <c r="T41" s="42"/>
    </row>
    <row r="42" spans="1:47">
      <c r="A42" s="32" t="s">
        <v>86</v>
      </c>
      <c r="B42" s="53">
        <f>B39+B38+B37</f>
        <v>0</v>
      </c>
      <c r="C42" s="53">
        <f>C39+C38+C37</f>
        <v>38937</v>
      </c>
      <c r="D42" s="53">
        <f>D39+D38+D37</f>
        <v>149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24274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63360</v>
      </c>
      <c r="Q42" s="21"/>
      <c r="R42" s="28" t="s">
        <v>87</v>
      </c>
      <c r="S42" s="10" t="str">
        <f>ROUND(P42/1000,0) &amp;" GWh"</f>
        <v>63 GWh</v>
      </c>
      <c r="T42" s="29">
        <f>P42/P40</f>
        <v>0.30323624285700612</v>
      </c>
    </row>
    <row r="43" spans="1:47">
      <c r="A43" s="33" t="s">
        <v>88</v>
      </c>
      <c r="B43" s="105"/>
      <c r="C43" s="90">
        <f>C40+C24-C7+C46</f>
        <v>129647.52</v>
      </c>
      <c r="D43" s="90">
        <f t="shared" ref="D43:N43" si="7">D11+D24+D40</f>
        <v>54310</v>
      </c>
      <c r="E43" s="90">
        <f t="shared" si="7"/>
        <v>0</v>
      </c>
      <c r="F43" s="90">
        <f t="shared" si="7"/>
        <v>833</v>
      </c>
      <c r="G43" s="90">
        <f t="shared" si="7"/>
        <v>8897</v>
      </c>
      <c r="H43" s="90">
        <f t="shared" si="7"/>
        <v>24862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218549.52000000002</v>
      </c>
      <c r="Q43" s="21"/>
      <c r="R43" s="28" t="s">
        <v>89</v>
      </c>
      <c r="S43" s="10" t="str">
        <f>ROUND(P36/1000,0) &amp;" GWh"</f>
        <v>18 GWh</v>
      </c>
      <c r="T43" s="41">
        <f>P36/P40</f>
        <v>8.4998037770524448E-2</v>
      </c>
    </row>
    <row r="44" spans="1:47">
      <c r="A44" s="33" t="s">
        <v>90</v>
      </c>
      <c r="B44" s="53"/>
      <c r="C44" s="91">
        <f>C43/$P$43</f>
        <v>0.59321804962097369</v>
      </c>
      <c r="D44" s="91">
        <f t="shared" ref="D44:P44" si="8">D43/$P$43</f>
        <v>0.24850203285735881</v>
      </c>
      <c r="E44" s="91">
        <f t="shared" si="8"/>
        <v>0</v>
      </c>
      <c r="F44" s="91">
        <f t="shared" si="8"/>
        <v>3.8114931572487548E-3</v>
      </c>
      <c r="G44" s="91">
        <f t="shared" si="8"/>
        <v>4.0709309267757711E-2</v>
      </c>
      <c r="H44" s="91">
        <f t="shared" si="8"/>
        <v>0.11375911509666092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9 GWh</v>
      </c>
      <c r="T44" s="29">
        <f>P34/P40</f>
        <v>4.0948379007016165E-2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33 GWh</v>
      </c>
      <c r="T45" s="29">
        <f>P32/P40</f>
        <v>0.15981641189589654</v>
      </c>
      <c r="U45" s="23"/>
    </row>
    <row r="46" spans="1:47">
      <c r="A46" s="34" t="s">
        <v>93</v>
      </c>
      <c r="B46" s="90">
        <f>B24-B40</f>
        <v>0</v>
      </c>
      <c r="C46" s="90">
        <f>(C40+C24)*0.08</f>
        <v>9603.52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12 GWh</v>
      </c>
      <c r="T46" s="41">
        <f>P33/P40</f>
        <v>5.8656016370233779E-2</v>
      </c>
      <c r="U46" s="23"/>
    </row>
    <row r="47" spans="1:47">
      <c r="A47" s="34" t="s">
        <v>95</v>
      </c>
      <c r="B47" s="107" t="e">
        <f>B46/B24</f>
        <v>#DIV/0!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74 GWh</v>
      </c>
      <c r="T47" s="41">
        <f>P35/P40</f>
        <v>0.35234491209932295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209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/>
  <dimension ref="A1:AU71"/>
  <sheetViews>
    <sheetView topLeftCell="A15" zoomScale="115" zoomScaleNormal="115" workbookViewId="0">
      <selection activeCell="F18" sqref="F18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24</v>
      </c>
      <c r="Q2" s="5"/>
      <c r="AG2" s="37"/>
      <c r="AH2" s="5"/>
    </row>
    <row r="3" spans="1:34" ht="30">
      <c r="A3" s="6"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SUM(Ale:Öckerö!C5)</f>
        <v>167485</v>
      </c>
      <c r="D5" s="53">
        <f>SUM(Ale:Öckerö!D5)</f>
        <v>0</v>
      </c>
      <c r="E5" s="53">
        <f>SUM(Ale:Öckerö!E5)</f>
        <v>0</v>
      </c>
      <c r="F5" s="53">
        <f>SUM(Ale:Öckerö!F5)</f>
        <v>0</v>
      </c>
      <c r="G5" s="53">
        <f>SUM(Ale:Öckerö!G5)</f>
        <v>0</v>
      </c>
      <c r="H5" s="53">
        <f>SUM(Ale:Öckerö!H5)</f>
        <v>0</v>
      </c>
      <c r="I5" s="53">
        <f>SUM(Ale:Öckerö!I5)</f>
        <v>0</v>
      </c>
      <c r="J5" s="53">
        <f>SUM(Ale:Öckerö!J5)</f>
        <v>0</v>
      </c>
      <c r="K5" s="53">
        <f>SUM(Ale:Öckerö!K5)</f>
        <v>0</v>
      </c>
      <c r="L5" s="53">
        <f>SUM(Ale:Öckerö!L5)</f>
        <v>0</v>
      </c>
      <c r="M5" s="53">
        <f>SUM(Ale:Öckerö!M5)</f>
        <v>0</v>
      </c>
      <c r="N5" s="53">
        <f>SUM(Ale:Öckerö!N5)</f>
        <v>0</v>
      </c>
      <c r="O5" s="53">
        <f>SUM(Ale:Öckerö!O5)</f>
        <v>0</v>
      </c>
      <c r="P5" s="53">
        <f>SUM(Ale:Öckerö!P5)</f>
        <v>0</v>
      </c>
      <c r="Q5" s="37"/>
      <c r="AG5" s="37"/>
      <c r="AH5" s="37"/>
    </row>
    <row r="6" spans="1:34" ht="15.75">
      <c r="A6" s="5" t="s">
        <v>44</v>
      </c>
      <c r="B6" s="53"/>
      <c r="C6" s="55">
        <f>SUM(Ale:Öckerö!C6)</f>
        <v>4900</v>
      </c>
      <c r="D6" s="53">
        <f>SUM(Ale:Öckerö!D6)</f>
        <v>0</v>
      </c>
      <c r="E6" s="53">
        <f>SUM(Ale:Öckerö!E6)</f>
        <v>0</v>
      </c>
      <c r="F6" s="53">
        <f>SUM(Ale:Öckerö!F6)</f>
        <v>0</v>
      </c>
      <c r="G6" s="53">
        <f>SUM(Ale:Öckerö!G6)</f>
        <v>0</v>
      </c>
      <c r="H6" s="127">
        <f>SUM(Ale:Öckerö!H6)</f>
        <v>5880</v>
      </c>
      <c r="I6" s="53">
        <f>SUM(Ale:Öckerö!I6)</f>
        <v>0</v>
      </c>
      <c r="J6" s="53">
        <f>SUM(Ale:Öckerö!J6)</f>
        <v>0</v>
      </c>
      <c r="K6" s="53">
        <f>SUM(Ale:Öckerö!K6)</f>
        <v>0</v>
      </c>
      <c r="L6" s="53">
        <f>SUM(Ale:Öckerö!L6)</f>
        <v>0</v>
      </c>
      <c r="M6" s="53">
        <f>SUM(Ale:Öckerö!M6)</f>
        <v>0</v>
      </c>
      <c r="N6" s="53">
        <f>SUM(Ale:Öckerö!N6)</f>
        <v>0</v>
      </c>
      <c r="O6" s="53">
        <f>SUM(Ale:Öckerö!O6)</f>
        <v>0</v>
      </c>
      <c r="P6" s="53">
        <f>SUM(Ale:Öckerö!P6)</f>
        <v>5880</v>
      </c>
      <c r="Q6" s="37"/>
      <c r="AG6" s="37"/>
      <c r="AH6" s="37"/>
    </row>
    <row r="7" spans="1:34" ht="15.75">
      <c r="A7" s="5" t="s">
        <v>45</v>
      </c>
      <c r="B7" s="53"/>
      <c r="C7" s="53">
        <f>SUM(Ale:Öckerö!C7)</f>
        <v>699517</v>
      </c>
      <c r="D7" s="53">
        <f>SUM(Ale:Öckerö!D7)</f>
        <v>0</v>
      </c>
      <c r="E7" s="53">
        <f>SUM(Ale:Öckerö!E7)</f>
        <v>0</v>
      </c>
      <c r="F7" s="53">
        <f>SUM(Ale:Öckerö!F7)</f>
        <v>0</v>
      </c>
      <c r="G7" s="53">
        <f>SUM(Ale:Öckerö!G7)</f>
        <v>0</v>
      </c>
      <c r="H7" s="53">
        <f>SUM(Ale:Öckerö!H7)</f>
        <v>0</v>
      </c>
      <c r="I7" s="53">
        <f>SUM(Ale:Öckerö!I7)</f>
        <v>0</v>
      </c>
      <c r="J7" s="53">
        <f>SUM(Ale:Öckerö!J7)</f>
        <v>0</v>
      </c>
      <c r="K7" s="53">
        <f>SUM(Ale:Öckerö!K7)</f>
        <v>0</v>
      </c>
      <c r="L7" s="53">
        <f>SUM(Ale:Öckerö!L7)</f>
        <v>0</v>
      </c>
      <c r="M7" s="53">
        <f>SUM(Ale:Öckerö!M7)</f>
        <v>0</v>
      </c>
      <c r="N7" s="53">
        <f>SUM(Ale:Öckerö!N7)</f>
        <v>0</v>
      </c>
      <c r="O7" s="53">
        <f>SUM(Ale:Öckerö!O7)</f>
        <v>0</v>
      </c>
      <c r="P7" s="53">
        <f>SUM(Ale:Öckerö!P7)</f>
        <v>0</v>
      </c>
      <c r="Q7" s="37"/>
      <c r="AG7" s="37"/>
      <c r="AH7" s="37"/>
    </row>
    <row r="8" spans="1:34" ht="15.75">
      <c r="A8" s="5" t="s">
        <v>46</v>
      </c>
      <c r="B8" s="53"/>
      <c r="C8" s="53">
        <f>SUM(Ale:Öckerö!C8)</f>
        <v>379</v>
      </c>
      <c r="D8" s="53">
        <f>SUM(Ale:Öckerö!D8)</f>
        <v>1612</v>
      </c>
      <c r="E8" s="53">
        <f>SUM(Ale:Öckerö!E8)</f>
        <v>0</v>
      </c>
      <c r="F8" s="53">
        <f>SUM(Ale:Öckerö!F8)</f>
        <v>0</v>
      </c>
      <c r="G8" s="53">
        <f>SUM(Ale:Öckerö!G8)</f>
        <v>0</v>
      </c>
      <c r="H8" s="53">
        <f>SUM(Ale:Öckerö!H8)</f>
        <v>0</v>
      </c>
      <c r="I8" s="53">
        <f>SUM(Ale:Öckerö!I8)</f>
        <v>0</v>
      </c>
      <c r="J8" s="53">
        <f>SUM(Ale:Öckerö!J8)</f>
        <v>0</v>
      </c>
      <c r="K8" s="53">
        <f>SUM(Ale:Öckerö!K8)</f>
        <v>0</v>
      </c>
      <c r="L8" s="53">
        <f>SUM(Ale:Öckerö!L8)</f>
        <v>0</v>
      </c>
      <c r="M8" s="53">
        <f>SUM(Ale:Öckerö!M8)</f>
        <v>0</v>
      </c>
      <c r="N8" s="53">
        <f>SUM(Ale:Öckerö!N8)</f>
        <v>0</v>
      </c>
      <c r="O8" s="53">
        <f>SUM(Ale:Öckerö!O8)</f>
        <v>0</v>
      </c>
      <c r="P8" s="53">
        <f>SUM(Ale:Öckerö!P8)</f>
        <v>1612</v>
      </c>
      <c r="Q8" s="37"/>
      <c r="AG8" s="37"/>
      <c r="AH8" s="37"/>
    </row>
    <row r="9" spans="1:34" ht="15.75">
      <c r="A9" s="5" t="s">
        <v>47</v>
      </c>
      <c r="B9" s="53"/>
      <c r="C9" s="55">
        <f>SUM(Ale:Öckerö!C9)</f>
        <v>2378137.2333333334</v>
      </c>
      <c r="D9" s="53">
        <f>SUM(Ale:Öckerö!D9)</f>
        <v>0</v>
      </c>
      <c r="E9" s="53">
        <f>SUM(Ale:Öckerö!E9)</f>
        <v>0</v>
      </c>
      <c r="F9" s="53">
        <f>SUM(Ale:Öckerö!F9)</f>
        <v>0</v>
      </c>
      <c r="G9" s="53">
        <f>SUM(Ale:Öckerö!G9)</f>
        <v>0</v>
      </c>
      <c r="H9" s="53">
        <f>SUM(Ale:Öckerö!H9)</f>
        <v>0</v>
      </c>
      <c r="I9" s="53">
        <f>SUM(Ale:Öckerö!I9)</f>
        <v>0</v>
      </c>
      <c r="J9" s="53">
        <f>SUM(Ale:Öckerö!J9)</f>
        <v>0</v>
      </c>
      <c r="K9" s="53">
        <f>SUM(Ale:Öckerö!K9)</f>
        <v>0</v>
      </c>
      <c r="L9" s="53">
        <f>SUM(Ale:Öckerö!L9)</f>
        <v>0</v>
      </c>
      <c r="M9" s="53">
        <f>SUM(Ale:Öckerö!M9)</f>
        <v>0</v>
      </c>
      <c r="N9" s="53">
        <f>SUM(Ale:Öckerö!N9)</f>
        <v>0</v>
      </c>
      <c r="O9" s="53">
        <f>SUM(Ale:Öckerö!O9)</f>
        <v>0</v>
      </c>
      <c r="P9" s="53">
        <f>SUM(Ale:Öckerö!P9)</f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SUM(Ale:Öckerö!C10)</f>
        <v>2377787.9999999986</v>
      </c>
      <c r="D10" s="53">
        <f>SUM(Ale:Öckerö!D10)</f>
        <v>0</v>
      </c>
      <c r="E10" s="53">
        <f>SUM(Ale:Öckerö!E10)</f>
        <v>0</v>
      </c>
      <c r="F10" s="53">
        <f>SUM(Ale:Öckerö!F10)</f>
        <v>0</v>
      </c>
      <c r="G10" s="53">
        <f>SUM(Ale:Öckerö!G10)</f>
        <v>0</v>
      </c>
      <c r="H10" s="53">
        <f>SUM(Ale:Öckerö!H10)</f>
        <v>0</v>
      </c>
      <c r="I10" s="53">
        <f>SUM(Ale:Öckerö!I10)</f>
        <v>0</v>
      </c>
      <c r="J10" s="53">
        <f>SUM(Ale:Öckerö!J10)</f>
        <v>0</v>
      </c>
      <c r="K10" s="53">
        <f>SUM(Ale:Öckerö!K10)</f>
        <v>0</v>
      </c>
      <c r="L10" s="53">
        <f>SUM(Ale:Öckerö!L10)</f>
        <v>0</v>
      </c>
      <c r="M10" s="53">
        <f>SUM(Ale:Öckerö!M10)</f>
        <v>0</v>
      </c>
      <c r="N10" s="53">
        <f>SUM(Ale:Öckerö!N10)</f>
        <v>0</v>
      </c>
      <c r="O10" s="53">
        <f>SUM(Ale:Öckerö!O10)</f>
        <v>0</v>
      </c>
      <c r="P10" s="53">
        <f>SUM(Ale:Öckerö!P10)</f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SUM(Ale:Öckerö!C11)</f>
        <v>5628206.2333333343</v>
      </c>
      <c r="D11" s="53">
        <f>SUM(Ale:Öckerö!D11)</f>
        <v>1612</v>
      </c>
      <c r="E11" s="53">
        <f>SUM(Ale:Öckerö!E11)</f>
        <v>0</v>
      </c>
      <c r="F11" s="53">
        <f>SUM(Ale:Öckerö!F11)</f>
        <v>0</v>
      </c>
      <c r="G11" s="53">
        <f>SUM(Ale:Öckerö!G11)</f>
        <v>0</v>
      </c>
      <c r="H11" s="127">
        <f>SUM(Ale:Öckerö!H11)</f>
        <v>5880</v>
      </c>
      <c r="I11" s="53">
        <f>SUM(Ale:Öckerö!I11)</f>
        <v>0</v>
      </c>
      <c r="J11" s="53">
        <f>SUM(Ale:Öckerö!J11)</f>
        <v>0</v>
      </c>
      <c r="K11" s="53">
        <f>SUM(Ale:Öckerö!K11)</f>
        <v>0</v>
      </c>
      <c r="L11" s="53">
        <f>SUM(Ale:Öckerö!L11)</f>
        <v>0</v>
      </c>
      <c r="M11" s="53">
        <f>SUM(Ale:Öckerö!M11)</f>
        <v>0</v>
      </c>
      <c r="N11" s="53">
        <f>SUM(Ale:Öckerö!N11)</f>
        <v>0</v>
      </c>
      <c r="O11" s="53">
        <f>SUM(Ale:Öckerö!O11)</f>
        <v>0</v>
      </c>
      <c r="P11" s="53">
        <f>SUM(Ale:Öckerö!P11)</f>
        <v>7492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Västra Götalands län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A3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3">
        <f>SUM(Ale:Öckerö!B18)</f>
        <v>3984641.1318551875</v>
      </c>
      <c r="C18" s="53">
        <f>SUM(Ale:Öckerö!C18)</f>
        <v>0</v>
      </c>
      <c r="D18" s="53">
        <f>SUM(Ale:Öckerö!D18)</f>
        <v>16494</v>
      </c>
      <c r="E18" s="53">
        <f>SUM(Ale:Öckerö!E18)</f>
        <v>0</v>
      </c>
      <c r="F18" s="53">
        <f>SUM(Ale:Öckerö!F18)</f>
        <v>206470</v>
      </c>
      <c r="G18" s="55">
        <f>SUM(Ale:Öckerö!G18)</f>
        <v>15801</v>
      </c>
      <c r="H18" s="55">
        <f>SUM(Ale:Öckerö!H18)</f>
        <v>1618361.92</v>
      </c>
      <c r="I18" s="53">
        <f>SUM(Ale:Öckerö!I18)</f>
        <v>383</v>
      </c>
      <c r="J18" s="53">
        <f>SUM(Ale:Öckerö!J18)</f>
        <v>0</v>
      </c>
      <c r="K18" s="53">
        <f>SUM(Ale:Öckerö!K18)</f>
        <v>0</v>
      </c>
      <c r="L18" s="55">
        <f>SUM(Ale:Öckerö!L18)</f>
        <v>2592727</v>
      </c>
      <c r="M18" s="55">
        <f>SUM(Ale:Öckerö!M18)</f>
        <v>488721</v>
      </c>
      <c r="N18" s="53" t="e">
        <f>SUM(Ale:Öckerö!N18)</f>
        <v>#REF!</v>
      </c>
      <c r="O18" s="53">
        <f>SUM(Ale:Öckerö!O18)</f>
        <v>0</v>
      </c>
      <c r="P18" s="55" t="e">
        <f>SUM(Ale:Öckerö!P18)</f>
        <v>#REF!</v>
      </c>
      <c r="Q18" s="4"/>
      <c r="R18" s="4"/>
      <c r="S18" s="4"/>
      <c r="T18" s="4"/>
    </row>
    <row r="19" spans="1:34" ht="15.75">
      <c r="A19" s="5" t="s">
        <v>56</v>
      </c>
      <c r="B19" s="55">
        <f>SUM(Ale:Öckerö!B19)</f>
        <v>1263534.564344812</v>
      </c>
      <c r="C19" s="53">
        <f>SUM(Ale:Öckerö!C19)</f>
        <v>0</v>
      </c>
      <c r="D19" s="55">
        <f>SUM(Ale:Öckerö!D19)</f>
        <v>19487</v>
      </c>
      <c r="E19" s="53">
        <f>SUM(Ale:Öckerö!E19)</f>
        <v>0</v>
      </c>
      <c r="F19" s="53">
        <f>SUM(Ale:Öckerö!F19)</f>
        <v>8353</v>
      </c>
      <c r="G19" s="55">
        <f>SUM(Ale:Öckerö!G19)</f>
        <v>29081</v>
      </c>
      <c r="H19" s="55">
        <f>SUM(Ale:Öckerö!H19)</f>
        <v>1227783.2385769095</v>
      </c>
      <c r="I19" s="53">
        <f>SUM(Ale:Öckerö!I19)</f>
        <v>1344</v>
      </c>
      <c r="J19" s="53">
        <f>SUM(Ale:Öckerö!J19)</f>
        <v>0</v>
      </c>
      <c r="K19" s="55">
        <f>SUM(Ale:Öckerö!K19)</f>
        <v>2452</v>
      </c>
      <c r="L19" s="53">
        <f>SUM(Ale:Öckerö!L19)</f>
        <v>0</v>
      </c>
      <c r="M19" s="55">
        <f>SUM(Ale:Öckerö!M19)</f>
        <v>46523</v>
      </c>
      <c r="N19" s="53">
        <f>SUM(Ale:Öckerö!N19)</f>
        <v>0</v>
      </c>
      <c r="O19" s="53">
        <f>SUM(Ale:Öckerö!O19)</f>
        <v>0</v>
      </c>
      <c r="P19" s="127">
        <f>SUM(Ale:Öckerö!P19)</f>
        <v>1335023.2385769095</v>
      </c>
      <c r="Q19" s="4"/>
      <c r="R19" s="4"/>
      <c r="S19" s="4"/>
      <c r="T19" s="4"/>
    </row>
    <row r="20" spans="1:34" ht="15.75">
      <c r="A20" s="5" t="s">
        <v>57</v>
      </c>
      <c r="B20" s="53">
        <f>SUM(Ale:Öckerö!B20)</f>
        <v>2555</v>
      </c>
      <c r="C20" s="123">
        <f>SUM(Ale:Öckerö!C20)</f>
        <v>2593.3249999999994</v>
      </c>
      <c r="D20" s="53">
        <f>SUM(Ale:Öckerö!D20)</f>
        <v>0</v>
      </c>
      <c r="E20" s="53">
        <f>SUM(Ale:Öckerö!E20)</f>
        <v>0</v>
      </c>
      <c r="F20" s="53">
        <f>SUM(Ale:Öckerö!F20)</f>
        <v>0</v>
      </c>
      <c r="G20" s="53">
        <f>SUM(Ale:Öckerö!G20)</f>
        <v>0</v>
      </c>
      <c r="H20" s="53">
        <f>SUM(Ale:Öckerö!H20)</f>
        <v>0</v>
      </c>
      <c r="I20" s="53">
        <f>SUM(Ale:Öckerö!I20)</f>
        <v>0</v>
      </c>
      <c r="J20" s="53">
        <f>SUM(Ale:Öckerö!J20)</f>
        <v>0</v>
      </c>
      <c r="K20" s="53">
        <f>SUM(Ale:Öckerö!K20)</f>
        <v>0</v>
      </c>
      <c r="L20" s="53">
        <f>SUM(Ale:Öckerö!L20)</f>
        <v>0</v>
      </c>
      <c r="M20" s="53">
        <f>SUM(Ale:Öckerö!M20)</f>
        <v>0</v>
      </c>
      <c r="N20" s="53" t="e">
        <f>SUM(Ale:Öckerö!N20)</f>
        <v>#REF!</v>
      </c>
      <c r="O20" s="53">
        <f>SUM(Ale:Öckerö!O20)</f>
        <v>0</v>
      </c>
      <c r="P20" s="53" t="e">
        <f>SUM(Ale:Öckerö!P20)</f>
        <v>#REF!</v>
      </c>
      <c r="Q20" s="4"/>
      <c r="R20" s="4"/>
      <c r="S20" s="4"/>
      <c r="T20" s="4"/>
    </row>
    <row r="21" spans="1:34" ht="16.5" thickBot="1">
      <c r="A21" s="5" t="s">
        <v>58</v>
      </c>
      <c r="B21" s="53">
        <f>SUM(Ale:Öckerö!B21)</f>
        <v>870667</v>
      </c>
      <c r="C21" s="123">
        <f>SUM(Ale:Öckerö!C21)</f>
        <v>287320.11</v>
      </c>
      <c r="D21" s="53">
        <f>SUM(Ale:Öckerö!D21)</f>
        <v>0</v>
      </c>
      <c r="E21" s="53">
        <f>SUM(Ale:Öckerö!E21)</f>
        <v>0</v>
      </c>
      <c r="F21" s="53">
        <f>SUM(Ale:Öckerö!F21)</f>
        <v>0</v>
      </c>
      <c r="G21" s="53">
        <f>SUM(Ale:Öckerö!G21)</f>
        <v>0</v>
      </c>
      <c r="H21" s="53">
        <f>SUM(Ale:Öckerö!H21)</f>
        <v>0</v>
      </c>
      <c r="I21" s="53">
        <f>SUM(Ale:Öckerö!I21)</f>
        <v>0</v>
      </c>
      <c r="J21" s="53">
        <f>SUM(Ale:Öckerö!J21)</f>
        <v>0</v>
      </c>
      <c r="K21" s="53">
        <f>SUM(Ale:Öckerö!K21)</f>
        <v>0</v>
      </c>
      <c r="L21" s="53">
        <f>SUM(Ale:Öckerö!L21)</f>
        <v>0</v>
      </c>
      <c r="M21" s="53">
        <f>SUM(Ale:Öckerö!M21)</f>
        <v>0</v>
      </c>
      <c r="N21" s="53" t="e">
        <f>SUM(Ale:Öckerö!N21)</f>
        <v>#REF!</v>
      </c>
      <c r="O21" s="53">
        <f>SUM(Ale:Öckerö!O21)</f>
        <v>0</v>
      </c>
      <c r="P21" s="53" t="e">
        <f>SUM(Ale:Öckerö!P21)</f>
        <v>#REF!</v>
      </c>
      <c r="Q21" s="4"/>
      <c r="R21" s="24"/>
      <c r="S21" s="24"/>
      <c r="T21" s="24"/>
    </row>
    <row r="22" spans="1:34" ht="15.75">
      <c r="A22" s="5" t="s">
        <v>59</v>
      </c>
      <c r="B22" s="55">
        <f>SUM(Ale:Öckerö!B22)</f>
        <v>990496</v>
      </c>
      <c r="C22" s="53">
        <f>SUM(Ale:Öckerö!C22)</f>
        <v>0</v>
      </c>
      <c r="D22" s="53">
        <f>SUM(Ale:Öckerö!D22)</f>
        <v>0</v>
      </c>
      <c r="E22" s="53">
        <f>SUM(Ale:Öckerö!E22)</f>
        <v>0</v>
      </c>
      <c r="F22" s="53">
        <f>SUM(Ale:Öckerö!F22)</f>
        <v>0</v>
      </c>
      <c r="G22" s="53">
        <f>SUM(Ale:Öckerö!G22)</f>
        <v>0</v>
      </c>
      <c r="H22" s="53">
        <f>SUM(Ale:Öckerö!H22)</f>
        <v>0</v>
      </c>
      <c r="I22" s="53">
        <f>SUM(Ale:Öckerö!I22)</f>
        <v>0</v>
      </c>
      <c r="J22" s="53">
        <f>SUM(Ale:Öckerö!J22)</f>
        <v>0</v>
      </c>
      <c r="K22" s="53">
        <f>SUM(Ale:Öckerö!K22)</f>
        <v>0</v>
      </c>
      <c r="L22" s="53">
        <f>SUM(Ale:Öckerö!L22)</f>
        <v>0</v>
      </c>
      <c r="M22" s="53">
        <f>SUM(Ale:Öckerö!M22)</f>
        <v>0</v>
      </c>
      <c r="N22" s="53" t="e">
        <f>SUM(Ale:Öckerö!N22)</f>
        <v>#REF!</v>
      </c>
      <c r="O22" s="53">
        <f>SUM(Ale:Öckerö!O22)</f>
        <v>0</v>
      </c>
      <c r="P22" s="53" t="e">
        <f>SUM(Ale:Öckerö!P22)</f>
        <v>#REF!</v>
      </c>
      <c r="Q22" s="18"/>
      <c r="R22" s="30" t="s">
        <v>60</v>
      </c>
      <c r="S22" s="52" t="e">
        <f>ROUND(P43/1000,0) &amp;" GWh"</f>
        <v>#REF!</v>
      </c>
      <c r="T22" s="25"/>
      <c r="U22" s="23"/>
    </row>
    <row r="23" spans="1:34" ht="15.75">
      <c r="A23" s="5" t="s">
        <v>61</v>
      </c>
      <c r="B23" s="53">
        <f>SUM(Ale:Öckerö!B23)</f>
        <v>0</v>
      </c>
      <c r="C23" s="53">
        <f>SUM(Ale:Öckerö!C23)</f>
        <v>0</v>
      </c>
      <c r="D23" s="53">
        <f>SUM(Ale:Öckerö!D23)</f>
        <v>0</v>
      </c>
      <c r="E23" s="53">
        <f>SUM(Ale:Öckerö!E23)</f>
        <v>0</v>
      </c>
      <c r="F23" s="53">
        <f>SUM(Ale:Öckerö!F23)</f>
        <v>0</v>
      </c>
      <c r="G23" s="53">
        <f>SUM(Ale:Öckerö!G23)</f>
        <v>0</v>
      </c>
      <c r="H23" s="53">
        <f>SUM(Ale:Öckerö!H23)</f>
        <v>0</v>
      </c>
      <c r="I23" s="53">
        <f>SUM(Ale:Öckerö!I23)</f>
        <v>0</v>
      </c>
      <c r="J23" s="53">
        <f>SUM(Ale:Öckerö!J23)</f>
        <v>0</v>
      </c>
      <c r="K23" s="53">
        <f>SUM(Ale:Öckerö!K23)</f>
        <v>0</v>
      </c>
      <c r="L23" s="53">
        <f>SUM(Ale:Öckerö!L23)</f>
        <v>0</v>
      </c>
      <c r="M23" s="53">
        <f>SUM(Ale:Öckerö!M23)</f>
        <v>0</v>
      </c>
      <c r="N23" s="53" t="e">
        <f>SUM(Ale:Öckerö!N23)</f>
        <v>#REF!</v>
      </c>
      <c r="O23" s="53">
        <f>SUM(Ale:Öckerö!O23)</f>
        <v>0</v>
      </c>
      <c r="P23" s="53" t="e">
        <f>SUM(Ale:Öckerö!P23)</f>
        <v>#REF!</v>
      </c>
      <c r="Q23" s="18"/>
      <c r="R23" s="28"/>
      <c r="S23" s="4"/>
      <c r="T23" s="26"/>
      <c r="U23" s="23"/>
    </row>
    <row r="24" spans="1:34" ht="15.75">
      <c r="A24" s="5" t="s">
        <v>49</v>
      </c>
      <c r="B24" s="55">
        <f>SUM(Ale:Öckerö!B24)</f>
        <v>7111893.6962000001</v>
      </c>
      <c r="C24" s="123">
        <f>SUM(Ale:Öckerö!C24)</f>
        <v>289913.435</v>
      </c>
      <c r="D24" s="55">
        <f>SUM(Ale:Öckerö!D24)</f>
        <v>35981</v>
      </c>
      <c r="E24" s="53">
        <f>SUM(Ale:Öckerö!E24)</f>
        <v>0</v>
      </c>
      <c r="F24" s="53">
        <f>SUM(Ale:Öckerö!F24)</f>
        <v>214823</v>
      </c>
      <c r="G24" s="55">
        <f>SUM(Ale:Öckerö!G24)</f>
        <v>44882</v>
      </c>
      <c r="H24" s="55">
        <f>SUM(Ale:Öckerö!H24)</f>
        <v>2846145.1585769095</v>
      </c>
      <c r="I24" s="53">
        <f>SUM(Ale:Öckerö!I24)</f>
        <v>1727</v>
      </c>
      <c r="J24" s="53">
        <f>SUM(Ale:Öckerö!J24)</f>
        <v>0</v>
      </c>
      <c r="K24" s="55">
        <f>SUM(Ale:Öckerö!K24)</f>
        <v>2452</v>
      </c>
      <c r="L24" s="55">
        <f>SUM(Ale:Öckerö!L24)</f>
        <v>2592727</v>
      </c>
      <c r="M24" s="55">
        <f>SUM(Ale:Öckerö!M24)</f>
        <v>535244</v>
      </c>
      <c r="N24" s="53" t="e">
        <f>SUM(Ale:Öckerö!N24)</f>
        <v>#REF!</v>
      </c>
      <c r="O24" s="53">
        <f>SUM(Ale:Öckerö!O24)</f>
        <v>0</v>
      </c>
      <c r="P24" s="127" t="e">
        <f>SUM(Ale:Öckerö!P24)</f>
        <v>#REF!</v>
      </c>
      <c r="Q24" s="18"/>
      <c r="R24" s="28"/>
      <c r="S24" s="4" t="s">
        <v>62</v>
      </c>
      <c r="T24" s="26" t="s">
        <v>63</v>
      </c>
      <c r="U24" s="23"/>
    </row>
    <row r="25" spans="1:34" ht="15.75">
      <c r="A25" s="135" t="s">
        <v>64</v>
      </c>
      <c r="B25" s="129">
        <f>O40</f>
        <v>78945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18170 GWh</v>
      </c>
      <c r="T25" s="29" t="e">
        <f>C$44</f>
        <v>#REF!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11541 GWh</v>
      </c>
      <c r="T26" s="29" t="e">
        <f>D$44</f>
        <v>#REF!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355 GWh</v>
      </c>
      <c r="T27" s="29" t="e">
        <f>E$44</f>
        <v>#REF!</v>
      </c>
      <c r="U27" s="23"/>
    </row>
    <row r="28" spans="1:34" ht="18.75">
      <c r="A28" s="3" t="s">
        <v>65</v>
      </c>
      <c r="B28" s="86"/>
      <c r="C28" s="53"/>
      <c r="D28" s="86"/>
      <c r="E28" s="86"/>
      <c r="F28" s="53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2779 GWh</v>
      </c>
      <c r="T28" s="29" t="e">
        <f>F$44</f>
        <v>#REF!</v>
      </c>
      <c r="U28" s="23"/>
    </row>
    <row r="29" spans="1:34" ht="15.75">
      <c r="A29" s="48" t="str">
        <f>A2</f>
        <v>Västra Götalands län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2212 GWh</v>
      </c>
      <c r="T29" s="29" t="e">
        <f>G$44</f>
        <v>#REF!</v>
      </c>
      <c r="U29" s="23"/>
    </row>
    <row r="30" spans="1:34" ht="30">
      <c r="A30" s="6">
        <f>A3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4705 GWh</v>
      </c>
      <c r="T30" s="29" t="e">
        <f>H$44</f>
        <v>#REF!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302 GWh</v>
      </c>
      <c r="T31" s="29" t="e">
        <f>I$44</f>
        <v>#REF!</v>
      </c>
      <c r="U31" s="22"/>
      <c r="AG31" s="17"/>
      <c r="AH31" s="17"/>
    </row>
    <row r="32" spans="1:34" ht="15.75">
      <c r="A32" s="5" t="s">
        <v>76</v>
      </c>
      <c r="B32" s="53">
        <f>SUM(Ale:Öckerö!B32)</f>
        <v>0</v>
      </c>
      <c r="C32" s="53">
        <f>SUM(Ale:Öckerö!C32)</f>
        <v>358629</v>
      </c>
      <c r="D32" s="53">
        <f>SUM(Ale:Öckerö!D32)</f>
        <v>320424</v>
      </c>
      <c r="E32" s="53">
        <f>SUM(Ale:Öckerö!E32)</f>
        <v>0</v>
      </c>
      <c r="F32" s="53">
        <f>SUM(Ale:Öckerö!F32)</f>
        <v>0</v>
      </c>
      <c r="G32" s="53">
        <f>SUM(Ale:Öckerö!G32)</f>
        <v>74690</v>
      </c>
      <c r="H32" s="53">
        <f>SUM(Ale:Öckerö!H32)</f>
        <v>0</v>
      </c>
      <c r="I32" s="53">
        <f>SUM(Ale:Öckerö!I32)</f>
        <v>0</v>
      </c>
      <c r="J32" s="53">
        <f>SUM(Ale:Öckerö!J32)</f>
        <v>0</v>
      </c>
      <c r="K32" s="53">
        <f>SUM(Ale:Öckerö!K32)</f>
        <v>0</v>
      </c>
      <c r="L32" s="53">
        <f>SUM(Ale:Öckerö!L32)</f>
        <v>0</v>
      </c>
      <c r="M32" s="53">
        <f>SUM(Ale:Öckerö!M32)</f>
        <v>0</v>
      </c>
      <c r="N32" s="53">
        <f>SUM(Ale:Öckerö!N32)</f>
        <v>0</v>
      </c>
      <c r="O32" s="53">
        <f>SUM(Ale:Öckerö!O32)</f>
        <v>0</v>
      </c>
      <c r="P32" s="53">
        <f>SUM(Ale:Öckerö!P32)</f>
        <v>753743</v>
      </c>
      <c r="Q32" s="20"/>
      <c r="R32" s="50" t="str">
        <f>J30</f>
        <v>Avlutar</v>
      </c>
      <c r="S32" s="40" t="str">
        <f>ROUND(J43/1000,0) &amp;" GWh"</f>
        <v>193 GWh</v>
      </c>
      <c r="T32" s="29" t="e">
        <f>J$44</f>
        <v>#REF!</v>
      </c>
      <c r="U32" s="23"/>
    </row>
    <row r="33" spans="1:47" ht="15.75">
      <c r="A33" s="5" t="s">
        <v>77</v>
      </c>
      <c r="B33" s="55">
        <f>SUM(Ale:Öckerö!B33)</f>
        <v>674995.44782214123</v>
      </c>
      <c r="C33" s="53">
        <f>SUM(Ale:Öckerö!C33)</f>
        <v>5655817.9999999991</v>
      </c>
      <c r="D33" s="53">
        <f>SUM(Ale:Öckerö!D33)</f>
        <v>569139</v>
      </c>
      <c r="E33" s="129">
        <f>SUM(Ale:Öckerö!E33)</f>
        <v>355068</v>
      </c>
      <c r="F33" s="53">
        <f>SUM(Ale:Öckerö!F33)</f>
        <v>2534868.2060000002</v>
      </c>
      <c r="G33" s="53">
        <f>SUM(Ale:Öckerö!G33)</f>
        <v>47831.478376933082</v>
      </c>
      <c r="H33" s="53">
        <f>SUM(Ale:Öckerö!H33)</f>
        <v>595033.94999999995</v>
      </c>
      <c r="I33" s="55">
        <f>SUM(Ale:Öckerö!I33)</f>
        <v>116518</v>
      </c>
      <c r="J33" s="53">
        <f>SUM(Ale:Öckerö!J33)</f>
        <v>192732</v>
      </c>
      <c r="K33" s="53">
        <f>SUM(Ale:Öckerö!K33)</f>
        <v>0</v>
      </c>
      <c r="L33" s="53">
        <f>SUM(Ale:Öckerö!L33)</f>
        <v>0</v>
      </c>
      <c r="M33" s="53">
        <f>SUM(Ale:Öckerö!M33)</f>
        <v>0</v>
      </c>
      <c r="N33" s="53">
        <f>SUM(Ale:Öckerö!N33)</f>
        <v>10450798</v>
      </c>
      <c r="O33" s="123">
        <f>SUM(Ale:Öckerö!O33)</f>
        <v>78945</v>
      </c>
      <c r="P33" s="134">
        <f>SUM(Ale:Öckerö!P33)</f>
        <v>21271747.082199074</v>
      </c>
      <c r="Q33" s="20"/>
      <c r="R33" s="50" t="str">
        <f>K30</f>
        <v>Torv</v>
      </c>
      <c r="S33" s="40" t="str">
        <f>ROUND(K43/1000,0) &amp;" GWh"</f>
        <v>2 GWh</v>
      </c>
      <c r="T33" s="29" t="e">
        <f>K$44</f>
        <v>#REF!</v>
      </c>
      <c r="U33" s="23"/>
    </row>
    <row r="34" spans="1:47" ht="15.75">
      <c r="A34" s="5" t="s">
        <v>78</v>
      </c>
      <c r="B34" s="55">
        <f>SUM(Ale:Öckerö!B34)</f>
        <v>761245.04491833027</v>
      </c>
      <c r="C34" s="53">
        <f>SUM(Ale:Öckerö!C34)</f>
        <v>1325674.9999999998</v>
      </c>
      <c r="D34" s="53">
        <f>SUM(Ale:Öckerö!D34)</f>
        <v>123699</v>
      </c>
      <c r="E34" s="53">
        <f>SUM(Ale:Öckerö!E34)</f>
        <v>0</v>
      </c>
      <c r="F34" s="53">
        <f>SUM(Ale:Öckerö!F34)</f>
        <v>0</v>
      </c>
      <c r="G34" s="53">
        <f>SUM(Ale:Öckerö!G34)</f>
        <v>0</v>
      </c>
      <c r="H34" s="53">
        <f>SUM(Ale:Öckerö!H34)</f>
        <v>0</v>
      </c>
      <c r="I34" s="53">
        <f>SUM(Ale:Öckerö!I34)</f>
        <v>0</v>
      </c>
      <c r="J34" s="53">
        <f>SUM(Ale:Öckerö!J34)</f>
        <v>0</v>
      </c>
      <c r="K34" s="53">
        <f>SUM(Ale:Öckerö!K34)</f>
        <v>0</v>
      </c>
      <c r="L34" s="53">
        <f>SUM(Ale:Öckerö!L34)</f>
        <v>0</v>
      </c>
      <c r="M34" s="53">
        <f>SUM(Ale:Öckerö!M34)</f>
        <v>0</v>
      </c>
      <c r="N34" s="53">
        <f>SUM(Ale:Öckerö!N34)</f>
        <v>0</v>
      </c>
      <c r="O34" s="53">
        <f>SUM(Ale:Öckerö!O34)</f>
        <v>0</v>
      </c>
      <c r="P34" s="53">
        <f>SUM(Ale:Öckerö!P34)</f>
        <v>2210619.0449183304</v>
      </c>
      <c r="Q34" s="20"/>
      <c r="R34" s="50" t="str">
        <f>L30</f>
        <v>Avfall</v>
      </c>
      <c r="S34" s="40" t="str">
        <f>ROUND(L43/1000,0) &amp;" GWh"</f>
        <v>2593 GWh</v>
      </c>
      <c r="T34" s="29" t="e">
        <f>L$44</f>
        <v>#REF!</v>
      </c>
      <c r="U34" s="23"/>
      <c r="V34" s="7"/>
      <c r="W34" s="39"/>
    </row>
    <row r="35" spans="1:47" ht="15.75">
      <c r="A35" s="5" t="s">
        <v>79</v>
      </c>
      <c r="B35" s="53">
        <f>SUM(Ale:Öckerö!B35)</f>
        <v>0</v>
      </c>
      <c r="C35" s="53">
        <f>SUM(Ale:Öckerö!C35)</f>
        <v>371949</v>
      </c>
      <c r="D35" s="53">
        <f>SUM(Ale:Öckerö!D35)</f>
        <v>9746341</v>
      </c>
      <c r="E35" s="53">
        <f>SUM(Ale:Öckerö!E35)</f>
        <v>0</v>
      </c>
      <c r="F35" s="55">
        <f>('[1]Biogasproduktion och fordonsgas'!$B$61+'[1]Biogasproduktion och fordonsgas'!$B$63)*1000</f>
        <v>24679.699999999997</v>
      </c>
      <c r="G35" s="53">
        <f>SUM(Ale:Öckerö!G35)</f>
        <v>2044861</v>
      </c>
      <c r="H35" s="53">
        <f>SUM(Ale:Öckerö!H35)</f>
        <v>0</v>
      </c>
      <c r="I35" s="55">
        <f>('[1]Biogasproduktion och fordonsgas'!$B$60+'[1]Biogasproduktion och fordonsgas'!$B$62)*1000</f>
        <v>179954.7</v>
      </c>
      <c r="J35" s="53">
        <f>SUM(Ale:Öckerö!J35)</f>
        <v>0</v>
      </c>
      <c r="K35" s="53">
        <f>SUM(Ale:Öckerö!K35)</f>
        <v>0</v>
      </c>
      <c r="L35" s="53">
        <f>SUM(Ale:Öckerö!L35)</f>
        <v>0</v>
      </c>
      <c r="M35" s="53">
        <f>SUM(Ale:Öckerö!M35)</f>
        <v>0</v>
      </c>
      <c r="N35" s="53">
        <f>SUM(Ale:Öckerö!N35)</f>
        <v>0</v>
      </c>
      <c r="O35" s="53">
        <f>SUM(Ale:Öckerö!O35)</f>
        <v>0</v>
      </c>
      <c r="P35" s="53">
        <f>SUM(C35:O35)</f>
        <v>12367785.399999999</v>
      </c>
      <c r="Q35" s="20"/>
      <c r="R35" s="50" t="str">
        <f>M30</f>
        <v>RT-flis</v>
      </c>
      <c r="S35" s="40" t="str">
        <f>ROUND(M43/1000,0) &amp;" GWh"</f>
        <v>535 GWh</v>
      </c>
      <c r="T35" s="29" t="e">
        <f>M$44</f>
        <v>#REF!</v>
      </c>
      <c r="U35" s="23"/>
    </row>
    <row r="36" spans="1:47" ht="15.75">
      <c r="A36" s="5" t="s">
        <v>80</v>
      </c>
      <c r="B36" s="55">
        <f>SUM(Ale:Öckerö!B36)</f>
        <v>864947.50725952815</v>
      </c>
      <c r="C36" s="53">
        <f>SUM(Ale:Öckerö!C36)</f>
        <v>4229343</v>
      </c>
      <c r="D36" s="53">
        <f>SUM(Ale:Öckerö!D36)</f>
        <v>729816</v>
      </c>
      <c r="E36" s="53">
        <f>SUM(Ale:Öckerö!E36)</f>
        <v>0</v>
      </c>
      <c r="F36" s="53">
        <f>SUM(Ale:Öckerö!F36)</f>
        <v>0</v>
      </c>
      <c r="G36" s="53">
        <f>SUM(Ale:Öckerö!G36)</f>
        <v>0</v>
      </c>
      <c r="H36" s="53">
        <f>SUM(Ale:Öckerö!H36)</f>
        <v>0</v>
      </c>
      <c r="I36" s="53">
        <f>SUM(Ale:Öckerö!I36)</f>
        <v>0</v>
      </c>
      <c r="J36" s="53">
        <f>SUM(Ale:Öckerö!J36)</f>
        <v>0</v>
      </c>
      <c r="K36" s="53">
        <f>SUM(Ale:Öckerö!K36)</f>
        <v>0</v>
      </c>
      <c r="L36" s="53">
        <f>SUM(Ale:Öckerö!L36)</f>
        <v>0</v>
      </c>
      <c r="M36" s="53">
        <f>SUM(Ale:Öckerö!M36)</f>
        <v>0</v>
      </c>
      <c r="N36" s="53">
        <f>SUM(Ale:Öckerö!N36)</f>
        <v>0</v>
      </c>
      <c r="O36" s="53">
        <f>SUM(Ale:Öckerö!O36)</f>
        <v>0</v>
      </c>
      <c r="P36" s="53">
        <f>SUM(Ale:Öckerö!P36)</f>
        <v>5824106.5072595282</v>
      </c>
      <c r="Q36" s="20"/>
      <c r="R36" s="50" t="str">
        <f>N30</f>
        <v>Bränngas+övrig gas</v>
      </c>
      <c r="S36" s="40" t="e">
        <f>ROUND(N43/1000,0) &amp;" GWh"</f>
        <v>#REF!</v>
      </c>
      <c r="T36" s="29" t="e">
        <f>N$44</f>
        <v>#REF!</v>
      </c>
      <c r="U36" s="23"/>
    </row>
    <row r="37" spans="1:47" ht="15.75">
      <c r="A37" s="5" t="s">
        <v>81</v>
      </c>
      <c r="B37" s="55">
        <f>SUM(Ale:Öckerö!B37)</f>
        <v>533353</v>
      </c>
      <c r="C37" s="53">
        <f>SUM(Ale:Öckerö!C37)</f>
        <v>4084157</v>
      </c>
      <c r="D37" s="53">
        <f>SUM(Ale:Öckerö!D37)</f>
        <v>11724</v>
      </c>
      <c r="E37" s="53">
        <f>SUM(Ale:Öckerö!E37)</f>
        <v>0</v>
      </c>
      <c r="F37" s="55">
        <f>SUM(Ale:Öckerö!F37)</f>
        <v>4633.0709999999999</v>
      </c>
      <c r="G37" s="53">
        <f>SUM(Ale:Öckerö!G37)</f>
        <v>0</v>
      </c>
      <c r="H37" s="53">
        <f>SUM(Ale:Öckerö!H37)</f>
        <v>1258340.8645372801</v>
      </c>
      <c r="I37" s="55">
        <f>SUM(Ale:Öckerö!I37)</f>
        <v>481.911</v>
      </c>
      <c r="J37" s="53">
        <f>SUM(Ale:Öckerö!J37)</f>
        <v>0</v>
      </c>
      <c r="K37" s="53">
        <f>SUM(Ale:Öckerö!K37)</f>
        <v>0</v>
      </c>
      <c r="L37" s="53">
        <f>SUM(Ale:Öckerö!L37)</f>
        <v>0</v>
      </c>
      <c r="M37" s="53">
        <f>SUM(Ale:Öckerö!M37)</f>
        <v>0</v>
      </c>
      <c r="N37" s="53">
        <f>SUM(Ale:Öckerö!N37)</f>
        <v>0</v>
      </c>
      <c r="O37" s="53">
        <f>SUM(Ale:Öckerö!O37)</f>
        <v>0</v>
      </c>
      <c r="P37" s="53">
        <f>SUM(Ale:Öckerö!P37)</f>
        <v>5892689.8465372799</v>
      </c>
      <c r="Q37" s="20"/>
      <c r="R37" s="50" t="str">
        <f>O30</f>
        <v>Ånga</v>
      </c>
      <c r="S37" s="40" t="str">
        <f>ROUND(O40/1000,0) &amp;" GWh"</f>
        <v>79 GWh</v>
      </c>
      <c r="T37" s="29" t="e">
        <f>O$44</f>
        <v>#REF!</v>
      </c>
      <c r="U37" s="23"/>
    </row>
    <row r="38" spans="1:47" ht="15.75">
      <c r="A38" s="5" t="s">
        <v>82</v>
      </c>
      <c r="B38" s="55">
        <f>SUM(Ale:Öckerö!B38)</f>
        <v>3371731</v>
      </c>
      <c r="C38" s="53">
        <f>SUM(Ale:Öckerö!C38)</f>
        <v>925541</v>
      </c>
      <c r="D38" s="53">
        <f>SUM(Ale:Öckerö!D38)</f>
        <v>1994.0000000000002</v>
      </c>
      <c r="E38" s="53">
        <f>SUM(Ale:Öckerö!E38)</f>
        <v>0</v>
      </c>
      <c r="F38" s="53">
        <f>SUM(Ale:Öckerö!F38)</f>
        <v>0</v>
      </c>
      <c r="G38" s="53">
        <f>SUM(Ale:Öckerö!G38)</f>
        <v>0</v>
      </c>
      <c r="H38" s="53">
        <f>SUM(Ale:Öckerö!H38)</f>
        <v>0</v>
      </c>
      <c r="I38" s="55">
        <f>SUM(Ale:Öckerö!I38)</f>
        <v>2956.3629999999998</v>
      </c>
      <c r="J38" s="53">
        <f>SUM(Ale:Öckerö!J38)</f>
        <v>0</v>
      </c>
      <c r="K38" s="53">
        <f>SUM(Ale:Öckerö!K38)</f>
        <v>0</v>
      </c>
      <c r="L38" s="53">
        <f>SUM(Ale:Öckerö!L38)</f>
        <v>0</v>
      </c>
      <c r="M38" s="53">
        <f>SUM(Ale:Öckerö!M38)</f>
        <v>0</v>
      </c>
      <c r="N38" s="53">
        <f>SUM(Ale:Öckerö!N38)</f>
        <v>0</v>
      </c>
      <c r="O38" s="53">
        <f>SUM(Ale:Öckerö!O38)</f>
        <v>0</v>
      </c>
      <c r="P38" s="53">
        <f>SUM(Ale:Öckerö!P38)</f>
        <v>4302222.3629999999</v>
      </c>
      <c r="Q38" s="20"/>
      <c r="R38" s="28" t="s">
        <v>83</v>
      </c>
      <c r="S38" s="40" t="e">
        <f>ROUND((F43+N43)/1000,0) &amp;" GWh"</f>
        <v>#REF!</v>
      </c>
      <c r="T38" s="29" t="e">
        <f>F44+N44</f>
        <v>#REF!</v>
      </c>
      <c r="U38" s="23"/>
    </row>
    <row r="39" spans="1:47" ht="15.75">
      <c r="A39" s="5" t="s">
        <v>84</v>
      </c>
      <c r="B39" s="53">
        <f>SUM(Ale:Öckerö!B39)</f>
        <v>0</v>
      </c>
      <c r="C39" s="53">
        <f>SUM(Ale:Öckerö!C39)</f>
        <v>235677</v>
      </c>
      <c r="D39" s="53">
        <f>SUM(Ale:Öckerö!D39)</f>
        <v>0</v>
      </c>
      <c r="E39" s="53">
        <f>SUM(Ale:Öckerö!E39)</f>
        <v>0</v>
      </c>
      <c r="F39" s="53">
        <f>SUM(Ale:Öckerö!F39)</f>
        <v>0</v>
      </c>
      <c r="G39" s="53">
        <f>SUM(Ale:Öckerö!G39)</f>
        <v>0</v>
      </c>
      <c r="H39" s="53">
        <f>SUM(Ale:Öckerö!H39)</f>
        <v>0</v>
      </c>
      <c r="I39" s="53">
        <f>SUM(Ale:Öckerö!I39)</f>
        <v>0</v>
      </c>
      <c r="J39" s="53">
        <f>SUM(Ale:Öckerö!J39)</f>
        <v>0</v>
      </c>
      <c r="K39" s="53">
        <f>SUM(Ale:Öckerö!K39)</f>
        <v>0</v>
      </c>
      <c r="L39" s="53">
        <f>SUM(Ale:Öckerö!L39)</f>
        <v>0</v>
      </c>
      <c r="M39" s="53">
        <f>SUM(Ale:Öckerö!M39)</f>
        <v>0</v>
      </c>
      <c r="N39" s="53">
        <f>SUM(Ale:Öckerö!N39)</f>
        <v>0</v>
      </c>
      <c r="O39" s="53">
        <f>SUM(Ale:Öckerö!O39)</f>
        <v>0</v>
      </c>
      <c r="P39" s="53">
        <f>SUM(Ale:Öckerö!P39)</f>
        <v>235677</v>
      </c>
      <c r="Q39" s="20"/>
      <c r="R39" s="28"/>
      <c r="T39" s="42"/>
      <c r="U39" s="23"/>
    </row>
    <row r="40" spans="1:47" ht="15.75">
      <c r="A40" s="5" t="s">
        <v>49</v>
      </c>
      <c r="B40" s="55">
        <f>SUM(Ale:Öckerö!B40)</f>
        <v>6206272</v>
      </c>
      <c r="C40" s="53">
        <f>SUM(Ale:Öckerö!C40)</f>
        <v>17186789</v>
      </c>
      <c r="D40" s="53">
        <f>SUM(Ale:Öckerö!D40)</f>
        <v>11503137</v>
      </c>
      <c r="E40" s="129">
        <f>SUM(Ale:Öckerö!E40)</f>
        <v>355068</v>
      </c>
      <c r="F40" s="55">
        <f>SUM(F32:F39)</f>
        <v>2564180.9770000004</v>
      </c>
      <c r="G40" s="53">
        <f>SUM(Ale:Öckerö!G40)</f>
        <v>2167382.4783769329</v>
      </c>
      <c r="H40" s="53">
        <f>SUM(Ale:Öckerö!H40)</f>
        <v>1853374.8145372798</v>
      </c>
      <c r="I40" s="55">
        <f>SUM(I32:I39)</f>
        <v>299910.97400000005</v>
      </c>
      <c r="J40" s="53">
        <f>SUM(Ale:Öckerö!J40)</f>
        <v>192732</v>
      </c>
      <c r="K40" s="53">
        <f>SUM(Ale:Öckerö!K40)</f>
        <v>0</v>
      </c>
      <c r="L40" s="53">
        <f>SUM(Ale:Öckerö!L40)</f>
        <v>0</v>
      </c>
      <c r="M40" s="53">
        <f>SUM(Ale:Öckerö!M40)</f>
        <v>0</v>
      </c>
      <c r="N40" s="53">
        <f>SUM(Ale:Öckerö!N40)</f>
        <v>10450798</v>
      </c>
      <c r="O40" s="123">
        <f>SUM(Ale:Öckerö!O40)</f>
        <v>78945</v>
      </c>
      <c r="P40" s="53">
        <f>SUM(B40:O40)</f>
        <v>52858590.243914209</v>
      </c>
      <c r="Q40" s="20"/>
      <c r="R40" s="28"/>
      <c r="S40" s="9" t="s">
        <v>62</v>
      </c>
      <c r="T40" s="42" t="s">
        <v>63</v>
      </c>
      <c r="U40" s="23"/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2225 GWh</v>
      </c>
      <c r="T41" s="42"/>
      <c r="U41" s="23"/>
    </row>
    <row r="42" spans="1:47">
      <c r="A42" s="32" t="s">
        <v>86</v>
      </c>
      <c r="B42" s="53">
        <f>B39+B38+B37</f>
        <v>3905084</v>
      </c>
      <c r="C42" s="53">
        <f>C39+C38+C37</f>
        <v>5245375</v>
      </c>
      <c r="D42" s="53">
        <f>D39+D38+D37</f>
        <v>13718</v>
      </c>
      <c r="E42" s="53">
        <f t="shared" ref="E42:O42" si="0">E39+E38+E37</f>
        <v>0</v>
      </c>
      <c r="F42" s="53">
        <f t="shared" si="0"/>
        <v>4633.0709999999999</v>
      </c>
      <c r="G42" s="53">
        <f t="shared" si="0"/>
        <v>0</v>
      </c>
      <c r="H42" s="53">
        <f t="shared" si="0"/>
        <v>1258340.8645372801</v>
      </c>
      <c r="I42" s="53">
        <f t="shared" si="0"/>
        <v>3438.2739999999999</v>
      </c>
      <c r="J42" s="53">
        <f>J39+J38+J37</f>
        <v>0</v>
      </c>
      <c r="K42" s="53">
        <f>K39+K38+K37</f>
        <v>0</v>
      </c>
      <c r="L42" s="53">
        <f>L39+L38+L37</f>
        <v>0</v>
      </c>
      <c r="M42" s="53">
        <f t="shared" si="0"/>
        <v>0</v>
      </c>
      <c r="N42" s="53">
        <f t="shared" si="0"/>
        <v>0</v>
      </c>
      <c r="O42" s="53">
        <f t="shared" si="0"/>
        <v>0</v>
      </c>
      <c r="P42" s="53">
        <f>SUM(Ale:Öckerö!P42)</f>
        <v>10430589.209537279</v>
      </c>
      <c r="Q42" s="21"/>
      <c r="R42" s="28" t="s">
        <v>87</v>
      </c>
      <c r="S42" s="10" t="str">
        <f>ROUND(P42/1000,0) &amp;" GWh"</f>
        <v>10431 GWh</v>
      </c>
      <c r="T42" s="29">
        <f>P42/P40</f>
        <v>0.19733006804392003</v>
      </c>
      <c r="U42" s="23"/>
    </row>
    <row r="43" spans="1:47">
      <c r="A43" s="33" t="s">
        <v>88</v>
      </c>
      <c r="B43" s="53"/>
      <c r="C43" s="90">
        <f>SUM(Ale:Öckerö!C43)</f>
        <v>18170421.629799999</v>
      </c>
      <c r="D43" s="90">
        <f>SUM(Ale:Öckerö!D43)</f>
        <v>11540730</v>
      </c>
      <c r="E43" s="90">
        <f>SUM(Ale:Öckerö!E43)</f>
        <v>355068</v>
      </c>
      <c r="F43" s="90">
        <f>F11+F24+F40</f>
        <v>2779003.9770000004</v>
      </c>
      <c r="G43" s="90">
        <f>SUM(Ale:Öckerö!G43)</f>
        <v>2212264.4783769329</v>
      </c>
      <c r="H43" s="90">
        <f>SUM(Ale:Öckerö!H43)</f>
        <v>4705399.9731141906</v>
      </c>
      <c r="I43" s="90">
        <f>I11+I24+I40</f>
        <v>301637.97400000005</v>
      </c>
      <c r="J43" s="90">
        <f>SUM(Ale:Öckerö!J43)</f>
        <v>192732</v>
      </c>
      <c r="K43" s="90">
        <f>SUM(Ale:Öckerö!K43)</f>
        <v>2452</v>
      </c>
      <c r="L43" s="90">
        <f>SUM(Ale:Öckerö!L43)</f>
        <v>2592727</v>
      </c>
      <c r="M43" s="90">
        <f>SUM(Ale:Öckerö!M43)</f>
        <v>535244</v>
      </c>
      <c r="N43" s="90" t="e">
        <f>SUM(Ale:Öckerö!N43)</f>
        <v>#REF!</v>
      </c>
      <c r="O43" s="90">
        <v>0</v>
      </c>
      <c r="P43" s="53" t="e">
        <f>SUM(C43:O43)</f>
        <v>#REF!</v>
      </c>
      <c r="Q43" s="21"/>
      <c r="R43" s="28" t="s">
        <v>89</v>
      </c>
      <c r="S43" s="10" t="str">
        <f>ROUND(P36/1000,0) &amp;" GWh"</f>
        <v>5824 GWh</v>
      </c>
      <c r="T43" s="41">
        <f>P36/P40</f>
        <v>0.11018278165165553</v>
      </c>
      <c r="U43" s="23"/>
    </row>
    <row r="44" spans="1:47">
      <c r="A44" s="33" t="s">
        <v>90</v>
      </c>
      <c r="B44" s="53"/>
      <c r="C44" s="91" t="e">
        <f>C43/$P$43</f>
        <v>#REF!</v>
      </c>
      <c r="D44" s="91" t="e">
        <f t="shared" ref="D44:P44" si="1">D43/$P$43</f>
        <v>#REF!</v>
      </c>
      <c r="E44" s="91" t="e">
        <f t="shared" si="1"/>
        <v>#REF!</v>
      </c>
      <c r="F44" s="91" t="e">
        <f t="shared" si="1"/>
        <v>#REF!</v>
      </c>
      <c r="G44" s="91" t="e">
        <f t="shared" si="1"/>
        <v>#REF!</v>
      </c>
      <c r="H44" s="91" t="e">
        <f t="shared" si="1"/>
        <v>#REF!</v>
      </c>
      <c r="I44" s="91" t="e">
        <f t="shared" si="1"/>
        <v>#REF!</v>
      </c>
      <c r="J44" s="91" t="e">
        <f t="shared" si="1"/>
        <v>#REF!</v>
      </c>
      <c r="K44" s="91" t="e">
        <f t="shared" si="1"/>
        <v>#REF!</v>
      </c>
      <c r="L44" s="91" t="e">
        <f t="shared" si="1"/>
        <v>#REF!</v>
      </c>
      <c r="M44" s="91" t="e">
        <f t="shared" si="1"/>
        <v>#REF!</v>
      </c>
      <c r="N44" s="91" t="e">
        <f t="shared" si="1"/>
        <v>#REF!</v>
      </c>
      <c r="O44" s="91" t="e">
        <f t="shared" si="1"/>
        <v>#REF!</v>
      </c>
      <c r="P44" s="91" t="e">
        <f t="shared" si="1"/>
        <v>#REF!</v>
      </c>
      <c r="Q44" s="21"/>
      <c r="R44" s="28" t="s">
        <v>91</v>
      </c>
      <c r="S44" s="10" t="str">
        <f>ROUND(P34/1000,0) &amp;" GWh"</f>
        <v>2211 GWh</v>
      </c>
      <c r="T44" s="29">
        <f>P34/P40</f>
        <v>4.182137727694784E-2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754 GWh</v>
      </c>
      <c r="T45" s="29">
        <f>P32/P40</f>
        <v>1.4259612231841181E-2</v>
      </c>
      <c r="U45" s="23"/>
    </row>
    <row r="46" spans="1:47">
      <c r="A46" s="34" t="s">
        <v>93</v>
      </c>
      <c r="B46" s="90">
        <f>SUM(Ale:Öckerö!B46)</f>
        <v>826676.69620000001</v>
      </c>
      <c r="C46" s="90">
        <f>SUM(Ale:Öckerö!C46)</f>
        <v>1398136.1947999997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21272 GWh</v>
      </c>
      <c r="T46" s="41">
        <f>P33/P40</f>
        <v>0.40242743864415043</v>
      </c>
      <c r="U46" s="23"/>
    </row>
    <row r="47" spans="1:47">
      <c r="A47" s="34" t="s">
        <v>95</v>
      </c>
      <c r="B47" s="92">
        <f>B46/B24</f>
        <v>0.11623861822368166</v>
      </c>
      <c r="C47" s="92">
        <f>C46/(C40+C24)</f>
        <v>7.9999999999999988E-2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R47" s="28" t="s">
        <v>96</v>
      </c>
      <c r="S47" s="10" t="str">
        <f>ROUND(P35/1000,0) &amp;" GWh"</f>
        <v>12368 GWh</v>
      </c>
      <c r="T47" s="41">
        <f>P35/P40</f>
        <v>0.23397872215148499</v>
      </c>
    </row>
    <row r="48" spans="1:47" ht="15.75" thickBot="1">
      <c r="A48" s="11"/>
      <c r="B48" s="93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4"/>
      <c r="N48" s="94"/>
      <c r="O48" s="94"/>
      <c r="P48" s="94"/>
      <c r="Q48" s="11"/>
      <c r="R48" s="44" t="s">
        <v>97</v>
      </c>
      <c r="S48" s="10" t="str">
        <f>ROUND(P40/1000,0) &amp;" GWh"</f>
        <v>52859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93"/>
      <c r="C49" s="94"/>
      <c r="D49" s="95"/>
      <c r="E49" s="95"/>
      <c r="F49" s="95"/>
      <c r="G49" s="95"/>
      <c r="H49" s="95"/>
      <c r="I49" s="95"/>
      <c r="J49" s="95"/>
      <c r="K49" s="95"/>
      <c r="L49" s="95"/>
      <c r="M49" s="94"/>
      <c r="N49" s="94"/>
      <c r="O49" s="94"/>
      <c r="P49" s="94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R55" s="11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R56" s="11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R57" s="11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31"/>
      <c r="T59" s="35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S60" s="31"/>
      <c r="T60" s="35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31"/>
      <c r="T61" s="35"/>
    </row>
    <row r="62" spans="1:47" ht="15.75">
      <c r="C62" s="97"/>
      <c r="M62" s="99"/>
      <c r="N62" s="99"/>
      <c r="O62" s="99"/>
      <c r="S62" s="13"/>
      <c r="T62" s="14"/>
    </row>
    <row r="63" spans="1:47">
      <c r="T63" s="31"/>
    </row>
    <row r="64" spans="1:47">
      <c r="S64" s="46"/>
      <c r="T64" s="47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S68" s="31"/>
      <c r="T68" s="35"/>
    </row>
    <row r="69" spans="2:20" ht="15.75">
      <c r="B69" s="53"/>
      <c r="D69" s="53"/>
      <c r="E69" s="53"/>
      <c r="F69" s="53"/>
      <c r="G69" s="53"/>
      <c r="H69" s="53"/>
      <c r="I69" s="53"/>
      <c r="J69" s="53"/>
      <c r="S69" s="31"/>
      <c r="T69" s="35"/>
    </row>
    <row r="70" spans="2:20" ht="15.75">
      <c r="B70" s="53"/>
      <c r="D70" s="53"/>
      <c r="E70" s="53"/>
      <c r="F70" s="53"/>
      <c r="G70" s="53"/>
      <c r="H70" s="53"/>
      <c r="I70" s="53"/>
      <c r="J70" s="53"/>
      <c r="S70" s="31"/>
      <c r="T70" s="35"/>
    </row>
    <row r="71" spans="2:20" ht="15.75">
      <c r="B71" s="100"/>
      <c r="D71" s="100"/>
      <c r="E71" s="100"/>
      <c r="F71" s="100"/>
      <c r="G71" s="100"/>
      <c r="H71" s="100"/>
      <c r="I71" s="100"/>
      <c r="J71" s="100"/>
      <c r="R71" s="36"/>
      <c r="S71" s="13"/>
      <c r="T71" s="14"/>
    </row>
  </sheetData>
  <pageMargins left="0.75" right="0.75" top="0.75" bottom="0.5" header="0.5" footer="0.75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126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[1]Solceller!$C$11</f>
        <v>1890.5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[1]Elproduktion!$N$322</f>
        <v>0</v>
      </c>
      <c r="D7" s="53">
        <f>[1]Elproduktion!$N$323</f>
        <v>0</v>
      </c>
      <c r="E7" s="53">
        <f>[1]Elproduktion!$Q$324</f>
        <v>0</v>
      </c>
      <c r="F7" s="53">
        <f>[1]Elproduktion!$N$325</f>
        <v>0</v>
      </c>
      <c r="G7" s="53">
        <f>[1]Elproduktion!$R$326</f>
        <v>0</v>
      </c>
      <c r="H7" s="53">
        <f>[1]Elproduktion!$S$327</f>
        <v>0</v>
      </c>
      <c r="I7" s="53">
        <f>[1]Elproduktion!$N$328</f>
        <v>0</v>
      </c>
      <c r="J7" s="53">
        <f>[1]Elproduktion!$T$326</f>
        <v>0</v>
      </c>
      <c r="K7" s="53">
        <f>[1]Elproduktion!U324</f>
        <v>0</v>
      </c>
      <c r="L7" s="53">
        <f>[1]Elproduktion!V324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[1]Elproduktion!$N$330</f>
        <v>0</v>
      </c>
      <c r="D8" s="53">
        <f>[1]Elproduktion!$N$331</f>
        <v>0</v>
      </c>
      <c r="E8" s="53">
        <f>[1]Elproduktion!$Q$332</f>
        <v>0</v>
      </c>
      <c r="F8" s="53">
        <f>[1]Elproduktion!$N$333</f>
        <v>0</v>
      </c>
      <c r="G8" s="53">
        <f>[1]Elproduktion!$R$334</f>
        <v>0</v>
      </c>
      <c r="H8" s="53">
        <f>[1]Elproduktion!$S$335</f>
        <v>0</v>
      </c>
      <c r="I8" s="53">
        <f>[1]Elproduktion!$N$336</f>
        <v>0</v>
      </c>
      <c r="J8" s="53">
        <f>[1]Elproduktion!$T$334</f>
        <v>0</v>
      </c>
      <c r="K8" s="53">
        <f>[1]Elproduktion!U332</f>
        <v>0</v>
      </c>
      <c r="L8" s="53">
        <f>[1]Elproduktion!V332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121">
        <f>[1]Elproduktion!$N$338</f>
        <v>13686</v>
      </c>
      <c r="D9" s="53">
        <f>[1]Elproduktion!$N$339</f>
        <v>0</v>
      </c>
      <c r="E9" s="53">
        <f>[1]Elproduktion!$Q$340</f>
        <v>0</v>
      </c>
      <c r="F9" s="53">
        <f>[1]Elproduktion!$N$341</f>
        <v>0</v>
      </c>
      <c r="G9" s="53">
        <f>[1]Elproduktion!$R$342</f>
        <v>0</v>
      </c>
      <c r="H9" s="53">
        <f>[1]Elproduktion!$S$343</f>
        <v>0</v>
      </c>
      <c r="I9" s="53">
        <f>[1]Elproduktion!$N$344</f>
        <v>0</v>
      </c>
      <c r="J9" s="53">
        <f>[1]Elproduktion!$T$342</f>
        <v>0</v>
      </c>
      <c r="K9" s="53">
        <f>[1]Elproduktion!U340</f>
        <v>0</v>
      </c>
      <c r="L9" s="53">
        <f>[1]Elproduktion!V340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67">
        <f>[1]Elproduktion!$N$346</f>
        <v>154393</v>
      </c>
      <c r="D10" s="53">
        <f>[1]Elproduktion!$N$347</f>
        <v>0</v>
      </c>
      <c r="E10" s="53">
        <f>[1]Elproduktion!$Q$348</f>
        <v>0</v>
      </c>
      <c r="F10" s="53">
        <f>[1]Elproduktion!$N$349</f>
        <v>0</v>
      </c>
      <c r="G10" s="53">
        <f>[1]Elproduktion!$R$350</f>
        <v>0</v>
      </c>
      <c r="H10" s="53">
        <f>[1]Elproduktion!$S$351</f>
        <v>0</v>
      </c>
      <c r="I10" s="53">
        <f>[1]Elproduktion!$N$352</f>
        <v>0</v>
      </c>
      <c r="J10" s="53">
        <f>[1]Elproduktion!$T$350</f>
        <v>0</v>
      </c>
      <c r="K10" s="53">
        <f>[1]Elproduktion!U348</f>
        <v>0</v>
      </c>
      <c r="L10" s="53">
        <f>[1]Elproduktion!V348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169969.5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1430 Munkedal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[1]Fjärrvärmeproduktion!$N$450</f>
        <v>0</v>
      </c>
      <c r="C18" s="56"/>
      <c r="D18" s="56">
        <f>[1]Fjärrvärmeproduktion!$N$451</f>
        <v>0</v>
      </c>
      <c r="E18" s="56">
        <f>[1]Fjärrvärmeproduktion!$Q$452</f>
        <v>0</v>
      </c>
      <c r="F18" s="56">
        <f>[1]Fjärrvärmeproduktion!$N$453</f>
        <v>0</v>
      </c>
      <c r="G18" s="56">
        <f>[1]Fjärrvärmeproduktion!$R$454</f>
        <v>0</v>
      </c>
      <c r="H18" s="56">
        <f>[1]Fjärrvärmeproduktion!$S$455</f>
        <v>0</v>
      </c>
      <c r="I18" s="56">
        <f>[1]Fjärrvärmeproduktion!$N$456</f>
        <v>0</v>
      </c>
      <c r="J18" s="56">
        <f>[1]Fjärrvärmeproduktion!$T$454</f>
        <v>0</v>
      </c>
      <c r="K18" s="56">
        <f>[1]Fjärrvärmeproduktion!U452</f>
        <v>0</v>
      </c>
      <c r="L18" s="56">
        <f>[1]Fjärrvärmeproduktion!V452</f>
        <v>0</v>
      </c>
      <c r="M18" s="56">
        <f>[1]Fjärrvärmeproduktion!$W$455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[1]Fjärrvärmeproduktion!$N$458</f>
        <v>6938</v>
      </c>
      <c r="C19" s="56"/>
      <c r="D19" s="56">
        <f>[1]Fjärrvärmeproduktion!$N$459</f>
        <v>0</v>
      </c>
      <c r="E19" s="56">
        <f>[1]Fjärrvärmeproduktion!$Q$460</f>
        <v>0</v>
      </c>
      <c r="F19" s="56">
        <f>[1]Fjärrvärmeproduktion!$N$461</f>
        <v>0</v>
      </c>
      <c r="G19" s="56">
        <f>[1]Fjärrvärmeproduktion!$R$462</f>
        <v>145</v>
      </c>
      <c r="H19" s="56">
        <f>[1]Fjärrvärmeproduktion!$S$463</f>
        <v>8148</v>
      </c>
      <c r="I19" s="56">
        <f>[1]Fjärrvärmeproduktion!$N$464</f>
        <v>0</v>
      </c>
      <c r="J19" s="56">
        <f>[1]Fjärrvärmeproduktion!$T$462</f>
        <v>0</v>
      </c>
      <c r="K19" s="56">
        <f>[1]Fjärrvärmeproduktion!U460</f>
        <v>0</v>
      </c>
      <c r="L19" s="56">
        <f>[1]Fjärrvärmeproduktion!V460</f>
        <v>0</v>
      </c>
      <c r="M19" s="56">
        <f>[1]Fjärrvärmeproduktion!$W$463</f>
        <v>0</v>
      </c>
      <c r="N19" s="56"/>
      <c r="O19" s="56"/>
      <c r="P19" s="56">
        <f t="shared" ref="P19:P24" si="2">SUM(C19:O19)</f>
        <v>8293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[1]Fjärrvärmeproduktion!$N$466</f>
        <v>0</v>
      </c>
      <c r="C20" s="56"/>
      <c r="D20" s="56">
        <f>[1]Fjärrvärmeproduktion!$N$467</f>
        <v>0</v>
      </c>
      <c r="E20" s="56">
        <f>[1]Fjärrvärmeproduktion!$Q$468</f>
        <v>0</v>
      </c>
      <c r="F20" s="56">
        <f>[1]Fjärrvärmeproduktion!$N$469</f>
        <v>0</v>
      </c>
      <c r="G20" s="56">
        <f>[1]Fjärrvärmeproduktion!$R$470</f>
        <v>0</v>
      </c>
      <c r="H20" s="56">
        <f>[1]Fjärrvärmeproduktion!$S$471</f>
        <v>0</v>
      </c>
      <c r="I20" s="56">
        <f>[1]Fjärrvärmeproduktion!$N$472</f>
        <v>0</v>
      </c>
      <c r="J20" s="56">
        <f>[1]Fjärrvärmeproduktion!$T$470</f>
        <v>0</v>
      </c>
      <c r="K20" s="56">
        <f>[1]Fjärrvärmeproduktion!U468</f>
        <v>0</v>
      </c>
      <c r="L20" s="56">
        <f>[1]Fjärrvärmeproduktion!V468</f>
        <v>0</v>
      </c>
      <c r="M20" s="56">
        <f>[1]Fjärrvärmeproduktion!$W$471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[1]Fjärrvärmeproduktion!$N$474</f>
        <v>0</v>
      </c>
      <c r="C21" s="56"/>
      <c r="D21" s="56">
        <f>[1]Fjärrvärmeproduktion!$N$475</f>
        <v>0</v>
      </c>
      <c r="E21" s="56">
        <f>[1]Fjärrvärmeproduktion!$Q$476</f>
        <v>0</v>
      </c>
      <c r="F21" s="56">
        <f>[1]Fjärrvärmeproduktion!$N$477</f>
        <v>0</v>
      </c>
      <c r="G21" s="56">
        <f>[1]Fjärrvärmeproduktion!$R$478</f>
        <v>0</v>
      </c>
      <c r="H21" s="56">
        <f>[1]Fjärrvärmeproduktion!$S$479</f>
        <v>0</v>
      </c>
      <c r="I21" s="56">
        <f>[1]Fjärrvärmeproduktion!$N$480</f>
        <v>0</v>
      </c>
      <c r="J21" s="56">
        <f>[1]Fjärrvärmeproduktion!$T$478</f>
        <v>0</v>
      </c>
      <c r="K21" s="56">
        <f>[1]Fjärrvärmeproduktion!U476</f>
        <v>0</v>
      </c>
      <c r="L21" s="56">
        <f>[1]Fjärrvärmeproduktion!V476</f>
        <v>0</v>
      </c>
      <c r="M21" s="56">
        <f>[1]Fjärrvärmeproduktion!$W$479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[1]Fjärrvärmeproduktion!$N$482</f>
        <v>0</v>
      </c>
      <c r="C22" s="56"/>
      <c r="D22" s="56">
        <f>[1]Fjärrvärmeproduktion!$N$483</f>
        <v>0</v>
      </c>
      <c r="E22" s="56">
        <f>[1]Fjärrvärmeproduktion!$Q$484</f>
        <v>0</v>
      </c>
      <c r="F22" s="56">
        <f>[1]Fjärrvärmeproduktion!$N$485</f>
        <v>0</v>
      </c>
      <c r="G22" s="56">
        <f>[1]Fjärrvärmeproduktion!$R$486</f>
        <v>0</v>
      </c>
      <c r="H22" s="56">
        <f>[1]Fjärrvärmeproduktion!$S$487</f>
        <v>0</v>
      </c>
      <c r="I22" s="56">
        <f>[1]Fjärrvärmeproduktion!$N$488</f>
        <v>0</v>
      </c>
      <c r="J22" s="56">
        <f>[1]Fjärrvärmeproduktion!$T$486</f>
        <v>0</v>
      </c>
      <c r="K22" s="56">
        <f>[1]Fjärrvärmeproduktion!U484</f>
        <v>0</v>
      </c>
      <c r="L22" s="56">
        <f>[1]Fjärrvärmeproduktion!V484</f>
        <v>0</v>
      </c>
      <c r="M22" s="56">
        <f>[1]Fjärrvärmeproduktion!$W$487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711 GWh</v>
      </c>
      <c r="T22" s="25"/>
      <c r="U22" s="23"/>
    </row>
    <row r="23" spans="1:34" ht="15.75">
      <c r="A23" s="5" t="s">
        <v>61</v>
      </c>
      <c r="B23" s="58">
        <f>[1]Fjärrvärmeproduktion!$N$490</f>
        <v>0</v>
      </c>
      <c r="C23" s="56"/>
      <c r="D23" s="56">
        <f>[1]Fjärrvärmeproduktion!$N$491</f>
        <v>0</v>
      </c>
      <c r="E23" s="56">
        <f>[1]Fjärrvärmeproduktion!$Q$492</f>
        <v>0</v>
      </c>
      <c r="F23" s="56">
        <f>[1]Fjärrvärmeproduktion!$N$493</f>
        <v>0</v>
      </c>
      <c r="G23" s="56">
        <f>[1]Fjärrvärmeproduktion!$R$494</f>
        <v>0</v>
      </c>
      <c r="H23" s="56">
        <f>[1]Fjärrvärmeproduktion!$S$495</f>
        <v>0</v>
      </c>
      <c r="I23" s="56">
        <f>[1]Fjärrvärmeproduktion!$N$496</f>
        <v>0</v>
      </c>
      <c r="J23" s="56">
        <f>[1]Fjärrvärmeproduktion!$T$494</f>
        <v>0</v>
      </c>
      <c r="K23" s="56">
        <f>[1]Fjärrvärmeproduktion!U492</f>
        <v>0</v>
      </c>
      <c r="L23" s="56">
        <f>[1]Fjärrvärmeproduktion!V492</f>
        <v>0</v>
      </c>
      <c r="M23" s="56">
        <f>[1]Fjärrvärmeproduktion!$W$495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6938</v>
      </c>
      <c r="C24" s="56">
        <f t="shared" ref="C24:O24" si="3">SUM(C18:C23)</f>
        <v>0</v>
      </c>
      <c r="D24" s="56">
        <f t="shared" si="3"/>
        <v>0</v>
      </c>
      <c r="E24" s="56">
        <f t="shared" si="3"/>
        <v>0</v>
      </c>
      <c r="F24" s="56">
        <f t="shared" si="3"/>
        <v>0</v>
      </c>
      <c r="G24" s="56">
        <f t="shared" si="3"/>
        <v>145</v>
      </c>
      <c r="H24" s="56">
        <f t="shared" si="3"/>
        <v>8148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8293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299 GWh</v>
      </c>
      <c r="T25" s="29">
        <f>C$44</f>
        <v>0.41993565659586385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187 GWh</v>
      </c>
      <c r="T26" s="29">
        <f>D$44</f>
        <v>0.2636140444245943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2.9540212660038205E-5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154 GWh</v>
      </c>
      <c r="T28" s="29">
        <f>F$44</f>
        <v>0.21693910174494058</v>
      </c>
      <c r="U28" s="23"/>
    </row>
    <row r="29" spans="1:34" ht="15.75">
      <c r="A29" s="48" t="str">
        <f>A2</f>
        <v>1430 Munkedal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38 GWh</v>
      </c>
      <c r="T29" s="29">
        <f>G$44</f>
        <v>5.3550778845475926E-2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33 GWh</v>
      </c>
      <c r="T30" s="29">
        <f>H$44</f>
        <v>4.5930878176465482E-2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[1]Slutanvändning!$N$656</f>
        <v>0</v>
      </c>
      <c r="C32" s="67">
        <f>[1]Slutanvändning!$N$657</f>
        <v>4617</v>
      </c>
      <c r="D32" s="53">
        <f>[1]Slutanvändning!$N$650</f>
        <v>5652</v>
      </c>
      <c r="E32" s="53">
        <f>[1]Slutanvändning!$Q$651</f>
        <v>0</v>
      </c>
      <c r="F32" s="67">
        <f>[1]Slutanvändning!$N$652</f>
        <v>0</v>
      </c>
      <c r="G32" s="53">
        <f>[1]Slutanvändning!$N$653</f>
        <v>1340</v>
      </c>
      <c r="H32" s="53">
        <f>[1]Slutanvändning!$N$654</f>
        <v>0</v>
      </c>
      <c r="I32" s="53">
        <f>[1]Slutanvändning!$N$655</f>
        <v>0</v>
      </c>
      <c r="J32" s="53">
        <v>0</v>
      </c>
      <c r="K32" s="53">
        <f>[1]Slutanvändning!T651</f>
        <v>0</v>
      </c>
      <c r="L32" s="53">
        <f>[1]Slutanvändning!U651</f>
        <v>0</v>
      </c>
      <c r="M32" s="53"/>
      <c r="N32" s="53">
        <v>0</v>
      </c>
      <c r="O32" s="53">
        <v>0</v>
      </c>
      <c r="P32" s="53">
        <f t="shared" ref="P32:P38" si="4">SUM(B32:N32)</f>
        <v>11609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[1]Slutanvändning!$N$665</f>
        <v>0</v>
      </c>
      <c r="C33" s="122">
        <f>[1]Slutanvändning!$N$666</f>
        <v>194545.12641860469</v>
      </c>
      <c r="D33" s="123">
        <f>[1]Slutanvändning!$N$659</f>
        <v>310.82558139535831</v>
      </c>
      <c r="E33" s="53">
        <f>[1]Slutanvändning!$Q$660</f>
        <v>21</v>
      </c>
      <c r="F33" s="67">
        <f>[1]Slutanvändning!$N$661</f>
        <v>154221</v>
      </c>
      <c r="G33" s="53">
        <f>[1]Slutanvändning!$N$662</f>
        <v>0</v>
      </c>
      <c r="H33" s="123">
        <f>[1]Slutanvändning!$N$663</f>
        <v>214</v>
      </c>
      <c r="I33" s="53">
        <f>[1]Slutanvändning!$N$664</f>
        <v>0</v>
      </c>
      <c r="J33" s="53">
        <v>0</v>
      </c>
      <c r="K33" s="53">
        <f>[1]Slutanvändning!T660</f>
        <v>0</v>
      </c>
      <c r="L33" s="53">
        <f>[1]Slutanvändning!U660</f>
        <v>0</v>
      </c>
      <c r="M33" s="53"/>
      <c r="N33" s="53">
        <v>0</v>
      </c>
      <c r="O33" s="53">
        <v>0</v>
      </c>
      <c r="P33" s="123">
        <f t="shared" si="4"/>
        <v>349311.95200000005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[1]Slutanvändning!$N$674</f>
        <v>3000</v>
      </c>
      <c r="C34" s="122">
        <f>[1]Slutanvändning!$N$675</f>
        <v>8207.8255813953492</v>
      </c>
      <c r="D34" s="123">
        <f>[1]Slutanvändning!$N$668</f>
        <v>1587.174418604651</v>
      </c>
      <c r="E34" s="53">
        <f>[1]Slutanvändning!$Q$669</f>
        <v>0</v>
      </c>
      <c r="F34" s="67">
        <f>[1]Slutanvändning!$N$670</f>
        <v>0</v>
      </c>
      <c r="G34" s="53">
        <f>[1]Slutanvändning!$N$671</f>
        <v>0</v>
      </c>
      <c r="H34" s="53">
        <f>[1]Slutanvändning!$N$672</f>
        <v>0</v>
      </c>
      <c r="I34" s="53">
        <f>[1]Slutanvändning!$N$673</f>
        <v>0</v>
      </c>
      <c r="J34" s="53">
        <v>0</v>
      </c>
      <c r="K34" s="53">
        <f>[1]Slutanvändning!T669</f>
        <v>0</v>
      </c>
      <c r="L34" s="53">
        <f>[1]Slutanvändning!U669</f>
        <v>0</v>
      </c>
      <c r="M34" s="53"/>
      <c r="N34" s="53">
        <v>0</v>
      </c>
      <c r="O34" s="53">
        <v>0</v>
      </c>
      <c r="P34" s="53">
        <f t="shared" si="4"/>
        <v>12795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[1]Slutanvändning!$N$683</f>
        <v>0</v>
      </c>
      <c r="C35" s="67">
        <f>[1]Slutanvändning!$N$684</f>
        <v>16</v>
      </c>
      <c r="D35" s="53">
        <f>[1]Slutanvändning!$N$677</f>
        <v>179675</v>
      </c>
      <c r="E35" s="53">
        <f>[1]Slutanvändning!$Q$678</f>
        <v>0</v>
      </c>
      <c r="F35" s="67">
        <f>[1]Slutanvändning!$N$679</f>
        <v>0</v>
      </c>
      <c r="G35" s="53">
        <f>[1]Slutanvändning!$N$680</f>
        <v>36584</v>
      </c>
      <c r="H35" s="53">
        <f>[1]Slutanvändning!$N$681</f>
        <v>0</v>
      </c>
      <c r="I35" s="53">
        <f>[1]Slutanvändning!$N$682</f>
        <v>0</v>
      </c>
      <c r="J35" s="53">
        <v>0</v>
      </c>
      <c r="K35" s="53">
        <f>[1]Slutanvändning!T678</f>
        <v>0</v>
      </c>
      <c r="L35" s="53">
        <f>[1]Slutanvändning!U678</f>
        <v>0</v>
      </c>
      <c r="M35" s="53"/>
      <c r="N35" s="53">
        <v>0</v>
      </c>
      <c r="O35" s="53">
        <v>0</v>
      </c>
      <c r="P35" s="53">
        <f>SUM(B35:N35)</f>
        <v>216275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[1]Slutanvändning!$N$692</f>
        <v>346</v>
      </c>
      <c r="C36" s="67">
        <f>[1]Slutanvändning!$N$693</f>
        <v>22560</v>
      </c>
      <c r="D36" s="53">
        <f>[1]Slutanvändning!$N$686</f>
        <v>45</v>
      </c>
      <c r="E36" s="53">
        <f>[1]Slutanvändning!$Q$687</f>
        <v>0</v>
      </c>
      <c r="F36" s="67">
        <f>[1]Slutanvändning!$N$688</f>
        <v>0</v>
      </c>
      <c r="G36" s="53">
        <f>[1]Slutanvändning!$N$689</f>
        <v>0</v>
      </c>
      <c r="H36" s="53">
        <f>[1]Slutanvändning!$N$690</f>
        <v>0</v>
      </c>
      <c r="I36" s="53">
        <f>[1]Slutanvändning!$N$691</f>
        <v>0</v>
      </c>
      <c r="J36" s="53">
        <v>0</v>
      </c>
      <c r="K36" s="53">
        <f>[1]Slutanvändning!T687</f>
        <v>0</v>
      </c>
      <c r="L36" s="53">
        <f>[1]Slutanvändning!U687</f>
        <v>0</v>
      </c>
      <c r="M36" s="53"/>
      <c r="N36" s="53">
        <v>0</v>
      </c>
      <c r="O36" s="53">
        <v>0</v>
      </c>
      <c r="P36" s="53">
        <f t="shared" si="4"/>
        <v>22951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[1]Slutanvändning!$N$701</f>
        <v>0</v>
      </c>
      <c r="C37" s="67">
        <f>[1]Slutanvändning!$N$702</f>
        <v>43077</v>
      </c>
      <c r="D37" s="53">
        <f>[1]Slutanvändning!$N$695</f>
        <v>92</v>
      </c>
      <c r="E37" s="53">
        <f>[1]Slutanvändning!$Q$696</f>
        <v>0</v>
      </c>
      <c r="F37" s="67">
        <f>[1]Slutanvändning!$N$697</f>
        <v>0</v>
      </c>
      <c r="G37" s="53">
        <f>[1]Slutanvändning!$N$698</f>
        <v>0</v>
      </c>
      <c r="H37" s="123">
        <f>[1]Slutanvändning!$N$699</f>
        <v>24290.047999999999</v>
      </c>
      <c r="I37" s="53">
        <f>[1]Slutanvändning!$N$700</f>
        <v>0</v>
      </c>
      <c r="J37" s="53">
        <v>0</v>
      </c>
      <c r="K37" s="53">
        <f>[1]Slutanvändning!T696</f>
        <v>0</v>
      </c>
      <c r="L37" s="53">
        <f>[1]Slutanvändning!U696</f>
        <v>0</v>
      </c>
      <c r="M37" s="53"/>
      <c r="N37" s="53">
        <v>0</v>
      </c>
      <c r="O37" s="53">
        <v>0</v>
      </c>
      <c r="P37" s="123">
        <f t="shared" si="4"/>
        <v>67459.047999999995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[1]Slutanvändning!$N$710</f>
        <v>2795</v>
      </c>
      <c r="C38" s="67">
        <f>[1]Slutanvändning!$N$711</f>
        <v>1513</v>
      </c>
      <c r="D38" s="53">
        <f>[1]Slutanvändning!$N$704</f>
        <v>40</v>
      </c>
      <c r="E38" s="53">
        <f>[1]Slutanvändning!$Q$705</f>
        <v>0</v>
      </c>
      <c r="F38" s="67">
        <f>[1]Slutanvändning!$N$706</f>
        <v>0</v>
      </c>
      <c r="G38" s="53">
        <f>[1]Slutanvändning!$N$707</f>
        <v>0</v>
      </c>
      <c r="H38" s="53">
        <f>[1]Slutanvändning!$N$708</f>
        <v>0</v>
      </c>
      <c r="I38" s="53">
        <f>[1]Slutanvändning!$N$709</f>
        <v>0</v>
      </c>
      <c r="J38" s="53">
        <v>0</v>
      </c>
      <c r="K38" s="53">
        <f>[1]Slutanvändning!T705</f>
        <v>0</v>
      </c>
      <c r="L38" s="53">
        <f>[1]Slutanvändning!U705</f>
        <v>0</v>
      </c>
      <c r="M38" s="53"/>
      <c r="N38" s="53">
        <v>0</v>
      </c>
      <c r="O38" s="53">
        <v>0</v>
      </c>
      <c r="P38" s="53">
        <f t="shared" si="4"/>
        <v>4348</v>
      </c>
      <c r="Q38" s="20"/>
      <c r="R38" s="28" t="s">
        <v>83</v>
      </c>
      <c r="S38" s="54" t="str">
        <f>ROUND((N43+F43)/1000,0) &amp;" GWh"</f>
        <v>154 GWh</v>
      </c>
      <c r="T38" s="27"/>
      <c r="U38" s="23"/>
    </row>
    <row r="39" spans="1:47" ht="15.75">
      <c r="A39" s="5" t="s">
        <v>84</v>
      </c>
      <c r="B39" s="53">
        <f>[1]Slutanvändning!$N$719</f>
        <v>0</v>
      </c>
      <c r="C39" s="67">
        <f>[1]Slutanvändning!$N$720</f>
        <v>1881</v>
      </c>
      <c r="D39" s="53">
        <f>[1]Slutanvändning!$N$713</f>
        <v>0</v>
      </c>
      <c r="E39" s="53">
        <f>[1]Slutanvändning!$Q$714</f>
        <v>0</v>
      </c>
      <c r="F39" s="67">
        <f>[1]Slutanvändning!$N$715</f>
        <v>0</v>
      </c>
      <c r="G39" s="53">
        <f>[1]Slutanvändning!$N$716</f>
        <v>0</v>
      </c>
      <c r="H39" s="53">
        <f>[1]Slutanvändning!$N$717</f>
        <v>0</v>
      </c>
      <c r="I39" s="53">
        <f>[1]Slutanvändning!$N$718</f>
        <v>0</v>
      </c>
      <c r="J39" s="53">
        <v>0</v>
      </c>
      <c r="K39" s="53">
        <f>[1]Slutanvändning!T714</f>
        <v>0</v>
      </c>
      <c r="L39" s="53">
        <f>[1]Slutanvändning!U714</f>
        <v>0</v>
      </c>
      <c r="M39" s="53"/>
      <c r="N39" s="53">
        <v>0</v>
      </c>
      <c r="O39" s="53">
        <v>0</v>
      </c>
      <c r="P39" s="53">
        <f>SUM(B39:N39)</f>
        <v>1881</v>
      </c>
      <c r="Q39" s="20"/>
      <c r="R39" s="28"/>
      <c r="T39" s="42"/>
    </row>
    <row r="40" spans="1:47" ht="15.75">
      <c r="A40" s="5" t="s">
        <v>49</v>
      </c>
      <c r="B40" s="53">
        <f>SUM(B32:B39)</f>
        <v>6141</v>
      </c>
      <c r="C40" s="123">
        <f t="shared" ref="C40:O40" si="5">SUM(C32:C39)</f>
        <v>276416.95200000005</v>
      </c>
      <c r="D40" s="53">
        <f t="shared" si="5"/>
        <v>187402</v>
      </c>
      <c r="E40" s="53">
        <f t="shared" si="5"/>
        <v>21</v>
      </c>
      <c r="F40" s="53">
        <f>SUM(F32:F39)</f>
        <v>154221</v>
      </c>
      <c r="G40" s="53">
        <f t="shared" si="5"/>
        <v>37924</v>
      </c>
      <c r="H40" s="123">
        <f t="shared" si="5"/>
        <v>24504.047999999999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686630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23 GWh</v>
      </c>
      <c r="T41" s="42"/>
    </row>
    <row r="42" spans="1:47">
      <c r="A42" s="32" t="s">
        <v>86</v>
      </c>
      <c r="B42" s="53">
        <f>B39+B38+B37</f>
        <v>2795</v>
      </c>
      <c r="C42" s="53">
        <f>C39+C38+C37</f>
        <v>46471</v>
      </c>
      <c r="D42" s="53">
        <f>D39+D38+D37</f>
        <v>132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24290.047999999999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73688.047999999995</v>
      </c>
      <c r="Q42" s="21"/>
      <c r="R42" s="28" t="s">
        <v>87</v>
      </c>
      <c r="S42" s="10" t="str">
        <f>ROUND(P42/1000,0) &amp;" GWh"</f>
        <v>74 GWh</v>
      </c>
      <c r="T42" s="29">
        <f>P42/P40</f>
        <v>0.10731842185747782</v>
      </c>
    </row>
    <row r="43" spans="1:47">
      <c r="A43" s="33" t="s">
        <v>88</v>
      </c>
      <c r="B43" s="105"/>
      <c r="C43" s="90">
        <f>C40+C24-C7+C46</f>
        <v>298530.30816000007</v>
      </c>
      <c r="D43" s="90">
        <f t="shared" ref="D43:N43" si="7">D11+D24+D40</f>
        <v>187402</v>
      </c>
      <c r="E43" s="90">
        <f t="shared" si="7"/>
        <v>21</v>
      </c>
      <c r="F43" s="90">
        <f t="shared" si="7"/>
        <v>154221</v>
      </c>
      <c r="G43" s="90">
        <f t="shared" si="7"/>
        <v>38069</v>
      </c>
      <c r="H43" s="90">
        <f t="shared" si="7"/>
        <v>32652.047999999999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710895.35615999997</v>
      </c>
      <c r="Q43" s="21"/>
      <c r="R43" s="28" t="s">
        <v>89</v>
      </c>
      <c r="S43" s="10" t="str">
        <f>ROUND(P36/1000,0) &amp;" GWh"</f>
        <v>23 GWh</v>
      </c>
      <c r="T43" s="41">
        <f>P36/P40</f>
        <v>3.3425571268368696E-2</v>
      </c>
    </row>
    <row r="44" spans="1:47">
      <c r="A44" s="33" t="s">
        <v>90</v>
      </c>
      <c r="B44" s="53"/>
      <c r="C44" s="91">
        <f>C43/$P$43</f>
        <v>0.41993565659586385</v>
      </c>
      <c r="D44" s="91">
        <f t="shared" ref="D44:P44" si="8">D43/$P$43</f>
        <v>0.2636140444245943</v>
      </c>
      <c r="E44" s="91">
        <f t="shared" si="8"/>
        <v>2.9540212660038205E-5</v>
      </c>
      <c r="F44" s="91">
        <f t="shared" si="8"/>
        <v>0.21693910174494058</v>
      </c>
      <c r="G44" s="91">
        <f t="shared" si="8"/>
        <v>5.3550778845475926E-2</v>
      </c>
      <c r="H44" s="91">
        <f t="shared" si="8"/>
        <v>4.5930878176465482E-2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13 GWh</v>
      </c>
      <c r="T44" s="29">
        <f>P34/P40</f>
        <v>1.8634490191223804E-2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12 GWh</v>
      </c>
      <c r="T45" s="29">
        <f>P32/P40</f>
        <v>1.690721349198258E-2</v>
      </c>
      <c r="U45" s="23"/>
    </row>
    <row r="46" spans="1:47">
      <c r="A46" s="34" t="s">
        <v>93</v>
      </c>
      <c r="B46" s="90">
        <f>B24-B40</f>
        <v>797</v>
      </c>
      <c r="C46" s="90">
        <f>(C40+C24)*0.08</f>
        <v>22113.356160000003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349 GWh</v>
      </c>
      <c r="T46" s="41">
        <f>P33/P40</f>
        <v>0.50873389161557181</v>
      </c>
      <c r="U46" s="23"/>
    </row>
    <row r="47" spans="1:47">
      <c r="A47" s="34" t="s">
        <v>95</v>
      </c>
      <c r="B47" s="107">
        <f>B46/B24</f>
        <v>0.11487460363217065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216 GWh</v>
      </c>
      <c r="T47" s="41">
        <f>P35/P40</f>
        <v>0.31498041157537537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687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71"/>
  <sheetViews>
    <sheetView zoomScale="67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8.75" style="38" bestFit="1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127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[1]Solceller!$C$35</f>
        <v>6906.5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[1]Elproduktion!$N$1282</f>
        <v>87991</v>
      </c>
      <c r="D7" s="53">
        <f>[1]Elproduktion!$N$1283</f>
        <v>0</v>
      </c>
      <c r="E7" s="53">
        <f>[1]Elproduktion!$Q$1284</f>
        <v>0</v>
      </c>
      <c r="F7" s="53">
        <f>[1]Elproduktion!$N$1285</f>
        <v>0</v>
      </c>
      <c r="G7" s="53">
        <f>[1]Elproduktion!$R$1286</f>
        <v>0</v>
      </c>
      <c r="H7" s="53">
        <f>[1]Elproduktion!$S$1287</f>
        <v>0</v>
      </c>
      <c r="I7" s="53">
        <f>[1]Elproduktion!$N$1288</f>
        <v>0</v>
      </c>
      <c r="J7" s="53">
        <f>[1]Elproduktion!$T$1286</f>
        <v>0</v>
      </c>
      <c r="K7" s="53">
        <f>[1]Elproduktion!U1284</f>
        <v>0</v>
      </c>
      <c r="L7" s="53">
        <f>[1]Elproduktion!V1284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[1]Elproduktion!$N$1290</f>
        <v>0</v>
      </c>
      <c r="D8" s="53">
        <f>[1]Elproduktion!$N$1291</f>
        <v>0</v>
      </c>
      <c r="E8" s="53">
        <f>[1]Elproduktion!$Q$1292</f>
        <v>0</v>
      </c>
      <c r="F8" s="53">
        <f>[1]Elproduktion!$N$1293</f>
        <v>0</v>
      </c>
      <c r="G8" s="53">
        <f>[1]Elproduktion!$R$1294</f>
        <v>0</v>
      </c>
      <c r="H8" s="53">
        <f>[1]Elproduktion!$S$1295</f>
        <v>0</v>
      </c>
      <c r="I8" s="53">
        <f>[1]Elproduktion!$N$1296</f>
        <v>0</v>
      </c>
      <c r="J8" s="53">
        <f>[1]Elproduktion!$T$1294</f>
        <v>0</v>
      </c>
      <c r="K8" s="53">
        <f>[1]Elproduktion!U1292</f>
        <v>0</v>
      </c>
      <c r="L8" s="53">
        <f>[1]Elproduktion!V1292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[1]Elproduktion!$N$1298</f>
        <v>500</v>
      </c>
      <c r="D9" s="53">
        <f>[1]Elproduktion!$N$1299</f>
        <v>0</v>
      </c>
      <c r="E9" s="53">
        <f>[1]Elproduktion!$Q$1300</f>
        <v>0</v>
      </c>
      <c r="F9" s="53">
        <f>[1]Elproduktion!$N$1301</f>
        <v>0</v>
      </c>
      <c r="G9" s="53">
        <f>[1]Elproduktion!$R$1302</f>
        <v>0</v>
      </c>
      <c r="H9" s="53">
        <f>[1]Elproduktion!$S$1303</f>
        <v>0</v>
      </c>
      <c r="I9" s="53">
        <f>[1]Elproduktion!$N$1304</f>
        <v>0</v>
      </c>
      <c r="J9" s="53">
        <f>[1]Elproduktion!$T$1302</f>
        <v>0</v>
      </c>
      <c r="K9" s="53">
        <f>[1]Elproduktion!U1300</f>
        <v>0</v>
      </c>
      <c r="L9" s="53">
        <f>[1]Elproduktion!V1300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[1]Elproduktion!$N$1306</f>
        <v>0</v>
      </c>
      <c r="D10" s="53">
        <f>[1]Elproduktion!$N$1307</f>
        <v>0</v>
      </c>
      <c r="E10" s="53">
        <f>[1]Elproduktion!$Q$1308</f>
        <v>0</v>
      </c>
      <c r="F10" s="53">
        <f>[1]Elproduktion!$N$1309</f>
        <v>0</v>
      </c>
      <c r="G10" s="53">
        <f>[1]Elproduktion!$R$1310</f>
        <v>0</v>
      </c>
      <c r="H10" s="53">
        <f>[1]Elproduktion!$S$1311</f>
        <v>0</v>
      </c>
      <c r="I10" s="53">
        <f>[1]Elproduktion!$N$1312</f>
        <v>0</v>
      </c>
      <c r="J10" s="53">
        <f>[1]Elproduktion!$T$1310</f>
        <v>0</v>
      </c>
      <c r="K10" s="53">
        <f>[1]Elproduktion!U1308</f>
        <v>0</v>
      </c>
      <c r="L10" s="53">
        <f>[1]Elproduktion!V1308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95397.5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1481 Mölndal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[1]Fjärrvärmeproduktion!$N$1794+[1]Fjärrvärmeproduktion!$M$1834</f>
        <v>347463</v>
      </c>
      <c r="C18" s="56"/>
      <c r="D18" s="56">
        <f>[1]Fjärrvärmeproduktion!$N$1795</f>
        <v>0</v>
      </c>
      <c r="E18" s="56">
        <f>[1]Fjärrvärmeproduktion!$Q$1796</f>
        <v>0</v>
      </c>
      <c r="F18" s="56">
        <f>[1]Fjärrvärmeproduktion!$N$1797</f>
        <v>0</v>
      </c>
      <c r="G18" s="57">
        <f>[1]Fjärrvärmeproduktion!$R$1798</f>
        <v>2250</v>
      </c>
      <c r="H18" s="114">
        <f>[1]Fjärrvärmeproduktion!$S$1799</f>
        <v>191000</v>
      </c>
      <c r="I18" s="56">
        <f>[1]Fjärrvärmeproduktion!$N$1800</f>
        <v>0</v>
      </c>
      <c r="J18" s="56">
        <f>[1]Fjärrvärmeproduktion!$T$1798</f>
        <v>0</v>
      </c>
      <c r="K18" s="56">
        <f>[1]Fjärrvärmeproduktion!U1796</f>
        <v>0</v>
      </c>
      <c r="L18" s="56">
        <f>[1]Fjärrvärmeproduktion!V1796</f>
        <v>0</v>
      </c>
      <c r="M18" s="114">
        <f>[1]Fjärrvärmeproduktion!$W$1799</f>
        <v>199500</v>
      </c>
      <c r="N18" s="56"/>
      <c r="O18" s="56"/>
      <c r="P18" s="56">
        <f>SUM(C18:O18)</f>
        <v>392750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[1]Fjärrvärmeproduktion!$N$1802</f>
        <v>0</v>
      </c>
      <c r="C19" s="56"/>
      <c r="D19" s="56">
        <f>[1]Fjärrvärmeproduktion!$N$1803</f>
        <v>0</v>
      </c>
      <c r="E19" s="56">
        <f>[1]Fjärrvärmeproduktion!$Q$1804</f>
        <v>0</v>
      </c>
      <c r="F19" s="56">
        <f>[1]Fjärrvärmeproduktion!$N$1805</f>
        <v>0</v>
      </c>
      <c r="G19" s="56">
        <f>[1]Fjärrvärmeproduktion!$R$1806</f>
        <v>0</v>
      </c>
      <c r="H19" s="58">
        <f>[1]Fjärrvärmeproduktion!$S$1807</f>
        <v>0</v>
      </c>
      <c r="I19" s="56">
        <f>[1]Fjärrvärmeproduktion!$N$1808</f>
        <v>0</v>
      </c>
      <c r="J19" s="56">
        <f>[1]Fjärrvärmeproduktion!$T$1806</f>
        <v>0</v>
      </c>
      <c r="K19" s="56">
        <f>[1]Fjärrvärmeproduktion!U1804</f>
        <v>0</v>
      </c>
      <c r="L19" s="56">
        <f>[1]Fjärrvärmeproduktion!V1804</f>
        <v>0</v>
      </c>
      <c r="M19" s="58">
        <f>[1]Fjärrvärmeproduktion!$W$1807</f>
        <v>0</v>
      </c>
      <c r="N19" s="56"/>
      <c r="O19" s="56"/>
      <c r="P19" s="56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[1]Fjärrvärmeproduktion!$N$1810</f>
        <v>0</v>
      </c>
      <c r="C20" s="56"/>
      <c r="D20" s="56">
        <f>[1]Fjärrvärmeproduktion!$N$1811</f>
        <v>0</v>
      </c>
      <c r="E20" s="56">
        <f>[1]Fjärrvärmeproduktion!$Q$1812</f>
        <v>0</v>
      </c>
      <c r="F20" s="56">
        <f>[1]Fjärrvärmeproduktion!$N$1813</f>
        <v>0</v>
      </c>
      <c r="G20" s="56">
        <f>[1]Fjärrvärmeproduktion!$R$1814</f>
        <v>0</v>
      </c>
      <c r="H20" s="58">
        <f>[1]Fjärrvärmeproduktion!$S$1815</f>
        <v>0</v>
      </c>
      <c r="I20" s="56">
        <f>[1]Fjärrvärmeproduktion!$N$1816</f>
        <v>0</v>
      </c>
      <c r="J20" s="56">
        <f>[1]Fjärrvärmeproduktion!$T$1814</f>
        <v>0</v>
      </c>
      <c r="K20" s="56">
        <f>[1]Fjärrvärmeproduktion!U1812</f>
        <v>0</v>
      </c>
      <c r="L20" s="56">
        <f>[1]Fjärrvärmeproduktion!V1812</f>
        <v>0</v>
      </c>
      <c r="M20" s="58">
        <f>[1]Fjärrvärmeproduktion!$W$1815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[1]Fjärrvärmeproduktion!$N$1818</f>
        <v>0</v>
      </c>
      <c r="C21" s="56"/>
      <c r="D21" s="56">
        <f>[1]Fjärrvärmeproduktion!$N$1819</f>
        <v>0</v>
      </c>
      <c r="E21" s="56">
        <f>[1]Fjärrvärmeproduktion!$Q$1820</f>
        <v>0</v>
      </c>
      <c r="F21" s="56">
        <f>[1]Fjärrvärmeproduktion!$N$1821</f>
        <v>0</v>
      </c>
      <c r="G21" s="56">
        <f>[1]Fjärrvärmeproduktion!$R$1822</f>
        <v>0</v>
      </c>
      <c r="H21" s="58">
        <f>[1]Fjärrvärmeproduktion!$S$1823</f>
        <v>0</v>
      </c>
      <c r="I21" s="56">
        <f>[1]Fjärrvärmeproduktion!$N$1824</f>
        <v>0</v>
      </c>
      <c r="J21" s="56">
        <f>[1]Fjärrvärmeproduktion!$T$1822</f>
        <v>0</v>
      </c>
      <c r="K21" s="56">
        <f>[1]Fjärrvärmeproduktion!U1820</f>
        <v>0</v>
      </c>
      <c r="L21" s="56">
        <f>[1]Fjärrvärmeproduktion!V1820</f>
        <v>0</v>
      </c>
      <c r="M21" s="58">
        <f>[1]Fjärrvärmeproduktion!$W$1823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[1]Fjärrvärmeproduktion!$N$1826</f>
        <v>0</v>
      </c>
      <c r="C22" s="56"/>
      <c r="D22" s="56">
        <f>[1]Fjärrvärmeproduktion!$N$1827</f>
        <v>0</v>
      </c>
      <c r="E22" s="56">
        <f>[1]Fjärrvärmeproduktion!$Q$1828</f>
        <v>0</v>
      </c>
      <c r="F22" s="56">
        <f>[1]Fjärrvärmeproduktion!$N$1829</f>
        <v>0</v>
      </c>
      <c r="G22" s="56">
        <f>[1]Fjärrvärmeproduktion!$R$1830</f>
        <v>0</v>
      </c>
      <c r="H22" s="58">
        <f>[1]Fjärrvärmeproduktion!$S$1831</f>
        <v>0</v>
      </c>
      <c r="I22" s="56">
        <f>[1]Fjärrvärmeproduktion!$N$1832</f>
        <v>0</v>
      </c>
      <c r="J22" s="56">
        <f>[1]Fjärrvärmeproduktion!$T$1830</f>
        <v>0</v>
      </c>
      <c r="K22" s="56">
        <f>[1]Fjärrvärmeproduktion!U1828</f>
        <v>0</v>
      </c>
      <c r="L22" s="56">
        <f>[1]Fjärrvärmeproduktion!V1828</f>
        <v>0</v>
      </c>
      <c r="M22" s="58">
        <f>[1]Fjärrvärmeproduktion!$W$1831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1538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[1]Fjärrvärmeproduktion!$N$1835</f>
        <v>0</v>
      </c>
      <c r="E23" s="56">
        <f>[1]Fjärrvärmeproduktion!$Q$1836</f>
        <v>0</v>
      </c>
      <c r="F23" s="56">
        <f>[1]Fjärrvärmeproduktion!$N$1837</f>
        <v>0</v>
      </c>
      <c r="G23" s="56">
        <f>[1]Fjärrvärmeproduktion!$R$1838</f>
        <v>0</v>
      </c>
      <c r="H23" s="58">
        <f>[1]Fjärrvärmeproduktion!$S$1839</f>
        <v>0</v>
      </c>
      <c r="I23" s="56">
        <f>[1]Fjärrvärmeproduktion!$N$1840</f>
        <v>0</v>
      </c>
      <c r="J23" s="56">
        <f>[1]Fjärrvärmeproduktion!$T$1838</f>
        <v>0</v>
      </c>
      <c r="K23" s="56">
        <f>[1]Fjärrvärmeproduktion!U1836</f>
        <v>0</v>
      </c>
      <c r="L23" s="56">
        <f>[1]Fjärrvärmeproduktion!V1836</f>
        <v>0</v>
      </c>
      <c r="M23" s="58">
        <f>[1]Fjärrvärmeproduktion!$W$1839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347463</v>
      </c>
      <c r="C24" s="56">
        <f t="shared" ref="C24:O24" si="3">SUM(C18:C23)</f>
        <v>0</v>
      </c>
      <c r="D24" s="56">
        <f t="shared" si="3"/>
        <v>0</v>
      </c>
      <c r="E24" s="56">
        <f t="shared" si="3"/>
        <v>0</v>
      </c>
      <c r="F24" s="56">
        <f t="shared" si="3"/>
        <v>0</v>
      </c>
      <c r="G24" s="56">
        <f t="shared" si="3"/>
        <v>2250</v>
      </c>
      <c r="H24" s="56">
        <f t="shared" si="3"/>
        <v>191000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199500</v>
      </c>
      <c r="N24" s="56">
        <f t="shared" si="3"/>
        <v>0</v>
      </c>
      <c r="O24" s="56">
        <f t="shared" si="3"/>
        <v>0</v>
      </c>
      <c r="P24" s="56">
        <f t="shared" si="2"/>
        <v>392750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510 GWh</v>
      </c>
      <c r="T25" s="29">
        <f>C$44</f>
        <v>0.33187530593421732</v>
      </c>
      <c r="U25" s="23"/>
    </row>
    <row r="26" spans="1:34" ht="15.75">
      <c r="A26" s="6" t="s">
        <v>100</v>
      </c>
      <c r="B26" s="132">
        <f>'FV imp-exp'!D6</f>
        <v>22000</v>
      </c>
      <c r="C26" s="109">
        <f>B24/P24</f>
        <v>0.88469255251432211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508 GWh</v>
      </c>
      <c r="T26" s="29">
        <f>D$44</f>
        <v>0.33007860165048536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0</v>
      </c>
      <c r="U28" s="23"/>
    </row>
    <row r="29" spans="1:34" ht="15.75">
      <c r="A29" s="48" t="str">
        <f>A2</f>
        <v>1481 Mölndal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94 GWh</v>
      </c>
      <c r="T29" s="29">
        <f>G$44</f>
        <v>6.1233665148239295E-2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208 GWh</v>
      </c>
      <c r="T30" s="29">
        <f>H$44</f>
        <v>0.13526720955894958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18 GWh</v>
      </c>
      <c r="T31" s="29">
        <f>I$44</f>
        <v>1.1810120778628043E-2</v>
      </c>
      <c r="U31" s="22"/>
      <c r="AG31" s="17"/>
      <c r="AH31" s="17"/>
    </row>
    <row r="32" spans="1:34" ht="15.75">
      <c r="A32" s="5" t="s">
        <v>76</v>
      </c>
      <c r="B32" s="53">
        <f>[1]Slutanvändning!$N$2600</f>
        <v>0</v>
      </c>
      <c r="C32" s="67">
        <f>[1]Slutanvändning!$N$2601</f>
        <v>611</v>
      </c>
      <c r="D32" s="67">
        <f>[1]Slutanvändning!$N$2594</f>
        <v>406</v>
      </c>
      <c r="E32" s="53">
        <f>[1]Slutanvändning!$Q$2595</f>
        <v>0</v>
      </c>
      <c r="F32" s="67">
        <f>[1]Slutanvändning!$N$2596</f>
        <v>0</v>
      </c>
      <c r="G32" s="53">
        <f>[1]Slutanvändning!$N$2597</f>
        <v>47</v>
      </c>
      <c r="H32" s="67">
        <f>[1]Slutanvändning!$N$2598</f>
        <v>0</v>
      </c>
      <c r="I32" s="53">
        <f>[1]Slutanvändning!$N$2599</f>
        <v>0</v>
      </c>
      <c r="J32" s="53">
        <v>0</v>
      </c>
      <c r="K32" s="53">
        <f>[1]Slutanvändning!T2595</f>
        <v>0</v>
      </c>
      <c r="L32" s="53">
        <f>[1]Slutanvändning!U2595</f>
        <v>0</v>
      </c>
      <c r="M32" s="53"/>
      <c r="N32" s="53">
        <v>0</v>
      </c>
      <c r="O32" s="53">
        <v>0</v>
      </c>
      <c r="P32" s="53">
        <f t="shared" ref="P32:P38" si="4">SUM(B32:N32)</f>
        <v>1064</v>
      </c>
      <c r="Q32" s="73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[1]Slutanvändning!$N$2609</f>
        <v>20084</v>
      </c>
      <c r="C33" s="67">
        <f>[1]Slutanvändning!$N$2610</f>
        <v>77163</v>
      </c>
      <c r="D33" s="122">
        <f>[1]Slutanvändning!$N$2603</f>
        <v>1668</v>
      </c>
      <c r="E33" s="123">
        <f>[1]Slutanvändning!$Q$2604</f>
        <v>0</v>
      </c>
      <c r="F33" s="67">
        <f>[1]Slutanvändning!$N$2605</f>
        <v>0</v>
      </c>
      <c r="G33" s="53">
        <f>[1]Slutanvändning!$N$2606</f>
        <v>9</v>
      </c>
      <c r="H33" s="122">
        <f>[1]Slutanvändning!$N$2607</f>
        <v>135</v>
      </c>
      <c r="I33" s="55">
        <f>[1]Slutanvändning!$N$2608</f>
        <v>18161</v>
      </c>
      <c r="J33" s="53">
        <v>0</v>
      </c>
      <c r="K33" s="53">
        <f>[1]Slutanvändning!T2604</f>
        <v>0</v>
      </c>
      <c r="L33" s="53">
        <f>[1]Slutanvändning!U2604</f>
        <v>0</v>
      </c>
      <c r="M33" s="53"/>
      <c r="N33" s="53">
        <v>0</v>
      </c>
      <c r="O33" s="53">
        <v>0</v>
      </c>
      <c r="P33" s="55">
        <f t="shared" si="4"/>
        <v>117220</v>
      </c>
      <c r="Q33" s="73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[1]Slutanvändning!$N$2618</f>
        <v>38218</v>
      </c>
      <c r="C34" s="67">
        <f>[1]Slutanvändning!$N$2619</f>
        <v>101176</v>
      </c>
      <c r="D34" s="67">
        <f>[1]Slutanvändning!$N$2612</f>
        <v>114</v>
      </c>
      <c r="E34" s="53">
        <f>[1]Slutanvändning!$Q$2613</f>
        <v>0</v>
      </c>
      <c r="F34" s="67">
        <f>[1]Slutanvändning!$N$2614</f>
        <v>0</v>
      </c>
      <c r="G34" s="53">
        <f>[1]Slutanvändning!$N$2615</f>
        <v>0</v>
      </c>
      <c r="H34" s="67">
        <f>[1]Slutanvändning!$N$2616</f>
        <v>0</v>
      </c>
      <c r="I34" s="53">
        <f>[1]Slutanvändning!$N$2617</f>
        <v>0</v>
      </c>
      <c r="J34" s="53">
        <v>0</v>
      </c>
      <c r="K34" s="53">
        <f>[1]Slutanvändning!T2613</f>
        <v>0</v>
      </c>
      <c r="L34" s="53">
        <f>[1]Slutanvändning!U2613</f>
        <v>0</v>
      </c>
      <c r="M34" s="53"/>
      <c r="N34" s="53">
        <v>0</v>
      </c>
      <c r="O34" s="53">
        <v>0</v>
      </c>
      <c r="P34" s="53">
        <f t="shared" si="4"/>
        <v>139508</v>
      </c>
      <c r="Q34" s="73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[1]Slutanvändning!$N$2627</f>
        <v>0</v>
      </c>
      <c r="C35" s="67">
        <f>[1]Slutanvändning!$N$2628</f>
        <v>1677</v>
      </c>
      <c r="D35" s="67">
        <f>[1]Slutanvändning!$N$2621</f>
        <v>502703</v>
      </c>
      <c r="E35" s="53">
        <f>[1]Slutanvändning!$Q$2622</f>
        <v>0</v>
      </c>
      <c r="F35" s="67">
        <f>[1]Slutanvändning!$N$2623</f>
        <v>0</v>
      </c>
      <c r="G35" s="53">
        <f>[1]Slutanvändning!$N$2624</f>
        <v>91856</v>
      </c>
      <c r="H35" s="67">
        <f>[1]Slutanvändning!$N$2625</f>
        <v>0</v>
      </c>
      <c r="I35" s="53">
        <f>[1]Slutanvändning!$N$2626</f>
        <v>0</v>
      </c>
      <c r="J35" s="53">
        <v>0</v>
      </c>
      <c r="K35" s="53">
        <f>[1]Slutanvändning!T2622</f>
        <v>0</v>
      </c>
      <c r="L35" s="53">
        <f>[1]Slutanvändning!U2622</f>
        <v>0</v>
      </c>
      <c r="M35" s="53"/>
      <c r="N35" s="53">
        <v>0</v>
      </c>
      <c r="O35" s="53">
        <v>0</v>
      </c>
      <c r="P35" s="53">
        <f>SUM(B35:N35)</f>
        <v>596236</v>
      </c>
      <c r="Q35" s="73"/>
      <c r="R35" s="50" t="str">
        <f>M30</f>
        <v>RT-flis</v>
      </c>
      <c r="S35" s="40" t="str">
        <f>ROUND(M43/1000,0) &amp;" GWh"</f>
        <v>200 GWh</v>
      </c>
      <c r="T35" s="29">
        <f>M$44</f>
        <v>0.12973509692948046</v>
      </c>
      <c r="U35" s="23"/>
    </row>
    <row r="36" spans="1:47" ht="15.75">
      <c r="A36" s="5" t="s">
        <v>80</v>
      </c>
      <c r="B36" s="53">
        <f>[1]Slutanvändning!$N$2636</f>
        <v>58059</v>
      </c>
      <c r="C36" s="67">
        <f>[1]Slutanvändning!$N$2637</f>
        <v>166890</v>
      </c>
      <c r="D36" s="67">
        <f>[1]Slutanvändning!$N$2630</f>
        <v>1441</v>
      </c>
      <c r="E36" s="53">
        <f>[1]Slutanvändning!$Q$2631</f>
        <v>0</v>
      </c>
      <c r="F36" s="67">
        <f>[1]Slutanvändning!$N$2632</f>
        <v>0</v>
      </c>
      <c r="G36" s="53">
        <f>[1]Slutanvändning!$N$2633</f>
        <v>0</v>
      </c>
      <c r="H36" s="67">
        <f>[1]Slutanvändning!$N$2634</f>
        <v>0</v>
      </c>
      <c r="I36" s="53">
        <f>[1]Slutanvändning!$N$2635</f>
        <v>0</v>
      </c>
      <c r="J36" s="53">
        <v>0</v>
      </c>
      <c r="K36" s="53">
        <f>[1]Slutanvändning!T2631</f>
        <v>0</v>
      </c>
      <c r="L36" s="53">
        <f>[1]Slutanvändning!U2631</f>
        <v>0</v>
      </c>
      <c r="M36" s="53"/>
      <c r="N36" s="53">
        <v>0</v>
      </c>
      <c r="O36" s="53">
        <v>0</v>
      </c>
      <c r="P36" s="53">
        <f t="shared" si="4"/>
        <v>226390</v>
      </c>
      <c r="Q36" s="73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[1]Slutanvändning!$N$2645</f>
        <v>22514</v>
      </c>
      <c r="C37" s="67">
        <f>[1]Slutanvändning!$N$2646</f>
        <v>160868</v>
      </c>
      <c r="D37" s="67">
        <f>[1]Slutanvändning!$N$2639</f>
        <v>794</v>
      </c>
      <c r="E37" s="53">
        <f>[1]Slutanvändning!$Q$2640</f>
        <v>0</v>
      </c>
      <c r="F37" s="67">
        <f>[1]Slutanvändning!$N$2641</f>
        <v>0</v>
      </c>
      <c r="G37" s="53">
        <f>[1]Slutanvändning!$N$2642</f>
        <v>0</v>
      </c>
      <c r="H37" s="67">
        <f>[1]Slutanvändning!$N$2643</f>
        <v>16872</v>
      </c>
      <c r="I37" s="53">
        <f>[1]Slutanvändning!$N$2644</f>
        <v>0</v>
      </c>
      <c r="J37" s="53">
        <v>0</v>
      </c>
      <c r="K37" s="53">
        <f>[1]Slutanvändning!T2640</f>
        <v>0</v>
      </c>
      <c r="L37" s="53">
        <f>[1]Slutanvändning!U2640</f>
        <v>0</v>
      </c>
      <c r="M37" s="53"/>
      <c r="N37" s="53">
        <v>0</v>
      </c>
      <c r="O37" s="53">
        <v>0</v>
      </c>
      <c r="P37" s="53">
        <f t="shared" si="4"/>
        <v>201048</v>
      </c>
      <c r="Q37" s="73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[1]Slutanvändning!$N$2654</f>
        <v>113903</v>
      </c>
      <c r="C38" s="67">
        <f>[1]Slutanvändning!$N$2655</f>
        <v>45546</v>
      </c>
      <c r="D38" s="67">
        <f>[1]Slutanvändning!$N$2648</f>
        <v>452</v>
      </c>
      <c r="E38" s="53">
        <f>[1]Slutanvändning!$Q$2649</f>
        <v>0</v>
      </c>
      <c r="F38" s="67">
        <f>[1]Slutanvändning!$N$2650</f>
        <v>0</v>
      </c>
      <c r="G38" s="53">
        <f>[1]Slutanvändning!$N$2651</f>
        <v>0</v>
      </c>
      <c r="H38" s="67">
        <f>[1]Slutanvändning!$N$2652</f>
        <v>0</v>
      </c>
      <c r="I38" s="53">
        <f>[1]Slutanvändning!$N$2653</f>
        <v>0</v>
      </c>
      <c r="J38" s="53">
        <v>0</v>
      </c>
      <c r="K38" s="53">
        <f>[1]Slutanvändning!T2649</f>
        <v>0</v>
      </c>
      <c r="L38" s="53">
        <f>[1]Slutanvändning!U2649</f>
        <v>0</v>
      </c>
      <c r="M38" s="53"/>
      <c r="N38" s="53">
        <v>0</v>
      </c>
      <c r="O38" s="53">
        <v>0</v>
      </c>
      <c r="P38" s="53">
        <f t="shared" si="4"/>
        <v>159901</v>
      </c>
      <c r="Q38" s="73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3">
        <f>[1]Slutanvändning!$N$2663</f>
        <v>0</v>
      </c>
      <c r="C39" s="67">
        <f>[1]Slutanvändning!$N$2664</f>
        <v>80</v>
      </c>
      <c r="D39" s="67">
        <f>[1]Slutanvändning!$N$2657</f>
        <v>0</v>
      </c>
      <c r="E39" s="53">
        <f>[1]Slutanvändning!$Q$2658</f>
        <v>0</v>
      </c>
      <c r="F39" s="67">
        <f>[1]Slutanvändning!$N$2659</f>
        <v>0</v>
      </c>
      <c r="G39" s="53">
        <f>[1]Slutanvändning!$N$2660</f>
        <v>0</v>
      </c>
      <c r="H39" s="67">
        <f>[1]Slutanvändning!$N$2661</f>
        <v>0</v>
      </c>
      <c r="I39" s="53">
        <f>[1]Slutanvändning!$N$2662</f>
        <v>0</v>
      </c>
      <c r="J39" s="53">
        <v>0</v>
      </c>
      <c r="K39" s="53">
        <f>[1]Slutanvändning!T2658</f>
        <v>0</v>
      </c>
      <c r="L39" s="53">
        <f>[1]Slutanvändning!U2658</f>
        <v>0</v>
      </c>
      <c r="M39" s="53"/>
      <c r="N39" s="53">
        <v>0</v>
      </c>
      <c r="O39" s="53">
        <v>0</v>
      </c>
      <c r="P39" s="53">
        <f>SUM(B39:N39)</f>
        <v>80</v>
      </c>
      <c r="Q39" s="73"/>
      <c r="R39" s="28"/>
      <c r="T39" s="42"/>
    </row>
    <row r="40" spans="1:47" ht="15.75">
      <c r="A40" s="5" t="s">
        <v>49</v>
      </c>
      <c r="B40" s="53">
        <f>SUM(B32:B39)</f>
        <v>252778</v>
      </c>
      <c r="C40" s="53">
        <f t="shared" ref="C40:O40" si="5">SUM(C32:C39)</f>
        <v>554011</v>
      </c>
      <c r="D40" s="123">
        <f t="shared" si="5"/>
        <v>507578</v>
      </c>
      <c r="E40" s="53">
        <f t="shared" si="5"/>
        <v>0</v>
      </c>
      <c r="F40" s="53">
        <f>SUM(F32:F39)</f>
        <v>0</v>
      </c>
      <c r="G40" s="53">
        <f t="shared" si="5"/>
        <v>91912</v>
      </c>
      <c r="H40" s="123">
        <f t="shared" si="5"/>
        <v>17007</v>
      </c>
      <c r="I40" s="55">
        <f t="shared" si="5"/>
        <v>18161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5">
        <f>SUM(B40:N40)</f>
        <v>1441447</v>
      </c>
      <c r="Q40" s="73"/>
      <c r="R40" s="28"/>
      <c r="S40" s="9" t="s">
        <v>62</v>
      </c>
      <c r="T40" s="42" t="s">
        <v>63</v>
      </c>
    </row>
    <row r="41" spans="1:47" ht="15.75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73"/>
      <c r="R41" s="28" t="s">
        <v>85</v>
      </c>
      <c r="S41" s="43" t="str">
        <f>ROUND((B46+C46)/1000,0) &amp;" GWh"</f>
        <v>51 GWh</v>
      </c>
      <c r="T41" s="42"/>
    </row>
    <row r="42" spans="1:47" ht="15.75">
      <c r="A42" s="32" t="s">
        <v>86</v>
      </c>
      <c r="B42" s="53">
        <f>B39+B38+B37</f>
        <v>136417</v>
      </c>
      <c r="C42" s="53">
        <f>C39+C38+C37</f>
        <v>206494</v>
      </c>
      <c r="D42" s="53">
        <f>D39+D38+D37</f>
        <v>1246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16872</v>
      </c>
      <c r="I42" s="53">
        <f t="shared" si="6"/>
        <v>0</v>
      </c>
      <c r="J42" s="53">
        <f>J39+J38+J37</f>
        <v>0</v>
      </c>
      <c r="K42" s="53">
        <f>K39+K38+K37</f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361029</v>
      </c>
      <c r="Q42" s="73"/>
      <c r="R42" s="28" t="s">
        <v>87</v>
      </c>
      <c r="S42" s="10" t="str">
        <f>ROUND(P42/1000,0) &amp;" GWh"</f>
        <v>361 GWh</v>
      </c>
      <c r="T42" s="29">
        <f>P42/P40</f>
        <v>0.25046290290243067</v>
      </c>
    </row>
    <row r="43" spans="1:47" ht="15.75">
      <c r="A43" s="33" t="s">
        <v>88</v>
      </c>
      <c r="B43" s="105"/>
      <c r="C43" s="90">
        <f>C40+C24-C7+C46</f>
        <v>510340.88</v>
      </c>
      <c r="D43" s="90">
        <f t="shared" ref="D43:N43" si="7">D11+D24+D40</f>
        <v>507578</v>
      </c>
      <c r="E43" s="90">
        <f t="shared" si="7"/>
        <v>0</v>
      </c>
      <c r="F43" s="90">
        <f t="shared" si="7"/>
        <v>0</v>
      </c>
      <c r="G43" s="90">
        <f t="shared" si="7"/>
        <v>94162</v>
      </c>
      <c r="H43" s="90">
        <f t="shared" si="7"/>
        <v>208007</v>
      </c>
      <c r="I43" s="90">
        <f t="shared" si="7"/>
        <v>18161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199500</v>
      </c>
      <c r="N43" s="90">
        <f t="shared" si="7"/>
        <v>0</v>
      </c>
      <c r="O43" s="90">
        <v>0</v>
      </c>
      <c r="P43" s="106">
        <f>SUM(C43:O43)</f>
        <v>1537748.88</v>
      </c>
      <c r="Q43" s="73"/>
      <c r="R43" s="28" t="s">
        <v>89</v>
      </c>
      <c r="S43" s="10" t="str">
        <f>ROUND(P36/1000,0) &amp;" GWh"</f>
        <v>226 GWh</v>
      </c>
      <c r="T43" s="41">
        <f>P36/P40</f>
        <v>0.15705745684718203</v>
      </c>
    </row>
    <row r="44" spans="1:47" ht="15.75">
      <c r="A44" s="33" t="s">
        <v>90</v>
      </c>
      <c r="B44" s="53"/>
      <c r="C44" s="91">
        <f>C43/$P$43</f>
        <v>0.33187530593421732</v>
      </c>
      <c r="D44" s="91">
        <f t="shared" ref="D44:P44" si="8">D43/$P$43</f>
        <v>0.33007860165048536</v>
      </c>
      <c r="E44" s="91">
        <f t="shared" si="8"/>
        <v>0</v>
      </c>
      <c r="F44" s="91">
        <f t="shared" si="8"/>
        <v>0</v>
      </c>
      <c r="G44" s="91">
        <f t="shared" si="8"/>
        <v>6.1233665148239295E-2</v>
      </c>
      <c r="H44" s="91">
        <f t="shared" si="8"/>
        <v>0.13526720955894958</v>
      </c>
      <c r="I44" s="91">
        <f t="shared" si="8"/>
        <v>1.1810120778628043E-2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0.12973509692948046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73"/>
      <c r="R44" s="28" t="s">
        <v>91</v>
      </c>
      <c r="S44" s="10" t="str">
        <f>ROUND(P34/1000,0) &amp;" GWh"</f>
        <v>140 GWh</v>
      </c>
      <c r="T44" s="29">
        <f>P34/P40</f>
        <v>9.6783301779392511E-2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 GWh</v>
      </c>
      <c r="T45" s="29">
        <f>P32/P40</f>
        <v>7.3814715352003922E-4</v>
      </c>
      <c r="U45" s="23"/>
    </row>
    <row r="46" spans="1:47">
      <c r="A46" s="34" t="s">
        <v>93</v>
      </c>
      <c r="B46" s="90">
        <f>B24+B26-B40-B49</f>
        <v>6685</v>
      </c>
      <c r="C46" s="90">
        <f>(C40+C24)*0.08</f>
        <v>44320.88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117 GWh</v>
      </c>
      <c r="T46" s="41">
        <f>P33/P40</f>
        <v>8.1321061405656953E-2</v>
      </c>
      <c r="U46" s="23"/>
    </row>
    <row r="47" spans="1:47">
      <c r="A47" s="34" t="s">
        <v>95</v>
      </c>
      <c r="B47" s="92">
        <f>B46/B24</f>
        <v>1.9239458589835466E-2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596 GWh</v>
      </c>
      <c r="T47" s="41">
        <f>P35/P40</f>
        <v>0.41363712991181778</v>
      </c>
    </row>
    <row r="48" spans="1:47" ht="15.75" thickBot="1">
      <c r="A48" s="11"/>
      <c r="B48" s="93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51"/>
      <c r="R48" s="44" t="s">
        <v>97</v>
      </c>
      <c r="S48" s="10" t="str">
        <f>ROUND(P40/1000,0) &amp;" GWh"</f>
        <v>1441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1" t="s">
        <v>112</v>
      </c>
      <c r="B49" s="133">
        <f>'FV imp-exp'!B9</f>
        <v>110000</v>
      </c>
      <c r="C49" s="68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1" t="s">
        <v>128</v>
      </c>
      <c r="B51" s="72">
        <f>B49-B26</f>
        <v>88000</v>
      </c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0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129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[1]Solceller!$C$9</f>
        <v>4712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[1]Elproduktion!$N$242</f>
        <v>0</v>
      </c>
      <c r="D7" s="53">
        <f>[1]Elproduktion!$N$243</f>
        <v>0</v>
      </c>
      <c r="E7" s="53">
        <f>[1]Elproduktion!$Q$244</f>
        <v>0</v>
      </c>
      <c r="F7" s="53">
        <f>[1]Elproduktion!$N$245</f>
        <v>0</v>
      </c>
      <c r="G7" s="53">
        <f>[1]Elproduktion!$R$246</f>
        <v>0</v>
      </c>
      <c r="H7" s="53">
        <f>[1]Elproduktion!$S$247</f>
        <v>0</v>
      </c>
      <c r="I7" s="53">
        <f>[1]Elproduktion!$N$248</f>
        <v>0</v>
      </c>
      <c r="J7" s="53">
        <f>[1]Elproduktion!$T$246</f>
        <v>0</v>
      </c>
      <c r="K7" s="53">
        <f>[1]Elproduktion!U244</f>
        <v>0</v>
      </c>
      <c r="L7" s="53">
        <f>[1]Elproduktion!V244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[1]Elproduktion!$N$250</f>
        <v>0</v>
      </c>
      <c r="D8" s="53">
        <f>[1]Elproduktion!$N$251</f>
        <v>0</v>
      </c>
      <c r="E8" s="53">
        <f>[1]Elproduktion!$Q$252</f>
        <v>0</v>
      </c>
      <c r="F8" s="53">
        <f>[1]Elproduktion!$N$253</f>
        <v>0</v>
      </c>
      <c r="G8" s="53">
        <f>[1]Elproduktion!$R$254</f>
        <v>0</v>
      </c>
      <c r="H8" s="53">
        <f>[1]Elproduktion!$S$255</f>
        <v>0</v>
      </c>
      <c r="I8" s="53">
        <f>[1]Elproduktion!$N$256</f>
        <v>0</v>
      </c>
      <c r="J8" s="53">
        <f>[1]Elproduktion!$T$254</f>
        <v>0</v>
      </c>
      <c r="K8" s="53">
        <f>[1]Elproduktion!U252</f>
        <v>0</v>
      </c>
      <c r="L8" s="53">
        <f>[1]Elproduktion!V252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121">
        <f>[1]Elproduktion!$N$258</f>
        <v>396</v>
      </c>
      <c r="D9" s="53">
        <f>[1]Elproduktion!$N$259</f>
        <v>0</v>
      </c>
      <c r="E9" s="53">
        <f>[1]Elproduktion!$Q$260</f>
        <v>0</v>
      </c>
      <c r="F9" s="53">
        <f>[1]Elproduktion!$N$261</f>
        <v>0</v>
      </c>
      <c r="G9" s="53">
        <f>[1]Elproduktion!$R$262</f>
        <v>0</v>
      </c>
      <c r="H9" s="53">
        <f>[1]Elproduktion!$S$263</f>
        <v>0</v>
      </c>
      <c r="I9" s="53">
        <f>[1]Elproduktion!$N$264</f>
        <v>0</v>
      </c>
      <c r="J9" s="53">
        <f>[1]Elproduktion!$T$262</f>
        <v>0</v>
      </c>
      <c r="K9" s="53">
        <f>[1]Elproduktion!U260</f>
        <v>0</v>
      </c>
      <c r="L9" s="53">
        <f>[1]Elproduktion!V260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121">
        <f>[1]Elproduktion!$N$266</f>
        <v>16823.825000000001</v>
      </c>
      <c r="D10" s="53">
        <f>[1]Elproduktion!$N$267</f>
        <v>0</v>
      </c>
      <c r="E10" s="53">
        <f>[1]Elproduktion!$Q$268</f>
        <v>0</v>
      </c>
      <c r="F10" s="53">
        <f>[1]Elproduktion!$N$269</f>
        <v>0</v>
      </c>
      <c r="G10" s="53">
        <f>[1]Elproduktion!$R$270</f>
        <v>0</v>
      </c>
      <c r="H10" s="53">
        <f>[1]Elproduktion!$S$271</f>
        <v>0</v>
      </c>
      <c r="I10" s="53">
        <f>[1]Elproduktion!$N$272</f>
        <v>0</v>
      </c>
      <c r="J10" s="53">
        <f>[1]Elproduktion!$T$270</f>
        <v>0</v>
      </c>
      <c r="K10" s="53">
        <f>[1]Elproduktion!U268</f>
        <v>0</v>
      </c>
      <c r="L10" s="53">
        <f>[1]Elproduktion!V268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21931.825000000001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1421 Orust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[1]Fjärrvärmeproduktion!$N$338</f>
        <v>0</v>
      </c>
      <c r="C18" s="56"/>
      <c r="D18" s="58">
        <f>[1]Fjärrvärmeproduktion!$N$339</f>
        <v>0</v>
      </c>
      <c r="E18" s="56">
        <f>[1]Fjärrvärmeproduktion!$Q$340</f>
        <v>0</v>
      </c>
      <c r="F18" s="56">
        <f>[1]Fjärrvärmeproduktion!$N$341</f>
        <v>0</v>
      </c>
      <c r="G18" s="56">
        <f>[1]Fjärrvärmeproduktion!$R$342</f>
        <v>0</v>
      </c>
      <c r="H18" s="58">
        <f>[1]Fjärrvärmeproduktion!$S$343</f>
        <v>0</v>
      </c>
      <c r="I18" s="56">
        <f>[1]Fjärrvärmeproduktion!$N$344</f>
        <v>0</v>
      </c>
      <c r="J18" s="56">
        <f>[1]Fjärrvärmeproduktion!$T$342</f>
        <v>0</v>
      </c>
      <c r="K18" s="56">
        <f>[1]Fjärrvärmeproduktion!U340</f>
        <v>0</v>
      </c>
      <c r="L18" s="56">
        <f>[1]Fjärrvärmeproduktion!V340</f>
        <v>0</v>
      </c>
      <c r="M18" s="58">
        <f>[1]Fjärrvärmeproduktion!$W$343</f>
        <v>0</v>
      </c>
      <c r="N18" s="58" t="e">
        <f>[1]Fjärrvärmeproduktion!$X$343</f>
        <v>#REF!</v>
      </c>
      <c r="O18" s="56"/>
      <c r="P18" s="56" t="e">
        <f>SUM(C18:O18)</f>
        <v>#REF!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[1]Fjärrvärmeproduktion!$N$346+[1]Fjärrvärmeproduktion!$M$378</f>
        <v>6706</v>
      </c>
      <c r="C19" s="56"/>
      <c r="D19" s="58">
        <f>[1]Fjärrvärmeproduktion!$N$347</f>
        <v>318</v>
      </c>
      <c r="E19" s="56">
        <f>[1]Fjärrvärmeproduktion!$Q$348</f>
        <v>0</v>
      </c>
      <c r="F19" s="56">
        <f>[1]Fjärrvärmeproduktion!$N$349</f>
        <v>0</v>
      </c>
      <c r="G19" s="56">
        <f>[1]Fjärrvärmeproduktion!$R$350</f>
        <v>0</v>
      </c>
      <c r="H19" s="58">
        <f>[1]Fjärrvärmeproduktion!$S$351</f>
        <v>7510</v>
      </c>
      <c r="I19" s="56">
        <f>[1]Fjärrvärmeproduktion!$N$352</f>
        <v>0</v>
      </c>
      <c r="J19" s="56">
        <f>[1]Fjärrvärmeproduktion!$T$350</f>
        <v>0</v>
      </c>
      <c r="K19" s="56">
        <f>[1]Fjärrvärmeproduktion!U348</f>
        <v>0</v>
      </c>
      <c r="L19" s="56">
        <f>[1]Fjärrvärmeproduktion!V348</f>
        <v>0</v>
      </c>
      <c r="M19" s="58">
        <f>[1]Fjärrvärmeproduktion!$W$351</f>
        <v>0</v>
      </c>
      <c r="N19" s="58">
        <f>[1]Fjärrvärmeproduktion!$X$351</f>
        <v>0</v>
      </c>
      <c r="O19" s="56"/>
      <c r="P19" s="56">
        <f t="shared" ref="P19:P24" si="2">SUM(C19:O19)</f>
        <v>7828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[1]Fjärrvärmeproduktion!$N$354</f>
        <v>0</v>
      </c>
      <c r="C20" s="56"/>
      <c r="D20" s="58">
        <f>[1]Fjärrvärmeproduktion!$N$355</f>
        <v>0</v>
      </c>
      <c r="E20" s="56">
        <f>[1]Fjärrvärmeproduktion!$Q$356</f>
        <v>0</v>
      </c>
      <c r="F20" s="56">
        <f>[1]Fjärrvärmeproduktion!$N$357</f>
        <v>0</v>
      </c>
      <c r="G20" s="56">
        <f>[1]Fjärrvärmeproduktion!$R$358</f>
        <v>0</v>
      </c>
      <c r="H20" s="58">
        <f>[1]Fjärrvärmeproduktion!$S$359</f>
        <v>0</v>
      </c>
      <c r="I20" s="56">
        <f>[1]Fjärrvärmeproduktion!$N$360</f>
        <v>0</v>
      </c>
      <c r="J20" s="56">
        <f>[1]Fjärrvärmeproduktion!$T$358</f>
        <v>0</v>
      </c>
      <c r="K20" s="56">
        <f>[1]Fjärrvärmeproduktion!U356</f>
        <v>0</v>
      </c>
      <c r="L20" s="56">
        <f>[1]Fjärrvärmeproduktion!V356</f>
        <v>0</v>
      </c>
      <c r="M20" s="58">
        <f>[1]Fjärrvärmeproduktion!$W$359</f>
        <v>0</v>
      </c>
      <c r="N20" s="58" t="e">
        <f>[1]Fjärrvärmeproduktion!$X$359</f>
        <v>#REF!</v>
      </c>
      <c r="O20" s="56"/>
      <c r="P20" s="56" t="e">
        <f t="shared" si="2"/>
        <v>#REF!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[1]Fjärrvärmeproduktion!$N$362</f>
        <v>0</v>
      </c>
      <c r="C21" s="56"/>
      <c r="D21" s="58">
        <f>[1]Fjärrvärmeproduktion!$N$363</f>
        <v>0</v>
      </c>
      <c r="E21" s="56">
        <f>[1]Fjärrvärmeproduktion!$Q$364</f>
        <v>0</v>
      </c>
      <c r="F21" s="56">
        <f>[1]Fjärrvärmeproduktion!$N$365</f>
        <v>0</v>
      </c>
      <c r="G21" s="56">
        <f>[1]Fjärrvärmeproduktion!$R$366</f>
        <v>0</v>
      </c>
      <c r="H21" s="58">
        <f>[1]Fjärrvärmeproduktion!$S$367</f>
        <v>0</v>
      </c>
      <c r="I21" s="56">
        <f>[1]Fjärrvärmeproduktion!$N$368</f>
        <v>0</v>
      </c>
      <c r="J21" s="56">
        <f>[1]Fjärrvärmeproduktion!$T$366</f>
        <v>0</v>
      </c>
      <c r="K21" s="56">
        <f>[1]Fjärrvärmeproduktion!U364</f>
        <v>0</v>
      </c>
      <c r="L21" s="56">
        <f>[1]Fjärrvärmeproduktion!V364</f>
        <v>0</v>
      </c>
      <c r="M21" s="58">
        <f>[1]Fjärrvärmeproduktion!$W$367</f>
        <v>0</v>
      </c>
      <c r="N21" s="58" t="e">
        <f>[1]Fjärrvärmeproduktion!$X$367</f>
        <v>#REF!</v>
      </c>
      <c r="O21" s="56"/>
      <c r="P21" s="56" t="e">
        <f t="shared" si="2"/>
        <v>#REF!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[1]Fjärrvärmeproduktion!$N$370</f>
        <v>0</v>
      </c>
      <c r="C22" s="56"/>
      <c r="D22" s="58">
        <f>[1]Fjärrvärmeproduktion!$N$371</f>
        <v>0</v>
      </c>
      <c r="E22" s="56">
        <f>[1]Fjärrvärmeproduktion!$Q$372</f>
        <v>0</v>
      </c>
      <c r="F22" s="56">
        <f>[1]Fjärrvärmeproduktion!$N$373</f>
        <v>0</v>
      </c>
      <c r="G22" s="56">
        <f>[1]Fjärrvärmeproduktion!$R$374</f>
        <v>0</v>
      </c>
      <c r="H22" s="58">
        <f>[1]Fjärrvärmeproduktion!$S$375</f>
        <v>0</v>
      </c>
      <c r="I22" s="56">
        <f>[1]Fjärrvärmeproduktion!$N$376</f>
        <v>0</v>
      </c>
      <c r="J22" s="56">
        <f>[1]Fjärrvärmeproduktion!$T$374</f>
        <v>0</v>
      </c>
      <c r="K22" s="56">
        <f>[1]Fjärrvärmeproduktion!U372</f>
        <v>0</v>
      </c>
      <c r="L22" s="56">
        <f>[1]Fjärrvärmeproduktion!V372</f>
        <v>0</v>
      </c>
      <c r="M22" s="58">
        <f>[1]Fjärrvärmeproduktion!$W$375</f>
        <v>0</v>
      </c>
      <c r="N22" s="58" t="e">
        <f>[1]Fjärrvärmeproduktion!$X$375</f>
        <v>#REF!</v>
      </c>
      <c r="O22" s="56"/>
      <c r="P22" s="56" t="e">
        <f t="shared" si="2"/>
        <v>#REF!</v>
      </c>
      <c r="Q22" s="18"/>
      <c r="R22" s="30" t="s">
        <v>60</v>
      </c>
      <c r="S22" s="52" t="e">
        <f>ROUND(P43/1000,0) &amp;" GWh"</f>
        <v>#REF!</v>
      </c>
      <c r="T22" s="25"/>
      <c r="U22" s="23"/>
    </row>
    <row r="23" spans="1:34" ht="15.75">
      <c r="A23" s="5" t="s">
        <v>61</v>
      </c>
      <c r="B23" s="58">
        <f>[1]Fjärrvärmeproduktion!$N$378</f>
        <v>0</v>
      </c>
      <c r="C23" s="56"/>
      <c r="D23" s="58">
        <f>[1]Fjärrvärmeproduktion!$N$379</f>
        <v>0</v>
      </c>
      <c r="E23" s="56">
        <f>[1]Fjärrvärmeproduktion!$Q$380</f>
        <v>0</v>
      </c>
      <c r="F23" s="56">
        <f>[1]Fjärrvärmeproduktion!$N$381</f>
        <v>0</v>
      </c>
      <c r="G23" s="56">
        <f>[1]Fjärrvärmeproduktion!$R$382</f>
        <v>0</v>
      </c>
      <c r="H23" s="58">
        <f>[1]Fjärrvärmeproduktion!$S$383</f>
        <v>0</v>
      </c>
      <c r="I23" s="56">
        <f>[1]Fjärrvärmeproduktion!$N$384</f>
        <v>0</v>
      </c>
      <c r="J23" s="56">
        <f>[1]Fjärrvärmeproduktion!$T$382</f>
        <v>0</v>
      </c>
      <c r="K23" s="56">
        <f>[1]Fjärrvärmeproduktion!U380</f>
        <v>0</v>
      </c>
      <c r="L23" s="56">
        <f>[1]Fjärrvärmeproduktion!V380</f>
        <v>0</v>
      </c>
      <c r="M23" s="58">
        <f>[1]Fjärrvärmeproduktion!$W$383</f>
        <v>0</v>
      </c>
      <c r="N23" s="58" t="e">
        <f>[1]Fjärrvärmeproduktion!$X$383</f>
        <v>#REF!</v>
      </c>
      <c r="O23" s="56"/>
      <c r="P23" s="56" t="e">
        <f t="shared" si="2"/>
        <v>#REF!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6706</v>
      </c>
      <c r="C24" s="56">
        <f t="shared" ref="C24:O24" si="3">SUM(C18:C23)</f>
        <v>0</v>
      </c>
      <c r="D24" s="56">
        <f t="shared" si="3"/>
        <v>318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7510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 t="e">
        <f t="shared" si="3"/>
        <v>#REF!</v>
      </c>
      <c r="O24" s="56">
        <f t="shared" si="3"/>
        <v>0</v>
      </c>
      <c r="P24" s="56" t="e">
        <f t="shared" si="2"/>
        <v>#REF!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179 GWh</v>
      </c>
      <c r="T25" s="29" t="e">
        <f>C$44</f>
        <v>#REF!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106 GWh</v>
      </c>
      <c r="T26" s="29" t="e">
        <f>D$44</f>
        <v>#REF!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 t="e">
        <f>E$44</f>
        <v>#REF!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 t="e">
        <f>F$44</f>
        <v>#REF!</v>
      </c>
      <c r="U28" s="23"/>
    </row>
    <row r="29" spans="1:34" ht="15.75">
      <c r="A29" s="48" t="str">
        <f>A2</f>
        <v>1421 Orust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17 GWh</v>
      </c>
      <c r="T29" s="29" t="e">
        <f>G$44</f>
        <v>#REF!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54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37 GWh</v>
      </c>
      <c r="T30" s="29" t="e">
        <f>H$44</f>
        <v>#REF!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 t="e">
        <f>I$44</f>
        <v>#REF!</v>
      </c>
      <c r="U31" s="22"/>
      <c r="AG31" s="17"/>
      <c r="AH31" s="17"/>
    </row>
    <row r="32" spans="1:34" ht="15.75">
      <c r="A32" s="5" t="s">
        <v>76</v>
      </c>
      <c r="B32" s="58">
        <f>[1]Slutanvändning!$N$494</f>
        <v>0</v>
      </c>
      <c r="C32" s="58">
        <f>[1]Slutanvändning!$N$495</f>
        <v>781</v>
      </c>
      <c r="D32" s="58">
        <f>[1]Slutanvändning!$N$488</f>
        <v>4667</v>
      </c>
      <c r="E32" s="56">
        <f>[1]Slutanvändning!$Q$489</f>
        <v>0</v>
      </c>
      <c r="F32" s="56">
        <f>[1]Slutanvändning!$N$490</f>
        <v>0</v>
      </c>
      <c r="G32" s="56">
        <f>[1]Slutanvändning!$N$491</f>
        <v>1037</v>
      </c>
      <c r="H32" s="56">
        <f>[1]Slutanvändning!$N$492</f>
        <v>0</v>
      </c>
      <c r="I32" s="56">
        <f>[1]Slutanvändning!$N$493</f>
        <v>0</v>
      </c>
      <c r="J32" s="56">
        <v>0</v>
      </c>
      <c r="K32" s="56">
        <f>[1]Slutanvändning!T489</f>
        <v>0</v>
      </c>
      <c r="L32" s="56">
        <f>[1]Slutanvändning!U489</f>
        <v>0</v>
      </c>
      <c r="M32" s="56"/>
      <c r="N32" s="56">
        <v>0</v>
      </c>
      <c r="O32" s="56">
        <v>0</v>
      </c>
      <c r="P32" s="56">
        <f t="shared" ref="P32:P38" si="4">SUM(B32:N32)</f>
        <v>6485</v>
      </c>
      <c r="Q32" s="20"/>
      <c r="R32" s="50" t="str">
        <f>J30</f>
        <v>Avlutar</v>
      </c>
      <c r="S32" s="40" t="str">
        <f>ROUND(J43/1000,0) &amp;" GWh"</f>
        <v>0 GWh</v>
      </c>
      <c r="T32" s="29" t="e">
        <f>J$44</f>
        <v>#REF!</v>
      </c>
      <c r="U32" s="23"/>
    </row>
    <row r="33" spans="1:47" ht="15.75">
      <c r="A33" s="5" t="s">
        <v>77</v>
      </c>
      <c r="B33" s="58">
        <f>[1]Slutanvändning!$N$503</f>
        <v>432</v>
      </c>
      <c r="C33" s="58">
        <f>[1]Slutanvändning!$N$504</f>
        <v>9410</v>
      </c>
      <c r="D33" s="120">
        <f>[1]Slutanvändning!$N$497</f>
        <v>429.5</v>
      </c>
      <c r="E33" s="56">
        <f>[1]Slutanvändning!$Q$498</f>
        <v>0</v>
      </c>
      <c r="F33" s="56">
        <f>[1]Slutanvändning!$N$499</f>
        <v>0</v>
      </c>
      <c r="G33" s="56">
        <f>[1]Slutanvändning!$N$500</f>
        <v>0</v>
      </c>
      <c r="H33" s="56">
        <f>[1]Slutanvändning!$N$501</f>
        <v>0</v>
      </c>
      <c r="I33" s="56">
        <f>[1]Slutanvändning!$N$502</f>
        <v>0</v>
      </c>
      <c r="J33" s="56">
        <v>0</v>
      </c>
      <c r="K33" s="56">
        <f>[1]Slutanvändning!T498</f>
        <v>0</v>
      </c>
      <c r="L33" s="56">
        <f>[1]Slutanvändning!U498</f>
        <v>0</v>
      </c>
      <c r="M33" s="56"/>
      <c r="N33" s="56">
        <v>0</v>
      </c>
      <c r="O33" s="56">
        <v>0</v>
      </c>
      <c r="P33" s="117">
        <f t="shared" si="4"/>
        <v>10271.5</v>
      </c>
      <c r="Q33" s="20"/>
      <c r="R33" s="50" t="str">
        <f>K30</f>
        <v>Torv</v>
      </c>
      <c r="S33" s="40" t="str">
        <f>ROUND(K43/1000,0) &amp;" GWh"</f>
        <v>0 GWh</v>
      </c>
      <c r="T33" s="29" t="e">
        <f>K$44</f>
        <v>#REF!</v>
      </c>
      <c r="U33" s="23"/>
    </row>
    <row r="34" spans="1:47" ht="15.75">
      <c r="A34" s="5" t="s">
        <v>78</v>
      </c>
      <c r="B34" s="58">
        <f>[1]Slutanvändning!$N$512</f>
        <v>2973</v>
      </c>
      <c r="C34" s="58">
        <f>[1]Slutanvändning!$N$513</f>
        <v>12577</v>
      </c>
      <c r="D34" s="120">
        <f>[1]Slutanvändning!$N$506</f>
        <v>6101.5</v>
      </c>
      <c r="E34" s="56">
        <f>[1]Slutanvändning!$Q$507</f>
        <v>0</v>
      </c>
      <c r="F34" s="56">
        <f>[1]Slutanvändning!$N$508</f>
        <v>0</v>
      </c>
      <c r="G34" s="56">
        <f>[1]Slutanvändning!$N$509</f>
        <v>0</v>
      </c>
      <c r="H34" s="56">
        <f>[1]Slutanvändning!$N$510</f>
        <v>0</v>
      </c>
      <c r="I34" s="56">
        <f>[1]Slutanvändning!$N$511</f>
        <v>0</v>
      </c>
      <c r="J34" s="56">
        <v>0</v>
      </c>
      <c r="K34" s="56">
        <f>[1]Slutanvändning!T507</f>
        <v>0</v>
      </c>
      <c r="L34" s="56">
        <f>[1]Slutanvändning!U507</f>
        <v>0</v>
      </c>
      <c r="M34" s="56"/>
      <c r="N34" s="56">
        <v>0</v>
      </c>
      <c r="O34" s="56">
        <v>0</v>
      </c>
      <c r="P34" s="117">
        <f t="shared" si="4"/>
        <v>21651.5</v>
      </c>
      <c r="Q34" s="20"/>
      <c r="R34" s="50" t="str">
        <f>L30</f>
        <v>Avfall</v>
      </c>
      <c r="S34" s="40" t="str">
        <f>ROUND(L43/1000,0) &amp;" GWh"</f>
        <v>0 GWh</v>
      </c>
      <c r="T34" s="29" t="e">
        <f>L$44</f>
        <v>#REF!</v>
      </c>
      <c r="U34" s="23"/>
      <c r="V34" s="7"/>
      <c r="W34" s="39"/>
    </row>
    <row r="35" spans="1:47" ht="15.75">
      <c r="A35" s="5" t="s">
        <v>79</v>
      </c>
      <c r="B35" s="58">
        <f>[1]Slutanvändning!$N$521</f>
        <v>0</v>
      </c>
      <c r="C35" s="58">
        <f>[1]Slutanvändning!$N$522</f>
        <v>227</v>
      </c>
      <c r="D35" s="58">
        <f>[1]Slutanvändning!$N$515</f>
        <v>94161</v>
      </c>
      <c r="E35" s="56">
        <f>[1]Slutanvändning!$Q$516</f>
        <v>0</v>
      </c>
      <c r="F35" s="56">
        <f>[1]Slutanvändning!$N$517</f>
        <v>0</v>
      </c>
      <c r="G35" s="56">
        <f>[1]Slutanvändning!$N$518</f>
        <v>16207</v>
      </c>
      <c r="H35" s="56">
        <f>[1]Slutanvändning!$N$519</f>
        <v>0</v>
      </c>
      <c r="I35" s="56">
        <f>[1]Slutanvändning!$N$520</f>
        <v>0</v>
      </c>
      <c r="J35" s="56">
        <v>0</v>
      </c>
      <c r="K35" s="56">
        <f>[1]Slutanvändning!T516</f>
        <v>0</v>
      </c>
      <c r="L35" s="56">
        <f>[1]Slutanvändning!U516</f>
        <v>0</v>
      </c>
      <c r="M35" s="56"/>
      <c r="N35" s="56">
        <v>0</v>
      </c>
      <c r="O35" s="56">
        <v>0</v>
      </c>
      <c r="P35" s="56">
        <f>SUM(B35:N35)</f>
        <v>110595</v>
      </c>
      <c r="Q35" s="20"/>
      <c r="R35" s="50" t="str">
        <f>M30</f>
        <v>RT-flis</v>
      </c>
      <c r="S35" s="40" t="str">
        <f>ROUND(M43/1000,0) &amp;" GWh"</f>
        <v>0 GWh</v>
      </c>
      <c r="T35" s="29" t="e">
        <f>M$44</f>
        <v>#REF!</v>
      </c>
      <c r="U35" s="23"/>
    </row>
    <row r="36" spans="1:47" ht="15.75">
      <c r="A36" s="5" t="s">
        <v>80</v>
      </c>
      <c r="B36" s="58">
        <f>[1]Slutanvändning!$N$530</f>
        <v>309</v>
      </c>
      <c r="C36" s="58">
        <f>[1]Slutanvändning!$N$531</f>
        <v>29297</v>
      </c>
      <c r="D36" s="120">
        <f>[1]Slutanvändning!$N$524</f>
        <v>0</v>
      </c>
      <c r="E36" s="56">
        <f>[1]Slutanvändning!$Q$525</f>
        <v>0</v>
      </c>
      <c r="F36" s="56">
        <f>[1]Slutanvändning!$N$526</f>
        <v>0</v>
      </c>
      <c r="G36" s="56">
        <f>[1]Slutanvändning!$N$527</f>
        <v>0</v>
      </c>
      <c r="H36" s="56">
        <f>[1]Slutanvändning!$N$528</f>
        <v>0</v>
      </c>
      <c r="I36" s="56">
        <f>[1]Slutanvändning!$N$529</f>
        <v>0</v>
      </c>
      <c r="J36" s="56">
        <v>0</v>
      </c>
      <c r="K36" s="56">
        <f>[1]Slutanvändning!T525</f>
        <v>0</v>
      </c>
      <c r="L36" s="56">
        <f>[1]Slutanvändning!U525</f>
        <v>0</v>
      </c>
      <c r="M36" s="56"/>
      <c r="N36" s="56">
        <v>0</v>
      </c>
      <c r="O36" s="56">
        <v>0</v>
      </c>
      <c r="P36" s="117">
        <f t="shared" si="4"/>
        <v>29606</v>
      </c>
      <c r="Q36" s="20"/>
      <c r="R36" s="50" t="str">
        <f>N30</f>
        <v>Solvärme</v>
      </c>
      <c r="S36" s="40" t="e">
        <f>ROUND(N43/1000,0) &amp;" GWh"</f>
        <v>#REF!</v>
      </c>
      <c r="T36" s="29" t="e">
        <f>N$44</f>
        <v>#REF!</v>
      </c>
      <c r="U36" s="23"/>
    </row>
    <row r="37" spans="1:47" ht="15.75">
      <c r="A37" s="5" t="s">
        <v>81</v>
      </c>
      <c r="B37" s="58">
        <f>[1]Slutanvändning!$N$539</f>
        <v>125</v>
      </c>
      <c r="C37" s="58">
        <f>[1]Slutanvändning!$N$540</f>
        <v>86792</v>
      </c>
      <c r="D37" s="58">
        <f>[1]Slutanvändning!$N$533</f>
        <v>652</v>
      </c>
      <c r="E37" s="56">
        <f>[1]Slutanvändning!$Q$534</f>
        <v>0</v>
      </c>
      <c r="F37" s="56">
        <f>[1]Slutanvändning!$N$535</f>
        <v>0</v>
      </c>
      <c r="G37" s="56">
        <f>[1]Slutanvändning!$N$536</f>
        <v>0</v>
      </c>
      <c r="H37" s="56">
        <f>[1]Slutanvändning!$N$537</f>
        <v>29860</v>
      </c>
      <c r="I37" s="56">
        <f>[1]Slutanvändning!$N$538</f>
        <v>0</v>
      </c>
      <c r="J37" s="56">
        <v>0</v>
      </c>
      <c r="K37" s="56">
        <f>[1]Slutanvändning!T534</f>
        <v>0</v>
      </c>
      <c r="L37" s="56">
        <f>[1]Slutanvändning!U534</f>
        <v>0</v>
      </c>
      <c r="M37" s="56"/>
      <c r="N37" s="56">
        <v>0</v>
      </c>
      <c r="O37" s="56">
        <v>0</v>
      </c>
      <c r="P37" s="56">
        <f t="shared" si="4"/>
        <v>117429</v>
      </c>
      <c r="Q37" s="20"/>
      <c r="R37" s="50" t="str">
        <f>O30</f>
        <v>Ånga</v>
      </c>
      <c r="S37" s="40" t="str">
        <f>ROUND(O40/1000,0) &amp;" GWh"</f>
        <v>0 GWh</v>
      </c>
      <c r="T37" s="29" t="e">
        <f>O$44</f>
        <v>#REF!</v>
      </c>
      <c r="U37" s="23"/>
    </row>
    <row r="38" spans="1:47" ht="15.75">
      <c r="A38" s="5" t="s">
        <v>82</v>
      </c>
      <c r="B38" s="58">
        <f>[1]Slutanvändning!$N$548</f>
        <v>1326</v>
      </c>
      <c r="C38" s="58">
        <f>[1]Slutanvändning!$N$549</f>
        <v>3689</v>
      </c>
      <c r="D38" s="58">
        <f>[1]Slutanvändning!$N$542</f>
        <v>68</v>
      </c>
      <c r="E38" s="56">
        <f>[1]Slutanvändning!$Q$543</f>
        <v>0</v>
      </c>
      <c r="F38" s="56">
        <f>[1]Slutanvändning!$N$544</f>
        <v>0</v>
      </c>
      <c r="G38" s="56">
        <f>[1]Slutanvändning!$N$545</f>
        <v>0</v>
      </c>
      <c r="H38" s="56">
        <f>[1]Slutanvändning!$N$546</f>
        <v>0</v>
      </c>
      <c r="I38" s="56">
        <f>[1]Slutanvändning!$N$547</f>
        <v>0</v>
      </c>
      <c r="J38" s="56">
        <v>0</v>
      </c>
      <c r="K38" s="56">
        <f>[1]Slutanvändning!T543</f>
        <v>0</v>
      </c>
      <c r="L38" s="56">
        <f>[1]Slutanvändning!U543</f>
        <v>0</v>
      </c>
      <c r="M38" s="56"/>
      <c r="N38" s="56">
        <v>0</v>
      </c>
      <c r="O38" s="56">
        <v>0</v>
      </c>
      <c r="P38" s="56">
        <f t="shared" si="4"/>
        <v>5083</v>
      </c>
      <c r="Q38" s="20"/>
      <c r="R38" s="28" t="s">
        <v>83</v>
      </c>
      <c r="S38" s="54" t="e">
        <f>ROUND((N43+F43)/1000,0) &amp;" GWh"</f>
        <v>#REF!</v>
      </c>
      <c r="T38" s="27"/>
      <c r="U38" s="23"/>
    </row>
    <row r="39" spans="1:47" ht="15.75">
      <c r="A39" s="5" t="s">
        <v>84</v>
      </c>
      <c r="B39" s="58">
        <f>[1]Slutanvändning!$N$557</f>
        <v>0</v>
      </c>
      <c r="C39" s="58">
        <f>[1]Slutanvändning!$N$558</f>
        <v>23283</v>
      </c>
      <c r="D39" s="58">
        <f>[1]Slutanvändning!$N$551</f>
        <v>0</v>
      </c>
      <c r="E39" s="56">
        <f>[1]Slutanvändning!$Q$552</f>
        <v>0</v>
      </c>
      <c r="F39" s="56">
        <f>[1]Slutanvändning!$N$553</f>
        <v>0</v>
      </c>
      <c r="G39" s="56">
        <f>[1]Slutanvändning!$N$554</f>
        <v>0</v>
      </c>
      <c r="H39" s="56">
        <f>[1]Slutanvändning!$N$555</f>
        <v>0</v>
      </c>
      <c r="I39" s="56">
        <f>[1]Slutanvändning!$N$556</f>
        <v>0</v>
      </c>
      <c r="J39" s="56">
        <v>0</v>
      </c>
      <c r="K39" s="56">
        <f>[1]Slutanvändning!T552</f>
        <v>0</v>
      </c>
      <c r="L39" s="56">
        <f>[1]Slutanvändning!U552</f>
        <v>0</v>
      </c>
      <c r="M39" s="56"/>
      <c r="N39" s="56">
        <v>0</v>
      </c>
      <c r="O39" s="56">
        <v>0</v>
      </c>
      <c r="P39" s="56">
        <f>SUM(B39:N39)</f>
        <v>23283</v>
      </c>
      <c r="Q39" s="20"/>
      <c r="R39" s="28"/>
      <c r="T39" s="42"/>
    </row>
    <row r="40" spans="1:47" ht="15.75">
      <c r="A40" s="5" t="s">
        <v>49</v>
      </c>
      <c r="B40" s="56">
        <f>SUM(B32:B39)</f>
        <v>5165</v>
      </c>
      <c r="C40" s="56">
        <f t="shared" ref="C40:O40" si="5">SUM(C32:C39)</f>
        <v>166056</v>
      </c>
      <c r="D40" s="56">
        <f t="shared" si="5"/>
        <v>106079</v>
      </c>
      <c r="E40" s="56">
        <f t="shared" si="5"/>
        <v>0</v>
      </c>
      <c r="F40" s="56">
        <f>SUM(F32:F39)</f>
        <v>0</v>
      </c>
      <c r="G40" s="56">
        <f t="shared" si="5"/>
        <v>17244</v>
      </c>
      <c r="H40" s="56">
        <f t="shared" si="5"/>
        <v>29860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324404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15 GWh</v>
      </c>
      <c r="T41" s="42"/>
    </row>
    <row r="42" spans="1:47">
      <c r="A42" s="32" t="s">
        <v>86</v>
      </c>
      <c r="B42" s="56">
        <f>B39+B38+B37</f>
        <v>1451</v>
      </c>
      <c r="C42" s="56">
        <f>C39+C38+C37</f>
        <v>113764</v>
      </c>
      <c r="D42" s="56">
        <f>D39+D38+D37</f>
        <v>720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29860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145795</v>
      </c>
      <c r="Q42" s="21"/>
      <c r="R42" s="28" t="s">
        <v>87</v>
      </c>
      <c r="S42" s="10" t="str">
        <f>ROUND(P42/1000,0) &amp;" GWh"</f>
        <v>146 GWh</v>
      </c>
      <c r="T42" s="29">
        <f>P42/P40</f>
        <v>0.44942417479439217</v>
      </c>
    </row>
    <row r="43" spans="1:47">
      <c r="A43" s="33" t="s">
        <v>88</v>
      </c>
      <c r="B43" s="101"/>
      <c r="C43" s="102">
        <f>C40+C24-C7+C46</f>
        <v>179340.48</v>
      </c>
      <c r="D43" s="102">
        <f t="shared" ref="D43:M43" si="7">D11+D24+D40</f>
        <v>106397</v>
      </c>
      <c r="E43" s="102">
        <f t="shared" si="7"/>
        <v>0</v>
      </c>
      <c r="F43" s="102">
        <f t="shared" si="7"/>
        <v>0</v>
      </c>
      <c r="G43" s="102">
        <f t="shared" si="7"/>
        <v>17244</v>
      </c>
      <c r="H43" s="102">
        <f t="shared" si="7"/>
        <v>37370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 t="e">
        <f>N11+N24+N40</f>
        <v>#REF!</v>
      </c>
      <c r="O43" s="102">
        <v>0</v>
      </c>
      <c r="P43" s="103" t="e">
        <f>SUM(C43:O43)</f>
        <v>#REF!</v>
      </c>
      <c r="Q43" s="21"/>
      <c r="R43" s="28" t="s">
        <v>89</v>
      </c>
      <c r="S43" s="10" t="str">
        <f>ROUND(P36/1000,0) &amp;" GWh"</f>
        <v>30 GWh</v>
      </c>
      <c r="T43" s="41">
        <f>P36/P40</f>
        <v>9.1262746451954965E-2</v>
      </c>
    </row>
    <row r="44" spans="1:47">
      <c r="A44" s="33" t="s">
        <v>90</v>
      </c>
      <c r="B44" s="53"/>
      <c r="C44" s="91" t="e">
        <f>C43/$P$43</f>
        <v>#REF!</v>
      </c>
      <c r="D44" s="91" t="e">
        <f t="shared" ref="D44:P44" si="8">D43/$P$43</f>
        <v>#REF!</v>
      </c>
      <c r="E44" s="91" t="e">
        <f t="shared" si="8"/>
        <v>#REF!</v>
      </c>
      <c r="F44" s="91" t="e">
        <f t="shared" si="8"/>
        <v>#REF!</v>
      </c>
      <c r="G44" s="91" t="e">
        <f t="shared" si="8"/>
        <v>#REF!</v>
      </c>
      <c r="H44" s="91" t="e">
        <f t="shared" si="8"/>
        <v>#REF!</v>
      </c>
      <c r="I44" s="91" t="e">
        <f t="shared" si="8"/>
        <v>#REF!</v>
      </c>
      <c r="J44" s="91" t="e">
        <f t="shared" si="8"/>
        <v>#REF!</v>
      </c>
      <c r="K44" s="91" t="e">
        <f t="shared" si="8"/>
        <v>#REF!</v>
      </c>
      <c r="L44" s="91" t="e">
        <f t="shared" si="8"/>
        <v>#REF!</v>
      </c>
      <c r="M44" s="91" t="e">
        <f t="shared" si="8"/>
        <v>#REF!</v>
      </c>
      <c r="N44" s="91" t="e">
        <f t="shared" si="8"/>
        <v>#REF!</v>
      </c>
      <c r="O44" s="91" t="e">
        <f t="shared" si="8"/>
        <v>#REF!</v>
      </c>
      <c r="P44" s="91" t="e">
        <f t="shared" si="8"/>
        <v>#REF!</v>
      </c>
      <c r="Q44" s="21"/>
      <c r="R44" s="28" t="s">
        <v>91</v>
      </c>
      <c r="S44" s="10" t="str">
        <f>ROUND(P34/1000,0) &amp;" GWh"</f>
        <v>22 GWh</v>
      </c>
      <c r="T44" s="29">
        <f>P34/P40</f>
        <v>6.6742395284891676E-2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6 GWh</v>
      </c>
      <c r="T45" s="29">
        <f>P32/P40</f>
        <v>1.9990505665774774E-2</v>
      </c>
      <c r="U45" s="23"/>
    </row>
    <row r="46" spans="1:47">
      <c r="A46" s="34" t="s">
        <v>93</v>
      </c>
      <c r="B46" s="90">
        <f>B24-B40</f>
        <v>1541</v>
      </c>
      <c r="C46" s="90">
        <f>(C40+C24)*0.08</f>
        <v>13284.48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10 GWh</v>
      </c>
      <c r="T46" s="41">
        <f>P33/P40</f>
        <v>3.1662679868312352E-2</v>
      </c>
      <c r="U46" s="23"/>
    </row>
    <row r="47" spans="1:47">
      <c r="A47" s="34" t="s">
        <v>95</v>
      </c>
      <c r="B47" s="92">
        <f>B46/B24</f>
        <v>0.22979421413659409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111 GWh</v>
      </c>
      <c r="T47" s="41">
        <f>P35/P40</f>
        <v>0.34091749793467407</v>
      </c>
    </row>
    <row r="48" spans="1:47" ht="15.75" thickBot="1">
      <c r="A48" s="11"/>
      <c r="B48" s="93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51"/>
      <c r="R48" s="44" t="s">
        <v>97</v>
      </c>
      <c r="S48" s="10" t="str">
        <f>ROUND(P40/1000,0) &amp;" GWh"</f>
        <v>324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93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130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[1]Solceller!$C$5</f>
        <v>2299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[1]Elproduktion!$N$82</f>
        <v>0</v>
      </c>
      <c r="D7" s="53">
        <f>[1]Elproduktion!$N$83</f>
        <v>0</v>
      </c>
      <c r="E7" s="53">
        <f>[1]Elproduktion!$Q$84</f>
        <v>0</v>
      </c>
      <c r="F7" s="53">
        <f>[1]Elproduktion!$N$85</f>
        <v>0</v>
      </c>
      <c r="G7" s="53">
        <f>[1]Elproduktion!$R$86</f>
        <v>0</v>
      </c>
      <c r="H7" s="53">
        <f>[1]Elproduktion!$S$87</f>
        <v>0</v>
      </c>
      <c r="I7" s="53">
        <f>[1]Elproduktion!$N$88</f>
        <v>0</v>
      </c>
      <c r="J7" s="53">
        <f>[1]Elproduktion!$T$86</f>
        <v>0</v>
      </c>
      <c r="K7" s="53">
        <f>[1]Elproduktion!U84</f>
        <v>0</v>
      </c>
      <c r="L7" s="53">
        <f>[1]Elproduktion!V84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[1]Elproduktion!$N$90</f>
        <v>0</v>
      </c>
      <c r="D8" s="53">
        <f>[1]Elproduktion!$N$91</f>
        <v>0</v>
      </c>
      <c r="E8" s="53">
        <f>[1]Elproduktion!$Q$92</f>
        <v>0</v>
      </c>
      <c r="F8" s="53">
        <f>[1]Elproduktion!$N$93</f>
        <v>0</v>
      </c>
      <c r="G8" s="53">
        <f>[1]Elproduktion!$R$94</f>
        <v>0</v>
      </c>
      <c r="H8" s="53">
        <f>[1]Elproduktion!$S$95</f>
        <v>0</v>
      </c>
      <c r="I8" s="53">
        <f>[1]Elproduktion!$N$96</f>
        <v>0</v>
      </c>
      <c r="J8" s="53">
        <f>[1]Elproduktion!$T$94</f>
        <v>0</v>
      </c>
      <c r="K8" s="53">
        <f>[1]Elproduktion!U92</f>
        <v>0</v>
      </c>
      <c r="L8" s="53">
        <f>[1]Elproduktion!V92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67">
        <f>[1]Elproduktion!$N$98</f>
        <v>7217</v>
      </c>
      <c r="D9" s="53">
        <f>[1]Elproduktion!$N$99</f>
        <v>0</v>
      </c>
      <c r="E9" s="53">
        <f>[1]Elproduktion!$Q$100</f>
        <v>0</v>
      </c>
      <c r="F9" s="53">
        <f>[1]Elproduktion!$N$101</f>
        <v>0</v>
      </c>
      <c r="G9" s="53">
        <f>[1]Elproduktion!$R$102</f>
        <v>0</v>
      </c>
      <c r="H9" s="53">
        <f>[1]Elproduktion!$S$103</f>
        <v>0</v>
      </c>
      <c r="I9" s="53">
        <f>[1]Elproduktion!$N$104</f>
        <v>0</v>
      </c>
      <c r="J9" s="53">
        <f>[1]Elproduktion!$T$102</f>
        <v>0</v>
      </c>
      <c r="K9" s="53">
        <f>[1]Elproduktion!U100</f>
        <v>0</v>
      </c>
      <c r="L9" s="53">
        <f>[1]Elproduktion!V100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67">
        <f>[1]Elproduktion!$N$106</f>
        <v>0</v>
      </c>
      <c r="D10" s="53">
        <f>[1]Elproduktion!$N$107</f>
        <v>0</v>
      </c>
      <c r="E10" s="53">
        <f>[1]Elproduktion!$Q$108</f>
        <v>0</v>
      </c>
      <c r="F10" s="53">
        <f>[1]Elproduktion!$N$109</f>
        <v>0</v>
      </c>
      <c r="G10" s="53">
        <f>[1]Elproduktion!$R$110</f>
        <v>0</v>
      </c>
      <c r="H10" s="53">
        <f>[1]Elproduktion!$S$111</f>
        <v>0</v>
      </c>
      <c r="I10" s="53">
        <f>[1]Elproduktion!$N$112</f>
        <v>0</v>
      </c>
      <c r="J10" s="53">
        <f>[1]Elproduktion!$T$110</f>
        <v>0</v>
      </c>
      <c r="K10" s="53">
        <f>[1]Elproduktion!U108</f>
        <v>0</v>
      </c>
      <c r="L10" s="53">
        <f>[1]Elproduktion!V108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9516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1402 Partille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[1]Fjärrvärmeproduktion!$N$114</f>
        <v>0</v>
      </c>
      <c r="C18" s="56"/>
      <c r="D18" s="56">
        <f>[1]Fjärrvärmeproduktion!$N$115</f>
        <v>0</v>
      </c>
      <c r="E18" s="56">
        <f>[1]Fjärrvärmeproduktion!$Q$116</f>
        <v>0</v>
      </c>
      <c r="F18" s="56">
        <f>[1]Fjärrvärmeproduktion!$N$117</f>
        <v>0</v>
      </c>
      <c r="G18" s="56">
        <f>[1]Fjärrvärmeproduktion!$R$118</f>
        <v>0</v>
      </c>
      <c r="H18" s="56">
        <f>[1]Fjärrvärmeproduktion!$S$119</f>
        <v>0</v>
      </c>
      <c r="I18" s="56">
        <f>[1]Fjärrvärmeproduktion!$N$120</f>
        <v>0</v>
      </c>
      <c r="J18" s="56">
        <f>[1]Fjärrvärmeproduktion!$T$118</f>
        <v>0</v>
      </c>
      <c r="K18" s="56">
        <f>[1]Fjärrvärmeproduktion!U116</f>
        <v>0</v>
      </c>
      <c r="L18" s="56">
        <f>[1]Fjärrvärmeproduktion!V116</f>
        <v>0</v>
      </c>
      <c r="M18" s="56">
        <f>[1]Fjärrvärmeproduktion!$W$119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[1]Fjärrvärmeproduktion!$N$122</f>
        <v>0</v>
      </c>
      <c r="C19" s="56"/>
      <c r="D19" s="56">
        <f>[1]Fjärrvärmeproduktion!$N$123</f>
        <v>0</v>
      </c>
      <c r="E19" s="56">
        <f>[1]Fjärrvärmeproduktion!$Q$124</f>
        <v>0</v>
      </c>
      <c r="F19" s="56">
        <f>[1]Fjärrvärmeproduktion!$N$125</f>
        <v>0</v>
      </c>
      <c r="G19" s="56">
        <f>[1]Fjärrvärmeproduktion!$R$126</f>
        <v>0</v>
      </c>
      <c r="H19" s="56">
        <f>[1]Fjärrvärmeproduktion!$S$127</f>
        <v>0</v>
      </c>
      <c r="I19" s="56">
        <f>[1]Fjärrvärmeproduktion!$N$128</f>
        <v>0</v>
      </c>
      <c r="J19" s="56">
        <f>[1]Fjärrvärmeproduktion!$T$126</f>
        <v>0</v>
      </c>
      <c r="K19" s="56">
        <f>[1]Fjärrvärmeproduktion!U124</f>
        <v>0</v>
      </c>
      <c r="L19" s="56">
        <f>[1]Fjärrvärmeproduktion!V124</f>
        <v>0</v>
      </c>
      <c r="M19" s="56">
        <f>[1]Fjärrvärmeproduktion!$W$127</f>
        <v>0</v>
      </c>
      <c r="N19" s="56"/>
      <c r="O19" s="56"/>
      <c r="P19" s="56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[1]Fjärrvärmeproduktion!$N$130</f>
        <v>0</v>
      </c>
      <c r="C20" s="56"/>
      <c r="D20" s="56">
        <f>[1]Fjärrvärmeproduktion!$N$131</f>
        <v>0</v>
      </c>
      <c r="E20" s="56">
        <f>[1]Fjärrvärmeproduktion!$Q$132</f>
        <v>0</v>
      </c>
      <c r="F20" s="56">
        <f>[1]Fjärrvärmeproduktion!$N$133</f>
        <v>0</v>
      </c>
      <c r="G20" s="56">
        <f>[1]Fjärrvärmeproduktion!$R$134</f>
        <v>0</v>
      </c>
      <c r="H20" s="56">
        <f>[1]Fjärrvärmeproduktion!$S$135</f>
        <v>0</v>
      </c>
      <c r="I20" s="56">
        <f>[1]Fjärrvärmeproduktion!$N$136</f>
        <v>0</v>
      </c>
      <c r="J20" s="56">
        <f>[1]Fjärrvärmeproduktion!$T$134</f>
        <v>0</v>
      </c>
      <c r="K20" s="56">
        <f>[1]Fjärrvärmeproduktion!U132</f>
        <v>0</v>
      </c>
      <c r="L20" s="56">
        <f>[1]Fjärrvärmeproduktion!V132</f>
        <v>0</v>
      </c>
      <c r="M20" s="56">
        <f>[1]Fjärrvärmeproduktion!$W$135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[1]Fjärrvärmeproduktion!$N$138</f>
        <v>0</v>
      </c>
      <c r="C21" s="56"/>
      <c r="D21" s="56">
        <f>[1]Fjärrvärmeproduktion!$N$139</f>
        <v>0</v>
      </c>
      <c r="E21" s="56">
        <f>[1]Fjärrvärmeproduktion!$Q$140</f>
        <v>0</v>
      </c>
      <c r="F21" s="56">
        <f>[1]Fjärrvärmeproduktion!$N$141</f>
        <v>0</v>
      </c>
      <c r="G21" s="56">
        <f>[1]Fjärrvärmeproduktion!$R$142</f>
        <v>0</v>
      </c>
      <c r="H21" s="56">
        <f>[1]Fjärrvärmeproduktion!$S$143</f>
        <v>0</v>
      </c>
      <c r="I21" s="56">
        <f>[1]Fjärrvärmeproduktion!$N$144</f>
        <v>0</v>
      </c>
      <c r="J21" s="56">
        <f>[1]Fjärrvärmeproduktion!$T$142</f>
        <v>0</v>
      </c>
      <c r="K21" s="56">
        <f>[1]Fjärrvärmeproduktion!U140</f>
        <v>0</v>
      </c>
      <c r="L21" s="56">
        <f>[1]Fjärrvärmeproduktion!V140</f>
        <v>0</v>
      </c>
      <c r="M21" s="56">
        <f>[1]Fjärrvärmeproduktion!$W$143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[1]Fjärrvärmeproduktion!$N$146</f>
        <v>0</v>
      </c>
      <c r="C22" s="56"/>
      <c r="D22" s="56">
        <f>[1]Fjärrvärmeproduktion!$N$147</f>
        <v>0</v>
      </c>
      <c r="E22" s="56">
        <f>[1]Fjärrvärmeproduktion!$Q$148</f>
        <v>0</v>
      </c>
      <c r="F22" s="56">
        <f>[1]Fjärrvärmeproduktion!$N$149</f>
        <v>0</v>
      </c>
      <c r="G22" s="56">
        <f>[1]Fjärrvärmeproduktion!$R$150</f>
        <v>0</v>
      </c>
      <c r="H22" s="56">
        <f>[1]Fjärrvärmeproduktion!$S$151</f>
        <v>0</v>
      </c>
      <c r="I22" s="56">
        <f>[1]Fjärrvärmeproduktion!$N$152</f>
        <v>0</v>
      </c>
      <c r="J22" s="56">
        <f>[1]Fjärrvärmeproduktion!$T$150</f>
        <v>0</v>
      </c>
      <c r="K22" s="56">
        <f>[1]Fjärrvärmeproduktion!U148</f>
        <v>0</v>
      </c>
      <c r="L22" s="56">
        <f>[1]Fjärrvärmeproduktion!V148</f>
        <v>0</v>
      </c>
      <c r="M22" s="56">
        <f>[1]Fjärrvärmeproduktion!$W$151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349 GWh</v>
      </c>
      <c r="T22" s="25"/>
      <c r="U22" s="23"/>
    </row>
    <row r="23" spans="1:34" ht="15.75">
      <c r="A23" s="5" t="s">
        <v>61</v>
      </c>
      <c r="B23" s="58">
        <f>[1]Fjärrvärmeproduktion!$N$154</f>
        <v>0</v>
      </c>
      <c r="C23" s="56"/>
      <c r="D23" s="56">
        <f>[1]Fjärrvärmeproduktion!$N$155</f>
        <v>0</v>
      </c>
      <c r="E23" s="56">
        <f>[1]Fjärrvärmeproduktion!$Q$156</f>
        <v>0</v>
      </c>
      <c r="F23" s="56">
        <f>[1]Fjärrvärmeproduktion!$N$157</f>
        <v>0</v>
      </c>
      <c r="G23" s="56">
        <f>[1]Fjärrvärmeproduktion!$R$158</f>
        <v>0</v>
      </c>
      <c r="H23" s="56">
        <f>[1]Fjärrvärmeproduktion!$S$159</f>
        <v>0</v>
      </c>
      <c r="I23" s="56">
        <f>[1]Fjärrvärmeproduktion!$N$160</f>
        <v>0</v>
      </c>
      <c r="J23" s="56">
        <f>[1]Fjärrvärmeproduktion!$T$158</f>
        <v>0</v>
      </c>
      <c r="K23" s="56">
        <f>[1]Fjärrvärmeproduktion!U156</f>
        <v>0</v>
      </c>
      <c r="L23" s="56">
        <f>[1]Fjärrvärmeproduktion!V156</f>
        <v>0</v>
      </c>
      <c r="M23" s="56">
        <f>[1]Fjärrvärmeproduktion!$W$159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0</v>
      </c>
      <c r="C24" s="56">
        <f t="shared" ref="C24:O24" si="3">SUM(C18:C23)</f>
        <v>0</v>
      </c>
      <c r="D24" s="56">
        <f t="shared" si="3"/>
        <v>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230 GWh</v>
      </c>
      <c r="T25" s="29">
        <f>C$44</f>
        <v>0.65854706225316195</v>
      </c>
      <c r="U25" s="23"/>
    </row>
    <row r="26" spans="1:34" ht="15.75">
      <c r="A26" s="6" t="s">
        <v>100</v>
      </c>
      <c r="B26" s="132">
        <f>'FV imp-exp'!B4</f>
        <v>171000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18"/>
      <c r="R26" s="50" t="str">
        <f>D30</f>
        <v>Oljeprodukter</v>
      </c>
      <c r="S26" s="40" t="str">
        <f>ROUND(D43/1000,0) &amp;" GWh"</f>
        <v>95 GWh</v>
      </c>
      <c r="T26" s="29">
        <f>D$44</f>
        <v>0.27244185133527493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0</v>
      </c>
      <c r="U28" s="23"/>
    </row>
    <row r="29" spans="1:34" ht="15.75">
      <c r="A29" s="48" t="str">
        <f>A2</f>
        <v>1402 Partille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19 GWh</v>
      </c>
      <c r="T29" s="29">
        <f>G$44</f>
        <v>5.3619651225901059E-2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5 GWh</v>
      </c>
      <c r="T30" s="29">
        <f>H$44</f>
        <v>1.5391435185662083E-2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[1]Slutanvändning!$N$170</f>
        <v>0</v>
      </c>
      <c r="C32" s="53">
        <f>[1]Slutanvändning!$N$171</f>
        <v>858</v>
      </c>
      <c r="D32" s="53">
        <f>[1]Slutanvändning!$N$164</f>
        <v>246</v>
      </c>
      <c r="E32" s="53">
        <f>[1]Slutanvändning!$Q$165</f>
        <v>0</v>
      </c>
      <c r="F32" s="67">
        <f>[1]Slutanvändning!$N$166</f>
        <v>0</v>
      </c>
      <c r="G32" s="53">
        <f>[1]Slutanvändning!$N$167</f>
        <v>5</v>
      </c>
      <c r="H32" s="67">
        <f>[1]Slutanvändning!$N$168</f>
        <v>0</v>
      </c>
      <c r="I32" s="53">
        <f>[1]Slutanvändning!$N$169</f>
        <v>0</v>
      </c>
      <c r="J32" s="53">
        <v>0</v>
      </c>
      <c r="K32" s="53">
        <f>[1]Slutanvändning!T165</f>
        <v>0</v>
      </c>
      <c r="L32" s="53">
        <f>[1]Slutanvändning!U165</f>
        <v>0</v>
      </c>
      <c r="M32" s="53"/>
      <c r="N32" s="53">
        <v>0</v>
      </c>
      <c r="O32" s="53">
        <v>0</v>
      </c>
      <c r="P32" s="53">
        <f t="shared" ref="P32:P38" si="4">SUM(B32:N32)</f>
        <v>1109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[1]Slutanvändning!$N$179</f>
        <v>6027</v>
      </c>
      <c r="C33" s="53">
        <f>[1]Slutanvändning!$N$180</f>
        <v>17723</v>
      </c>
      <c r="D33" s="123">
        <f>[1]Slutanvändning!$N$173</f>
        <v>932</v>
      </c>
      <c r="E33" s="53">
        <f>[1]Slutanvändning!$Q$174</f>
        <v>0</v>
      </c>
      <c r="F33" s="67">
        <f>[1]Slutanvändning!$N$175</f>
        <v>0</v>
      </c>
      <c r="G33" s="53">
        <f>[1]Slutanvändning!$N$176</f>
        <v>0</v>
      </c>
      <c r="H33" s="67">
        <f>[1]Slutanvändning!$N$177</f>
        <v>32</v>
      </c>
      <c r="I33" s="123">
        <f>[1]Slutanvändning!$N$178</f>
        <v>0</v>
      </c>
      <c r="J33" s="53">
        <v>0</v>
      </c>
      <c r="K33" s="53">
        <f>[1]Slutanvändning!T174</f>
        <v>0</v>
      </c>
      <c r="L33" s="53">
        <f>[1]Slutanvändning!U174</f>
        <v>0</v>
      </c>
      <c r="M33" s="53"/>
      <c r="N33" s="53">
        <v>0</v>
      </c>
      <c r="O33" s="53">
        <v>0</v>
      </c>
      <c r="P33" s="123">
        <f t="shared" si="4"/>
        <v>24714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[1]Slutanvändning!$N$188</f>
        <v>192</v>
      </c>
      <c r="C34" s="53">
        <f>[1]Slutanvändning!$N$189</f>
        <v>6474</v>
      </c>
      <c r="D34" s="53">
        <f>[1]Slutanvändning!$N$182</f>
        <v>0</v>
      </c>
      <c r="E34" s="53">
        <f>[1]Slutanvändning!$Q$183</f>
        <v>0</v>
      </c>
      <c r="F34" s="67">
        <f>[1]Slutanvändning!$N$184</f>
        <v>0</v>
      </c>
      <c r="G34" s="53">
        <f>[1]Slutanvändning!$N$185</f>
        <v>0</v>
      </c>
      <c r="H34" s="67">
        <f>[1]Slutanvändning!$N$186</f>
        <v>0</v>
      </c>
      <c r="I34" s="53">
        <f>[1]Slutanvändning!$N$187</f>
        <v>0</v>
      </c>
      <c r="J34" s="53">
        <v>0</v>
      </c>
      <c r="K34" s="53">
        <f>[1]Slutanvändning!T183</f>
        <v>0</v>
      </c>
      <c r="L34" s="53">
        <f>[1]Slutanvändning!U183</f>
        <v>0</v>
      </c>
      <c r="M34" s="53"/>
      <c r="N34" s="53">
        <v>0</v>
      </c>
      <c r="O34" s="53">
        <v>0</v>
      </c>
      <c r="P34" s="53">
        <f t="shared" si="4"/>
        <v>6666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[1]Slutanvändning!$N$197</f>
        <v>0</v>
      </c>
      <c r="C35" s="53">
        <f>[1]Slutanvändning!$N$198</f>
        <v>5237</v>
      </c>
      <c r="D35" s="53">
        <f>[1]Slutanvändning!$N$191</f>
        <v>84895</v>
      </c>
      <c r="E35" s="53">
        <f>[1]Slutanvändning!$Q$192</f>
        <v>0</v>
      </c>
      <c r="F35" s="67">
        <f>[1]Slutanvändning!$N$193</f>
        <v>0</v>
      </c>
      <c r="G35" s="53">
        <f>[1]Slutanvändning!$N$194</f>
        <v>18734</v>
      </c>
      <c r="H35" s="67">
        <f>[1]Slutanvändning!$N$195</f>
        <v>0</v>
      </c>
      <c r="I35" s="53">
        <f>[1]Slutanvändning!$N$196</f>
        <v>0</v>
      </c>
      <c r="J35" s="53">
        <v>0</v>
      </c>
      <c r="K35" s="53">
        <f>[1]Slutanvändning!T192</f>
        <v>0</v>
      </c>
      <c r="L35" s="53">
        <f>[1]Slutanvändning!U192</f>
        <v>0</v>
      </c>
      <c r="M35" s="53"/>
      <c r="N35" s="53">
        <v>0</v>
      </c>
      <c r="O35" s="53">
        <v>0</v>
      </c>
      <c r="P35" s="53">
        <f>SUM(B35:N35)</f>
        <v>108866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[1]Slutanvändning!$N$206</f>
        <v>18079</v>
      </c>
      <c r="C36" s="53">
        <f>[1]Slutanvändning!$N$207</f>
        <v>85096</v>
      </c>
      <c r="D36" s="123">
        <f>[1]Slutanvändning!$N$200</f>
        <v>7921.9991921864712</v>
      </c>
      <c r="E36" s="53">
        <f>[1]Slutanvändning!$Q$201</f>
        <v>0</v>
      </c>
      <c r="F36" s="67">
        <f>[1]Slutanvändning!$N$202</f>
        <v>0</v>
      </c>
      <c r="G36" s="53">
        <f>[1]Slutanvändning!$N$203</f>
        <v>0</v>
      </c>
      <c r="H36" s="67">
        <f>[1]Slutanvändning!$N$204</f>
        <v>0</v>
      </c>
      <c r="I36" s="53">
        <f>[1]Slutanvändning!$N$205</f>
        <v>0</v>
      </c>
      <c r="J36" s="53">
        <v>0</v>
      </c>
      <c r="K36" s="53">
        <f>[1]Slutanvändning!T201</f>
        <v>0</v>
      </c>
      <c r="L36" s="53">
        <f>[1]Slutanvändning!U201</f>
        <v>0</v>
      </c>
      <c r="M36" s="53"/>
      <c r="N36" s="53">
        <v>0</v>
      </c>
      <c r="O36" s="53">
        <v>0</v>
      </c>
      <c r="P36" s="123">
        <f t="shared" si="4"/>
        <v>111096.99919218647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[1]Slutanvändning!$N$215</f>
        <v>35496</v>
      </c>
      <c r="C37" s="53">
        <f>[1]Slutanvändning!$N$216</f>
        <v>83363</v>
      </c>
      <c r="D37" s="123">
        <f>[1]Slutanvändning!$N$209</f>
        <v>1161.0008078135229</v>
      </c>
      <c r="E37" s="53">
        <f>[1]Slutanvändning!$Q$210</f>
        <v>0</v>
      </c>
      <c r="F37" s="67">
        <f>[1]Slutanvändning!$N$211</f>
        <v>0</v>
      </c>
      <c r="G37" s="53">
        <f>[1]Slutanvändning!$N$212</f>
        <v>0</v>
      </c>
      <c r="H37" s="67">
        <f>[1]Slutanvändning!$N$213</f>
        <v>5347</v>
      </c>
      <c r="I37" s="53">
        <f>[1]Slutanvändning!$N$214</f>
        <v>0</v>
      </c>
      <c r="J37" s="53">
        <v>0</v>
      </c>
      <c r="K37" s="53">
        <f>[1]Slutanvändning!T210</f>
        <v>0</v>
      </c>
      <c r="L37" s="53">
        <f>[1]Slutanvändning!U210</f>
        <v>0</v>
      </c>
      <c r="M37" s="53"/>
      <c r="N37" s="53">
        <v>0</v>
      </c>
      <c r="O37" s="53">
        <v>0</v>
      </c>
      <c r="P37" s="123">
        <f t="shared" si="4"/>
        <v>125367.00080781353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[1]Slutanvändning!$N$224</f>
        <v>82328</v>
      </c>
      <c r="C38" s="53">
        <f>[1]Slutanvändning!$N$225</f>
        <v>14350</v>
      </c>
      <c r="D38" s="53">
        <f>[1]Slutanvändning!$N$218</f>
        <v>57</v>
      </c>
      <c r="E38" s="53">
        <f>[1]Slutanvändning!$Q$219</f>
        <v>0</v>
      </c>
      <c r="F38" s="67">
        <f>[1]Slutanvändning!$N$220</f>
        <v>0</v>
      </c>
      <c r="G38" s="53">
        <f>[1]Slutanvändning!$N$221</f>
        <v>0</v>
      </c>
      <c r="H38" s="67">
        <f>[1]Slutanvändning!$N$222</f>
        <v>0</v>
      </c>
      <c r="I38" s="53">
        <f>[1]Slutanvändning!$N$223</f>
        <v>0</v>
      </c>
      <c r="J38" s="53">
        <v>0</v>
      </c>
      <c r="K38" s="53">
        <f>[1]Slutanvändning!T219</f>
        <v>0</v>
      </c>
      <c r="L38" s="53">
        <f>[1]Slutanvändning!U219</f>
        <v>0</v>
      </c>
      <c r="M38" s="53"/>
      <c r="N38" s="53">
        <v>0</v>
      </c>
      <c r="O38" s="53">
        <v>0</v>
      </c>
      <c r="P38" s="53">
        <f t="shared" si="4"/>
        <v>96735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3">
        <f>[1]Slutanvändning!$N$233</f>
        <v>0</v>
      </c>
      <c r="C39" s="53">
        <f>[1]Slutanvändning!$N$234</f>
        <v>0</v>
      </c>
      <c r="D39" s="53">
        <f>[1]Slutanvändning!$N$227</f>
        <v>0</v>
      </c>
      <c r="E39" s="53">
        <f>[1]Slutanvändning!$Q$228</f>
        <v>0</v>
      </c>
      <c r="F39" s="67">
        <f>[1]Slutanvändning!$N$229</f>
        <v>0</v>
      </c>
      <c r="G39" s="53">
        <f>[1]Slutanvändning!$N$230</f>
        <v>0</v>
      </c>
      <c r="H39" s="67">
        <f>[1]Slutanvändning!$N$231</f>
        <v>0</v>
      </c>
      <c r="I39" s="53">
        <f>[1]Slutanvändning!$N$232</f>
        <v>0</v>
      </c>
      <c r="J39" s="53">
        <v>0</v>
      </c>
      <c r="K39" s="53">
        <f>[1]Slutanvändning!T228</f>
        <v>0</v>
      </c>
      <c r="L39" s="53">
        <f>[1]Slutanvändning!U228</f>
        <v>0</v>
      </c>
      <c r="M39" s="53"/>
      <c r="N39" s="53">
        <v>0</v>
      </c>
      <c r="O39" s="53">
        <v>0</v>
      </c>
      <c r="P39" s="53">
        <f>SUM(B39:N39)</f>
        <v>0</v>
      </c>
      <c r="Q39" s="20"/>
      <c r="R39" s="28"/>
      <c r="T39" s="42"/>
    </row>
    <row r="40" spans="1:47" ht="15.75">
      <c r="A40" s="5" t="s">
        <v>49</v>
      </c>
      <c r="B40" s="53">
        <f>SUM(B32:B39)</f>
        <v>142122</v>
      </c>
      <c r="C40" s="53">
        <f t="shared" ref="C40:O40" si="5">SUM(C32:C39)</f>
        <v>213101</v>
      </c>
      <c r="D40" s="123">
        <f t="shared" si="5"/>
        <v>95213</v>
      </c>
      <c r="E40" s="53">
        <f t="shared" si="5"/>
        <v>0</v>
      </c>
      <c r="F40" s="53">
        <f>SUM(F32:F39)</f>
        <v>0</v>
      </c>
      <c r="G40" s="53">
        <f t="shared" si="5"/>
        <v>18739</v>
      </c>
      <c r="H40" s="53">
        <f t="shared" si="5"/>
        <v>5379</v>
      </c>
      <c r="I40" s="12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474554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46 GWh</v>
      </c>
      <c r="T41" s="42"/>
    </row>
    <row r="42" spans="1:47">
      <c r="A42" s="32" t="s">
        <v>86</v>
      </c>
      <c r="B42" s="53">
        <f>B39+B38+B37</f>
        <v>117824</v>
      </c>
      <c r="C42" s="53">
        <f>C39+C38+C37</f>
        <v>97713</v>
      </c>
      <c r="D42" s="53">
        <f>D39+D38+D37</f>
        <v>1218.0008078135229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5347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222102.00080781354</v>
      </c>
      <c r="Q42" s="21"/>
      <c r="R42" s="28" t="s">
        <v>87</v>
      </c>
      <c r="S42" s="10" t="str">
        <f>ROUND(P42/1000,0) &amp;" GWh"</f>
        <v>222 GWh</v>
      </c>
      <c r="T42" s="29">
        <f>P42/P40</f>
        <v>0.46802260819172009</v>
      </c>
    </row>
    <row r="43" spans="1:47">
      <c r="A43" s="33" t="s">
        <v>88</v>
      </c>
      <c r="B43" s="53"/>
      <c r="C43" s="90">
        <f>C40+C24-C7+C46</f>
        <v>230149.08000000002</v>
      </c>
      <c r="D43" s="90">
        <f t="shared" ref="D43:N43" si="7">D11+D24+D40</f>
        <v>95213</v>
      </c>
      <c r="E43" s="90">
        <f t="shared" si="7"/>
        <v>0</v>
      </c>
      <c r="F43" s="90">
        <f t="shared" si="7"/>
        <v>0</v>
      </c>
      <c r="G43" s="90">
        <f t="shared" si="7"/>
        <v>18739</v>
      </c>
      <c r="H43" s="90">
        <f t="shared" si="7"/>
        <v>5379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349480.08</v>
      </c>
      <c r="Q43" s="21"/>
      <c r="R43" s="28" t="s">
        <v>89</v>
      </c>
      <c r="S43" s="10" t="str">
        <f>ROUND(P36/1000,0) &amp;" GWh"</f>
        <v>111 GWh</v>
      </c>
      <c r="T43" s="41">
        <f>P36/P40</f>
        <v>0.2341082346628339</v>
      </c>
    </row>
    <row r="44" spans="1:47">
      <c r="A44" s="33" t="s">
        <v>90</v>
      </c>
      <c r="B44" s="91"/>
      <c r="C44" s="91">
        <f>C43/$P$43</f>
        <v>0.65854706225316195</v>
      </c>
      <c r="D44" s="91">
        <f t="shared" ref="D44:P44" si="8">D43/$P$43</f>
        <v>0.27244185133527493</v>
      </c>
      <c r="E44" s="91">
        <f t="shared" si="8"/>
        <v>0</v>
      </c>
      <c r="F44" s="91">
        <f t="shared" si="8"/>
        <v>0</v>
      </c>
      <c r="G44" s="91">
        <f t="shared" si="8"/>
        <v>5.3619651225901059E-2</v>
      </c>
      <c r="H44" s="91">
        <f t="shared" si="8"/>
        <v>1.5391435185662083E-2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7 GWh</v>
      </c>
      <c r="T44" s="29">
        <f>P34/P40</f>
        <v>1.4046873485419994E-2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 GWh</v>
      </c>
      <c r="T45" s="29">
        <f>P32/P40</f>
        <v>2.336931097409357E-3</v>
      </c>
      <c r="U45" s="23"/>
    </row>
    <row r="46" spans="1:47">
      <c r="A46" s="34" t="s">
        <v>93</v>
      </c>
      <c r="B46" s="90">
        <f>B24+B26-B40</f>
        <v>28878</v>
      </c>
      <c r="C46" s="90">
        <f>(C40+C24)*0.08</f>
        <v>17048.080000000002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25 GWh</v>
      </c>
      <c r="T46" s="41">
        <f>P33/P40</f>
        <v>5.2078372535053964E-2</v>
      </c>
      <c r="U46" s="23"/>
    </row>
    <row r="47" spans="1:47">
      <c r="A47" s="34" t="s">
        <v>95</v>
      </c>
      <c r="B47" s="92">
        <f>B46/(B24+B26)</f>
        <v>0.16887719298245615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109 GWh</v>
      </c>
      <c r="T47" s="41">
        <f>P35/P40</f>
        <v>0.22940698002756271</v>
      </c>
    </row>
    <row r="48" spans="1:47" ht="15.75" thickBot="1">
      <c r="A48" s="11"/>
      <c r="B48" s="93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4"/>
      <c r="N48" s="94"/>
      <c r="O48" s="94"/>
      <c r="P48" s="94"/>
      <c r="Q48" s="51"/>
      <c r="R48" s="44" t="s">
        <v>97</v>
      </c>
      <c r="S48" s="10" t="str">
        <f>ROUND(P40/1000,0) &amp;" GWh"</f>
        <v>475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93"/>
      <c r="C49" s="94"/>
      <c r="D49" s="95"/>
      <c r="E49" s="95"/>
      <c r="F49" s="95"/>
      <c r="G49" s="95"/>
      <c r="H49" s="95"/>
      <c r="I49" s="95"/>
      <c r="J49" s="95"/>
      <c r="K49" s="95"/>
      <c r="L49" s="95"/>
      <c r="M49" s="94"/>
      <c r="N49" s="94"/>
      <c r="O49" s="94"/>
      <c r="P49" s="94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132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[1]Solceller!$C$49</f>
        <v>8407.5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6">
        <f>[1]Elproduktion!$N$1842</f>
        <v>25191</v>
      </c>
      <c r="D7" s="56">
        <f>[1]Elproduktion!$N$1843</f>
        <v>0</v>
      </c>
      <c r="E7" s="56">
        <f>[1]Elproduktion!$Q$1844</f>
        <v>0</v>
      </c>
      <c r="F7" s="56">
        <f>[1]Elproduktion!$N$1845</f>
        <v>0</v>
      </c>
      <c r="G7" s="56">
        <f>[1]Elproduktion!$R$1846</f>
        <v>0</v>
      </c>
      <c r="H7" s="58">
        <f>[1]Elproduktion!$S$1847</f>
        <v>0</v>
      </c>
      <c r="I7" s="56">
        <f>[1]Elproduktion!$N$1848</f>
        <v>0</v>
      </c>
      <c r="J7" s="56">
        <f>[1]Elproduktion!$T$1846</f>
        <v>0</v>
      </c>
      <c r="K7" s="58">
        <f>[1]Elproduktion!U1844</f>
        <v>0</v>
      </c>
      <c r="L7" s="58">
        <f>[1]Elproduktion!V1844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6">
        <f>[1]Elproduktion!$N$1850</f>
        <v>0</v>
      </c>
      <c r="D8" s="56">
        <f>[1]Elproduktion!$N$1851</f>
        <v>0</v>
      </c>
      <c r="E8" s="56">
        <f>[1]Elproduktion!$Q$1852</f>
        <v>0</v>
      </c>
      <c r="F8" s="56">
        <f>[1]Elproduktion!$N$1853</f>
        <v>0</v>
      </c>
      <c r="G8" s="56">
        <f>[1]Elproduktion!$R$1854</f>
        <v>0</v>
      </c>
      <c r="H8" s="58">
        <f>[1]Elproduktion!$S$1855</f>
        <v>0</v>
      </c>
      <c r="I8" s="56">
        <f>[1]Elproduktion!$N$1856</f>
        <v>0</v>
      </c>
      <c r="J8" s="56">
        <f>[1]Elproduktion!$T$1854</f>
        <v>0</v>
      </c>
      <c r="K8" s="58">
        <f>[1]Elproduktion!U1852</f>
        <v>0</v>
      </c>
      <c r="L8" s="58">
        <f>[1]Elproduktion!V1852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57">
        <f>[1]Elproduktion!$N$1858</f>
        <v>3907</v>
      </c>
      <c r="D9" s="56">
        <f>[1]Elproduktion!$N$1859</f>
        <v>0</v>
      </c>
      <c r="E9" s="56">
        <f>[1]Elproduktion!$Q$1860</f>
        <v>0</v>
      </c>
      <c r="F9" s="56">
        <f>[1]Elproduktion!$N$1861</f>
        <v>0</v>
      </c>
      <c r="G9" s="56">
        <f>[1]Elproduktion!$R$1862</f>
        <v>0</v>
      </c>
      <c r="H9" s="58">
        <f>[1]Elproduktion!$S$1863</f>
        <v>0</v>
      </c>
      <c r="I9" s="56">
        <f>[1]Elproduktion!$N$1864</f>
        <v>0</v>
      </c>
      <c r="J9" s="56">
        <f>[1]Elproduktion!$T$1862</f>
        <v>0</v>
      </c>
      <c r="K9" s="58">
        <f>[1]Elproduktion!U1860</f>
        <v>0</v>
      </c>
      <c r="L9" s="58">
        <f>[1]Elproduktion!V1860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56">
        <f>[1]Elproduktion!$N$1866</f>
        <v>6046</v>
      </c>
      <c r="D10" s="56">
        <f>[1]Elproduktion!$N$1867</f>
        <v>0</v>
      </c>
      <c r="E10" s="56">
        <f>[1]Elproduktion!$Q$1868</f>
        <v>0</v>
      </c>
      <c r="F10" s="56">
        <f>[1]Elproduktion!$N$1869</f>
        <v>0</v>
      </c>
      <c r="G10" s="56">
        <f>[1]Elproduktion!$R$1870</f>
        <v>0</v>
      </c>
      <c r="H10" s="58">
        <f>[1]Elproduktion!$S$1871</f>
        <v>0</v>
      </c>
      <c r="I10" s="56">
        <f>[1]Elproduktion!$N$1872</f>
        <v>0</v>
      </c>
      <c r="J10" s="56">
        <f>[1]Elproduktion!$T$1870</f>
        <v>0</v>
      </c>
      <c r="K10" s="58">
        <f>[1]Elproduktion!U1868</f>
        <v>0</v>
      </c>
      <c r="L10" s="58">
        <f>[1]Elproduktion!V1868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43551.5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"/>
      <c r="R12" s="4"/>
      <c r="S12" s="4"/>
      <c r="T12" s="4"/>
    </row>
    <row r="13" spans="1:34" ht="15.7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1496 Skövde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[1]Fjärrvärmeproduktion!$N$2578+[1]Fjärrvärmeproduktion!$M$2618*([1]Fjärrvärmeproduktion!$N$2578/([1]Fjärrvärmeproduktion!$N$2578+[1]Fjärrvärmeproduktion!$N$2586))</f>
        <v>331642.43832648708</v>
      </c>
      <c r="C18" s="56"/>
      <c r="D18" s="56">
        <f>[1]Fjärrvärmeproduktion!$N$2579</f>
        <v>836</v>
      </c>
      <c r="E18" s="56">
        <f>[1]Fjärrvärmeproduktion!$Q$2580</f>
        <v>0</v>
      </c>
      <c r="F18" s="56">
        <f>[1]Fjärrvärmeproduktion!$N$2581</f>
        <v>0</v>
      </c>
      <c r="G18" s="56">
        <f>[1]Fjärrvärmeproduktion!$R$2582</f>
        <v>0</v>
      </c>
      <c r="H18" s="114">
        <f>[1]Fjärrvärmeproduktion!$S$2583</f>
        <v>181158</v>
      </c>
      <c r="I18" s="56">
        <f>[1]Fjärrvärmeproduktion!$N$2584</f>
        <v>0</v>
      </c>
      <c r="J18" s="56">
        <f>[1]Fjärrvärmeproduktion!$T$2582</f>
        <v>0</v>
      </c>
      <c r="K18" s="58">
        <f>[1]Fjärrvärmeproduktion!U2580</f>
        <v>0</v>
      </c>
      <c r="L18" s="114">
        <f>[1]Fjärrvärmeproduktion!V2580</f>
        <v>182044</v>
      </c>
      <c r="M18" s="58">
        <f>[1]Fjärrvärmeproduktion!$W$2583</f>
        <v>0</v>
      </c>
      <c r="N18" s="56"/>
      <c r="O18" s="56"/>
      <c r="P18" s="56">
        <f>SUM(C18:O18)</f>
        <v>364038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[1]Fjärrvärmeproduktion!$N$2586+[1]Fjärrvärmeproduktion!$M$2618*([1]Fjärrvärmeproduktion!$N$2586/([1]Fjärrvärmeproduktion!$N$2586+[1]Fjärrvärmeproduktion!$N$2578))</f>
        <v>65854.561673512944</v>
      </c>
      <c r="C19" s="56"/>
      <c r="D19" s="56">
        <f>[1]Fjärrvärmeproduktion!$N$2587</f>
        <v>1136</v>
      </c>
      <c r="E19" s="56">
        <f>[1]Fjärrvärmeproduktion!$Q$2588</f>
        <v>0</v>
      </c>
      <c r="F19" s="56">
        <f>[1]Fjärrvärmeproduktion!$N$2589</f>
        <v>0</v>
      </c>
      <c r="G19" s="56">
        <f>[1]Fjärrvärmeproduktion!$R$2590</f>
        <v>0</v>
      </c>
      <c r="H19" s="58">
        <f>[1]Fjärrvärmeproduktion!$S$2591</f>
        <v>67291</v>
      </c>
      <c r="I19" s="56">
        <f>[1]Fjärrvärmeproduktion!$N$2592</f>
        <v>0</v>
      </c>
      <c r="J19" s="56">
        <f>[1]Fjärrvärmeproduktion!$T$2590</f>
        <v>0</v>
      </c>
      <c r="K19" s="58">
        <f>[1]Fjärrvärmeproduktion!U2588</f>
        <v>0</v>
      </c>
      <c r="L19" s="58">
        <f>[1]Fjärrvärmeproduktion!V2588</f>
        <v>0</v>
      </c>
      <c r="M19" s="58">
        <f>[1]Fjärrvärmeproduktion!$W$2591</f>
        <v>0</v>
      </c>
      <c r="N19" s="56"/>
      <c r="O19" s="56"/>
      <c r="P19" s="56">
        <f t="shared" ref="P19:P24" si="2">SUM(C19:O19)</f>
        <v>68427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[1]Fjärrvärmeproduktion!$N$2594</f>
        <v>1536</v>
      </c>
      <c r="C20" s="56">
        <f>B20*1.015</f>
        <v>1559.04</v>
      </c>
      <c r="D20" s="56">
        <f>[1]Fjärrvärmeproduktion!$N$2595</f>
        <v>0</v>
      </c>
      <c r="E20" s="56">
        <f>[1]Fjärrvärmeproduktion!$Q$2596</f>
        <v>0</v>
      </c>
      <c r="F20" s="56">
        <f>[1]Fjärrvärmeproduktion!$N$2597</f>
        <v>0</v>
      </c>
      <c r="G20" s="56">
        <f>[1]Fjärrvärmeproduktion!$R$2598</f>
        <v>0</v>
      </c>
      <c r="H20" s="58">
        <f>[1]Fjärrvärmeproduktion!$S$2599</f>
        <v>0</v>
      </c>
      <c r="I20" s="56">
        <f>[1]Fjärrvärmeproduktion!$N$2600</f>
        <v>0</v>
      </c>
      <c r="J20" s="56">
        <f>[1]Fjärrvärmeproduktion!$T$2598</f>
        <v>0</v>
      </c>
      <c r="K20" s="58">
        <f>[1]Fjärrvärmeproduktion!U2596</f>
        <v>0</v>
      </c>
      <c r="L20" s="58">
        <f>[1]Fjärrvärmeproduktion!V2596</f>
        <v>0</v>
      </c>
      <c r="M20" s="58">
        <f>[1]Fjärrvärmeproduktion!$W$2599</f>
        <v>0</v>
      </c>
      <c r="N20" s="56"/>
      <c r="O20" s="56"/>
      <c r="P20" s="56">
        <f t="shared" si="2"/>
        <v>1559.04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[1]Fjärrvärmeproduktion!$N$2602</f>
        <v>0</v>
      </c>
      <c r="C21" s="56"/>
      <c r="D21" s="56">
        <f>[1]Fjärrvärmeproduktion!$N$2603</f>
        <v>0</v>
      </c>
      <c r="E21" s="56">
        <f>[1]Fjärrvärmeproduktion!$Q$2604</f>
        <v>0</v>
      </c>
      <c r="F21" s="56">
        <f>[1]Fjärrvärmeproduktion!$N$2605</f>
        <v>0</v>
      </c>
      <c r="G21" s="56">
        <f>[1]Fjärrvärmeproduktion!$R$2606</f>
        <v>0</v>
      </c>
      <c r="H21" s="58">
        <f>[1]Fjärrvärmeproduktion!$S$2607</f>
        <v>0</v>
      </c>
      <c r="I21" s="56">
        <f>[1]Fjärrvärmeproduktion!$N$2608</f>
        <v>0</v>
      </c>
      <c r="J21" s="56">
        <f>[1]Fjärrvärmeproduktion!$T$2606</f>
        <v>0</v>
      </c>
      <c r="K21" s="58">
        <f>[1]Fjärrvärmeproduktion!U2604</f>
        <v>0</v>
      </c>
      <c r="L21" s="58">
        <f>[1]Fjärrvärmeproduktion!V2604</f>
        <v>0</v>
      </c>
      <c r="M21" s="58">
        <f>[1]Fjärrvärmeproduktion!$W$2607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[1]Fjärrvärmeproduktion!$N$2610</f>
        <v>0</v>
      </c>
      <c r="C22" s="56"/>
      <c r="D22" s="56">
        <f>[1]Fjärrvärmeproduktion!$N$2611</f>
        <v>0</v>
      </c>
      <c r="E22" s="56">
        <f>[1]Fjärrvärmeproduktion!$Q$2612</f>
        <v>0</v>
      </c>
      <c r="F22" s="56">
        <f>[1]Fjärrvärmeproduktion!$N$2613</f>
        <v>0</v>
      </c>
      <c r="G22" s="56">
        <f>[1]Fjärrvärmeproduktion!$R$2614</f>
        <v>0</v>
      </c>
      <c r="H22" s="58">
        <f>[1]Fjärrvärmeproduktion!$S$2615</f>
        <v>0</v>
      </c>
      <c r="I22" s="56">
        <f>[1]Fjärrvärmeproduktion!$N$2616</f>
        <v>0</v>
      </c>
      <c r="J22" s="56">
        <f>[1]Fjärrvärmeproduktion!$T$2614</f>
        <v>0</v>
      </c>
      <c r="K22" s="58">
        <f>[1]Fjärrvärmeproduktion!U2612</f>
        <v>0</v>
      </c>
      <c r="L22" s="58">
        <f>[1]Fjärrvärmeproduktion!V2612</f>
        <v>0</v>
      </c>
      <c r="M22" s="58">
        <f>[1]Fjärrvärmeproduktion!$W$2615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1883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[1]Fjärrvärmeproduktion!$N$2619</f>
        <v>0</v>
      </c>
      <c r="E23" s="56">
        <f>[1]Fjärrvärmeproduktion!$Q$2620</f>
        <v>0</v>
      </c>
      <c r="F23" s="56">
        <f>[1]Fjärrvärmeproduktion!$N$2621</f>
        <v>0</v>
      </c>
      <c r="G23" s="56">
        <f>[1]Fjärrvärmeproduktion!$R$2622</f>
        <v>0</v>
      </c>
      <c r="H23" s="58">
        <f>[1]Fjärrvärmeproduktion!$S$2623</f>
        <v>0</v>
      </c>
      <c r="I23" s="56">
        <f>[1]Fjärrvärmeproduktion!$N$2624</f>
        <v>0</v>
      </c>
      <c r="J23" s="56">
        <f>[1]Fjärrvärmeproduktion!$T$2622</f>
        <v>0</v>
      </c>
      <c r="K23" s="58">
        <f>[1]Fjärrvärmeproduktion!U2620</f>
        <v>0</v>
      </c>
      <c r="L23" s="58">
        <f>[1]Fjärrvärmeproduktion!V2620</f>
        <v>0</v>
      </c>
      <c r="M23" s="58">
        <f>[1]Fjärrvärmeproduktion!$W$2623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399033</v>
      </c>
      <c r="C24" s="56">
        <f t="shared" ref="C24:O24" si="3">SUM(C18:C23)</f>
        <v>1559.04</v>
      </c>
      <c r="D24" s="56">
        <f t="shared" si="3"/>
        <v>1972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248449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182044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434024.04000000004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920 GWh</v>
      </c>
      <c r="T25" s="29">
        <f>C$44</f>
        <v>0.48843569362443279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309 GWh</v>
      </c>
      <c r="T26" s="29">
        <f>D$44</f>
        <v>0.16416251215311176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122 GWh</v>
      </c>
      <c r="T27" s="29">
        <f>E$44</f>
        <v>6.475925794693356E-2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13 GWh</v>
      </c>
      <c r="T28" s="29">
        <f>F$44</f>
        <v>7.0068717254057099E-3</v>
      </c>
      <c r="U28" s="23"/>
    </row>
    <row r="29" spans="1:34" ht="15.75">
      <c r="A29" s="48" t="str">
        <f>A2</f>
        <v>1496 Skövde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46 GWh</v>
      </c>
      <c r="T29" s="29">
        <f>G$44</f>
        <v>2.4398444644388156E-2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291 GWh</v>
      </c>
      <c r="T30" s="29">
        <f>H$44</f>
        <v>0.15455269353721765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6">
        <f>[1]Slutanvändning!$N$3734</f>
        <v>0</v>
      </c>
      <c r="C32" s="58">
        <f>[1]Slutanvändning!$N$3735</f>
        <v>10930</v>
      </c>
      <c r="D32" s="56">
        <f>[1]Slutanvändning!$N$3728</f>
        <v>15719</v>
      </c>
      <c r="E32" s="56">
        <f>[1]Slutanvändning!$Q$3729</f>
        <v>0</v>
      </c>
      <c r="F32" s="58">
        <f>[1]Slutanvändning!$N$3730</f>
        <v>0</v>
      </c>
      <c r="G32" s="58">
        <f>[1]Slutanvändning!$N$3731</f>
        <v>3754</v>
      </c>
      <c r="H32" s="56">
        <f>[1]Slutanvändning!$N$3732</f>
        <v>0</v>
      </c>
      <c r="I32" s="56">
        <f>[1]Slutanvändning!$N$3733</f>
        <v>0</v>
      </c>
      <c r="J32" s="56">
        <v>0</v>
      </c>
      <c r="K32" s="56">
        <f>[1]Slutanvändning!T3729</f>
        <v>0</v>
      </c>
      <c r="L32" s="56">
        <f>[1]Slutanvändning!U3729</f>
        <v>0</v>
      </c>
      <c r="M32" s="56"/>
      <c r="N32" s="56">
        <v>0</v>
      </c>
      <c r="O32" s="56">
        <v>0</v>
      </c>
      <c r="P32" s="56">
        <f t="shared" ref="P32:P38" si="4">SUM(B32:N32)</f>
        <v>30403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6">
        <f>[1]Slutanvändning!$N$3743</f>
        <v>64841</v>
      </c>
      <c r="C33" s="125">
        <f>[1]Slutanvändning!$N$3744</f>
        <v>474072</v>
      </c>
      <c r="D33" s="56">
        <f>[1]Slutanvändning!$N$3737</f>
        <v>31877</v>
      </c>
      <c r="E33" s="118">
        <f>[1]Slutanvändning!$Q$3738</f>
        <v>121933</v>
      </c>
      <c r="F33" s="58">
        <f>[1]Slutanvändning!$N$3739</f>
        <v>13193</v>
      </c>
      <c r="G33" s="58">
        <f>[1]Slutanvändning!$N$3740</f>
        <v>1170</v>
      </c>
      <c r="H33" s="56">
        <f>[1]Slutanvändning!$N$3741</f>
        <v>0</v>
      </c>
      <c r="I33" s="56">
        <f>[1]Slutanvändning!$N$3742</f>
        <v>0</v>
      </c>
      <c r="J33" s="56">
        <v>0</v>
      </c>
      <c r="K33" s="56">
        <f>[1]Slutanvändning!T3738</f>
        <v>0</v>
      </c>
      <c r="L33" s="56">
        <f>[1]Slutanvändning!U3738</f>
        <v>0</v>
      </c>
      <c r="M33" s="56"/>
      <c r="N33" s="56">
        <v>0</v>
      </c>
      <c r="O33" s="56">
        <v>0</v>
      </c>
      <c r="P33" s="119">
        <f t="shared" si="4"/>
        <v>707086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6">
        <f>[1]Slutanvändning!$N$3752</f>
        <v>65270</v>
      </c>
      <c r="C34" s="58">
        <f>[1]Slutanvändning!$N$3753</f>
        <v>68718</v>
      </c>
      <c r="D34" s="56">
        <f>[1]Slutanvändning!$N$3746</f>
        <v>9251</v>
      </c>
      <c r="E34" s="56">
        <f>[1]Slutanvändning!$Q$3747</f>
        <v>0</v>
      </c>
      <c r="F34" s="58">
        <f>[1]Slutanvändning!$N$3748</f>
        <v>0</v>
      </c>
      <c r="G34" s="58">
        <f>[1]Slutanvändning!$N$3749</f>
        <v>0</v>
      </c>
      <c r="H34" s="56">
        <f>[1]Slutanvändning!$N$3750</f>
        <v>0</v>
      </c>
      <c r="I34" s="56">
        <f>[1]Slutanvändning!$N$3751</f>
        <v>0</v>
      </c>
      <c r="J34" s="56">
        <v>0</v>
      </c>
      <c r="K34" s="56">
        <f>[1]Slutanvändning!T3747</f>
        <v>0</v>
      </c>
      <c r="L34" s="56">
        <f>[1]Slutanvändning!U3747</f>
        <v>0</v>
      </c>
      <c r="M34" s="56"/>
      <c r="N34" s="56">
        <v>0</v>
      </c>
      <c r="O34" s="56">
        <v>0</v>
      </c>
      <c r="P34" s="56">
        <f t="shared" si="4"/>
        <v>143239</v>
      </c>
      <c r="Q34" s="20"/>
      <c r="R34" s="50" t="str">
        <f>L30</f>
        <v>Avfall</v>
      </c>
      <c r="S34" s="40" t="str">
        <f>ROUND(L43/1000,0) &amp;" GWh"</f>
        <v>182 GWh</v>
      </c>
      <c r="T34" s="29">
        <f>L$44</f>
        <v>9.6684526368510354E-2</v>
      </c>
      <c r="U34" s="23"/>
      <c r="V34" s="7"/>
      <c r="W34" s="39"/>
    </row>
    <row r="35" spans="1:47" ht="15.75">
      <c r="A35" s="5" t="s">
        <v>79</v>
      </c>
      <c r="B35" s="56">
        <f>[1]Slutanvändning!$N$3761</f>
        <v>0</v>
      </c>
      <c r="C35" s="58">
        <f>[1]Slutanvändning!$N$3762</f>
        <v>995</v>
      </c>
      <c r="D35" s="56">
        <f>[1]Slutanvändning!$N$3755</f>
        <v>249585</v>
      </c>
      <c r="E35" s="56">
        <f>[1]Slutanvändning!$Q$3756</f>
        <v>0</v>
      </c>
      <c r="F35" s="58">
        <f>[1]Slutanvändning!$N$3757</f>
        <v>0</v>
      </c>
      <c r="G35" s="58">
        <f>[1]Slutanvändning!$N$3758</f>
        <v>41015</v>
      </c>
      <c r="H35" s="56">
        <f>[1]Slutanvändning!$N$3759</f>
        <v>0</v>
      </c>
      <c r="I35" s="56">
        <f>[1]Slutanvändning!$N$3760</f>
        <v>0</v>
      </c>
      <c r="J35" s="56">
        <v>0</v>
      </c>
      <c r="K35" s="56">
        <f>[1]Slutanvändning!T3756</f>
        <v>0</v>
      </c>
      <c r="L35" s="56">
        <f>[1]Slutanvändning!U3756</f>
        <v>0</v>
      </c>
      <c r="M35" s="56"/>
      <c r="N35" s="56">
        <v>0</v>
      </c>
      <c r="O35" s="56">
        <v>0</v>
      </c>
      <c r="P35" s="56">
        <f>SUM(B35:N35)</f>
        <v>291595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6">
        <f>[1]Slutanvändning!$N$3770</f>
        <v>43548</v>
      </c>
      <c r="C36" s="58">
        <f>[1]Slutanvändning!$N$3771</f>
        <v>145029</v>
      </c>
      <c r="D36" s="56">
        <f>[1]Slutanvändning!$N$3764</f>
        <v>360</v>
      </c>
      <c r="E36" s="56">
        <f>[1]Slutanvändning!$Q$3765</f>
        <v>0</v>
      </c>
      <c r="F36" s="58">
        <f>[1]Slutanvändning!$N$3766</f>
        <v>0</v>
      </c>
      <c r="G36" s="58">
        <f>[1]Slutanvändning!$N$3767</f>
        <v>0</v>
      </c>
      <c r="H36" s="56">
        <f>[1]Slutanvändning!$N$3768</f>
        <v>0</v>
      </c>
      <c r="I36" s="56">
        <f>[1]Slutanvändning!$N$3769</f>
        <v>0</v>
      </c>
      <c r="J36" s="56">
        <v>0</v>
      </c>
      <c r="K36" s="56">
        <f>[1]Slutanvändning!T3765</f>
        <v>0</v>
      </c>
      <c r="L36" s="56">
        <f>[1]Slutanvändning!U3765</f>
        <v>0</v>
      </c>
      <c r="M36" s="56"/>
      <c r="N36" s="56">
        <v>0</v>
      </c>
      <c r="O36" s="56">
        <v>0</v>
      </c>
      <c r="P36" s="56">
        <f t="shared" si="4"/>
        <v>188937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6">
        <f>[1]Slutanvändning!$N$3779</f>
        <v>40545</v>
      </c>
      <c r="C37" s="58">
        <f>[1]Slutanvändning!$N$3780</f>
        <v>137614</v>
      </c>
      <c r="D37" s="56">
        <f>[1]Slutanvändning!$N$3773</f>
        <v>283</v>
      </c>
      <c r="E37" s="56">
        <f>[1]Slutanvändning!$Q$3774</f>
        <v>0</v>
      </c>
      <c r="F37" s="58">
        <f>[1]Slutanvändning!$N$3775</f>
        <v>0</v>
      </c>
      <c r="G37" s="58">
        <f>[1]Slutanvändning!$N$3776</f>
        <v>0</v>
      </c>
      <c r="H37" s="56">
        <f>[1]Slutanvändning!$N$3777</f>
        <v>42553</v>
      </c>
      <c r="I37" s="56">
        <f>[1]Slutanvändning!$N$3778</f>
        <v>0</v>
      </c>
      <c r="J37" s="56">
        <v>0</v>
      </c>
      <c r="K37" s="56">
        <f>[1]Slutanvändning!T3774</f>
        <v>0</v>
      </c>
      <c r="L37" s="56">
        <f>[1]Slutanvändning!U3774</f>
        <v>0</v>
      </c>
      <c r="M37" s="56"/>
      <c r="N37" s="56">
        <v>0</v>
      </c>
      <c r="O37" s="56">
        <v>0</v>
      </c>
      <c r="P37" s="56">
        <f t="shared" si="4"/>
        <v>220995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6">
        <f>[1]Slutanvändning!$N$3788</f>
        <v>118554</v>
      </c>
      <c r="C38" s="58">
        <f>[1]Slutanvändning!$N$3789</f>
        <v>32290</v>
      </c>
      <c r="D38" s="56">
        <f>[1]Slutanvändning!$N$3782</f>
        <v>49</v>
      </c>
      <c r="E38" s="56">
        <f>[1]Slutanvändning!$Q$3783</f>
        <v>0</v>
      </c>
      <c r="F38" s="58">
        <f>[1]Slutanvändning!$N$3784</f>
        <v>0</v>
      </c>
      <c r="G38" s="58">
        <f>[1]Slutanvändning!$N$3785</f>
        <v>0</v>
      </c>
      <c r="H38" s="56">
        <f>[1]Slutanvändning!$N$3786</f>
        <v>0</v>
      </c>
      <c r="I38" s="56">
        <f>[1]Slutanvändning!$N$3787</f>
        <v>0</v>
      </c>
      <c r="J38" s="56">
        <v>0</v>
      </c>
      <c r="K38" s="56">
        <f>[1]Slutanvändning!T3783</f>
        <v>0</v>
      </c>
      <c r="L38" s="56">
        <f>[1]Slutanvändning!U3783</f>
        <v>0</v>
      </c>
      <c r="M38" s="56"/>
      <c r="N38" s="56">
        <v>0</v>
      </c>
      <c r="O38" s="56">
        <v>0</v>
      </c>
      <c r="P38" s="56">
        <f t="shared" si="4"/>
        <v>150893</v>
      </c>
      <c r="Q38" s="20"/>
      <c r="R38" s="28" t="s">
        <v>83</v>
      </c>
      <c r="S38" s="54" t="str">
        <f>ROUND((N43+F43)/1000,0) &amp;" GWh"</f>
        <v>13 GWh</v>
      </c>
      <c r="T38" s="27"/>
      <c r="U38" s="23"/>
    </row>
    <row r="39" spans="1:47" ht="15.75">
      <c r="A39" s="5" t="s">
        <v>84</v>
      </c>
      <c r="B39" s="56">
        <f>[1]Slutanvändning!$N$3797</f>
        <v>0</v>
      </c>
      <c r="C39" s="58">
        <f>[1]Slutanvändning!$N$3798</f>
        <v>3654</v>
      </c>
      <c r="D39" s="56">
        <f>[1]Slutanvändning!$N$3791</f>
        <v>0</v>
      </c>
      <c r="E39" s="56">
        <f>[1]Slutanvändning!$Q$3792</f>
        <v>0</v>
      </c>
      <c r="F39" s="58">
        <f>[1]Slutanvändning!$N$3793</f>
        <v>0</v>
      </c>
      <c r="G39" s="58">
        <f>[1]Slutanvändning!$N$3794</f>
        <v>0</v>
      </c>
      <c r="H39" s="56">
        <f>[1]Slutanvändning!$N$3795</f>
        <v>0</v>
      </c>
      <c r="I39" s="56">
        <f>[1]Slutanvändning!$N$3796</f>
        <v>0</v>
      </c>
      <c r="J39" s="56">
        <v>0</v>
      </c>
      <c r="K39" s="56">
        <f>[1]Slutanvändning!T3792</f>
        <v>0</v>
      </c>
      <c r="L39" s="56">
        <f>[1]Slutanvändning!U3792</f>
        <v>0</v>
      </c>
      <c r="M39" s="56"/>
      <c r="N39" s="56">
        <v>0</v>
      </c>
      <c r="O39" s="56">
        <v>0</v>
      </c>
      <c r="P39" s="56">
        <f>SUM(B39:N39)</f>
        <v>3654</v>
      </c>
      <c r="Q39" s="20"/>
      <c r="R39" s="28"/>
      <c r="T39" s="42"/>
    </row>
    <row r="40" spans="1:47" ht="15.75">
      <c r="A40" s="5" t="s">
        <v>49</v>
      </c>
      <c r="B40" s="56">
        <f>SUM(B32:B39)</f>
        <v>332758</v>
      </c>
      <c r="C40" s="119">
        <f t="shared" ref="C40:O40" si="5">SUM(C32:C39)</f>
        <v>873302</v>
      </c>
      <c r="D40" s="56">
        <f t="shared" si="5"/>
        <v>307124</v>
      </c>
      <c r="E40" s="118">
        <f t="shared" si="5"/>
        <v>121933</v>
      </c>
      <c r="F40" s="56">
        <f>SUM(F32:F39)</f>
        <v>13193</v>
      </c>
      <c r="G40" s="56">
        <f t="shared" si="5"/>
        <v>45939</v>
      </c>
      <c r="H40" s="56">
        <f t="shared" si="5"/>
        <v>42553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1736802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136 GWh</v>
      </c>
      <c r="T41" s="42"/>
    </row>
    <row r="42" spans="1:47">
      <c r="A42" s="32" t="s">
        <v>86</v>
      </c>
      <c r="B42" s="56">
        <f>B39+B38+B37</f>
        <v>159099</v>
      </c>
      <c r="C42" s="56">
        <f>C39+C38+C37</f>
        <v>173558</v>
      </c>
      <c r="D42" s="56">
        <f>D39+D38+D37</f>
        <v>332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42553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375542</v>
      </c>
      <c r="Q42" s="21"/>
      <c r="R42" s="28" t="s">
        <v>87</v>
      </c>
      <c r="S42" s="10" t="str">
        <f>ROUND(P42/1000,0) &amp;" GWh"</f>
        <v>376 GWh</v>
      </c>
      <c r="T42" s="29">
        <f>P42/P40</f>
        <v>0.21622614437339432</v>
      </c>
    </row>
    <row r="43" spans="1:47">
      <c r="A43" s="33" t="s">
        <v>88</v>
      </c>
      <c r="B43" s="101"/>
      <c r="C43" s="102">
        <f>C40+C24-C7+C46</f>
        <v>919658.92320000008</v>
      </c>
      <c r="D43" s="102">
        <f t="shared" ref="D43:N43" si="7">D11+D24+D40</f>
        <v>309096</v>
      </c>
      <c r="E43" s="102">
        <f t="shared" si="7"/>
        <v>121933</v>
      </c>
      <c r="F43" s="102">
        <f t="shared" si="7"/>
        <v>13193</v>
      </c>
      <c r="G43" s="102">
        <f t="shared" si="7"/>
        <v>45939</v>
      </c>
      <c r="H43" s="102">
        <f t="shared" si="7"/>
        <v>291002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182044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1882865.9232000001</v>
      </c>
      <c r="Q43" s="21"/>
      <c r="R43" s="28" t="s">
        <v>89</v>
      </c>
      <c r="S43" s="10" t="str">
        <f>ROUND(P36/1000,0) &amp;" GWh"</f>
        <v>189 GWh</v>
      </c>
      <c r="T43" s="41">
        <f>P36/P40</f>
        <v>0.10878442102208542</v>
      </c>
    </row>
    <row r="44" spans="1:47">
      <c r="A44" s="33" t="s">
        <v>90</v>
      </c>
      <c r="B44" s="56"/>
      <c r="C44" s="110">
        <f>C43/$P$43</f>
        <v>0.48843569362443279</v>
      </c>
      <c r="D44" s="110">
        <f t="shared" ref="D44:P44" si="8">D43/$P$43</f>
        <v>0.16416251215311176</v>
      </c>
      <c r="E44" s="110">
        <f t="shared" si="8"/>
        <v>6.475925794693356E-2</v>
      </c>
      <c r="F44" s="110">
        <f t="shared" si="8"/>
        <v>7.0068717254057099E-3</v>
      </c>
      <c r="G44" s="110">
        <f t="shared" si="8"/>
        <v>2.4398444644388156E-2</v>
      </c>
      <c r="H44" s="110">
        <f t="shared" si="8"/>
        <v>0.15455269353721765</v>
      </c>
      <c r="I44" s="110">
        <f t="shared" si="8"/>
        <v>0</v>
      </c>
      <c r="J44" s="110">
        <f t="shared" si="8"/>
        <v>0</v>
      </c>
      <c r="K44" s="110">
        <f t="shared" si="8"/>
        <v>0</v>
      </c>
      <c r="L44" s="110">
        <f t="shared" si="8"/>
        <v>9.6684526368510354E-2</v>
      </c>
      <c r="M44" s="110">
        <f t="shared" si="8"/>
        <v>0</v>
      </c>
      <c r="N44" s="110">
        <f t="shared" si="8"/>
        <v>0</v>
      </c>
      <c r="O44" s="110">
        <f t="shared" si="8"/>
        <v>0</v>
      </c>
      <c r="P44" s="110">
        <f t="shared" si="8"/>
        <v>1</v>
      </c>
      <c r="Q44" s="21"/>
      <c r="R44" s="28" t="s">
        <v>91</v>
      </c>
      <c r="S44" s="10" t="str">
        <f>ROUND(P34/1000,0) &amp;" GWh"</f>
        <v>143 GWh</v>
      </c>
      <c r="T44" s="29">
        <f>P34/P40</f>
        <v>8.2472843766877288E-2</v>
      </c>
      <c r="U44" s="23"/>
    </row>
    <row r="45" spans="1:47">
      <c r="A45" s="34"/>
      <c r="B45" s="58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21"/>
      <c r="R45" s="28" t="s">
        <v>92</v>
      </c>
      <c r="S45" s="10" t="str">
        <f>ROUND(P32/1000,0) &amp;" GWh"</f>
        <v>30 GWh</v>
      </c>
      <c r="T45" s="29">
        <f>P32/P40</f>
        <v>1.7505161785856996E-2</v>
      </c>
      <c r="U45" s="23"/>
    </row>
    <row r="46" spans="1:47">
      <c r="A46" s="34" t="s">
        <v>93</v>
      </c>
      <c r="B46" s="102">
        <f>B24-B40</f>
        <v>66275</v>
      </c>
      <c r="C46" s="102">
        <f>(C40+C24)*0.08</f>
        <v>69988.883200000011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111"/>
      <c r="Q46" s="21"/>
      <c r="R46" s="28" t="s">
        <v>94</v>
      </c>
      <c r="S46" s="10" t="str">
        <f>ROUND(P33/1000,0) &amp;" GWh"</f>
        <v>707 GWh</v>
      </c>
      <c r="T46" s="41">
        <f>P33/P40</f>
        <v>0.40711952197199219</v>
      </c>
      <c r="U46" s="23"/>
    </row>
    <row r="47" spans="1:47">
      <c r="A47" s="34" t="s">
        <v>95</v>
      </c>
      <c r="B47" s="107">
        <f>B46/B24</f>
        <v>0.16608902020634886</v>
      </c>
      <c r="C47" s="107">
        <f>C46/(C40+C24)</f>
        <v>8.0000000000000016E-2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21"/>
      <c r="R47" s="28" t="s">
        <v>96</v>
      </c>
      <c r="S47" s="10" t="str">
        <f>ROUND(P35/1000,0) &amp;" GWh"</f>
        <v>292 GWh</v>
      </c>
      <c r="T47" s="41">
        <f>P35/P40</f>
        <v>0.16789190707979379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1737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133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[1]Solceller!$C$10</f>
        <v>1729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8">
        <f>[1]Elproduktion!$N$282</f>
        <v>0</v>
      </c>
      <c r="D7" s="56">
        <f>[1]Elproduktion!$N$283</f>
        <v>0</v>
      </c>
      <c r="E7" s="56">
        <f>[1]Elproduktion!$Q$284</f>
        <v>0</v>
      </c>
      <c r="F7" s="56">
        <f>[1]Elproduktion!$N$285</f>
        <v>0</v>
      </c>
      <c r="G7" s="56">
        <f>[1]Elproduktion!$R$286</f>
        <v>0</v>
      </c>
      <c r="H7" s="56">
        <f>[1]Elproduktion!$S$287</f>
        <v>0</v>
      </c>
      <c r="I7" s="56">
        <f>[1]Elproduktion!$N$288</f>
        <v>0</v>
      </c>
      <c r="J7" s="56">
        <f>[1]Elproduktion!$T$286</f>
        <v>0</v>
      </c>
      <c r="K7" s="56">
        <f>[1]Elproduktion!U284</f>
        <v>0</v>
      </c>
      <c r="L7" s="56">
        <f>[1]Elproduktion!V284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8">
        <f>[1]Elproduktion!$N$290</f>
        <v>0</v>
      </c>
      <c r="D8" s="56">
        <f>[1]Elproduktion!$N$291</f>
        <v>0</v>
      </c>
      <c r="E8" s="56">
        <f>[1]Elproduktion!$Q$292</f>
        <v>0</v>
      </c>
      <c r="F8" s="56">
        <f>[1]Elproduktion!$N$293</f>
        <v>0</v>
      </c>
      <c r="G8" s="56">
        <f>[1]Elproduktion!$R$294</f>
        <v>0</v>
      </c>
      <c r="H8" s="56">
        <f>[1]Elproduktion!$S$295</f>
        <v>0</v>
      </c>
      <c r="I8" s="56">
        <f>[1]Elproduktion!$N$296</f>
        <v>0</v>
      </c>
      <c r="J8" s="56">
        <f>[1]Elproduktion!$T$294</f>
        <v>0</v>
      </c>
      <c r="K8" s="56">
        <f>[1]Elproduktion!U292</f>
        <v>0</v>
      </c>
      <c r="L8" s="56">
        <f>[1]Elproduktion!V292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58">
        <f>[1]Elproduktion!$N$298</f>
        <v>0</v>
      </c>
      <c r="D9" s="56">
        <f>[1]Elproduktion!$N$299</f>
        <v>0</v>
      </c>
      <c r="E9" s="56">
        <f>[1]Elproduktion!$Q$300</f>
        <v>0</v>
      </c>
      <c r="F9" s="56">
        <f>[1]Elproduktion!$N$301</f>
        <v>0</v>
      </c>
      <c r="G9" s="56">
        <f>[1]Elproduktion!$R$302</f>
        <v>0</v>
      </c>
      <c r="H9" s="56">
        <f>[1]Elproduktion!$S$303</f>
        <v>0</v>
      </c>
      <c r="I9" s="56">
        <f>[1]Elproduktion!$N$304</f>
        <v>0</v>
      </c>
      <c r="J9" s="56">
        <f>[1]Elproduktion!$T$302</f>
        <v>0</v>
      </c>
      <c r="K9" s="56">
        <f>[1]Elproduktion!U300</f>
        <v>0</v>
      </c>
      <c r="L9" s="56">
        <f>[1]Elproduktion!V300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114">
        <f>[1]Elproduktion!$N$306</f>
        <v>5607.9416666666666</v>
      </c>
      <c r="D10" s="56">
        <f>[1]Elproduktion!$N$307</f>
        <v>0</v>
      </c>
      <c r="E10" s="56">
        <f>[1]Elproduktion!$Q$308</f>
        <v>0</v>
      </c>
      <c r="F10" s="56">
        <f>[1]Elproduktion!$N$309</f>
        <v>0</v>
      </c>
      <c r="G10" s="56">
        <f>[1]Elproduktion!$R$310</f>
        <v>0</v>
      </c>
      <c r="H10" s="56">
        <f>[1]Elproduktion!$S$311</f>
        <v>0</v>
      </c>
      <c r="I10" s="56">
        <f>[1]Elproduktion!$N$312</f>
        <v>0</v>
      </c>
      <c r="J10" s="56">
        <f>[1]Elproduktion!$T$310</f>
        <v>0</v>
      </c>
      <c r="K10" s="56">
        <f>[1]Elproduktion!U308</f>
        <v>0</v>
      </c>
      <c r="L10" s="56">
        <f>[1]Elproduktion!V308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7336.9416666666666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1427 Sotenäs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6">
        <f>[1]Fjärrvärmeproduktion!$N$394</f>
        <v>0</v>
      </c>
      <c r="C18" s="56"/>
      <c r="D18" s="56">
        <f>[1]Fjärrvärmeproduktion!$N$395</f>
        <v>0</v>
      </c>
      <c r="E18" s="56">
        <f>[1]Fjärrvärmeproduktion!$Q$396</f>
        <v>0</v>
      </c>
      <c r="F18" s="56">
        <f>[1]Fjärrvärmeproduktion!$N$397</f>
        <v>0</v>
      </c>
      <c r="G18" s="56">
        <f>[1]Fjärrvärmeproduktion!$R$398</f>
        <v>0</v>
      </c>
      <c r="H18" s="56">
        <f>[1]Fjärrvärmeproduktion!$S$399</f>
        <v>0</v>
      </c>
      <c r="I18" s="56">
        <f>[1]Fjärrvärmeproduktion!$N$400</f>
        <v>0</v>
      </c>
      <c r="J18" s="56">
        <f>[1]Fjärrvärmeproduktion!$T$398</f>
        <v>0</v>
      </c>
      <c r="K18" s="56">
        <f>[1]Fjärrvärmeproduktion!U396</f>
        <v>0</v>
      </c>
      <c r="L18" s="56">
        <f>[1]Fjärrvärmeproduktion!V396</f>
        <v>0</v>
      </c>
      <c r="M18" s="56">
        <f>[1]Fjärrvärmeproduktion!$W$399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6">
        <f>[1]Fjärrvärmeproduktion!$N$402</f>
        <v>0</v>
      </c>
      <c r="C19" s="56"/>
      <c r="D19" s="56">
        <f>[1]Fjärrvärmeproduktion!$N$403</f>
        <v>0</v>
      </c>
      <c r="E19" s="56">
        <f>[1]Fjärrvärmeproduktion!$Q$404</f>
        <v>0</v>
      </c>
      <c r="F19" s="56">
        <f>[1]Fjärrvärmeproduktion!$N$405</f>
        <v>0</v>
      </c>
      <c r="G19" s="56">
        <f>[1]Fjärrvärmeproduktion!$R$406</f>
        <v>0</v>
      </c>
      <c r="H19" s="56">
        <f>[1]Fjärrvärmeproduktion!$S$407</f>
        <v>0</v>
      </c>
      <c r="I19" s="56">
        <f>[1]Fjärrvärmeproduktion!$N$408</f>
        <v>0</v>
      </c>
      <c r="J19" s="56">
        <f>[1]Fjärrvärmeproduktion!$T$406</f>
        <v>0</v>
      </c>
      <c r="K19" s="56">
        <f>[1]Fjärrvärmeproduktion!U404</f>
        <v>0</v>
      </c>
      <c r="L19" s="56">
        <f>[1]Fjärrvärmeproduktion!V404</f>
        <v>0</v>
      </c>
      <c r="M19" s="56">
        <f>[1]Fjärrvärmeproduktion!$W$407</f>
        <v>0</v>
      </c>
      <c r="N19" s="56"/>
      <c r="O19" s="56"/>
      <c r="P19" s="56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56">
        <f>[1]Fjärrvärmeproduktion!$N$410</f>
        <v>0</v>
      </c>
      <c r="C20" s="56"/>
      <c r="D20" s="56">
        <f>[1]Fjärrvärmeproduktion!$N$411</f>
        <v>0</v>
      </c>
      <c r="E20" s="56">
        <f>[1]Fjärrvärmeproduktion!$Q$412</f>
        <v>0</v>
      </c>
      <c r="F20" s="56">
        <f>[1]Fjärrvärmeproduktion!$N$413</f>
        <v>0</v>
      </c>
      <c r="G20" s="56">
        <f>[1]Fjärrvärmeproduktion!$R$414</f>
        <v>0</v>
      </c>
      <c r="H20" s="56">
        <f>[1]Fjärrvärmeproduktion!$S$415</f>
        <v>0</v>
      </c>
      <c r="I20" s="56">
        <f>[1]Fjärrvärmeproduktion!$N$416</f>
        <v>0</v>
      </c>
      <c r="J20" s="56">
        <f>[1]Fjärrvärmeproduktion!$T$414</f>
        <v>0</v>
      </c>
      <c r="K20" s="56">
        <f>[1]Fjärrvärmeproduktion!U412</f>
        <v>0</v>
      </c>
      <c r="L20" s="56">
        <f>[1]Fjärrvärmeproduktion!V412</f>
        <v>0</v>
      </c>
      <c r="M20" s="56">
        <f>[1]Fjärrvärmeproduktion!$W$415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6">
        <f>[1]Fjärrvärmeproduktion!$N$418</f>
        <v>0</v>
      </c>
      <c r="C21" s="56"/>
      <c r="D21" s="56">
        <f>[1]Fjärrvärmeproduktion!$N$419</f>
        <v>0</v>
      </c>
      <c r="E21" s="56">
        <f>[1]Fjärrvärmeproduktion!$Q$420</f>
        <v>0</v>
      </c>
      <c r="F21" s="56">
        <f>[1]Fjärrvärmeproduktion!$N$421</f>
        <v>0</v>
      </c>
      <c r="G21" s="56">
        <f>[1]Fjärrvärmeproduktion!$R$422</f>
        <v>0</v>
      </c>
      <c r="H21" s="56">
        <f>[1]Fjärrvärmeproduktion!$S$423</f>
        <v>0</v>
      </c>
      <c r="I21" s="56">
        <f>[1]Fjärrvärmeproduktion!$N$424</f>
        <v>0</v>
      </c>
      <c r="J21" s="56">
        <f>[1]Fjärrvärmeproduktion!$T$422</f>
        <v>0</v>
      </c>
      <c r="K21" s="56">
        <f>[1]Fjärrvärmeproduktion!U420</f>
        <v>0</v>
      </c>
      <c r="L21" s="56">
        <f>[1]Fjärrvärmeproduktion!V420</f>
        <v>0</v>
      </c>
      <c r="M21" s="56">
        <f>[1]Fjärrvärmeproduktion!$W$423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6">
        <f>[1]Fjärrvärmeproduktion!$N$426</f>
        <v>0</v>
      </c>
      <c r="C22" s="56"/>
      <c r="D22" s="56">
        <f>[1]Fjärrvärmeproduktion!$N$427</f>
        <v>0</v>
      </c>
      <c r="E22" s="56">
        <f>[1]Fjärrvärmeproduktion!$Q$428</f>
        <v>0</v>
      </c>
      <c r="F22" s="56">
        <f>[1]Fjärrvärmeproduktion!$N$429</f>
        <v>0</v>
      </c>
      <c r="G22" s="56">
        <f>[1]Fjärrvärmeproduktion!$R$430</f>
        <v>0</v>
      </c>
      <c r="H22" s="56">
        <f>[1]Fjärrvärmeproduktion!$S$431</f>
        <v>0</v>
      </c>
      <c r="I22" s="56">
        <f>[1]Fjärrvärmeproduktion!$N$432</f>
        <v>0</v>
      </c>
      <c r="J22" s="56">
        <f>[1]Fjärrvärmeproduktion!$T$430</f>
        <v>0</v>
      </c>
      <c r="K22" s="56">
        <f>[1]Fjärrvärmeproduktion!U428</f>
        <v>0</v>
      </c>
      <c r="L22" s="56">
        <f>[1]Fjärrvärmeproduktion!V428</f>
        <v>0</v>
      </c>
      <c r="M22" s="56">
        <f>[1]Fjärrvärmeproduktion!$W$431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234 GWh</v>
      </c>
      <c r="T22" s="25"/>
      <c r="U22" s="23"/>
    </row>
    <row r="23" spans="1:34" ht="15.75">
      <c r="A23" s="5" t="s">
        <v>61</v>
      </c>
      <c r="B23" s="56">
        <f>[1]Fjärrvärmeproduktion!$N$434</f>
        <v>0</v>
      </c>
      <c r="C23" s="56"/>
      <c r="D23" s="56">
        <f>[1]Fjärrvärmeproduktion!$N$435</f>
        <v>0</v>
      </c>
      <c r="E23" s="56">
        <f>[1]Fjärrvärmeproduktion!$Q$436</f>
        <v>0</v>
      </c>
      <c r="F23" s="56">
        <f>[1]Fjärrvärmeproduktion!$N$437</f>
        <v>0</v>
      </c>
      <c r="G23" s="56">
        <f>[1]Fjärrvärmeproduktion!$R$438</f>
        <v>0</v>
      </c>
      <c r="H23" s="56">
        <f>[1]Fjärrvärmeproduktion!$S$439</f>
        <v>0</v>
      </c>
      <c r="I23" s="56">
        <f>[1]Fjärrvärmeproduktion!$N$440</f>
        <v>0</v>
      </c>
      <c r="J23" s="56">
        <f>[1]Fjärrvärmeproduktion!$T$438</f>
        <v>0</v>
      </c>
      <c r="K23" s="56">
        <f>[1]Fjärrvärmeproduktion!U436</f>
        <v>0</v>
      </c>
      <c r="L23" s="56">
        <f>[1]Fjärrvärmeproduktion!V436</f>
        <v>0</v>
      </c>
      <c r="M23" s="56">
        <f>[1]Fjärrvärmeproduktion!$W$439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0</v>
      </c>
      <c r="C24" s="56">
        <f t="shared" ref="C24:O24" si="3">SUM(C18:C23)</f>
        <v>0</v>
      </c>
      <c r="D24" s="56">
        <f t="shared" si="3"/>
        <v>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155 GWh</v>
      </c>
      <c r="T25" s="29">
        <f>C$44</f>
        <v>0.66495164311397703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59 GWh</v>
      </c>
      <c r="T26" s="29">
        <f>D$44</f>
        <v>0.25450204380439112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2 GWh</v>
      </c>
      <c r="T28" s="29">
        <f>F$44</f>
        <v>6.5642057199821096E-3</v>
      </c>
      <c r="U28" s="23"/>
    </row>
    <row r="29" spans="1:34" ht="15.75">
      <c r="A29" s="48" t="str">
        <f>A2</f>
        <v>1427 Sotenäs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8 GWh</v>
      </c>
      <c r="T29" s="29">
        <f>G$44</f>
        <v>3.2457301425074511E-2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10 GWh</v>
      </c>
      <c r="T30" s="29">
        <f>H$44</f>
        <v>4.1524805936575218E-2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6">
        <f>[1]Slutanvändning!$N$575</f>
        <v>0</v>
      </c>
      <c r="C32" s="56">
        <f>[1]Slutanvändning!$N$576</f>
        <v>139</v>
      </c>
      <c r="D32" s="58">
        <f>[1]Slutanvändning!$N$569</f>
        <v>3039</v>
      </c>
      <c r="E32" s="56">
        <f>[1]Slutanvändning!$Q$570</f>
        <v>0</v>
      </c>
      <c r="F32" s="58">
        <f>[1]Slutanvändning!$N$571</f>
        <v>0</v>
      </c>
      <c r="G32" s="56">
        <f>[1]Slutanvändning!$N$572</f>
        <v>711</v>
      </c>
      <c r="H32" s="58">
        <f>[1]Slutanvändning!$N$573</f>
        <v>0</v>
      </c>
      <c r="I32" s="56">
        <f>[1]Slutanvändning!$N$574</f>
        <v>0</v>
      </c>
      <c r="J32" s="56">
        <v>0</v>
      </c>
      <c r="K32" s="56">
        <f>[1]Slutanvändning!T570</f>
        <v>0</v>
      </c>
      <c r="L32" s="56">
        <f>[1]Slutanvändning!U570</f>
        <v>0</v>
      </c>
      <c r="M32" s="56"/>
      <c r="N32" s="56">
        <v>0</v>
      </c>
      <c r="O32" s="56">
        <v>0</v>
      </c>
      <c r="P32" s="56">
        <f t="shared" ref="P32:P38" si="4">SUM(B32:N32)</f>
        <v>3889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6">
        <f>[1]Slutanvändning!$N$584</f>
        <v>0</v>
      </c>
      <c r="C33" s="56">
        <f>[1]Slutanvändning!$N$585</f>
        <v>26474</v>
      </c>
      <c r="D33" s="58">
        <f>[1]Slutanvändning!$N$578</f>
        <v>5679</v>
      </c>
      <c r="E33" s="56">
        <f>[1]Slutanvändning!$Q$579</f>
        <v>0</v>
      </c>
      <c r="F33" s="58">
        <f>[1]Slutanvändning!$N$580</f>
        <v>1534</v>
      </c>
      <c r="G33" s="56">
        <f>[1]Slutanvändning!$N$581</f>
        <v>0</v>
      </c>
      <c r="H33" s="58">
        <f>[1]Slutanvändning!$N$582</f>
        <v>1245</v>
      </c>
      <c r="I33" s="56">
        <f>[1]Slutanvändning!$N$583</f>
        <v>0</v>
      </c>
      <c r="J33" s="56">
        <v>0</v>
      </c>
      <c r="K33" s="56">
        <f>[1]Slutanvändning!T579</f>
        <v>0</v>
      </c>
      <c r="L33" s="56">
        <f>[1]Slutanvändning!U579</f>
        <v>0</v>
      </c>
      <c r="M33" s="56"/>
      <c r="N33" s="56">
        <v>0</v>
      </c>
      <c r="O33" s="56">
        <v>0</v>
      </c>
      <c r="P33" s="56">
        <f t="shared" si="4"/>
        <v>34932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6">
        <f>[1]Slutanvändning!$N$593</f>
        <v>0</v>
      </c>
      <c r="C34" s="56">
        <f>[1]Slutanvändning!$N$594</f>
        <v>14562</v>
      </c>
      <c r="D34" s="58">
        <f>[1]Slutanvändning!$N$587</f>
        <v>804</v>
      </c>
      <c r="E34" s="56">
        <f>[1]Slutanvändning!$Q$588</f>
        <v>0</v>
      </c>
      <c r="F34" s="58">
        <f>[1]Slutanvändning!$N$589</f>
        <v>0</v>
      </c>
      <c r="G34" s="56">
        <f>[1]Slutanvändning!$N$590</f>
        <v>0</v>
      </c>
      <c r="H34" s="58">
        <f>[1]Slutanvändning!$N$591</f>
        <v>0</v>
      </c>
      <c r="I34" s="56">
        <f>[1]Slutanvändning!$N$592</f>
        <v>0</v>
      </c>
      <c r="J34" s="56">
        <v>0</v>
      </c>
      <c r="K34" s="56">
        <f>[1]Slutanvändning!T588</f>
        <v>0</v>
      </c>
      <c r="L34" s="56">
        <f>[1]Slutanvändning!U588</f>
        <v>0</v>
      </c>
      <c r="M34" s="56"/>
      <c r="N34" s="56">
        <v>0</v>
      </c>
      <c r="O34" s="56">
        <v>0</v>
      </c>
      <c r="P34" s="56">
        <f t="shared" si="4"/>
        <v>15366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6">
        <f>[1]Slutanvändning!$N$602</f>
        <v>0</v>
      </c>
      <c r="C35" s="56">
        <f>[1]Slutanvändning!$N$603</f>
        <v>0</v>
      </c>
      <c r="D35" s="58">
        <f>[1]Slutanvändning!$N$596</f>
        <v>49873</v>
      </c>
      <c r="E35" s="56">
        <f>[1]Slutanvändning!$Q$597</f>
        <v>0</v>
      </c>
      <c r="F35" s="58">
        <f>[1]Slutanvändning!$N$598</f>
        <v>0</v>
      </c>
      <c r="G35" s="56">
        <f>[1]Slutanvändning!$N$599</f>
        <v>6874</v>
      </c>
      <c r="H35" s="58">
        <f>[1]Slutanvändning!$N$600</f>
        <v>0</v>
      </c>
      <c r="I35" s="56">
        <f>[1]Slutanvändning!$N$601</f>
        <v>0</v>
      </c>
      <c r="J35" s="56">
        <v>0</v>
      </c>
      <c r="K35" s="56">
        <f>[1]Slutanvändning!T597</f>
        <v>0</v>
      </c>
      <c r="L35" s="56">
        <f>[1]Slutanvändning!U597</f>
        <v>0</v>
      </c>
      <c r="M35" s="56"/>
      <c r="N35" s="56">
        <v>0</v>
      </c>
      <c r="O35" s="56">
        <v>0</v>
      </c>
      <c r="P35" s="56">
        <f>SUM(B35:N35)</f>
        <v>56747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6">
        <f>[1]Slutanvändning!$N$611</f>
        <v>0</v>
      </c>
      <c r="C36" s="56">
        <f>[1]Slutanvändning!$N$612</f>
        <v>35902</v>
      </c>
      <c r="D36" s="58">
        <f>[1]Slutanvändning!$N$605</f>
        <v>10</v>
      </c>
      <c r="E36" s="56">
        <f>[1]Slutanvändning!$Q$606</f>
        <v>0</v>
      </c>
      <c r="F36" s="58">
        <f>[1]Slutanvändning!$N$607</f>
        <v>0</v>
      </c>
      <c r="G36" s="56">
        <f>[1]Slutanvändning!$N$608</f>
        <v>0</v>
      </c>
      <c r="H36" s="58">
        <f>[1]Slutanvändning!$N$609</f>
        <v>0</v>
      </c>
      <c r="I36" s="56">
        <f>[1]Slutanvändning!$N$610</f>
        <v>0</v>
      </c>
      <c r="J36" s="56">
        <v>0</v>
      </c>
      <c r="K36" s="56">
        <f>[1]Slutanvändning!T606</f>
        <v>0</v>
      </c>
      <c r="L36" s="56">
        <f>[1]Slutanvändning!U606</f>
        <v>0</v>
      </c>
      <c r="M36" s="56"/>
      <c r="N36" s="56">
        <v>0</v>
      </c>
      <c r="O36" s="56">
        <v>0</v>
      </c>
      <c r="P36" s="56">
        <f t="shared" si="4"/>
        <v>35912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6">
        <f>[1]Slutanvändning!$N$620</f>
        <v>0</v>
      </c>
      <c r="C37" s="56">
        <f>[1]Slutanvändning!$N$621</f>
        <v>64672</v>
      </c>
      <c r="D37" s="58">
        <f>[1]Slutanvändning!$N$614</f>
        <v>70</v>
      </c>
      <c r="E37" s="56">
        <f>[1]Slutanvändning!$Q$615</f>
        <v>0</v>
      </c>
      <c r="F37" s="58">
        <f>[1]Slutanvändning!$N$616</f>
        <v>0</v>
      </c>
      <c r="G37" s="56">
        <f>[1]Slutanvändning!$N$617</f>
        <v>0</v>
      </c>
      <c r="H37" s="58">
        <f>[1]Slutanvändning!$N$618</f>
        <v>8459</v>
      </c>
      <c r="I37" s="56">
        <f>[1]Slutanvändning!$N$619</f>
        <v>0</v>
      </c>
      <c r="J37" s="56">
        <v>0</v>
      </c>
      <c r="K37" s="56">
        <f>[1]Slutanvändning!T615</f>
        <v>0</v>
      </c>
      <c r="L37" s="56">
        <f>[1]Slutanvändning!U615</f>
        <v>0</v>
      </c>
      <c r="M37" s="56"/>
      <c r="N37" s="56">
        <v>0</v>
      </c>
      <c r="O37" s="56">
        <v>0</v>
      </c>
      <c r="P37" s="56">
        <f t="shared" si="4"/>
        <v>73201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6">
        <f>[1]Slutanvändning!$N$629</f>
        <v>0</v>
      </c>
      <c r="C38" s="56">
        <f>[1]Slutanvändning!$N$630</f>
        <v>2087</v>
      </c>
      <c r="D38" s="58">
        <f>[1]Slutanvändning!$N$623</f>
        <v>0</v>
      </c>
      <c r="E38" s="56">
        <f>[1]Slutanvändning!$Q$624</f>
        <v>0</v>
      </c>
      <c r="F38" s="58">
        <f>[1]Slutanvändning!$N$625</f>
        <v>0</v>
      </c>
      <c r="G38" s="56">
        <f>[1]Slutanvändning!$N$626</f>
        <v>0</v>
      </c>
      <c r="H38" s="58">
        <f>[1]Slutanvändning!$N$627</f>
        <v>0</v>
      </c>
      <c r="I38" s="56">
        <f>[1]Slutanvändning!$N$628</f>
        <v>0</v>
      </c>
      <c r="J38" s="56">
        <v>0</v>
      </c>
      <c r="K38" s="56">
        <f>[1]Slutanvändning!T624</f>
        <v>0</v>
      </c>
      <c r="L38" s="56">
        <f>[1]Slutanvändning!U624</f>
        <v>0</v>
      </c>
      <c r="M38" s="56"/>
      <c r="N38" s="56">
        <v>0</v>
      </c>
      <c r="O38" s="56">
        <v>0</v>
      </c>
      <c r="P38" s="56">
        <f t="shared" si="4"/>
        <v>2087</v>
      </c>
      <c r="Q38" s="20"/>
      <c r="R38" s="28" t="s">
        <v>83</v>
      </c>
      <c r="S38" s="54" t="str">
        <f>ROUND((N43+F43)/1000,0) &amp;" GWh"</f>
        <v>2 GWh</v>
      </c>
      <c r="T38" s="27"/>
      <c r="U38" s="23"/>
    </row>
    <row r="39" spans="1:47" ht="15.75">
      <c r="A39" s="5" t="s">
        <v>84</v>
      </c>
      <c r="B39" s="56">
        <f>[1]Slutanvändning!$N$638</f>
        <v>0</v>
      </c>
      <c r="C39" s="56">
        <f>[1]Slutanvändning!$N$639</f>
        <v>47</v>
      </c>
      <c r="D39" s="58">
        <f>[1]Slutanvändning!$N$632</f>
        <v>0</v>
      </c>
      <c r="E39" s="56">
        <f>[1]Slutanvändning!$Q$633</f>
        <v>0</v>
      </c>
      <c r="F39" s="58">
        <f>[1]Slutanvändning!$N$634</f>
        <v>0</v>
      </c>
      <c r="G39" s="56">
        <f>[1]Slutanvändning!$N$635</f>
        <v>0</v>
      </c>
      <c r="H39" s="58">
        <f>[1]Slutanvändning!$N$636</f>
        <v>0</v>
      </c>
      <c r="I39" s="56">
        <f>[1]Slutanvändning!$N$637</f>
        <v>0</v>
      </c>
      <c r="J39" s="56">
        <v>0</v>
      </c>
      <c r="K39" s="56">
        <f>[1]Slutanvändning!T633</f>
        <v>0</v>
      </c>
      <c r="L39" s="56">
        <f>[1]Slutanvändning!U633</f>
        <v>0</v>
      </c>
      <c r="M39" s="56"/>
      <c r="N39" s="56">
        <v>0</v>
      </c>
      <c r="O39" s="56">
        <v>0</v>
      </c>
      <c r="P39" s="56">
        <f>SUM(B39:N39)</f>
        <v>47</v>
      </c>
      <c r="Q39" s="20"/>
      <c r="R39" s="28"/>
      <c r="T39" s="42"/>
    </row>
    <row r="40" spans="1:47" ht="15.75">
      <c r="A40" s="5" t="s">
        <v>49</v>
      </c>
      <c r="B40" s="56">
        <f>SUM(B32:B39)</f>
        <v>0</v>
      </c>
      <c r="C40" s="56">
        <f t="shared" ref="C40:O40" si="5">SUM(C32:C39)</f>
        <v>143883</v>
      </c>
      <c r="D40" s="56">
        <f t="shared" si="5"/>
        <v>59475</v>
      </c>
      <c r="E40" s="56">
        <f t="shared" si="5"/>
        <v>0</v>
      </c>
      <c r="F40" s="56">
        <f>SUM(F32:F39)</f>
        <v>1534</v>
      </c>
      <c r="G40" s="56">
        <f t="shared" si="5"/>
        <v>7585</v>
      </c>
      <c r="H40" s="56">
        <f t="shared" si="5"/>
        <v>9704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222181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12 GWh</v>
      </c>
      <c r="T41" s="42"/>
    </row>
    <row r="42" spans="1:47">
      <c r="A42" s="32" t="s">
        <v>86</v>
      </c>
      <c r="B42" s="56">
        <f>B39+B38+B37</f>
        <v>0</v>
      </c>
      <c r="C42" s="56">
        <f>C39+C38+C37</f>
        <v>66806</v>
      </c>
      <c r="D42" s="56">
        <f>D39+D38+D37</f>
        <v>70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8459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75335</v>
      </c>
      <c r="Q42" s="21"/>
      <c r="R42" s="28" t="s">
        <v>87</v>
      </c>
      <c r="S42" s="10" t="str">
        <f>ROUND(P42/1000,0) &amp;" GWh"</f>
        <v>75 GWh</v>
      </c>
      <c r="T42" s="29">
        <f>P42/P40</f>
        <v>0.33907039755874713</v>
      </c>
    </row>
    <row r="43" spans="1:47">
      <c r="A43" s="33" t="s">
        <v>88</v>
      </c>
      <c r="B43" s="101"/>
      <c r="C43" s="102">
        <f>C40+C24-C7+C46</f>
        <v>155393.64000000001</v>
      </c>
      <c r="D43" s="102">
        <f t="shared" ref="D43:N43" si="7">D11+D24+D40</f>
        <v>59475</v>
      </c>
      <c r="E43" s="102">
        <f t="shared" si="7"/>
        <v>0</v>
      </c>
      <c r="F43" s="102">
        <f t="shared" si="7"/>
        <v>1534</v>
      </c>
      <c r="G43" s="102">
        <f t="shared" si="7"/>
        <v>7585</v>
      </c>
      <c r="H43" s="102">
        <f t="shared" si="7"/>
        <v>9704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233691.64</v>
      </c>
      <c r="Q43" s="21"/>
      <c r="R43" s="28" t="s">
        <v>89</v>
      </c>
      <c r="S43" s="10" t="str">
        <f>ROUND(P36/1000,0) &amp;" GWh"</f>
        <v>36 GWh</v>
      </c>
      <c r="T43" s="41">
        <f>P36/P40</f>
        <v>0.16163398310386576</v>
      </c>
    </row>
    <row r="44" spans="1:47">
      <c r="A44" s="33" t="s">
        <v>90</v>
      </c>
      <c r="B44" s="56"/>
      <c r="C44" s="110">
        <f>C43/$P$43</f>
        <v>0.66495164311397703</v>
      </c>
      <c r="D44" s="110">
        <f t="shared" ref="D44:P44" si="8">D43/$P$43</f>
        <v>0.25450204380439112</v>
      </c>
      <c r="E44" s="110">
        <f t="shared" si="8"/>
        <v>0</v>
      </c>
      <c r="F44" s="110">
        <f t="shared" si="8"/>
        <v>6.5642057199821096E-3</v>
      </c>
      <c r="G44" s="110">
        <f t="shared" si="8"/>
        <v>3.2457301425074511E-2</v>
      </c>
      <c r="H44" s="110">
        <f t="shared" si="8"/>
        <v>4.1524805936575218E-2</v>
      </c>
      <c r="I44" s="110">
        <f t="shared" si="8"/>
        <v>0</v>
      </c>
      <c r="J44" s="110">
        <f t="shared" si="8"/>
        <v>0</v>
      </c>
      <c r="K44" s="110">
        <f t="shared" si="8"/>
        <v>0</v>
      </c>
      <c r="L44" s="110">
        <f t="shared" si="8"/>
        <v>0</v>
      </c>
      <c r="M44" s="110">
        <f t="shared" si="8"/>
        <v>0</v>
      </c>
      <c r="N44" s="110">
        <f t="shared" si="8"/>
        <v>0</v>
      </c>
      <c r="O44" s="110">
        <f t="shared" si="8"/>
        <v>0</v>
      </c>
      <c r="P44" s="110">
        <f t="shared" si="8"/>
        <v>1</v>
      </c>
      <c r="Q44" s="21"/>
      <c r="R44" s="28" t="s">
        <v>91</v>
      </c>
      <c r="S44" s="10" t="str">
        <f>ROUND(P34/1000,0) &amp;" GWh"</f>
        <v>15 GWh</v>
      </c>
      <c r="T44" s="29">
        <f>P34/P40</f>
        <v>6.9159829148307012E-2</v>
      </c>
      <c r="U44" s="23"/>
    </row>
    <row r="45" spans="1:47">
      <c r="A45" s="34"/>
      <c r="B45" s="58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21"/>
      <c r="R45" s="28" t="s">
        <v>92</v>
      </c>
      <c r="S45" s="10" t="str">
        <f>ROUND(P32/1000,0) &amp;" GWh"</f>
        <v>4 GWh</v>
      </c>
      <c r="T45" s="29">
        <f>P32/P40</f>
        <v>1.750374694505831E-2</v>
      </c>
      <c r="U45" s="23"/>
    </row>
    <row r="46" spans="1:47">
      <c r="A46" s="34" t="s">
        <v>93</v>
      </c>
      <c r="B46" s="102">
        <f>B24-B40</f>
        <v>0</v>
      </c>
      <c r="C46" s="102">
        <f>(C40+C24)*0.08</f>
        <v>11510.64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111"/>
      <c r="Q46" s="21"/>
      <c r="R46" s="28" t="s">
        <v>94</v>
      </c>
      <c r="S46" s="10" t="str">
        <f>ROUND(P33/1000,0) &amp;" GWh"</f>
        <v>35 GWh</v>
      </c>
      <c r="T46" s="41">
        <f>P33/P40</f>
        <v>0.1572231648970884</v>
      </c>
      <c r="U46" s="23"/>
    </row>
    <row r="47" spans="1:47">
      <c r="A47" s="34" t="s">
        <v>95</v>
      </c>
      <c r="B47" s="107" t="e">
        <f>B46/B24</f>
        <v>#DIV/0!</v>
      </c>
      <c r="C47" s="107">
        <f>C46/(C40+C24)</f>
        <v>0.08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21"/>
      <c r="R47" s="28" t="s">
        <v>96</v>
      </c>
      <c r="S47" s="10" t="str">
        <f>ROUND(P35/1000,0) &amp;" GWh"</f>
        <v>57 GWh</v>
      </c>
      <c r="T47" s="41">
        <f>P35/P40</f>
        <v>0.25540887834693338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222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U71"/>
  <sheetViews>
    <sheetView topLeftCell="K6" zoomScale="70" zoomScaleNormal="70" workbookViewId="0">
      <selection activeCell="P33" sqref="P33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134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[1]Solceller!$C$7</f>
        <v>3249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8">
        <f>[1]Elproduktion!$N$162</f>
        <v>0</v>
      </c>
      <c r="D7" s="56">
        <f>[1]Elproduktion!$N$163</f>
        <v>0</v>
      </c>
      <c r="E7" s="56">
        <f>[1]Elproduktion!$Q$164</f>
        <v>0</v>
      </c>
      <c r="F7" s="56">
        <f>[1]Elproduktion!$N$165</f>
        <v>0</v>
      </c>
      <c r="G7" s="56">
        <f>[1]Elproduktion!$R$166</f>
        <v>0</v>
      </c>
      <c r="H7" s="56">
        <f>[1]Elproduktion!$S$167</f>
        <v>0</v>
      </c>
      <c r="I7" s="56">
        <f>[1]Elproduktion!$N$168</f>
        <v>0</v>
      </c>
      <c r="J7" s="56">
        <f>[1]Elproduktion!$T$166</f>
        <v>0</v>
      </c>
      <c r="K7" s="56">
        <f>[1]Elproduktion!U164</f>
        <v>0</v>
      </c>
      <c r="L7" s="56">
        <f>[1]Elproduktion!V164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8">
        <f>[1]Elproduktion!$N$170</f>
        <v>0</v>
      </c>
      <c r="D8" s="56">
        <f>[1]Elproduktion!$N$171</f>
        <v>0</v>
      </c>
      <c r="E8" s="56">
        <f>[1]Elproduktion!$Q$172</f>
        <v>0</v>
      </c>
      <c r="F8" s="56">
        <f>[1]Elproduktion!$N$173</f>
        <v>0</v>
      </c>
      <c r="G8" s="56">
        <f>[1]Elproduktion!$R$174</f>
        <v>0</v>
      </c>
      <c r="H8" s="56">
        <f>[1]Elproduktion!$S$175</f>
        <v>0</v>
      </c>
      <c r="I8" s="56">
        <f>[1]Elproduktion!$N$176</f>
        <v>0</v>
      </c>
      <c r="J8" s="56">
        <f>[1]Elproduktion!$T$174</f>
        <v>0</v>
      </c>
      <c r="K8" s="56">
        <f>[1]Elproduktion!U172</f>
        <v>0</v>
      </c>
      <c r="L8" s="56">
        <f>[1]Elproduktion!V172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58">
        <f>[1]Elproduktion!$N$178</f>
        <v>0</v>
      </c>
      <c r="D9" s="56">
        <f>[1]Elproduktion!$N$179</f>
        <v>0</v>
      </c>
      <c r="E9" s="56">
        <f>[1]Elproduktion!$Q$180</f>
        <v>0</v>
      </c>
      <c r="F9" s="56">
        <f>[1]Elproduktion!$N$181</f>
        <v>0</v>
      </c>
      <c r="G9" s="56">
        <f>[1]Elproduktion!$R$182</f>
        <v>0</v>
      </c>
      <c r="H9" s="56">
        <f>[1]Elproduktion!$S$183</f>
        <v>0</v>
      </c>
      <c r="I9" s="56">
        <f>[1]Elproduktion!$N$184</f>
        <v>0</v>
      </c>
      <c r="J9" s="56">
        <f>[1]Elproduktion!$T$182</f>
        <v>0</v>
      </c>
      <c r="K9" s="56">
        <f>[1]Elproduktion!U180</f>
        <v>0</v>
      </c>
      <c r="L9" s="56">
        <f>[1]Elproduktion!V180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114">
        <f>[1]Elproduktion!$N$186</f>
        <v>5607.9416666666666</v>
      </c>
      <c r="D10" s="56">
        <f>[1]Elproduktion!$N$187</f>
        <v>0</v>
      </c>
      <c r="E10" s="56">
        <f>[1]Elproduktion!$Q$188</f>
        <v>0</v>
      </c>
      <c r="F10" s="56">
        <f>[1]Elproduktion!$N$189</f>
        <v>0</v>
      </c>
      <c r="G10" s="56">
        <f>[1]Elproduktion!$R$190</f>
        <v>0</v>
      </c>
      <c r="H10" s="56">
        <f>[1]Elproduktion!$S$191</f>
        <v>0</v>
      </c>
      <c r="I10" s="56">
        <f>[1]Elproduktion!$N$192</f>
        <v>0</v>
      </c>
      <c r="J10" s="56">
        <f>[1]Elproduktion!$T$190</f>
        <v>0</v>
      </c>
      <c r="K10" s="56">
        <f>[1]Elproduktion!U188</f>
        <v>0</v>
      </c>
      <c r="L10" s="56">
        <f>[1]Elproduktion!V188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8856.9416666666657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"/>
      <c r="R12" s="4"/>
      <c r="S12" s="4"/>
      <c r="T12" s="4"/>
    </row>
    <row r="13" spans="1:34" ht="15.7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1415 Stenungsund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6">
        <f>[1]Fjärrvärmeproduktion!$N$226</f>
        <v>0</v>
      </c>
      <c r="C18" s="56"/>
      <c r="D18" s="56">
        <f>[1]Fjärrvärmeproduktion!$N$227</f>
        <v>0</v>
      </c>
      <c r="E18" s="56">
        <f>[1]Fjärrvärmeproduktion!$Q$228</f>
        <v>0</v>
      </c>
      <c r="F18" s="56">
        <f>[1]Fjärrvärmeproduktion!$N$229</f>
        <v>0</v>
      </c>
      <c r="G18" s="56">
        <f>[1]Fjärrvärmeproduktion!$R$230</f>
        <v>0</v>
      </c>
      <c r="H18" s="56">
        <f>[1]Fjärrvärmeproduktion!$S$231</f>
        <v>0</v>
      </c>
      <c r="I18" s="56">
        <f>[1]Fjärrvärmeproduktion!$N$232</f>
        <v>0</v>
      </c>
      <c r="J18" s="56">
        <f>[1]Fjärrvärmeproduktion!$T$230</f>
        <v>0</v>
      </c>
      <c r="K18" s="56">
        <f>[1]Fjärrvärmeproduktion!U228</f>
        <v>0</v>
      </c>
      <c r="L18" s="56">
        <f>[1]Fjärrvärmeproduktion!V228</f>
        <v>0</v>
      </c>
      <c r="M18" s="56">
        <f>[1]Fjärrvärmeproduktion!$W$231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6">
        <f>[1]Fjärrvärmeproduktion!$N$234</f>
        <v>813</v>
      </c>
      <c r="C19" s="56"/>
      <c r="D19" s="56">
        <f>[1]Fjärrvärmeproduktion!$N$235</f>
        <v>0</v>
      </c>
      <c r="E19" s="56">
        <f>[1]Fjärrvärmeproduktion!$Q$236</f>
        <v>0</v>
      </c>
      <c r="F19" s="56">
        <f>[1]Fjärrvärmeproduktion!$N$237</f>
        <v>851</v>
      </c>
      <c r="G19" s="56">
        <f>[1]Fjärrvärmeproduktion!$R$238</f>
        <v>0</v>
      </c>
      <c r="H19" s="56">
        <f>[1]Fjärrvärmeproduktion!$S$239</f>
        <v>1039</v>
      </c>
      <c r="I19" s="56">
        <f>[1]Fjärrvärmeproduktion!$N$240</f>
        <v>0</v>
      </c>
      <c r="J19" s="56">
        <f>[1]Fjärrvärmeproduktion!$T$238</f>
        <v>0</v>
      </c>
      <c r="K19" s="56">
        <f>[1]Fjärrvärmeproduktion!U236</f>
        <v>0</v>
      </c>
      <c r="L19" s="56">
        <f>[1]Fjärrvärmeproduktion!V236</f>
        <v>0</v>
      </c>
      <c r="M19" s="56">
        <f>[1]Fjärrvärmeproduktion!$W$239</f>
        <v>0</v>
      </c>
      <c r="N19" s="56"/>
      <c r="O19" s="56"/>
      <c r="P19" s="56">
        <f t="shared" ref="P19:P24" si="2">SUM(C19:O19)</f>
        <v>1890</v>
      </c>
      <c r="Q19" s="4"/>
      <c r="R19" s="4"/>
      <c r="S19" s="4"/>
      <c r="T19" s="4"/>
    </row>
    <row r="20" spans="1:34" ht="15.75">
      <c r="A20" s="5" t="s">
        <v>57</v>
      </c>
      <c r="B20" s="56">
        <f>[1]Fjärrvärmeproduktion!$N$242</f>
        <v>0</v>
      </c>
      <c r="C20" s="56"/>
      <c r="D20" s="56">
        <f>[1]Fjärrvärmeproduktion!$N$243</f>
        <v>0</v>
      </c>
      <c r="E20" s="56">
        <f>[1]Fjärrvärmeproduktion!$Q$244</f>
        <v>0</v>
      </c>
      <c r="F20" s="56">
        <f>[1]Fjärrvärmeproduktion!$N$245</f>
        <v>0</v>
      </c>
      <c r="G20" s="56">
        <f>[1]Fjärrvärmeproduktion!$R$246</f>
        <v>0</v>
      </c>
      <c r="H20" s="56">
        <f>[1]Fjärrvärmeproduktion!$S$247</f>
        <v>0</v>
      </c>
      <c r="I20" s="56">
        <f>[1]Fjärrvärmeproduktion!$N$248</f>
        <v>0</v>
      </c>
      <c r="J20" s="56">
        <f>[1]Fjärrvärmeproduktion!$T$246</f>
        <v>0</v>
      </c>
      <c r="K20" s="56">
        <f>[1]Fjärrvärmeproduktion!U244</f>
        <v>0</v>
      </c>
      <c r="L20" s="56">
        <f>[1]Fjärrvärmeproduktion!V244</f>
        <v>0</v>
      </c>
      <c r="M20" s="56">
        <f>[1]Fjärrvärmeproduktion!$W$247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6">
        <f>[1]Fjärrvärmeproduktion!$N$250</f>
        <v>0</v>
      </c>
      <c r="C21" s="56"/>
      <c r="D21" s="56">
        <f>[1]Fjärrvärmeproduktion!$N$251</f>
        <v>0</v>
      </c>
      <c r="E21" s="56">
        <f>[1]Fjärrvärmeproduktion!$Q$252</f>
        <v>0</v>
      </c>
      <c r="F21" s="56">
        <f>[1]Fjärrvärmeproduktion!$N$253</f>
        <v>0</v>
      </c>
      <c r="G21" s="56">
        <f>[1]Fjärrvärmeproduktion!$R$254</f>
        <v>0</v>
      </c>
      <c r="H21" s="56">
        <f>[1]Fjärrvärmeproduktion!$S$255</f>
        <v>0</v>
      </c>
      <c r="I21" s="56">
        <f>[1]Fjärrvärmeproduktion!$N$256</f>
        <v>0</v>
      </c>
      <c r="J21" s="56">
        <f>[1]Fjärrvärmeproduktion!$T$254</f>
        <v>0</v>
      </c>
      <c r="K21" s="56">
        <f>[1]Fjärrvärmeproduktion!U252</f>
        <v>0</v>
      </c>
      <c r="L21" s="56">
        <f>[1]Fjärrvärmeproduktion!V252</f>
        <v>0</v>
      </c>
      <c r="M21" s="56">
        <f>[1]Fjärrvärmeproduktion!$W$255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6">
        <f>[1]Fjärrvärmeproduktion!$N$258</f>
        <v>88411</v>
      </c>
      <c r="C22" s="56"/>
      <c r="D22" s="56">
        <f>[1]Fjärrvärmeproduktion!$N$259</f>
        <v>0</v>
      </c>
      <c r="E22" s="56">
        <f>[1]Fjärrvärmeproduktion!$Q$260</f>
        <v>0</v>
      </c>
      <c r="F22" s="56">
        <f>[1]Fjärrvärmeproduktion!$N$261</f>
        <v>0</v>
      </c>
      <c r="G22" s="56">
        <f>[1]Fjärrvärmeproduktion!$R$262</f>
        <v>0</v>
      </c>
      <c r="H22" s="56">
        <f>[1]Fjärrvärmeproduktion!$S$263</f>
        <v>0</v>
      </c>
      <c r="I22" s="56">
        <f>[1]Fjärrvärmeproduktion!$N$264</f>
        <v>0</v>
      </c>
      <c r="J22" s="56">
        <f>[1]Fjärrvärmeproduktion!$T$262</f>
        <v>0</v>
      </c>
      <c r="K22" s="56">
        <f>[1]Fjärrvärmeproduktion!U260</f>
        <v>0</v>
      </c>
      <c r="L22" s="56">
        <f>[1]Fjärrvärmeproduktion!V260</f>
        <v>0</v>
      </c>
      <c r="M22" s="56">
        <f>[1]Fjärrvärmeproduktion!$W$263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4555 GWh</v>
      </c>
      <c r="T22" s="25"/>
      <c r="U22" s="23"/>
    </row>
    <row r="23" spans="1:34" ht="15.75">
      <c r="A23" s="5" t="s">
        <v>61</v>
      </c>
      <c r="B23" s="56">
        <f>[1]Fjärrvärmeproduktion!$N$266</f>
        <v>0</v>
      </c>
      <c r="C23" s="56"/>
      <c r="D23" s="56">
        <f>[1]Fjärrvärmeproduktion!$N$267</f>
        <v>0</v>
      </c>
      <c r="E23" s="56">
        <f>[1]Fjärrvärmeproduktion!$Q$268</f>
        <v>0</v>
      </c>
      <c r="F23" s="56">
        <f>[1]Fjärrvärmeproduktion!$N$269</f>
        <v>0</v>
      </c>
      <c r="G23" s="56">
        <f>[1]Fjärrvärmeproduktion!$R$270</f>
        <v>0</v>
      </c>
      <c r="H23" s="56">
        <f>[1]Fjärrvärmeproduktion!$S$271</f>
        <v>0</v>
      </c>
      <c r="I23" s="56">
        <f>[1]Fjärrvärmeproduktion!$N$272</f>
        <v>0</v>
      </c>
      <c r="J23" s="56">
        <f>[1]Fjärrvärmeproduktion!$T$270</f>
        <v>0</v>
      </c>
      <c r="K23" s="56">
        <f>[1]Fjärrvärmeproduktion!U268</f>
        <v>0</v>
      </c>
      <c r="L23" s="56">
        <f>[1]Fjärrvärmeproduktion!V268</f>
        <v>0</v>
      </c>
      <c r="M23" s="56">
        <f>[1]Fjärrvärmeproduktion!$W$271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89224</v>
      </c>
      <c r="C24" s="56">
        <f t="shared" ref="C24:O24" si="3">SUM(C18:C23)</f>
        <v>0</v>
      </c>
      <c r="D24" s="56">
        <f t="shared" si="3"/>
        <v>0</v>
      </c>
      <c r="E24" s="56">
        <f t="shared" si="3"/>
        <v>0</v>
      </c>
      <c r="F24" s="56">
        <f t="shared" si="3"/>
        <v>851</v>
      </c>
      <c r="G24" s="56">
        <f t="shared" si="3"/>
        <v>0</v>
      </c>
      <c r="H24" s="56">
        <f t="shared" si="3"/>
        <v>1039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1890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1733 GWh</v>
      </c>
      <c r="T25" s="29">
        <f>C$44</f>
        <v>0.38043510015782472</v>
      </c>
      <c r="U25" s="23"/>
    </row>
    <row r="26" spans="1:34" ht="15.75">
      <c r="B26" s="58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18"/>
      <c r="R26" s="50" t="str">
        <f>D30</f>
        <v>Oljeprodukter</v>
      </c>
      <c r="S26" s="40" t="str">
        <f>ROUND(D43/1000,0) &amp;" GWh"</f>
        <v>451 GWh</v>
      </c>
      <c r="T26" s="29">
        <f>D$44</f>
        <v>9.8908484846907868E-2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1318 GWh</v>
      </c>
      <c r="T28" s="29">
        <f>F$44</f>
        <v>0.28930247175607121</v>
      </c>
      <c r="U28" s="23"/>
    </row>
    <row r="29" spans="1:34" ht="15.75">
      <c r="A29" s="48" t="str">
        <f>A2</f>
        <v>1415 Stenungsund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131 GWh</v>
      </c>
      <c r="T29" s="29">
        <f>G$44</f>
        <v>2.8781265006559618E-2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23 GWh</v>
      </c>
      <c r="T30" s="29">
        <f>H$44</f>
        <v>4.9835946152596566E-3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[1]Slutanvändning!$N$332</f>
        <v>0</v>
      </c>
      <c r="C32" s="58">
        <f>[1]Slutanvändning!$N$333</f>
        <v>4080</v>
      </c>
      <c r="D32" s="58">
        <f>[1]Slutanvändning!$N$326</f>
        <v>1013</v>
      </c>
      <c r="E32" s="56">
        <f>[1]Slutanvändning!$Q$327</f>
        <v>0</v>
      </c>
      <c r="F32" s="58">
        <f>[1]Slutanvändning!$N$328</f>
        <v>0</v>
      </c>
      <c r="G32" s="58">
        <f>[1]Slutanvändning!$N$329</f>
        <v>223</v>
      </c>
      <c r="H32" s="58">
        <f>[1]Slutanvändning!$N$330</f>
        <v>0</v>
      </c>
      <c r="I32" s="56">
        <f>[1]Slutanvändning!$N$331</f>
        <v>0</v>
      </c>
      <c r="J32" s="56">
        <v>0</v>
      </c>
      <c r="K32" s="56">
        <f>[1]Slutanvändning!T327</f>
        <v>0</v>
      </c>
      <c r="L32" s="56">
        <f>[1]Slutanvändning!U327</f>
        <v>0</v>
      </c>
      <c r="M32" s="56"/>
      <c r="N32" s="56">
        <v>0</v>
      </c>
      <c r="O32" s="56">
        <v>0</v>
      </c>
      <c r="P32" s="56">
        <f t="shared" ref="P32:P38" si="4">SUM(B32:N32)</f>
        <v>5316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8">
        <f>[1]Slutanvändning!$N$341</f>
        <v>2546</v>
      </c>
      <c r="C33" s="125">
        <f>[1]Slutanvändning!$N$342</f>
        <v>1430586.6788104067</v>
      </c>
      <c r="D33" s="58">
        <f>[1]Slutanvändning!$N$335</f>
        <v>136411</v>
      </c>
      <c r="E33" s="56">
        <f>[1]Slutanvändning!$Q$336</f>
        <v>0</v>
      </c>
      <c r="F33" s="58">
        <f>[1]Slutanvändning!$N$337</f>
        <v>1316895</v>
      </c>
      <c r="G33" s="120">
        <f>[1]Slutanvändning!$N$338</f>
        <v>6876.8117102664546</v>
      </c>
      <c r="H33" s="116">
        <f>[1]Slutanvändning!$N$339</f>
        <v>0</v>
      </c>
      <c r="I33" s="56">
        <f>[1]Slutanvändning!$N$340</f>
        <v>0</v>
      </c>
      <c r="J33" s="56">
        <v>0</v>
      </c>
      <c r="K33" s="56">
        <f>[1]Slutanvändning!T336</f>
        <v>0</v>
      </c>
      <c r="L33" s="56">
        <f>[1]Slutanvändning!U336</f>
        <v>0</v>
      </c>
      <c r="M33" s="56"/>
      <c r="N33" s="118">
        <f>[1]Slutanvändning!$V$337</f>
        <v>900000</v>
      </c>
      <c r="O33" s="56">
        <v>0</v>
      </c>
      <c r="P33" s="119">
        <f t="shared" si="4"/>
        <v>3793315.4905206729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8">
        <f>[1]Slutanvändning!$N$350</f>
        <v>8122</v>
      </c>
      <c r="C34" s="58">
        <f>[1]Slutanvändning!$N$351</f>
        <v>19957</v>
      </c>
      <c r="D34" s="58">
        <f>[1]Slutanvändning!$N$344</f>
        <v>781</v>
      </c>
      <c r="E34" s="56">
        <f>[1]Slutanvändning!$Q$345</f>
        <v>0</v>
      </c>
      <c r="F34" s="58">
        <f>[1]Slutanvändning!$N$346</f>
        <v>0</v>
      </c>
      <c r="G34" s="58">
        <f>[1]Slutanvändning!$N$347</f>
        <v>0</v>
      </c>
      <c r="H34" s="58">
        <f>[1]Slutanvändning!$N$348</f>
        <v>0</v>
      </c>
      <c r="I34" s="56">
        <f>[1]Slutanvändning!$N$349</f>
        <v>0</v>
      </c>
      <c r="J34" s="56">
        <v>0</v>
      </c>
      <c r="K34" s="56">
        <f>[1]Slutanvändning!T345</f>
        <v>0</v>
      </c>
      <c r="L34" s="56">
        <f>[1]Slutanvändning!U345</f>
        <v>0</v>
      </c>
      <c r="M34" s="56"/>
      <c r="N34" s="56">
        <v>0</v>
      </c>
      <c r="O34" s="56">
        <v>0</v>
      </c>
      <c r="P34" s="56">
        <f t="shared" si="4"/>
        <v>28860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[1]Slutanvändning!$N$359</f>
        <v>0</v>
      </c>
      <c r="C35" s="120">
        <f>[1]Slutanvändning!$N$360</f>
        <v>0</v>
      </c>
      <c r="D35" s="120">
        <f>[1]Slutanvändning!$N$353</f>
        <v>261808.81171026645</v>
      </c>
      <c r="E35" s="56">
        <f>[1]Slutanvändning!$Q$354</f>
        <v>0</v>
      </c>
      <c r="F35" s="58">
        <f>[1]Slutanvändning!$N$355</f>
        <v>0</v>
      </c>
      <c r="G35" s="120">
        <f>[1]Slutanvändning!$N$356</f>
        <v>123996.18828973355</v>
      </c>
      <c r="H35" s="58">
        <f>[1]Slutanvändning!$N$357</f>
        <v>0</v>
      </c>
      <c r="I35" s="56">
        <f>[1]Slutanvändning!$N$358</f>
        <v>0</v>
      </c>
      <c r="J35" s="56">
        <v>0</v>
      </c>
      <c r="K35" s="56">
        <f>[1]Slutanvändning!T354</f>
        <v>0</v>
      </c>
      <c r="L35" s="56">
        <f>[1]Slutanvändning!U354</f>
        <v>0</v>
      </c>
      <c r="M35" s="56"/>
      <c r="N35" s="56">
        <v>0</v>
      </c>
      <c r="O35" s="56">
        <v>0</v>
      </c>
      <c r="P35" s="56">
        <f>SUM(B35:N35)</f>
        <v>385805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8">
        <f>[1]Slutanvändning!$N$368</f>
        <v>9943</v>
      </c>
      <c r="C36" s="58">
        <f>[1]Slutanvändning!$N$369</f>
        <v>49065</v>
      </c>
      <c r="D36" s="120">
        <f>[1]Slutanvändning!$N$362</f>
        <v>49861.000807813529</v>
      </c>
      <c r="E36" s="56">
        <f>[1]Slutanvändning!$Q$363</f>
        <v>0</v>
      </c>
      <c r="F36" s="58">
        <f>[1]Slutanvändning!$N$364</f>
        <v>0</v>
      </c>
      <c r="G36" s="58">
        <f>[1]Slutanvändning!$N$365</f>
        <v>0</v>
      </c>
      <c r="H36" s="58">
        <f>[1]Slutanvändning!$N$366</f>
        <v>0</v>
      </c>
      <c r="I36" s="56">
        <f>[1]Slutanvändning!$N$367</f>
        <v>0</v>
      </c>
      <c r="J36" s="56">
        <v>0</v>
      </c>
      <c r="K36" s="56">
        <f>[1]Slutanvändning!T363</f>
        <v>0</v>
      </c>
      <c r="L36" s="56">
        <f>[1]Slutanvändning!U363</f>
        <v>0</v>
      </c>
      <c r="M36" s="56"/>
      <c r="N36" s="56">
        <v>0</v>
      </c>
      <c r="O36" s="56">
        <v>0</v>
      </c>
      <c r="P36" s="117">
        <f t="shared" si="4"/>
        <v>108869.00080781353</v>
      </c>
      <c r="Q36" s="20"/>
      <c r="R36" s="50" t="str">
        <f>N30</f>
        <v>Bränngas+övrig gas</v>
      </c>
      <c r="S36" s="40" t="str">
        <f>ROUND(N43/1000,0) &amp;" GWh"</f>
        <v>900 GWh</v>
      </c>
      <c r="T36" s="29">
        <f>N$44</f>
        <v>0.19758908361737701</v>
      </c>
      <c r="U36" s="23"/>
    </row>
    <row r="37" spans="1:47" ht="15.75">
      <c r="A37" s="5" t="s">
        <v>81</v>
      </c>
      <c r="B37" s="58">
        <f>[1]Slutanvändning!$N$377</f>
        <v>16549</v>
      </c>
      <c r="C37" s="58">
        <f>[1]Slutanvändning!$N$378</f>
        <v>78617</v>
      </c>
      <c r="D37" s="120">
        <f>[1]Slutanvändning!$N$371</f>
        <v>644.18748191999839</v>
      </c>
      <c r="E37" s="56">
        <f>[1]Slutanvändning!$Q$372</f>
        <v>0</v>
      </c>
      <c r="F37" s="58">
        <f>[1]Slutanvändning!$N$373</f>
        <v>0</v>
      </c>
      <c r="G37" s="58">
        <f>[1]Slutanvändning!$N$374</f>
        <v>0</v>
      </c>
      <c r="H37" s="120">
        <f>[1]Slutanvändning!$N$375</f>
        <v>21660.812518080002</v>
      </c>
      <c r="I37" s="56">
        <f>[1]Slutanvändning!$N$376</f>
        <v>0</v>
      </c>
      <c r="J37" s="56">
        <v>0</v>
      </c>
      <c r="K37" s="56">
        <f>[1]Slutanvändning!T372</f>
        <v>0</v>
      </c>
      <c r="L37" s="56">
        <f>[1]Slutanvändning!U372</f>
        <v>0</v>
      </c>
      <c r="M37" s="56"/>
      <c r="N37" s="56">
        <v>0</v>
      </c>
      <c r="O37" s="56">
        <v>0</v>
      </c>
      <c r="P37" s="56">
        <f t="shared" si="4"/>
        <v>117471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8">
        <f>[1]Slutanvändning!$N$386</f>
        <v>35886</v>
      </c>
      <c r="C38" s="58">
        <f>[1]Slutanvändning!$N$387</f>
        <v>10917</v>
      </c>
      <c r="D38" s="58">
        <f>[1]Slutanvändning!$N$380</f>
        <v>0</v>
      </c>
      <c r="E38" s="56">
        <f>[1]Slutanvändning!$Q$381</f>
        <v>0</v>
      </c>
      <c r="F38" s="58">
        <f>[1]Slutanvändning!$N$382</f>
        <v>0</v>
      </c>
      <c r="G38" s="58">
        <f>[1]Slutanvändning!$N$383</f>
        <v>0</v>
      </c>
      <c r="H38" s="58">
        <f>[1]Slutanvändning!$N$384</f>
        <v>0</v>
      </c>
      <c r="I38" s="56">
        <f>[1]Slutanvändning!$N$385</f>
        <v>0</v>
      </c>
      <c r="J38" s="56">
        <v>0</v>
      </c>
      <c r="K38" s="56">
        <f>[1]Slutanvändning!T381</f>
        <v>0</v>
      </c>
      <c r="L38" s="56">
        <f>[1]Slutanvändning!U381</f>
        <v>0</v>
      </c>
      <c r="M38" s="56"/>
      <c r="N38" s="56">
        <v>0</v>
      </c>
      <c r="O38" s="56">
        <v>0</v>
      </c>
      <c r="P38" s="56">
        <f t="shared" si="4"/>
        <v>46803</v>
      </c>
      <c r="Q38" s="20"/>
      <c r="R38" s="28" t="s">
        <v>83</v>
      </c>
      <c r="S38" s="54" t="str">
        <f>ROUND((N43+F43)/1000,0) &amp;" GWh"</f>
        <v>2218 GWh</v>
      </c>
      <c r="T38" s="27"/>
      <c r="U38" s="23"/>
    </row>
    <row r="39" spans="1:47" ht="15.75">
      <c r="A39" s="5" t="s">
        <v>84</v>
      </c>
      <c r="B39" s="58">
        <f>[1]Slutanvändning!$N$395</f>
        <v>0</v>
      </c>
      <c r="C39" s="58">
        <f>[1]Slutanvändning!$N$396</f>
        <v>11265</v>
      </c>
      <c r="D39" s="58">
        <f>[1]Slutanvändning!$N$389</f>
        <v>0</v>
      </c>
      <c r="E39" s="56">
        <f>[1]Slutanvändning!$Q$390</f>
        <v>0</v>
      </c>
      <c r="F39" s="58">
        <f>[1]Slutanvändning!$N$391</f>
        <v>0</v>
      </c>
      <c r="G39" s="58">
        <f>[1]Slutanvändning!$N$392</f>
        <v>0</v>
      </c>
      <c r="H39" s="58">
        <f>[1]Slutanvändning!$N$393</f>
        <v>0</v>
      </c>
      <c r="I39" s="56">
        <f>[1]Slutanvändning!$N$394</f>
        <v>0</v>
      </c>
      <c r="J39" s="56">
        <v>0</v>
      </c>
      <c r="K39" s="56">
        <f>[1]Slutanvändning!T390</f>
        <v>0</v>
      </c>
      <c r="L39" s="56">
        <f>[1]Slutanvändning!U390</f>
        <v>0</v>
      </c>
      <c r="M39" s="56"/>
      <c r="N39" s="56">
        <v>0</v>
      </c>
      <c r="O39" s="56">
        <v>0</v>
      </c>
      <c r="P39" s="56">
        <f>SUM(B39:N39)</f>
        <v>11265</v>
      </c>
      <c r="Q39" s="20"/>
      <c r="R39" s="28"/>
      <c r="T39" s="42"/>
    </row>
    <row r="40" spans="1:47" ht="15.75">
      <c r="A40" s="5" t="s">
        <v>49</v>
      </c>
      <c r="B40" s="56">
        <f>SUM(B32:B39)</f>
        <v>73046</v>
      </c>
      <c r="C40" s="119">
        <f t="shared" ref="C40:O40" si="5">SUM(C32:C39)</f>
        <v>1604487.6788104067</v>
      </c>
      <c r="D40" s="56">
        <f t="shared" si="5"/>
        <v>450519</v>
      </c>
      <c r="E40" s="56">
        <f t="shared" si="5"/>
        <v>0</v>
      </c>
      <c r="F40" s="56">
        <f>SUM(F32:F39)</f>
        <v>1316895</v>
      </c>
      <c r="G40" s="56">
        <f t="shared" si="5"/>
        <v>131096</v>
      </c>
      <c r="H40" s="119">
        <f t="shared" si="5"/>
        <v>21660.812518080002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118">
        <f t="shared" si="5"/>
        <v>900000</v>
      </c>
      <c r="O40" s="56">
        <f t="shared" si="5"/>
        <v>0</v>
      </c>
      <c r="P40" s="119">
        <f>SUM(B40:N40)</f>
        <v>4497704.4913284872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145 GWh</v>
      </c>
      <c r="T41" s="42"/>
    </row>
    <row r="42" spans="1:47">
      <c r="A42" s="32" t="s">
        <v>86</v>
      </c>
      <c r="B42" s="56">
        <f>B39+B38+B37</f>
        <v>52435</v>
      </c>
      <c r="C42" s="56">
        <f>C39+C38+C37</f>
        <v>100799</v>
      </c>
      <c r="D42" s="56">
        <f>D39+D38+D37</f>
        <v>644.18748191999839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21660.812518080002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175539</v>
      </c>
      <c r="Q42" s="21"/>
      <c r="R42" s="28" t="s">
        <v>87</v>
      </c>
      <c r="S42" s="10" t="str">
        <f>ROUND(P42/1000,0) &amp;" GWh"</f>
        <v>176 GWh</v>
      </c>
      <c r="T42" s="29">
        <f>P42/P40</f>
        <v>3.9028575651965748E-2</v>
      </c>
    </row>
    <row r="43" spans="1:47">
      <c r="A43" s="33" t="s">
        <v>88</v>
      </c>
      <c r="B43" s="101"/>
      <c r="C43" s="102">
        <f>C40+C24-C7+C46</f>
        <v>1732846.6931152393</v>
      </c>
      <c r="D43" s="102">
        <f t="shared" ref="D43:N43" si="7">D11+D24+D40</f>
        <v>450519</v>
      </c>
      <c r="E43" s="102">
        <f t="shared" si="7"/>
        <v>0</v>
      </c>
      <c r="F43" s="102">
        <f t="shared" si="7"/>
        <v>1317746</v>
      </c>
      <c r="G43" s="102">
        <f t="shared" si="7"/>
        <v>131096</v>
      </c>
      <c r="H43" s="102">
        <f t="shared" si="7"/>
        <v>22699.812518080002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900000</v>
      </c>
      <c r="O43" s="102">
        <v>0</v>
      </c>
      <c r="P43" s="103">
        <f>SUM(C43:O43)</f>
        <v>4554907.5056333188</v>
      </c>
      <c r="Q43" s="21"/>
      <c r="R43" s="28" t="s">
        <v>89</v>
      </c>
      <c r="S43" s="10" t="str">
        <f>ROUND(P36/1000,0) &amp;" GWh"</f>
        <v>109 GWh</v>
      </c>
      <c r="T43" s="41">
        <f>P36/P40</f>
        <v>2.4205458810758126E-2</v>
      </c>
    </row>
    <row r="44" spans="1:47">
      <c r="A44" s="33" t="s">
        <v>90</v>
      </c>
      <c r="B44" s="53"/>
      <c r="C44" s="91">
        <f>C43/$P$43</f>
        <v>0.38043510015782472</v>
      </c>
      <c r="D44" s="91">
        <f t="shared" ref="D44:P44" si="8">D43/$P$43</f>
        <v>9.8908484846907868E-2</v>
      </c>
      <c r="E44" s="91">
        <f t="shared" si="8"/>
        <v>0</v>
      </c>
      <c r="F44" s="91">
        <f t="shared" si="8"/>
        <v>0.28930247175607121</v>
      </c>
      <c r="G44" s="91">
        <f t="shared" si="8"/>
        <v>2.8781265006559618E-2</v>
      </c>
      <c r="H44" s="91">
        <f t="shared" si="8"/>
        <v>4.9835946152596566E-3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0.19758908361737701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29 GWh</v>
      </c>
      <c r="T44" s="29">
        <f>P34/P40</f>
        <v>6.4166065279837054E-3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5 GWh</v>
      </c>
      <c r="T45" s="29">
        <f>P32/P40</f>
        <v>1.1819362544269361E-3</v>
      </c>
      <c r="U45" s="23"/>
    </row>
    <row r="46" spans="1:47">
      <c r="A46" s="34" t="s">
        <v>93</v>
      </c>
      <c r="B46" s="90">
        <f>B24-B40</f>
        <v>16178</v>
      </c>
      <c r="C46" s="90">
        <f>(C40+C24)*0.08</f>
        <v>128359.01430483254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3793 GWh</v>
      </c>
      <c r="T46" s="41">
        <f>P33/P40</f>
        <v>0.84338922173169295</v>
      </c>
      <c r="U46" s="23"/>
    </row>
    <row r="47" spans="1:47">
      <c r="A47" s="34" t="s">
        <v>95</v>
      </c>
      <c r="B47" s="107">
        <f>B46/B24</f>
        <v>0.1813189276427867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386 GWh</v>
      </c>
      <c r="T47" s="41">
        <f>P35/P40</f>
        <v>8.5778201023172324E-2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4498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135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[1]Solceller!$C$39</f>
        <v>1453.5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8">
        <f>[1]Elproduktion!$N$1442</f>
        <v>0</v>
      </c>
      <c r="D7" s="56">
        <f>[1]Elproduktion!$N$1443</f>
        <v>0</v>
      </c>
      <c r="E7" s="56">
        <f>[1]Elproduktion!$Q$1444</f>
        <v>0</v>
      </c>
      <c r="F7" s="56">
        <f>[1]Elproduktion!$N$1445</f>
        <v>0</v>
      </c>
      <c r="G7" s="56">
        <f>[1]Elproduktion!$R$1446</f>
        <v>0</v>
      </c>
      <c r="H7" s="56">
        <f>[1]Elproduktion!$S$1447</f>
        <v>0</v>
      </c>
      <c r="I7" s="56">
        <f>[1]Elproduktion!$N$1448</f>
        <v>0</v>
      </c>
      <c r="J7" s="56">
        <f>[1]Elproduktion!$T$1446</f>
        <v>0</v>
      </c>
      <c r="K7" s="56">
        <f>[1]Elproduktion!U1444</f>
        <v>0</v>
      </c>
      <c r="L7" s="56">
        <f>[1]Elproduktion!V1444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8">
        <f>[1]Elproduktion!$N$1450</f>
        <v>0</v>
      </c>
      <c r="D8" s="56">
        <f>[1]Elproduktion!$N$1451</f>
        <v>0</v>
      </c>
      <c r="E8" s="56">
        <f>[1]Elproduktion!$Q$1452</f>
        <v>0</v>
      </c>
      <c r="F8" s="56">
        <f>[1]Elproduktion!$N$1453</f>
        <v>0</v>
      </c>
      <c r="G8" s="56">
        <f>[1]Elproduktion!$R$1454</f>
        <v>0</v>
      </c>
      <c r="H8" s="56">
        <f>[1]Elproduktion!$S$1455</f>
        <v>0</v>
      </c>
      <c r="I8" s="56">
        <f>[1]Elproduktion!$N$1456</f>
        <v>0</v>
      </c>
      <c r="J8" s="56">
        <f>[1]Elproduktion!$T$1454</f>
        <v>0</v>
      </c>
      <c r="K8" s="56">
        <f>[1]Elproduktion!U1452</f>
        <v>0</v>
      </c>
      <c r="L8" s="56">
        <f>[1]Elproduktion!V1452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58">
        <f>[1]Elproduktion!$N$1458</f>
        <v>0</v>
      </c>
      <c r="D9" s="56">
        <f>[1]Elproduktion!$N$1459</f>
        <v>0</v>
      </c>
      <c r="E9" s="56">
        <f>[1]Elproduktion!$Q$1460</f>
        <v>0</v>
      </c>
      <c r="F9" s="56">
        <f>[1]Elproduktion!$N$1461</f>
        <v>0</v>
      </c>
      <c r="G9" s="56">
        <f>[1]Elproduktion!$R$1462</f>
        <v>0</v>
      </c>
      <c r="H9" s="56">
        <f>[1]Elproduktion!$S$1463</f>
        <v>0</v>
      </c>
      <c r="I9" s="56">
        <f>[1]Elproduktion!$N$1464</f>
        <v>0</v>
      </c>
      <c r="J9" s="56">
        <f>[1]Elproduktion!$T$1462</f>
        <v>0</v>
      </c>
      <c r="K9" s="56">
        <f>[1]Elproduktion!U1460</f>
        <v>0</v>
      </c>
      <c r="L9" s="56">
        <f>[1]Elproduktion!V1460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58">
        <f>[1]Elproduktion!$N$1466</f>
        <v>165917</v>
      </c>
      <c r="D10" s="56">
        <f>[1]Elproduktion!$N$1467</f>
        <v>0</v>
      </c>
      <c r="E10" s="56">
        <f>[1]Elproduktion!$Q$1468</f>
        <v>0</v>
      </c>
      <c r="F10" s="56">
        <f>[1]Elproduktion!$N$1469</f>
        <v>0</v>
      </c>
      <c r="G10" s="56">
        <f>[1]Elproduktion!$R$1470</f>
        <v>0</v>
      </c>
      <c r="H10" s="56">
        <f>[1]Elproduktion!$S$1471</f>
        <v>0</v>
      </c>
      <c r="I10" s="56">
        <f>[1]Elproduktion!$N$1472</f>
        <v>0</v>
      </c>
      <c r="J10" s="56">
        <f>[1]Elproduktion!$T$1470</f>
        <v>0</v>
      </c>
      <c r="K10" s="56">
        <f>[1]Elproduktion!U1468</f>
        <v>0</v>
      </c>
      <c r="L10" s="56">
        <f>[1]Elproduktion!V1468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167370.5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1486 Strömstad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6">
        <f>[1]Fjärrvärmeproduktion!$N$2018</f>
        <v>0</v>
      </c>
      <c r="C18" s="56"/>
      <c r="D18" s="56">
        <f>[1]Fjärrvärmeproduktion!$N$2019</f>
        <v>0</v>
      </c>
      <c r="E18" s="56">
        <f>[1]Fjärrvärmeproduktion!$Q$2020</f>
        <v>0</v>
      </c>
      <c r="F18" s="56">
        <f>[1]Fjärrvärmeproduktion!$N$2021</f>
        <v>0</v>
      </c>
      <c r="G18" s="56">
        <f>[1]Fjärrvärmeproduktion!$R$2022</f>
        <v>0</v>
      </c>
      <c r="H18" s="56">
        <f>[1]Fjärrvärmeproduktion!$S$2023</f>
        <v>0</v>
      </c>
      <c r="I18" s="56">
        <f>[1]Fjärrvärmeproduktion!$N$2024</f>
        <v>0</v>
      </c>
      <c r="J18" s="56">
        <f>[1]Fjärrvärmeproduktion!$T$2022</f>
        <v>0</v>
      </c>
      <c r="K18" s="56">
        <f>[1]Fjärrvärmeproduktion!U2020</f>
        <v>0</v>
      </c>
      <c r="L18" s="56">
        <f>[1]Fjärrvärmeproduktion!V2020</f>
        <v>0</v>
      </c>
      <c r="M18" s="56">
        <f>[1]Fjärrvärmeproduktion!$W$2023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6">
        <f>[1]Fjärrvärmeproduktion!$N$2026</f>
        <v>0</v>
      </c>
      <c r="C19" s="56"/>
      <c r="D19" s="56">
        <f>[1]Fjärrvärmeproduktion!$N$2027</f>
        <v>0</v>
      </c>
      <c r="E19" s="56">
        <f>[1]Fjärrvärmeproduktion!$Q$2028</f>
        <v>0</v>
      </c>
      <c r="F19" s="56">
        <f>[1]Fjärrvärmeproduktion!$N$2029</f>
        <v>0</v>
      </c>
      <c r="G19" s="56">
        <f>[1]Fjärrvärmeproduktion!$R$2030</f>
        <v>0</v>
      </c>
      <c r="H19" s="56">
        <f>[1]Fjärrvärmeproduktion!$S$2031</f>
        <v>0</v>
      </c>
      <c r="I19" s="56">
        <f>[1]Fjärrvärmeproduktion!$N$2032</f>
        <v>0</v>
      </c>
      <c r="J19" s="56">
        <f>[1]Fjärrvärmeproduktion!$T$2030</f>
        <v>0</v>
      </c>
      <c r="K19" s="56">
        <f>[1]Fjärrvärmeproduktion!U2028</f>
        <v>0</v>
      </c>
      <c r="L19" s="56">
        <f>[1]Fjärrvärmeproduktion!V2028</f>
        <v>0</v>
      </c>
      <c r="M19" s="56">
        <f>[1]Fjärrvärmeproduktion!$W$2031</f>
        <v>0</v>
      </c>
      <c r="N19" s="56"/>
      <c r="O19" s="56"/>
      <c r="P19" s="56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56">
        <f>[1]Fjärrvärmeproduktion!$N$2034</f>
        <v>0</v>
      </c>
      <c r="C20" s="56"/>
      <c r="D20" s="56">
        <f>[1]Fjärrvärmeproduktion!$N$2035</f>
        <v>0</v>
      </c>
      <c r="E20" s="56">
        <f>[1]Fjärrvärmeproduktion!$Q$2036</f>
        <v>0</v>
      </c>
      <c r="F20" s="56">
        <f>[1]Fjärrvärmeproduktion!$N$2037</f>
        <v>0</v>
      </c>
      <c r="G20" s="56">
        <f>[1]Fjärrvärmeproduktion!$R$2038</f>
        <v>0</v>
      </c>
      <c r="H20" s="56">
        <f>[1]Fjärrvärmeproduktion!$S$2039</f>
        <v>0</v>
      </c>
      <c r="I20" s="56">
        <f>[1]Fjärrvärmeproduktion!$N$2040</f>
        <v>0</v>
      </c>
      <c r="J20" s="56">
        <f>[1]Fjärrvärmeproduktion!$T$2038</f>
        <v>0</v>
      </c>
      <c r="K20" s="56">
        <f>[1]Fjärrvärmeproduktion!U2036</f>
        <v>0</v>
      </c>
      <c r="L20" s="56">
        <f>[1]Fjärrvärmeproduktion!V2036</f>
        <v>0</v>
      </c>
      <c r="M20" s="56">
        <f>[1]Fjärrvärmeproduktion!$W$2039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6">
        <f>[1]Fjärrvärmeproduktion!$N$2042</f>
        <v>0</v>
      </c>
      <c r="C21" s="56"/>
      <c r="D21" s="56">
        <f>[1]Fjärrvärmeproduktion!$N$2043</f>
        <v>0</v>
      </c>
      <c r="E21" s="56">
        <f>[1]Fjärrvärmeproduktion!$Q$2044</f>
        <v>0</v>
      </c>
      <c r="F21" s="56">
        <f>[1]Fjärrvärmeproduktion!$N$2045</f>
        <v>0</v>
      </c>
      <c r="G21" s="56">
        <f>[1]Fjärrvärmeproduktion!$R$2046</f>
        <v>0</v>
      </c>
      <c r="H21" s="56">
        <f>[1]Fjärrvärmeproduktion!$S$2047</f>
        <v>0</v>
      </c>
      <c r="I21" s="56">
        <f>[1]Fjärrvärmeproduktion!$N$2048</f>
        <v>0</v>
      </c>
      <c r="J21" s="56">
        <f>[1]Fjärrvärmeproduktion!$T$2046</f>
        <v>0</v>
      </c>
      <c r="K21" s="56">
        <f>[1]Fjärrvärmeproduktion!U2044</f>
        <v>0</v>
      </c>
      <c r="L21" s="56">
        <f>[1]Fjärrvärmeproduktion!V2044</f>
        <v>0</v>
      </c>
      <c r="M21" s="56">
        <f>[1]Fjärrvärmeproduktion!$W$2047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6">
        <f>[1]Fjärrvärmeproduktion!$N$2050</f>
        <v>0</v>
      </c>
      <c r="C22" s="56"/>
      <c r="D22" s="56">
        <f>[1]Fjärrvärmeproduktion!$N$2051</f>
        <v>0</v>
      </c>
      <c r="E22" s="56">
        <f>[1]Fjärrvärmeproduktion!$Q$2052</f>
        <v>0</v>
      </c>
      <c r="F22" s="56">
        <f>[1]Fjärrvärmeproduktion!$N$2053</f>
        <v>0</v>
      </c>
      <c r="G22" s="56">
        <f>[1]Fjärrvärmeproduktion!$R$2054</f>
        <v>0</v>
      </c>
      <c r="H22" s="56">
        <f>[1]Fjärrvärmeproduktion!$S$2055</f>
        <v>0</v>
      </c>
      <c r="I22" s="56">
        <f>[1]Fjärrvärmeproduktion!$N$2056</f>
        <v>0</v>
      </c>
      <c r="J22" s="56">
        <f>[1]Fjärrvärmeproduktion!$T$2054</f>
        <v>0</v>
      </c>
      <c r="K22" s="56">
        <f>[1]Fjärrvärmeproduktion!U2052</f>
        <v>0</v>
      </c>
      <c r="L22" s="56">
        <f>[1]Fjärrvärmeproduktion!V2052</f>
        <v>0</v>
      </c>
      <c r="M22" s="56">
        <f>[1]Fjärrvärmeproduktion!$W$2055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328 GWh</v>
      </c>
      <c r="T22" s="25"/>
      <c r="U22" s="23"/>
    </row>
    <row r="23" spans="1:34" ht="15.75">
      <c r="A23" s="5" t="s">
        <v>61</v>
      </c>
      <c r="B23" s="56">
        <f>[1]Fjärrvärmeproduktion!$N$2058</f>
        <v>0</v>
      </c>
      <c r="C23" s="56"/>
      <c r="D23" s="56">
        <f>[1]Fjärrvärmeproduktion!$N$2059</f>
        <v>0</v>
      </c>
      <c r="E23" s="56">
        <f>[1]Fjärrvärmeproduktion!$Q$2060</f>
        <v>0</v>
      </c>
      <c r="F23" s="56">
        <f>[1]Fjärrvärmeproduktion!$N$2061</f>
        <v>0</v>
      </c>
      <c r="G23" s="56">
        <f>[1]Fjärrvärmeproduktion!$R$2062</f>
        <v>0</v>
      </c>
      <c r="H23" s="56">
        <f>[1]Fjärrvärmeproduktion!$S$2063</f>
        <v>0</v>
      </c>
      <c r="I23" s="56">
        <f>[1]Fjärrvärmeproduktion!$N$2064</f>
        <v>0</v>
      </c>
      <c r="J23" s="56">
        <f>[1]Fjärrvärmeproduktion!$T$2062</f>
        <v>0</v>
      </c>
      <c r="K23" s="56">
        <f>[1]Fjärrvärmeproduktion!U2060</f>
        <v>0</v>
      </c>
      <c r="L23" s="56">
        <f>[1]Fjärrvärmeproduktion!V2060</f>
        <v>0</v>
      </c>
      <c r="M23" s="56">
        <f>[1]Fjärrvärmeproduktion!$W$2063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0</v>
      </c>
      <c r="C24" s="56">
        <f t="shared" ref="C24:O24" si="3">SUM(C18:C23)</f>
        <v>0</v>
      </c>
      <c r="D24" s="56">
        <f t="shared" si="3"/>
        <v>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183 GWh</v>
      </c>
      <c r="T25" s="29">
        <f>C$44</f>
        <v>0.55833156334504752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112 GWh</v>
      </c>
      <c r="T26" s="29">
        <f>D$44</f>
        <v>0.34130004756119986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0</v>
      </c>
      <c r="U28" s="23"/>
    </row>
    <row r="29" spans="1:34" ht="15.75">
      <c r="A29" s="48" t="str">
        <f>A2</f>
        <v>1486 Strömstad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20 GWh</v>
      </c>
      <c r="T29" s="29">
        <f>G$44</f>
        <v>6.2123237734468609E-2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13 GWh</v>
      </c>
      <c r="T30" s="29">
        <f>H$44</f>
        <v>3.8245151359283983E-2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6">
        <f>[1]Slutanvändning!$N$2924</f>
        <v>0</v>
      </c>
      <c r="C32" s="56">
        <f>[1]Slutanvändning!$N$2925</f>
        <v>31</v>
      </c>
      <c r="D32" s="58">
        <f>[1]Slutanvändning!$N$2918</f>
        <v>1258</v>
      </c>
      <c r="E32" s="56">
        <f>[1]Slutanvändning!$Q$2919</f>
        <v>0</v>
      </c>
      <c r="F32" s="56">
        <f>[1]Slutanvändning!$N$2920</f>
        <v>0</v>
      </c>
      <c r="G32" s="56">
        <f>[1]Slutanvändning!$N$2921</f>
        <v>278</v>
      </c>
      <c r="H32" s="56">
        <f>[1]Slutanvändning!$N$2922</f>
        <v>0</v>
      </c>
      <c r="I32" s="56">
        <f>[1]Slutanvändning!$N$2923</f>
        <v>0</v>
      </c>
      <c r="J32" s="56">
        <v>0</v>
      </c>
      <c r="K32" s="56">
        <f>[1]Slutanvändning!T2919</f>
        <v>0</v>
      </c>
      <c r="L32" s="56">
        <f>[1]Slutanvändning!U2919</f>
        <v>0</v>
      </c>
      <c r="M32" s="56"/>
      <c r="N32" s="56">
        <v>0</v>
      </c>
      <c r="O32" s="56">
        <v>0</v>
      </c>
      <c r="P32" s="56">
        <f t="shared" ref="P32:P38" si="4">SUM(B32:N32)</f>
        <v>1567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6">
        <f>[1]Slutanvändning!$N$2933</f>
        <v>0</v>
      </c>
      <c r="C33" s="56">
        <f>[1]Slutanvändning!$N$2934</f>
        <v>4869</v>
      </c>
      <c r="D33" s="58">
        <f>[1]Slutanvändning!$N$2927</f>
        <v>2815</v>
      </c>
      <c r="E33" s="56">
        <f>[1]Slutanvändning!$Q$2928</f>
        <v>0</v>
      </c>
      <c r="F33" s="56">
        <f>[1]Slutanvändning!$N$2929</f>
        <v>0</v>
      </c>
      <c r="G33" s="56">
        <f>[1]Slutanvändning!$N$2930</f>
        <v>0</v>
      </c>
      <c r="H33" s="56">
        <f>[1]Slutanvändning!$N$2931</f>
        <v>0</v>
      </c>
      <c r="I33" s="56">
        <f>[1]Slutanvändning!$N$2932</f>
        <v>0</v>
      </c>
      <c r="J33" s="56">
        <v>0</v>
      </c>
      <c r="K33" s="56">
        <f>[1]Slutanvändning!T2928</f>
        <v>0</v>
      </c>
      <c r="L33" s="56">
        <f>[1]Slutanvändning!U2928</f>
        <v>0</v>
      </c>
      <c r="M33" s="56"/>
      <c r="N33" s="56">
        <v>0</v>
      </c>
      <c r="O33" s="56">
        <v>0</v>
      </c>
      <c r="P33" s="56">
        <f t="shared" si="4"/>
        <v>7684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6">
        <f>[1]Slutanvändning!$N$2942</f>
        <v>0</v>
      </c>
      <c r="C34" s="56">
        <f>[1]Slutanvändning!$N$2943</f>
        <v>9756</v>
      </c>
      <c r="D34" s="58">
        <f>[1]Slutanvändning!$N$2936</f>
        <v>0</v>
      </c>
      <c r="E34" s="56">
        <f>[1]Slutanvändning!$Q$2937</f>
        <v>0</v>
      </c>
      <c r="F34" s="56">
        <f>[1]Slutanvändning!$N$2938</f>
        <v>0</v>
      </c>
      <c r="G34" s="56">
        <f>[1]Slutanvändning!$N$2939</f>
        <v>0</v>
      </c>
      <c r="H34" s="56">
        <f>[1]Slutanvändning!$N$2940</f>
        <v>0</v>
      </c>
      <c r="I34" s="56">
        <f>[1]Slutanvändning!$N$2941</f>
        <v>0</v>
      </c>
      <c r="J34" s="56">
        <v>0</v>
      </c>
      <c r="K34" s="56">
        <f>[1]Slutanvändning!T2937</f>
        <v>0</v>
      </c>
      <c r="L34" s="56">
        <f>[1]Slutanvändning!U2937</f>
        <v>0</v>
      </c>
      <c r="M34" s="56"/>
      <c r="N34" s="56">
        <v>0</v>
      </c>
      <c r="O34" s="56">
        <v>0</v>
      </c>
      <c r="P34" s="56">
        <f t="shared" si="4"/>
        <v>9756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6">
        <f>[1]Slutanvändning!$N$2951</f>
        <v>0</v>
      </c>
      <c r="C35" s="56">
        <f>[1]Slutanvändning!$N$2952</f>
        <v>76</v>
      </c>
      <c r="D35" s="58">
        <f>[1]Slutanvändning!$N$2945</f>
        <v>107508</v>
      </c>
      <c r="E35" s="56">
        <f>[1]Slutanvändning!$Q$2946</f>
        <v>0</v>
      </c>
      <c r="F35" s="56">
        <f>[1]Slutanvändning!$N$2947</f>
        <v>0</v>
      </c>
      <c r="G35" s="56">
        <f>[1]Slutanvändning!$N$2948</f>
        <v>20114</v>
      </c>
      <c r="H35" s="56">
        <f>[1]Slutanvändning!$N$2949</f>
        <v>0</v>
      </c>
      <c r="I35" s="56">
        <f>[1]Slutanvändning!$N$2950</f>
        <v>0</v>
      </c>
      <c r="J35" s="56">
        <v>0</v>
      </c>
      <c r="K35" s="56">
        <f>[1]Slutanvändning!T2946</f>
        <v>0</v>
      </c>
      <c r="L35" s="56">
        <f>[1]Slutanvändning!U2946</f>
        <v>0</v>
      </c>
      <c r="M35" s="56"/>
      <c r="N35" s="56">
        <v>0</v>
      </c>
      <c r="O35" s="56">
        <v>0</v>
      </c>
      <c r="P35" s="56">
        <f>SUM(B35:N35)</f>
        <v>127698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6">
        <f>[1]Slutanvändning!$N$2960</f>
        <v>0</v>
      </c>
      <c r="C36" s="56">
        <f>[1]Slutanvändning!$N$2961</f>
        <v>86784</v>
      </c>
      <c r="D36" s="58">
        <f>[1]Slutanvändning!$N$2954</f>
        <v>149</v>
      </c>
      <c r="E36" s="56">
        <f>[1]Slutanvändning!$Q$2955</f>
        <v>0</v>
      </c>
      <c r="F36" s="56">
        <f>[1]Slutanvändning!$N$2956</f>
        <v>0</v>
      </c>
      <c r="G36" s="56">
        <f>[1]Slutanvändning!$N$2957</f>
        <v>0</v>
      </c>
      <c r="H36" s="56">
        <f>[1]Slutanvändning!$N$2958</f>
        <v>0</v>
      </c>
      <c r="I36" s="56">
        <f>[1]Slutanvändning!$N$2959</f>
        <v>0</v>
      </c>
      <c r="J36" s="56">
        <v>0</v>
      </c>
      <c r="K36" s="56">
        <f>[1]Slutanvändning!T2955</f>
        <v>0</v>
      </c>
      <c r="L36" s="56">
        <f>[1]Slutanvändning!U2955</f>
        <v>0</v>
      </c>
      <c r="M36" s="56"/>
      <c r="N36" s="56">
        <v>0</v>
      </c>
      <c r="O36" s="56">
        <v>0</v>
      </c>
      <c r="P36" s="56">
        <f t="shared" si="4"/>
        <v>86933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6">
        <f>[1]Slutanvändning!$N$2969</f>
        <v>0</v>
      </c>
      <c r="C37" s="56">
        <f>[1]Slutanvändning!$N$2970</f>
        <v>60714</v>
      </c>
      <c r="D37" s="58">
        <f>[1]Slutanvändning!$N$2963</f>
        <v>302</v>
      </c>
      <c r="E37" s="56">
        <f>[1]Slutanvändning!$Q$2964</f>
        <v>0</v>
      </c>
      <c r="F37" s="56">
        <f>[1]Slutanvändning!$N$2965</f>
        <v>0</v>
      </c>
      <c r="G37" s="56">
        <f>[1]Slutanvändning!$N$2966</f>
        <v>0</v>
      </c>
      <c r="H37" s="56">
        <f>[1]Slutanvändning!$N$2967</f>
        <v>12554</v>
      </c>
      <c r="I37" s="56">
        <f>[1]Slutanvändning!$N$2968</f>
        <v>0</v>
      </c>
      <c r="J37" s="56">
        <v>0</v>
      </c>
      <c r="K37" s="56">
        <f>[1]Slutanvändning!T2964</f>
        <v>0</v>
      </c>
      <c r="L37" s="56">
        <f>[1]Slutanvändning!U2964</f>
        <v>0</v>
      </c>
      <c r="M37" s="56"/>
      <c r="N37" s="56">
        <v>0</v>
      </c>
      <c r="O37" s="56">
        <v>0</v>
      </c>
      <c r="P37" s="56">
        <f t="shared" si="4"/>
        <v>73570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6">
        <f>[1]Slutanvändning!$N$2978</f>
        <v>0</v>
      </c>
      <c r="C38" s="56">
        <f>[1]Slutanvändning!$N$2979</f>
        <v>7467</v>
      </c>
      <c r="D38" s="58">
        <f>[1]Slutanvändning!$N$2972</f>
        <v>0</v>
      </c>
      <c r="E38" s="56">
        <f>[1]Slutanvändning!$Q$2973</f>
        <v>0</v>
      </c>
      <c r="F38" s="56">
        <f>[1]Slutanvändning!$N$2974</f>
        <v>0</v>
      </c>
      <c r="G38" s="56">
        <f>[1]Slutanvändning!$N$2975</f>
        <v>0</v>
      </c>
      <c r="H38" s="56">
        <f>[1]Slutanvändning!$N$2976</f>
        <v>0</v>
      </c>
      <c r="I38" s="56">
        <f>[1]Slutanvändning!$N$2977</f>
        <v>0</v>
      </c>
      <c r="J38" s="56">
        <v>0</v>
      </c>
      <c r="K38" s="56">
        <f>[1]Slutanvändning!T2973</f>
        <v>0</v>
      </c>
      <c r="L38" s="56">
        <f>[1]Slutanvändning!U2973</f>
        <v>0</v>
      </c>
      <c r="M38" s="56"/>
      <c r="N38" s="56">
        <v>0</v>
      </c>
      <c r="O38" s="56">
        <v>0</v>
      </c>
      <c r="P38" s="56">
        <f t="shared" si="4"/>
        <v>7467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6">
        <f>[1]Slutanvändning!$N$2987</f>
        <v>0</v>
      </c>
      <c r="C39" s="56">
        <f>[1]Slutanvändning!$N$2988</f>
        <v>0</v>
      </c>
      <c r="D39" s="58">
        <f>[1]Slutanvändning!$N$2981</f>
        <v>0</v>
      </c>
      <c r="E39" s="56">
        <f>[1]Slutanvändning!$Q$2982</f>
        <v>0</v>
      </c>
      <c r="F39" s="56">
        <f>[1]Slutanvändning!$N$2983</f>
        <v>0</v>
      </c>
      <c r="G39" s="56">
        <f>[1]Slutanvändning!$N$2984</f>
        <v>0</v>
      </c>
      <c r="H39" s="56">
        <f>[1]Slutanvändning!$N$2985</f>
        <v>0</v>
      </c>
      <c r="I39" s="56">
        <f>[1]Slutanvändning!$N$2986</f>
        <v>0</v>
      </c>
      <c r="J39" s="56">
        <v>0</v>
      </c>
      <c r="K39" s="56">
        <f>[1]Slutanvändning!T2982</f>
        <v>0</v>
      </c>
      <c r="L39" s="56">
        <f>[1]Slutanvändning!U2982</f>
        <v>0</v>
      </c>
      <c r="M39" s="56"/>
      <c r="N39" s="56">
        <v>0</v>
      </c>
      <c r="O39" s="56">
        <v>0</v>
      </c>
      <c r="P39" s="56">
        <f>SUM(B39:N39)</f>
        <v>0</v>
      </c>
      <c r="Q39" s="20"/>
      <c r="R39" s="28"/>
      <c r="T39" s="42"/>
    </row>
    <row r="40" spans="1:47" ht="15.75">
      <c r="A40" s="5" t="s">
        <v>49</v>
      </c>
      <c r="B40" s="56">
        <f>SUM(B32:B39)</f>
        <v>0</v>
      </c>
      <c r="C40" s="56">
        <f t="shared" ref="C40:O40" si="5">SUM(C32:C39)</f>
        <v>169697</v>
      </c>
      <c r="D40" s="56">
        <f t="shared" si="5"/>
        <v>112032</v>
      </c>
      <c r="E40" s="56">
        <f t="shared" si="5"/>
        <v>0</v>
      </c>
      <c r="F40" s="56">
        <f>SUM(F32:F39)</f>
        <v>0</v>
      </c>
      <c r="G40" s="56">
        <f t="shared" si="5"/>
        <v>20392</v>
      </c>
      <c r="H40" s="56">
        <f t="shared" si="5"/>
        <v>12554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314675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14 GWh</v>
      </c>
      <c r="T41" s="42"/>
    </row>
    <row r="42" spans="1:47">
      <c r="A42" s="32" t="s">
        <v>86</v>
      </c>
      <c r="B42" s="56">
        <f>B39+B38+B37</f>
        <v>0</v>
      </c>
      <c r="C42" s="56">
        <f>C39+C38+C37</f>
        <v>68181</v>
      </c>
      <c r="D42" s="56">
        <f>D39+D38+D37</f>
        <v>302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12554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81037</v>
      </c>
      <c r="Q42" s="21"/>
      <c r="R42" s="28" t="s">
        <v>87</v>
      </c>
      <c r="S42" s="10" t="str">
        <f>ROUND(P42/1000,0) &amp;" GWh"</f>
        <v>81 GWh</v>
      </c>
      <c r="T42" s="29">
        <f>P42/P40</f>
        <v>0.25752601890839755</v>
      </c>
    </row>
    <row r="43" spans="1:47">
      <c r="A43" s="33" t="s">
        <v>88</v>
      </c>
      <c r="B43" s="101"/>
      <c r="C43" s="102">
        <f>C40+C24-C7+C46</f>
        <v>183272.76</v>
      </c>
      <c r="D43" s="102">
        <f t="shared" ref="D43:N43" si="7">D11+D24+D40</f>
        <v>112032</v>
      </c>
      <c r="E43" s="102">
        <f t="shared" si="7"/>
        <v>0</v>
      </c>
      <c r="F43" s="102">
        <f t="shared" si="7"/>
        <v>0</v>
      </c>
      <c r="G43" s="102">
        <f t="shared" si="7"/>
        <v>20392</v>
      </c>
      <c r="H43" s="102">
        <f t="shared" si="7"/>
        <v>12554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328250.76</v>
      </c>
      <c r="Q43" s="21"/>
      <c r="R43" s="28" t="s">
        <v>89</v>
      </c>
      <c r="S43" s="10" t="str">
        <f>ROUND(P36/1000,0) &amp;" GWh"</f>
        <v>87 GWh</v>
      </c>
      <c r="T43" s="41">
        <f>P36/P40</f>
        <v>0.27626281083657744</v>
      </c>
    </row>
    <row r="44" spans="1:47">
      <c r="A44" s="33" t="s">
        <v>90</v>
      </c>
      <c r="B44" s="53"/>
      <c r="C44" s="91">
        <f>C43/$P$43</f>
        <v>0.55833156334504752</v>
      </c>
      <c r="D44" s="91">
        <f t="shared" ref="D44:P44" si="8">D43/$P$43</f>
        <v>0.34130004756119986</v>
      </c>
      <c r="E44" s="91">
        <f t="shared" si="8"/>
        <v>0</v>
      </c>
      <c r="F44" s="91">
        <f t="shared" si="8"/>
        <v>0</v>
      </c>
      <c r="G44" s="91">
        <f t="shared" si="8"/>
        <v>6.2123237734468609E-2</v>
      </c>
      <c r="H44" s="91">
        <f t="shared" si="8"/>
        <v>3.8245151359283983E-2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10 GWh</v>
      </c>
      <c r="T44" s="29">
        <f>P34/P40</f>
        <v>3.1003416223087311E-2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2 GWh</v>
      </c>
      <c r="T45" s="29">
        <f>P32/P40</f>
        <v>4.9797410026217528E-3</v>
      </c>
      <c r="U45" s="23"/>
    </row>
    <row r="46" spans="1:47">
      <c r="A46" s="34" t="s">
        <v>93</v>
      </c>
      <c r="B46" s="90">
        <f>B24-B40</f>
        <v>0</v>
      </c>
      <c r="C46" s="90">
        <f>(C40+C24)*0.08</f>
        <v>13575.76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8 GWh</v>
      </c>
      <c r="T46" s="41">
        <f>P33/P40</f>
        <v>2.4418844839914196E-2</v>
      </c>
      <c r="U46" s="23"/>
    </row>
    <row r="47" spans="1:47">
      <c r="A47" s="34" t="s">
        <v>95</v>
      </c>
      <c r="B47" s="107" t="e">
        <f>B46/B24</f>
        <v>#DIV/0!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128 GWh</v>
      </c>
      <c r="T47" s="41">
        <f>P35/P40</f>
        <v>0.40580916818940177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315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U71"/>
  <sheetViews>
    <sheetView zoomScale="70" zoomScaleNormal="70" workbookViewId="0">
      <selection activeCell="C21" sqref="C21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136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[1]Solceller!$C$28</f>
        <v>1406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6">
        <f>[1]Elproduktion!$N$1002</f>
        <v>0</v>
      </c>
      <c r="D7" s="56">
        <f>[1]Elproduktion!$N$1003</f>
        <v>0</v>
      </c>
      <c r="E7" s="56">
        <f>[1]Elproduktion!$Q$1004</f>
        <v>0</v>
      </c>
      <c r="F7" s="56">
        <f>[1]Elproduktion!$N$1005</f>
        <v>0</v>
      </c>
      <c r="G7" s="56">
        <f>[1]Elproduktion!$R$1006</f>
        <v>0</v>
      </c>
      <c r="H7" s="56">
        <f>[1]Elproduktion!$S$1007</f>
        <v>0</v>
      </c>
      <c r="I7" s="56">
        <f>[1]Elproduktion!$N$1008</f>
        <v>0</v>
      </c>
      <c r="J7" s="56">
        <f>[1]Elproduktion!$T$1006</f>
        <v>0</v>
      </c>
      <c r="K7" s="56">
        <f>[1]Elproduktion!U1004</f>
        <v>0</v>
      </c>
      <c r="L7" s="56">
        <f>[1]Elproduktion!V1004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6">
        <f>[1]Elproduktion!$N$1010</f>
        <v>0</v>
      </c>
      <c r="D8" s="56">
        <f>[1]Elproduktion!$N$1011</f>
        <v>0</v>
      </c>
      <c r="E8" s="56">
        <f>[1]Elproduktion!$Q$1012</f>
        <v>0</v>
      </c>
      <c r="F8" s="56">
        <f>[1]Elproduktion!$N$1013</f>
        <v>0</v>
      </c>
      <c r="G8" s="56">
        <f>[1]Elproduktion!$R$1014</f>
        <v>0</v>
      </c>
      <c r="H8" s="56">
        <f>[1]Elproduktion!$S$1015</f>
        <v>0</v>
      </c>
      <c r="I8" s="56">
        <f>[1]Elproduktion!$N$1016</f>
        <v>0</v>
      </c>
      <c r="J8" s="56">
        <f>[1]Elproduktion!$T$1014</f>
        <v>0</v>
      </c>
      <c r="K8" s="56">
        <f>[1]Elproduktion!U1012</f>
        <v>0</v>
      </c>
      <c r="L8" s="56">
        <f>[1]Elproduktion!V1012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57">
        <f>[1]Elproduktion!$N$1018</f>
        <v>60940</v>
      </c>
      <c r="D9" s="56">
        <f>[1]Elproduktion!$N$1019</f>
        <v>0</v>
      </c>
      <c r="E9" s="56">
        <f>[1]Elproduktion!$Q$1020</f>
        <v>0</v>
      </c>
      <c r="F9" s="56">
        <f>[1]Elproduktion!$N$1021</f>
        <v>0</v>
      </c>
      <c r="G9" s="56">
        <f>[1]Elproduktion!$R$1022</f>
        <v>0</v>
      </c>
      <c r="H9" s="56">
        <f>[1]Elproduktion!$S$1023</f>
        <v>0</v>
      </c>
      <c r="I9" s="56">
        <f>[1]Elproduktion!$N$1024</f>
        <v>0</v>
      </c>
      <c r="J9" s="56">
        <f>[1]Elproduktion!$T$1022</f>
        <v>0</v>
      </c>
      <c r="K9" s="56">
        <f>[1]Elproduktion!U1020</f>
        <v>0</v>
      </c>
      <c r="L9" s="56">
        <f>[1]Elproduktion!V1020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56">
        <f>[1]Elproduktion!$N$1026</f>
        <v>0</v>
      </c>
      <c r="D10" s="56">
        <f>[1]Elproduktion!$N$1027</f>
        <v>0</v>
      </c>
      <c r="E10" s="56">
        <f>[1]Elproduktion!$Q$1028</f>
        <v>0</v>
      </c>
      <c r="F10" s="56">
        <f>[1]Elproduktion!$N$1029</f>
        <v>0</v>
      </c>
      <c r="G10" s="56">
        <f>[1]Elproduktion!$R$1030</f>
        <v>0</v>
      </c>
      <c r="H10" s="56">
        <f>[1]Elproduktion!$S$1031</f>
        <v>0</v>
      </c>
      <c r="I10" s="56">
        <f>[1]Elproduktion!$N$1032</f>
        <v>0</v>
      </c>
      <c r="J10" s="56">
        <f>[1]Elproduktion!$T$1030</f>
        <v>0</v>
      </c>
      <c r="K10" s="56">
        <f>[1]Elproduktion!U1028</f>
        <v>0</v>
      </c>
      <c r="L10" s="56">
        <f>[1]Elproduktion!V1028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62346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"/>
      <c r="R12" s="4"/>
      <c r="S12" s="4"/>
      <c r="T12" s="4"/>
    </row>
    <row r="13" spans="1:34" ht="15.7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1465 Svenljunga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[1]Fjärrvärmeproduktion!$N$1402</f>
        <v>0</v>
      </c>
      <c r="C18" s="56"/>
      <c r="D18" s="56">
        <f>[1]Fjärrvärmeproduktion!$N$1403</f>
        <v>0</v>
      </c>
      <c r="E18" s="56">
        <f>[1]Fjärrvärmeproduktion!$Q$1404</f>
        <v>0</v>
      </c>
      <c r="F18" s="56">
        <f>[1]Fjärrvärmeproduktion!$N$1405</f>
        <v>0</v>
      </c>
      <c r="G18" s="56">
        <f>[1]Fjärrvärmeproduktion!$R$1406</f>
        <v>0</v>
      </c>
      <c r="H18" s="56">
        <f>[1]Fjärrvärmeproduktion!$S$1407</f>
        <v>0</v>
      </c>
      <c r="I18" s="56">
        <f>[1]Fjärrvärmeproduktion!$N$1408</f>
        <v>0</v>
      </c>
      <c r="J18" s="56">
        <f>[1]Fjärrvärmeproduktion!$T$1406</f>
        <v>0</v>
      </c>
      <c r="K18" s="56">
        <f>[1]Fjärrvärmeproduktion!U1404</f>
        <v>0</v>
      </c>
      <c r="L18" s="56">
        <f>[1]Fjärrvärmeproduktion!V1404</f>
        <v>0</v>
      </c>
      <c r="M18" s="56">
        <f>[1]Fjärrvärmeproduktion!$W$1407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114">
        <f>[1]Fjärrvärmeproduktion!$N$1410</f>
        <v>38085</v>
      </c>
      <c r="C19" s="56"/>
      <c r="D19" s="56">
        <f>[1]Fjärrvärmeproduktion!$N$1411</f>
        <v>1721</v>
      </c>
      <c r="E19" s="56">
        <f>[1]Fjärrvärmeproduktion!$Q$1412</f>
        <v>0</v>
      </c>
      <c r="F19" s="56">
        <f>[1]Fjärrvärmeproduktion!$N$1413</f>
        <v>0</v>
      </c>
      <c r="G19" s="56">
        <f>[1]Fjärrvärmeproduktion!$R$1414</f>
        <v>0</v>
      </c>
      <c r="H19" s="56">
        <f>[1]Fjärrvärmeproduktion!$S$1415</f>
        <v>0</v>
      </c>
      <c r="I19" s="56">
        <f>[1]Fjärrvärmeproduktion!$N$1416</f>
        <v>0</v>
      </c>
      <c r="J19" s="56">
        <f>[1]Fjärrvärmeproduktion!$T$1414</f>
        <v>0</v>
      </c>
      <c r="K19" s="56">
        <f>[1]Fjärrvärmeproduktion!U1412</f>
        <v>0</v>
      </c>
      <c r="L19" s="56">
        <f>[1]Fjärrvärmeproduktion!V1412</f>
        <v>0</v>
      </c>
      <c r="M19" s="57">
        <f>[1]Fjärrvärmeproduktion!$W$1415</f>
        <v>44000</v>
      </c>
      <c r="N19" s="56"/>
      <c r="O19" s="56"/>
      <c r="P19" s="57">
        <f t="shared" ref="P19:P24" si="2">SUM(C19:O19)</f>
        <v>45721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[1]Fjärrvärmeproduktion!$N$1418</f>
        <v>334</v>
      </c>
      <c r="C20" s="56">
        <f>B20*1.015</f>
        <v>339.01</v>
      </c>
      <c r="D20" s="56">
        <f>[1]Fjärrvärmeproduktion!$N$1419</f>
        <v>0</v>
      </c>
      <c r="E20" s="56">
        <f>[1]Fjärrvärmeproduktion!$Q$1420</f>
        <v>0</v>
      </c>
      <c r="F20" s="56">
        <f>[1]Fjärrvärmeproduktion!$N$1421</f>
        <v>0</v>
      </c>
      <c r="G20" s="56">
        <f>[1]Fjärrvärmeproduktion!$R$1422</f>
        <v>0</v>
      </c>
      <c r="H20" s="56">
        <f>[1]Fjärrvärmeproduktion!$S$1423</f>
        <v>0</v>
      </c>
      <c r="I20" s="56">
        <f>[1]Fjärrvärmeproduktion!$N$1424</f>
        <v>0</v>
      </c>
      <c r="J20" s="56">
        <f>[1]Fjärrvärmeproduktion!$T$1422</f>
        <v>0</v>
      </c>
      <c r="K20" s="56">
        <f>[1]Fjärrvärmeproduktion!U1420</f>
        <v>0</v>
      </c>
      <c r="L20" s="56">
        <f>[1]Fjärrvärmeproduktion!V1420</f>
        <v>0</v>
      </c>
      <c r="M20" s="56">
        <f>[1]Fjärrvärmeproduktion!$W$1423</f>
        <v>0</v>
      </c>
      <c r="N20" s="56"/>
      <c r="O20" s="56"/>
      <c r="P20" s="56">
        <f t="shared" si="2"/>
        <v>339.01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[1]Fjärrvärmeproduktion!$N$1426</f>
        <v>0</v>
      </c>
      <c r="C21" s="56"/>
      <c r="D21" s="56">
        <f>[1]Fjärrvärmeproduktion!$N$1427</f>
        <v>0</v>
      </c>
      <c r="E21" s="56">
        <f>[1]Fjärrvärmeproduktion!$Q$1428</f>
        <v>0</v>
      </c>
      <c r="F21" s="56">
        <f>[1]Fjärrvärmeproduktion!$N$1429</f>
        <v>0</v>
      </c>
      <c r="G21" s="56">
        <f>[1]Fjärrvärmeproduktion!$R$1430</f>
        <v>0</v>
      </c>
      <c r="H21" s="56">
        <f>[1]Fjärrvärmeproduktion!$S$1431</f>
        <v>0</v>
      </c>
      <c r="I21" s="56">
        <f>[1]Fjärrvärmeproduktion!$N$1432</f>
        <v>0</v>
      </c>
      <c r="J21" s="56">
        <f>[1]Fjärrvärmeproduktion!$T$1430</f>
        <v>0</v>
      </c>
      <c r="K21" s="56">
        <f>[1]Fjärrvärmeproduktion!U1428</f>
        <v>0</v>
      </c>
      <c r="L21" s="56">
        <f>[1]Fjärrvärmeproduktion!V1428</f>
        <v>0</v>
      </c>
      <c r="M21" s="56">
        <f>[1]Fjärrvärmeproduktion!$W$1431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[1]Fjärrvärmeproduktion!$N$1434</f>
        <v>0</v>
      </c>
      <c r="C22" s="56"/>
      <c r="D22" s="56">
        <f>[1]Fjärrvärmeproduktion!$N$1435</f>
        <v>0</v>
      </c>
      <c r="E22" s="56">
        <f>[1]Fjärrvärmeproduktion!$Q$1436</f>
        <v>0</v>
      </c>
      <c r="F22" s="56">
        <f>[1]Fjärrvärmeproduktion!$N$1437</f>
        <v>0</v>
      </c>
      <c r="G22" s="56">
        <f>[1]Fjärrvärmeproduktion!$R$1438</f>
        <v>0</v>
      </c>
      <c r="H22" s="56">
        <f>[1]Fjärrvärmeproduktion!$S$1439</f>
        <v>0</v>
      </c>
      <c r="I22" s="56">
        <f>[1]Fjärrvärmeproduktion!$N$1440</f>
        <v>0</v>
      </c>
      <c r="J22" s="56">
        <f>[1]Fjärrvärmeproduktion!$T$1438</f>
        <v>0</v>
      </c>
      <c r="K22" s="56">
        <f>[1]Fjärrvärmeproduktion!U1436</f>
        <v>0</v>
      </c>
      <c r="L22" s="56">
        <f>[1]Fjärrvärmeproduktion!V1436</f>
        <v>0</v>
      </c>
      <c r="M22" s="56">
        <f>[1]Fjärrvärmeproduktion!$W$1439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257 GWh</v>
      </c>
      <c r="T22" s="25"/>
      <c r="U22" s="23"/>
    </row>
    <row r="23" spans="1:34" ht="15.75">
      <c r="A23" s="5" t="s">
        <v>61</v>
      </c>
      <c r="B23" s="58">
        <f>[1]Fjärrvärmeproduktion!$N$1442</f>
        <v>0</v>
      </c>
      <c r="C23" s="56"/>
      <c r="D23" s="56">
        <f>[1]Fjärrvärmeproduktion!$N$1443</f>
        <v>0</v>
      </c>
      <c r="E23" s="56">
        <f>[1]Fjärrvärmeproduktion!$Q$1444</f>
        <v>0</v>
      </c>
      <c r="F23" s="56">
        <f>[1]Fjärrvärmeproduktion!$N$1445</f>
        <v>0</v>
      </c>
      <c r="G23" s="56">
        <f>[1]Fjärrvärmeproduktion!$R$1446</f>
        <v>0</v>
      </c>
      <c r="H23" s="56">
        <f>[1]Fjärrvärmeproduktion!$S$1447</f>
        <v>0</v>
      </c>
      <c r="I23" s="56">
        <f>[1]Fjärrvärmeproduktion!$N$1448</f>
        <v>0</v>
      </c>
      <c r="J23" s="56">
        <f>[1]Fjärrvärmeproduktion!$T$1446</f>
        <v>0</v>
      </c>
      <c r="K23" s="56">
        <f>[1]Fjärrvärmeproduktion!U1444</f>
        <v>0</v>
      </c>
      <c r="L23" s="56">
        <f>[1]Fjärrvärmeproduktion!V1444</f>
        <v>0</v>
      </c>
      <c r="M23" s="56">
        <f>[1]Fjärrvärmeproduktion!$W$1447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7">
        <f>SUM(B18:B23)</f>
        <v>38419</v>
      </c>
      <c r="C24" s="56">
        <f t="shared" ref="C24:O24" si="3">SUM(C18:C23)</f>
        <v>339.01</v>
      </c>
      <c r="D24" s="56">
        <f t="shared" si="3"/>
        <v>1721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7">
        <f t="shared" si="3"/>
        <v>44000</v>
      </c>
      <c r="N24" s="56">
        <f t="shared" si="3"/>
        <v>0</v>
      </c>
      <c r="O24" s="56">
        <f t="shared" si="3"/>
        <v>0</v>
      </c>
      <c r="P24" s="57">
        <f t="shared" si="2"/>
        <v>46060.01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114 GWh</v>
      </c>
      <c r="T25" s="29">
        <f>C$44</f>
        <v>0.44464620952411132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54 GWh</v>
      </c>
      <c r="T26" s="29">
        <f>D$44</f>
        <v>0.21065197399343391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0</v>
      </c>
      <c r="U28" s="23"/>
    </row>
    <row r="29" spans="1:34" ht="15.75">
      <c r="A29" s="48" t="str">
        <f>A2</f>
        <v>1465 Svenljunga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9 GWh</v>
      </c>
      <c r="T29" s="29">
        <f>G$44</f>
        <v>3.4417309693898133E-2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36 GWh</v>
      </c>
      <c r="T30" s="29">
        <f>H$44</f>
        <v>0.13922818390009872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6">
        <f>[1]Slutanvändning!$N$2033</f>
        <v>0</v>
      </c>
      <c r="C32" s="58">
        <f>[1]Slutanvändning!$N$2034</f>
        <v>10720</v>
      </c>
      <c r="D32" s="56">
        <f>[1]Slutanvändning!$N$2027</f>
        <v>4841</v>
      </c>
      <c r="E32" s="56">
        <f>[1]Slutanvändning!$Q$2028</f>
        <v>0</v>
      </c>
      <c r="F32" s="58">
        <f>[1]Slutanvändning!$N$2029</f>
        <v>0</v>
      </c>
      <c r="G32" s="56">
        <f>[1]Slutanvändning!$N$2030</f>
        <v>985</v>
      </c>
      <c r="H32" s="58">
        <f>[1]Slutanvändning!$N$2031</f>
        <v>0</v>
      </c>
      <c r="I32" s="56">
        <f>[1]Slutanvändning!$N$2032</f>
        <v>0</v>
      </c>
      <c r="J32" s="56">
        <v>0</v>
      </c>
      <c r="K32" s="56">
        <f>[1]Slutanvändning!T2028</f>
        <v>0</v>
      </c>
      <c r="L32" s="56">
        <f>[1]Slutanvändning!U2028</f>
        <v>0</v>
      </c>
      <c r="M32" s="56"/>
      <c r="N32" s="56">
        <v>0</v>
      </c>
      <c r="O32" s="56">
        <v>0</v>
      </c>
      <c r="P32" s="56">
        <f t="shared" ref="P32:P38" si="4">SUM(B32:N32)</f>
        <v>16546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117">
        <f>[1]Slutanvändning!$M$2042</f>
        <v>0</v>
      </c>
      <c r="C33" s="120">
        <f>[1]Slutanvändning!$N$2043</f>
        <v>28008.043999999994</v>
      </c>
      <c r="D33" s="117">
        <f>[1]Slutanvändning!$N$2036</f>
        <v>2284.9560000000056</v>
      </c>
      <c r="E33" s="56">
        <f>[1]Slutanvändning!$Q$2037</f>
        <v>0</v>
      </c>
      <c r="F33" s="120">
        <f>[1]Slutanvändning!$N$2038</f>
        <v>0</v>
      </c>
      <c r="G33" s="56">
        <f>[1]Slutanvändning!$N$2039</f>
        <v>0</v>
      </c>
      <c r="H33" s="58">
        <f>[1]Slutanvändning!$N$2040</f>
        <v>8723</v>
      </c>
      <c r="I33" s="56">
        <f>[1]Slutanvändning!$N$2041</f>
        <v>0</v>
      </c>
      <c r="J33" s="56">
        <v>0</v>
      </c>
      <c r="K33" s="56">
        <f>[1]Slutanvändning!T2037</f>
        <v>0</v>
      </c>
      <c r="L33" s="56">
        <f>[1]Slutanvändning!U2037</f>
        <v>0</v>
      </c>
      <c r="M33" s="56"/>
      <c r="N33" s="56">
        <v>0</v>
      </c>
      <c r="O33" s="117">
        <f>[1]Slutanvändning!$W$2042</f>
        <v>10185</v>
      </c>
      <c r="P33" s="56">
        <f>SUM(B33:O33)</f>
        <v>49201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6">
        <f>[1]Slutanvändning!$N$2051</f>
        <v>4938</v>
      </c>
      <c r="C34" s="58">
        <f>[1]Slutanvändning!$N$2052</f>
        <v>5382</v>
      </c>
      <c r="D34" s="56">
        <f>[1]Slutanvändning!$N$2045</f>
        <v>143</v>
      </c>
      <c r="E34" s="56">
        <f>[1]Slutanvändning!$Q$2046</f>
        <v>0</v>
      </c>
      <c r="F34" s="58">
        <f>[1]Slutanvändning!$N$2047</f>
        <v>0</v>
      </c>
      <c r="G34" s="56">
        <f>[1]Slutanvändning!$N$2048</f>
        <v>0</v>
      </c>
      <c r="H34" s="58">
        <f>[1]Slutanvändning!$N$2049</f>
        <v>0</v>
      </c>
      <c r="I34" s="56">
        <f>[1]Slutanvändning!$N$2050</f>
        <v>0</v>
      </c>
      <c r="J34" s="56">
        <v>0</v>
      </c>
      <c r="K34" s="56">
        <f>[1]Slutanvändning!T2046</f>
        <v>0</v>
      </c>
      <c r="L34" s="56">
        <f>[1]Slutanvändning!U2046</f>
        <v>0</v>
      </c>
      <c r="M34" s="56"/>
      <c r="N34" s="56">
        <v>0</v>
      </c>
      <c r="O34" s="56">
        <v>0</v>
      </c>
      <c r="P34" s="56">
        <f t="shared" si="4"/>
        <v>10463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6">
        <f>[1]Slutanvändning!$N$2060</f>
        <v>0</v>
      </c>
      <c r="C35" s="120">
        <f>[1]Slutanvändning!$N$2061</f>
        <v>0</v>
      </c>
      <c r="D35" s="117">
        <f>[1]Slutanvändning!$N$2054</f>
        <v>44872.043999999994</v>
      </c>
      <c r="E35" s="56">
        <f>[1]Slutanvändning!$Q$2055</f>
        <v>0</v>
      </c>
      <c r="F35" s="58">
        <f>[1]Slutanvändning!$N$2056</f>
        <v>0</v>
      </c>
      <c r="G35" s="56">
        <f>[1]Slutanvändning!$N$2057</f>
        <v>7868</v>
      </c>
      <c r="H35" s="58">
        <f>[1]Slutanvändning!$N$2058</f>
        <v>0</v>
      </c>
      <c r="I35" s="56">
        <f>[1]Slutanvändning!$N$2059</f>
        <v>0</v>
      </c>
      <c r="J35" s="56">
        <v>0</v>
      </c>
      <c r="K35" s="56">
        <f>[1]Slutanvändning!T2055</f>
        <v>0</v>
      </c>
      <c r="L35" s="56">
        <f>[1]Slutanvändning!U2055</f>
        <v>0</v>
      </c>
      <c r="M35" s="56"/>
      <c r="N35" s="56">
        <v>0</v>
      </c>
      <c r="O35" s="56">
        <v>0</v>
      </c>
      <c r="P35" s="117">
        <f>SUM(B35:N35)</f>
        <v>52740.043999999994</v>
      </c>
      <c r="Q35" s="20"/>
      <c r="R35" s="50" t="str">
        <f>M30</f>
        <v>RT-flis</v>
      </c>
      <c r="S35" s="40" t="str">
        <f>ROUND(M43/1000,0) &amp;" GWh"</f>
        <v>44 GWh</v>
      </c>
      <c r="T35" s="29">
        <f>M$44</f>
        <v>0.17105632288845793</v>
      </c>
      <c r="U35" s="23"/>
    </row>
    <row r="36" spans="1:47" ht="15.75">
      <c r="A36" s="5" t="s">
        <v>80</v>
      </c>
      <c r="B36" s="56">
        <f>[1]Slutanvändning!$N$2069</f>
        <v>5825</v>
      </c>
      <c r="C36" s="58">
        <f>[1]Slutanvändning!$N$2070</f>
        <v>17886</v>
      </c>
      <c r="D36" s="56">
        <f>[1]Slutanvändning!$N$2063</f>
        <v>36</v>
      </c>
      <c r="E36" s="56">
        <f>[1]Slutanvändning!$Q$2064</f>
        <v>0</v>
      </c>
      <c r="F36" s="58">
        <f>[1]Slutanvändning!$N$2065</f>
        <v>0</v>
      </c>
      <c r="G36" s="56">
        <f>[1]Slutanvändning!$N$2066</f>
        <v>0</v>
      </c>
      <c r="H36" s="58">
        <f>[1]Slutanvändning!$N$2067</f>
        <v>0</v>
      </c>
      <c r="I36" s="56">
        <f>[1]Slutanvändning!$N$2068</f>
        <v>0</v>
      </c>
      <c r="J36" s="56">
        <v>0</v>
      </c>
      <c r="K36" s="56">
        <f>[1]Slutanvändning!T2064</f>
        <v>0</v>
      </c>
      <c r="L36" s="56">
        <f>[1]Slutanvändning!U2064</f>
        <v>0</v>
      </c>
      <c r="M36" s="56"/>
      <c r="N36" s="56">
        <v>0</v>
      </c>
      <c r="O36" s="56">
        <v>0</v>
      </c>
      <c r="P36" s="56">
        <f t="shared" si="4"/>
        <v>23747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117">
        <f>[1]Slutanvändning!$N$2078</f>
        <v>5624.9560000000056</v>
      </c>
      <c r="C37" s="58">
        <f>[1]Slutanvändning!$N$2079</f>
        <v>35780</v>
      </c>
      <c r="D37" s="56">
        <f>[1]Slutanvändning!$N$2072</f>
        <v>287</v>
      </c>
      <c r="E37" s="56">
        <f>[1]Slutanvändning!$Q$2073</f>
        <v>0</v>
      </c>
      <c r="F37" s="58">
        <f>[1]Slutanvändning!$N$2074</f>
        <v>0</v>
      </c>
      <c r="G37" s="56">
        <f>[1]Slutanvändning!$N$2075</f>
        <v>0</v>
      </c>
      <c r="H37" s="58">
        <f>[1]Slutanvändning!$N$2076</f>
        <v>27090</v>
      </c>
      <c r="I37" s="56">
        <f>[1]Slutanvändning!$N$2077</f>
        <v>0</v>
      </c>
      <c r="J37" s="56">
        <v>0</v>
      </c>
      <c r="K37" s="56">
        <f>[1]Slutanvändning!T2073</f>
        <v>0</v>
      </c>
      <c r="L37" s="56">
        <f>[1]Slutanvändning!U2073</f>
        <v>0</v>
      </c>
      <c r="M37" s="56"/>
      <c r="N37" s="56">
        <v>0</v>
      </c>
      <c r="O37" s="56">
        <v>0</v>
      </c>
      <c r="P37" s="117">
        <f t="shared" si="4"/>
        <v>68781.956000000006</v>
      </c>
      <c r="Q37" s="20"/>
      <c r="R37" s="50" t="str">
        <f>O30</f>
        <v>Ånga</v>
      </c>
      <c r="S37" s="40" t="str">
        <f>ROUND(O40/1000,0) &amp;" GWh"</f>
        <v>10 GWh</v>
      </c>
      <c r="T37" s="29">
        <f>O$44</f>
        <v>0</v>
      </c>
      <c r="U37" s="23"/>
    </row>
    <row r="38" spans="1:47" ht="15.75">
      <c r="A38" s="5" t="s">
        <v>82</v>
      </c>
      <c r="B38" s="56">
        <f>[1]Slutanvändning!$N$2087</f>
        <v>6580</v>
      </c>
      <c r="C38" s="58">
        <f>[1]Slutanvändning!$N$2088</f>
        <v>2204</v>
      </c>
      <c r="D38" s="56">
        <f>[1]Slutanvändning!$N$2081</f>
        <v>0</v>
      </c>
      <c r="E38" s="56">
        <f>[1]Slutanvändning!$Q$2082</f>
        <v>0</v>
      </c>
      <c r="F38" s="58">
        <f>[1]Slutanvändning!$N$2083</f>
        <v>0</v>
      </c>
      <c r="G38" s="56">
        <f>[1]Slutanvändning!$N$2084</f>
        <v>0</v>
      </c>
      <c r="H38" s="58">
        <f>[1]Slutanvändning!$N$2085</f>
        <v>0</v>
      </c>
      <c r="I38" s="56">
        <f>[1]Slutanvändning!$N$2086</f>
        <v>0</v>
      </c>
      <c r="J38" s="56">
        <v>0</v>
      </c>
      <c r="K38" s="56">
        <f>[1]Slutanvändning!T2082</f>
        <v>0</v>
      </c>
      <c r="L38" s="56">
        <f>[1]Slutanvändning!U2082</f>
        <v>0</v>
      </c>
      <c r="M38" s="56"/>
      <c r="N38" s="56">
        <v>0</v>
      </c>
      <c r="O38" s="56">
        <v>0</v>
      </c>
      <c r="P38" s="56">
        <f t="shared" si="4"/>
        <v>8784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6">
        <f>[1]Slutanvändning!$N$2096</f>
        <v>0</v>
      </c>
      <c r="C39" s="58">
        <f>[1]Slutanvändning!$N$2097</f>
        <v>5583</v>
      </c>
      <c r="D39" s="56">
        <f>[1]Slutanvändning!$N$2090</f>
        <v>0</v>
      </c>
      <c r="E39" s="56">
        <f>[1]Slutanvändning!$Q$2091</f>
        <v>0</v>
      </c>
      <c r="F39" s="58">
        <f>[1]Slutanvändning!$N$2092</f>
        <v>0</v>
      </c>
      <c r="G39" s="56">
        <f>[1]Slutanvändning!$N$2093</f>
        <v>0</v>
      </c>
      <c r="H39" s="58">
        <f>[1]Slutanvändning!$N$2094</f>
        <v>0</v>
      </c>
      <c r="I39" s="56">
        <f>[1]Slutanvändning!$N$2095</f>
        <v>0</v>
      </c>
      <c r="J39" s="56">
        <v>0</v>
      </c>
      <c r="K39" s="56">
        <f>[1]Slutanvändning!T2091</f>
        <v>0</v>
      </c>
      <c r="L39" s="56">
        <f>[1]Slutanvändning!U2091</f>
        <v>0</v>
      </c>
      <c r="M39" s="56"/>
      <c r="N39" s="56">
        <v>0</v>
      </c>
      <c r="O39" s="56">
        <v>0</v>
      </c>
      <c r="P39" s="56">
        <f>SUM(B39:N39)</f>
        <v>5583</v>
      </c>
      <c r="Q39" s="20"/>
      <c r="R39" s="28"/>
      <c r="T39" s="42"/>
    </row>
    <row r="40" spans="1:47" ht="15.75">
      <c r="A40" s="5" t="s">
        <v>49</v>
      </c>
      <c r="B40" s="117">
        <f>SUM(B32:B39)</f>
        <v>22967.956000000006</v>
      </c>
      <c r="C40" s="117">
        <f t="shared" ref="C40:O40" si="5">SUM(C32:C39)</f>
        <v>105563.04399999999</v>
      </c>
      <c r="D40" s="56">
        <f t="shared" si="5"/>
        <v>52464</v>
      </c>
      <c r="E40" s="56">
        <f t="shared" si="5"/>
        <v>0</v>
      </c>
      <c r="F40" s="117">
        <f>SUM(F32:F39)</f>
        <v>0</v>
      </c>
      <c r="G40" s="56">
        <f t="shared" si="5"/>
        <v>8853</v>
      </c>
      <c r="H40" s="56">
        <f t="shared" si="5"/>
        <v>35813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117">
        <f t="shared" si="5"/>
        <v>10185</v>
      </c>
      <c r="P40" s="56">
        <f>SUM(B40:O40)</f>
        <v>235846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14 GWh</v>
      </c>
      <c r="T41" s="42"/>
    </row>
    <row r="42" spans="1:47">
      <c r="A42" s="32" t="s">
        <v>86</v>
      </c>
      <c r="B42" s="56">
        <f>B39+B38+B37</f>
        <v>12204.956000000006</v>
      </c>
      <c r="C42" s="56">
        <f>C39+C38+C37</f>
        <v>43567</v>
      </c>
      <c r="D42" s="56">
        <f>D39+D38+D37</f>
        <v>287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27090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83148.956000000006</v>
      </c>
      <c r="Q42" s="21"/>
      <c r="R42" s="28" t="s">
        <v>87</v>
      </c>
      <c r="S42" s="10" t="str">
        <f>ROUND(P42/1000,0) &amp;" GWh"</f>
        <v>83 GWh</v>
      </c>
      <c r="T42" s="29">
        <f>P42/P40</f>
        <v>0.3525561425676077</v>
      </c>
    </row>
    <row r="43" spans="1:47">
      <c r="A43" s="33" t="s">
        <v>88</v>
      </c>
      <c r="B43" s="101"/>
      <c r="C43" s="102">
        <f>C40+C24-C7+C46</f>
        <v>114374.21831999999</v>
      </c>
      <c r="D43" s="102">
        <f t="shared" ref="D43:N43" si="7">D11+D24+D40</f>
        <v>54185</v>
      </c>
      <c r="E43" s="102">
        <f t="shared" si="7"/>
        <v>0</v>
      </c>
      <c r="F43" s="102">
        <f t="shared" si="7"/>
        <v>0</v>
      </c>
      <c r="G43" s="102">
        <f t="shared" si="7"/>
        <v>8853</v>
      </c>
      <c r="H43" s="102">
        <f t="shared" si="7"/>
        <v>35813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44000</v>
      </c>
      <c r="N43" s="102">
        <f t="shared" si="7"/>
        <v>0</v>
      </c>
      <c r="O43" s="102">
        <v>0</v>
      </c>
      <c r="P43" s="103">
        <f>SUM(C43:O43)</f>
        <v>257225.21831999999</v>
      </c>
      <c r="Q43" s="21"/>
      <c r="R43" s="28" t="s">
        <v>89</v>
      </c>
      <c r="S43" s="10" t="str">
        <f>ROUND(P36/1000,0) &amp;" GWh"</f>
        <v>24 GWh</v>
      </c>
      <c r="T43" s="41">
        <f>P36/P40</f>
        <v>0.10068858492406062</v>
      </c>
    </row>
    <row r="44" spans="1:47">
      <c r="A44" s="33" t="s">
        <v>90</v>
      </c>
      <c r="B44" s="53"/>
      <c r="C44" s="91">
        <f>C43/$P$43</f>
        <v>0.44464620952411132</v>
      </c>
      <c r="D44" s="91">
        <f t="shared" ref="D44:P44" si="8">D43/$P$43</f>
        <v>0.21065197399343391</v>
      </c>
      <c r="E44" s="91">
        <f t="shared" si="8"/>
        <v>0</v>
      </c>
      <c r="F44" s="91">
        <f t="shared" si="8"/>
        <v>0</v>
      </c>
      <c r="G44" s="91">
        <f t="shared" si="8"/>
        <v>3.4417309693898133E-2</v>
      </c>
      <c r="H44" s="91">
        <f t="shared" si="8"/>
        <v>0.13922818390009872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0.17105632288845793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10 GWh</v>
      </c>
      <c r="T44" s="29">
        <f>P34/P40</f>
        <v>4.4363694953486597E-2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17 GWh</v>
      </c>
      <c r="T45" s="29">
        <f>P32/P40</f>
        <v>7.015594922110191E-2</v>
      </c>
      <c r="U45" s="23"/>
    </row>
    <row r="46" spans="1:47">
      <c r="A46" s="34" t="s">
        <v>93</v>
      </c>
      <c r="B46" s="90">
        <f>B24-B40-O33</f>
        <v>5266.0439999999944</v>
      </c>
      <c r="C46" s="90">
        <f>(C40+C24)*0.08</f>
        <v>8472.1643199999999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49 GWh</v>
      </c>
      <c r="T46" s="41">
        <f>P33/P40</f>
        <v>0.2086149436496697</v>
      </c>
      <c r="U46" s="23"/>
    </row>
    <row r="47" spans="1:47">
      <c r="A47" s="34" t="s">
        <v>95</v>
      </c>
      <c r="B47" s="107">
        <f>B46/B24</f>
        <v>0.13706874202868358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53 GWh</v>
      </c>
      <c r="T47" s="41">
        <f>P35/P40</f>
        <v>0.22362068468407348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236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137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[1]Solceller!$C$12</f>
        <v>2859.5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6">
        <f>[1]Elproduktion!$N$362</f>
        <v>0</v>
      </c>
      <c r="D7" s="56">
        <f>[1]Elproduktion!$N$363</f>
        <v>0</v>
      </c>
      <c r="E7" s="56">
        <f>[1]Elproduktion!$Q$364</f>
        <v>0</v>
      </c>
      <c r="F7" s="56">
        <f>[1]Elproduktion!$N$365</f>
        <v>0</v>
      </c>
      <c r="G7" s="56">
        <f>[1]Elproduktion!$R$366</f>
        <v>0</v>
      </c>
      <c r="H7" s="56">
        <f>[1]Elproduktion!$S$367</f>
        <v>0</v>
      </c>
      <c r="I7" s="56">
        <f>[1]Elproduktion!$N$368</f>
        <v>0</v>
      </c>
      <c r="J7" s="56">
        <f>[1]Elproduktion!$T$366</f>
        <v>0</v>
      </c>
      <c r="K7" s="56">
        <f>[1]Elproduktion!U364</f>
        <v>0</v>
      </c>
      <c r="L7" s="56">
        <f>[1]Elproduktion!V364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6">
        <f>[1]Elproduktion!$N$370</f>
        <v>0</v>
      </c>
      <c r="D8" s="56">
        <f>[1]Elproduktion!$N$371</f>
        <v>0</v>
      </c>
      <c r="E8" s="56">
        <f>[1]Elproduktion!$Q$372</f>
        <v>0</v>
      </c>
      <c r="F8" s="56">
        <f>[1]Elproduktion!$N$373</f>
        <v>0</v>
      </c>
      <c r="G8" s="56">
        <f>[1]Elproduktion!$R$374</f>
        <v>0</v>
      </c>
      <c r="H8" s="56">
        <f>[1]Elproduktion!$S$375</f>
        <v>0</v>
      </c>
      <c r="I8" s="56">
        <f>[1]Elproduktion!$N$376</f>
        <v>0</v>
      </c>
      <c r="J8" s="56">
        <f>[1]Elproduktion!$T$374</f>
        <v>0</v>
      </c>
      <c r="K8" s="56">
        <f>[1]Elproduktion!U372</f>
        <v>0</v>
      </c>
      <c r="L8" s="56">
        <f>[1]Elproduktion!V372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56">
        <f>[1]Elproduktion!$N$378</f>
        <v>0</v>
      </c>
      <c r="D9" s="56">
        <f>[1]Elproduktion!$N$379</f>
        <v>0</v>
      </c>
      <c r="E9" s="56">
        <f>[1]Elproduktion!$Q$380</f>
        <v>0</v>
      </c>
      <c r="F9" s="56">
        <f>[1]Elproduktion!$N$381</f>
        <v>0</v>
      </c>
      <c r="G9" s="56">
        <f>[1]Elproduktion!$R$382</f>
        <v>0</v>
      </c>
      <c r="H9" s="56">
        <f>[1]Elproduktion!$S$383</f>
        <v>0</v>
      </c>
      <c r="I9" s="56">
        <f>[1]Elproduktion!$N$384</f>
        <v>0</v>
      </c>
      <c r="J9" s="56">
        <f>[1]Elproduktion!$T$382</f>
        <v>0</v>
      </c>
      <c r="K9" s="56">
        <f>[1]Elproduktion!U380</f>
        <v>0</v>
      </c>
      <c r="L9" s="56">
        <f>[1]Elproduktion!V380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56">
        <f>[1]Elproduktion!$N$386</f>
        <v>274557</v>
      </c>
      <c r="D10" s="56">
        <f>[1]Elproduktion!$N$387</f>
        <v>0</v>
      </c>
      <c r="E10" s="56">
        <f>[1]Elproduktion!$Q$388</f>
        <v>0</v>
      </c>
      <c r="F10" s="56">
        <f>[1]Elproduktion!$N$389</f>
        <v>0</v>
      </c>
      <c r="G10" s="56">
        <f>[1]Elproduktion!$R$390</f>
        <v>0</v>
      </c>
      <c r="H10" s="56">
        <f>[1]Elproduktion!$S$391</f>
        <v>0</v>
      </c>
      <c r="I10" s="56">
        <f>[1]Elproduktion!$N$392</f>
        <v>0</v>
      </c>
      <c r="J10" s="56">
        <f>[1]Elproduktion!$T$390</f>
        <v>0</v>
      </c>
      <c r="K10" s="56">
        <f>[1]Elproduktion!U388</f>
        <v>0</v>
      </c>
      <c r="L10" s="56">
        <f>[1]Elproduktion!V388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277416.5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1435 Tanum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[1]Fjärrvärmeproduktion!$N$506</f>
        <v>0</v>
      </c>
      <c r="C18" s="56"/>
      <c r="D18" s="56">
        <f>[1]Fjärrvärmeproduktion!$N$507</f>
        <v>0</v>
      </c>
      <c r="E18" s="56">
        <f>[1]Fjärrvärmeproduktion!$Q$508</f>
        <v>0</v>
      </c>
      <c r="F18" s="56">
        <f>[1]Fjärrvärmeproduktion!$N$509</f>
        <v>0</v>
      </c>
      <c r="G18" s="56">
        <f>[1]Fjärrvärmeproduktion!$R$510</f>
        <v>0</v>
      </c>
      <c r="H18" s="56">
        <f>[1]Fjärrvärmeproduktion!$S$511</f>
        <v>0</v>
      </c>
      <c r="I18" s="56">
        <f>[1]Fjärrvärmeproduktion!$N$512</f>
        <v>0</v>
      </c>
      <c r="J18" s="56">
        <f>[1]Fjärrvärmeproduktion!$T$510</f>
        <v>0</v>
      </c>
      <c r="K18" s="56">
        <f>[1]Fjärrvärmeproduktion!U508</f>
        <v>0</v>
      </c>
      <c r="L18" s="56">
        <f>[1]Fjärrvärmeproduktion!V508</f>
        <v>0</v>
      </c>
      <c r="M18" s="56">
        <f>[1]Fjärrvärmeproduktion!$W$511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[1]Fjärrvärmeproduktion!$N$514</f>
        <v>6738</v>
      </c>
      <c r="C19" s="56"/>
      <c r="D19" s="56">
        <f>[1]Fjärrvärmeproduktion!$N$515</f>
        <v>139</v>
      </c>
      <c r="E19" s="56">
        <f>[1]Fjärrvärmeproduktion!$Q$516</f>
        <v>0</v>
      </c>
      <c r="F19" s="56">
        <f>[1]Fjärrvärmeproduktion!$N$517</f>
        <v>0</v>
      </c>
      <c r="G19" s="56">
        <f>[1]Fjärrvärmeproduktion!$R$518</f>
        <v>0</v>
      </c>
      <c r="H19" s="56">
        <f>[1]Fjärrvärmeproduktion!$S$519</f>
        <v>7296</v>
      </c>
      <c r="I19" s="56">
        <f>[1]Fjärrvärmeproduktion!$N$520</f>
        <v>0</v>
      </c>
      <c r="J19" s="56">
        <f>[1]Fjärrvärmeproduktion!$T$518</f>
        <v>0</v>
      </c>
      <c r="K19" s="56">
        <f>[1]Fjärrvärmeproduktion!U516</f>
        <v>0</v>
      </c>
      <c r="L19" s="56">
        <f>[1]Fjärrvärmeproduktion!V516</f>
        <v>0</v>
      </c>
      <c r="M19" s="56">
        <f>[1]Fjärrvärmeproduktion!$W$519</f>
        <v>0</v>
      </c>
      <c r="N19" s="56"/>
      <c r="O19" s="56"/>
      <c r="P19" s="56">
        <f t="shared" ref="P19:P24" si="2">SUM(C19:O19)</f>
        <v>7435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[1]Fjärrvärmeproduktion!$N$522</f>
        <v>0</v>
      </c>
      <c r="C20" s="56"/>
      <c r="D20" s="56">
        <f>[1]Fjärrvärmeproduktion!$N$523</f>
        <v>0</v>
      </c>
      <c r="E20" s="56">
        <f>[1]Fjärrvärmeproduktion!$Q$524</f>
        <v>0</v>
      </c>
      <c r="F20" s="56">
        <f>[1]Fjärrvärmeproduktion!$N$525</f>
        <v>0</v>
      </c>
      <c r="G20" s="56">
        <f>[1]Fjärrvärmeproduktion!$R$526</f>
        <v>0</v>
      </c>
      <c r="H20" s="56">
        <f>[1]Fjärrvärmeproduktion!$S$527</f>
        <v>0</v>
      </c>
      <c r="I20" s="56">
        <f>[1]Fjärrvärmeproduktion!$N$528</f>
        <v>0</v>
      </c>
      <c r="J20" s="56">
        <f>[1]Fjärrvärmeproduktion!$T$526</f>
        <v>0</v>
      </c>
      <c r="K20" s="56">
        <f>[1]Fjärrvärmeproduktion!U524</f>
        <v>0</v>
      </c>
      <c r="L20" s="56">
        <f>[1]Fjärrvärmeproduktion!V524</f>
        <v>0</v>
      </c>
      <c r="M20" s="56">
        <f>[1]Fjärrvärmeproduktion!$W$527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[1]Fjärrvärmeproduktion!$N$530</f>
        <v>0</v>
      </c>
      <c r="C21" s="56"/>
      <c r="D21" s="56">
        <f>[1]Fjärrvärmeproduktion!$N$531</f>
        <v>0</v>
      </c>
      <c r="E21" s="56">
        <f>[1]Fjärrvärmeproduktion!$Q$532</f>
        <v>0</v>
      </c>
      <c r="F21" s="56">
        <f>[1]Fjärrvärmeproduktion!$N$533</f>
        <v>0</v>
      </c>
      <c r="G21" s="56">
        <f>[1]Fjärrvärmeproduktion!$R$534</f>
        <v>0</v>
      </c>
      <c r="H21" s="56">
        <f>[1]Fjärrvärmeproduktion!$S$535</f>
        <v>0</v>
      </c>
      <c r="I21" s="56">
        <f>[1]Fjärrvärmeproduktion!$N$536</f>
        <v>0</v>
      </c>
      <c r="J21" s="56">
        <f>[1]Fjärrvärmeproduktion!$T$534</f>
        <v>0</v>
      </c>
      <c r="K21" s="56">
        <f>[1]Fjärrvärmeproduktion!U532</f>
        <v>0</v>
      </c>
      <c r="L21" s="56">
        <f>[1]Fjärrvärmeproduktion!V532</f>
        <v>0</v>
      </c>
      <c r="M21" s="56">
        <f>[1]Fjärrvärmeproduktion!$W$535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[1]Fjärrvärmeproduktion!$N$538</f>
        <v>3403</v>
      </c>
      <c r="C22" s="56"/>
      <c r="D22" s="56">
        <f>[1]Fjärrvärmeproduktion!$N$539</f>
        <v>0</v>
      </c>
      <c r="E22" s="56">
        <f>[1]Fjärrvärmeproduktion!$Q$540</f>
        <v>0</v>
      </c>
      <c r="F22" s="56">
        <f>[1]Fjärrvärmeproduktion!$N$541</f>
        <v>0</v>
      </c>
      <c r="G22" s="56">
        <f>[1]Fjärrvärmeproduktion!$R$542</f>
        <v>0</v>
      </c>
      <c r="H22" s="56">
        <f>[1]Fjärrvärmeproduktion!$S$543</f>
        <v>0</v>
      </c>
      <c r="I22" s="56">
        <f>[1]Fjärrvärmeproduktion!$N$544</f>
        <v>0</v>
      </c>
      <c r="J22" s="56">
        <f>[1]Fjärrvärmeproduktion!$T$542</f>
        <v>0</v>
      </c>
      <c r="K22" s="56">
        <f>[1]Fjärrvärmeproduktion!U540</f>
        <v>0</v>
      </c>
      <c r="L22" s="56">
        <f>[1]Fjärrvärmeproduktion!V540</f>
        <v>0</v>
      </c>
      <c r="M22" s="56">
        <f>[1]Fjärrvärmeproduktion!$W$543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413 GWh</v>
      </c>
      <c r="T22" s="25"/>
      <c r="U22" s="23"/>
    </row>
    <row r="23" spans="1:34" ht="15.75">
      <c r="A23" s="5" t="s">
        <v>61</v>
      </c>
      <c r="B23" s="58">
        <f>[1]Fjärrvärmeproduktion!$N$546</f>
        <v>0</v>
      </c>
      <c r="C23" s="56"/>
      <c r="D23" s="56">
        <f>[1]Fjärrvärmeproduktion!$N$547</f>
        <v>0</v>
      </c>
      <c r="E23" s="56">
        <f>[1]Fjärrvärmeproduktion!$Q$548</f>
        <v>0</v>
      </c>
      <c r="F23" s="56">
        <f>[1]Fjärrvärmeproduktion!$N$549</f>
        <v>0</v>
      </c>
      <c r="G23" s="56">
        <f>[1]Fjärrvärmeproduktion!$R$550</f>
        <v>0</v>
      </c>
      <c r="H23" s="56">
        <f>[1]Fjärrvärmeproduktion!$S$551</f>
        <v>0</v>
      </c>
      <c r="I23" s="56">
        <f>[1]Fjärrvärmeproduktion!$N$552</f>
        <v>0</v>
      </c>
      <c r="J23" s="56">
        <f>[1]Fjärrvärmeproduktion!$T$550</f>
        <v>0</v>
      </c>
      <c r="K23" s="56">
        <f>[1]Fjärrvärmeproduktion!U548</f>
        <v>0</v>
      </c>
      <c r="L23" s="56">
        <f>[1]Fjärrvärmeproduktion!V548</f>
        <v>0</v>
      </c>
      <c r="M23" s="56">
        <f>[1]Fjärrvärmeproduktion!$W$551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10141</v>
      </c>
      <c r="C24" s="56">
        <f t="shared" ref="C24:O24" si="3">SUM(C18:C23)</f>
        <v>0</v>
      </c>
      <c r="D24" s="56">
        <f t="shared" si="3"/>
        <v>139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7296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7435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183 GWh</v>
      </c>
      <c r="T25" s="29">
        <f>C$44</f>
        <v>0.44460940315032027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151 GWh</v>
      </c>
      <c r="T26" s="29">
        <f>D$44</f>
        <v>0.36682873980693337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 GWh</v>
      </c>
      <c r="T28" s="29">
        <f>F$44</f>
        <v>1.2287080883308793E-3</v>
      </c>
      <c r="U28" s="23"/>
    </row>
    <row r="29" spans="1:34" ht="15.75">
      <c r="A29" s="48" t="str">
        <f>A2</f>
        <v>1435 Tanum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37 GWh</v>
      </c>
      <c r="T29" s="29">
        <f>G$44</f>
        <v>8.9077701172958185E-2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41 GWh</v>
      </c>
      <c r="T30" s="29">
        <f>H$44</f>
        <v>9.825544778145727E-2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6">
        <f>[1]Slutanvändning!$N$737</f>
        <v>0</v>
      </c>
      <c r="C32" s="58">
        <f>[1]Slutanvändning!$N$738</f>
        <v>1410</v>
      </c>
      <c r="D32" s="58">
        <f>[1]Slutanvändning!$N$731</f>
        <v>7354</v>
      </c>
      <c r="E32" s="56">
        <f>[1]Slutanvändning!$Q$732</f>
        <v>0</v>
      </c>
      <c r="F32" s="58">
        <f>[1]Slutanvändning!$N$733</f>
        <v>0</v>
      </c>
      <c r="G32" s="56">
        <f>[1]Slutanvändning!$N$734</f>
        <v>1702</v>
      </c>
      <c r="H32" s="58">
        <f>[1]Slutanvändning!$N$735</f>
        <v>0</v>
      </c>
      <c r="I32" s="56">
        <f>[1]Slutanvändning!$N$736</f>
        <v>0</v>
      </c>
      <c r="J32" s="56">
        <v>0</v>
      </c>
      <c r="K32" s="56">
        <f>[1]Slutanvändning!T732</f>
        <v>0</v>
      </c>
      <c r="L32" s="56">
        <f>[1]Slutanvändning!U732</f>
        <v>0</v>
      </c>
      <c r="M32" s="56"/>
      <c r="N32" s="56">
        <v>0</v>
      </c>
      <c r="O32" s="56">
        <v>0</v>
      </c>
      <c r="P32" s="56">
        <f t="shared" ref="P32:P38" si="4">SUM(B32:N32)</f>
        <v>10466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6">
        <f>[1]Slutanvändning!$N$746</f>
        <v>0</v>
      </c>
      <c r="C33" s="120">
        <f>[1]Slutanvändning!$N$747</f>
        <v>13167.658914728672</v>
      </c>
      <c r="D33" s="58">
        <f>[1]Slutanvändning!$N$740</f>
        <v>891</v>
      </c>
      <c r="E33" s="56">
        <f>[1]Slutanvändning!$Q$741</f>
        <v>0</v>
      </c>
      <c r="F33" s="58">
        <f>[1]Slutanvändning!$N$742</f>
        <v>507</v>
      </c>
      <c r="G33" s="56">
        <f>[1]Slutanvändning!$N$743</f>
        <v>0</v>
      </c>
      <c r="H33" s="58">
        <f>[1]Slutanvändning!$N$744</f>
        <v>4167</v>
      </c>
      <c r="I33" s="56">
        <f>[1]Slutanvändning!$N$745</f>
        <v>0</v>
      </c>
      <c r="J33" s="56">
        <v>0</v>
      </c>
      <c r="K33" s="56">
        <f>[1]Slutanvändning!T741</f>
        <v>0</v>
      </c>
      <c r="L33" s="56">
        <f>[1]Slutanvändning!U741</f>
        <v>0</v>
      </c>
      <c r="M33" s="56"/>
      <c r="N33" s="56">
        <v>0</v>
      </c>
      <c r="O33" s="56">
        <v>0</v>
      </c>
      <c r="P33" s="117">
        <f t="shared" si="4"/>
        <v>18732.658914728672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6">
        <f>[1]Slutanvändning!$N$755</f>
        <v>2999</v>
      </c>
      <c r="C34" s="120">
        <f>[1]Slutanvändning!$N$756</f>
        <v>14807.341085271322</v>
      </c>
      <c r="D34" s="58">
        <f>[1]Slutanvändning!$N$749</f>
        <v>14</v>
      </c>
      <c r="E34" s="56">
        <f>[1]Slutanvändning!$Q$750</f>
        <v>0</v>
      </c>
      <c r="F34" s="58">
        <f>[1]Slutanvändning!$N$751</f>
        <v>0</v>
      </c>
      <c r="G34" s="56">
        <f>[1]Slutanvändning!$N$752</f>
        <v>0</v>
      </c>
      <c r="H34" s="58">
        <f>[1]Slutanvändning!$N$753</f>
        <v>0</v>
      </c>
      <c r="I34" s="56">
        <f>[1]Slutanvändning!$N$754</f>
        <v>0</v>
      </c>
      <c r="J34" s="56">
        <v>0</v>
      </c>
      <c r="K34" s="56">
        <f>[1]Slutanvändning!T750</f>
        <v>0</v>
      </c>
      <c r="L34" s="56">
        <f>[1]Slutanvändning!U750</f>
        <v>0</v>
      </c>
      <c r="M34" s="56"/>
      <c r="N34" s="56">
        <v>0</v>
      </c>
      <c r="O34" s="56">
        <v>0</v>
      </c>
      <c r="P34" s="117">
        <f t="shared" si="4"/>
        <v>17820.34108527132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6">
        <f>[1]Slutanvändning!$N$764</f>
        <v>0</v>
      </c>
      <c r="C35" s="58">
        <f>[1]Slutanvändning!$N$765</f>
        <v>8</v>
      </c>
      <c r="D35" s="58">
        <f>[1]Slutanvändning!$N$758</f>
        <v>142703</v>
      </c>
      <c r="E35" s="56">
        <f>[1]Slutanvändning!$Q$759</f>
        <v>0</v>
      </c>
      <c r="F35" s="58">
        <f>[1]Slutanvändning!$N$760</f>
        <v>0</v>
      </c>
      <c r="G35" s="56">
        <f>[1]Slutanvändning!$N$761</f>
        <v>35054</v>
      </c>
      <c r="H35" s="58">
        <f>[1]Slutanvändning!$N$762</f>
        <v>0</v>
      </c>
      <c r="I35" s="56">
        <f>[1]Slutanvändning!$N$763</f>
        <v>0</v>
      </c>
      <c r="J35" s="56">
        <v>0</v>
      </c>
      <c r="K35" s="56">
        <f>[1]Slutanvändning!T759</f>
        <v>0</v>
      </c>
      <c r="L35" s="56">
        <f>[1]Slutanvändning!U759</f>
        <v>0</v>
      </c>
      <c r="M35" s="56"/>
      <c r="N35" s="56">
        <v>0</v>
      </c>
      <c r="O35" s="56">
        <v>0</v>
      </c>
      <c r="P35" s="56">
        <f>SUM(B35:N35)</f>
        <v>177765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6">
        <f>[1]Slutanvändning!$N$773</f>
        <v>2310</v>
      </c>
      <c r="C36" s="58">
        <f>[1]Slutanvändning!$N$774</f>
        <v>44060</v>
      </c>
      <c r="D36" s="58">
        <f>[1]Slutanvändning!$N$767</f>
        <v>28</v>
      </c>
      <c r="E36" s="56">
        <f>[1]Slutanvändning!$Q$768</f>
        <v>0</v>
      </c>
      <c r="F36" s="58">
        <f>[1]Slutanvändning!$N$769</f>
        <v>0</v>
      </c>
      <c r="G36" s="56">
        <f>[1]Slutanvändning!$N$770</f>
        <v>0</v>
      </c>
      <c r="H36" s="58">
        <f>[1]Slutanvändning!$N$771</f>
        <v>0</v>
      </c>
      <c r="I36" s="56">
        <f>[1]Slutanvändning!$N$772</f>
        <v>0</v>
      </c>
      <c r="J36" s="56">
        <v>0</v>
      </c>
      <c r="K36" s="56">
        <f>[1]Slutanvändning!T768</f>
        <v>0</v>
      </c>
      <c r="L36" s="56">
        <f>[1]Slutanvändning!U768</f>
        <v>0</v>
      </c>
      <c r="M36" s="56"/>
      <c r="N36" s="56">
        <v>0</v>
      </c>
      <c r="O36" s="56">
        <v>0</v>
      </c>
      <c r="P36" s="56">
        <f t="shared" si="4"/>
        <v>46398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6">
        <f>[1]Slutanvändning!$N$782</f>
        <v>58</v>
      </c>
      <c r="C37" s="58">
        <f>[1]Slutanvändning!$N$783</f>
        <v>90774</v>
      </c>
      <c r="D37" s="58">
        <f>[1]Slutanvändning!$N$776</f>
        <v>209</v>
      </c>
      <c r="E37" s="56">
        <f>[1]Slutanvändning!$Q$777</f>
        <v>0</v>
      </c>
      <c r="F37" s="58">
        <f>[1]Slutanvändning!$N$778</f>
        <v>0</v>
      </c>
      <c r="G37" s="56">
        <f>[1]Slutanvändning!$N$779</f>
        <v>0</v>
      </c>
      <c r="H37" s="58">
        <f>[1]Slutanvändning!$N$780</f>
        <v>29080</v>
      </c>
      <c r="I37" s="56">
        <f>[1]Slutanvändning!$N$781</f>
        <v>0</v>
      </c>
      <c r="J37" s="56">
        <v>0</v>
      </c>
      <c r="K37" s="56">
        <f>[1]Slutanvändning!T777</f>
        <v>0</v>
      </c>
      <c r="L37" s="56">
        <f>[1]Slutanvändning!U777</f>
        <v>0</v>
      </c>
      <c r="M37" s="56"/>
      <c r="N37" s="56">
        <v>0</v>
      </c>
      <c r="O37" s="56">
        <v>0</v>
      </c>
      <c r="P37" s="56">
        <f t="shared" si="4"/>
        <v>120121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6">
        <f>[1]Slutanvändning!$N$791</f>
        <v>3465</v>
      </c>
      <c r="C38" s="120">
        <f>[1]Slutanvändning!$N$792</f>
        <v>4931</v>
      </c>
      <c r="D38" s="58">
        <f>[1]Slutanvändning!$N$785</f>
        <v>26</v>
      </c>
      <c r="E38" s="56">
        <f>[1]Slutanvändning!$Q$786</f>
        <v>0</v>
      </c>
      <c r="F38" s="58">
        <f>[1]Slutanvändning!$N$787</f>
        <v>0</v>
      </c>
      <c r="G38" s="56">
        <f>[1]Slutanvändning!$N$788</f>
        <v>0</v>
      </c>
      <c r="H38" s="58">
        <f>[1]Slutanvändning!$N$789</f>
        <v>0</v>
      </c>
      <c r="I38" s="56">
        <f>[1]Slutanvändning!$N$790</f>
        <v>0</v>
      </c>
      <c r="J38" s="56">
        <v>0</v>
      </c>
      <c r="K38" s="56">
        <f>[1]Slutanvändning!T786</f>
        <v>0</v>
      </c>
      <c r="L38" s="56">
        <f>[1]Slutanvändning!U786</f>
        <v>0</v>
      </c>
      <c r="M38" s="56"/>
      <c r="N38" s="56">
        <v>0</v>
      </c>
      <c r="O38" s="56">
        <v>0</v>
      </c>
      <c r="P38" s="117">
        <f t="shared" si="4"/>
        <v>8422</v>
      </c>
      <c r="Q38" s="20"/>
      <c r="R38" s="28" t="s">
        <v>83</v>
      </c>
      <c r="S38" s="54" t="str">
        <f>ROUND((N43+F43)/1000,0) &amp;" GWh"</f>
        <v>1 GWh</v>
      </c>
      <c r="T38" s="27"/>
      <c r="U38" s="23"/>
    </row>
    <row r="39" spans="1:47" ht="15.75">
      <c r="A39" s="5" t="s">
        <v>84</v>
      </c>
      <c r="B39" s="56">
        <f>[1]Slutanvändning!$N$800</f>
        <v>0</v>
      </c>
      <c r="C39" s="58">
        <f>[1]Slutanvändning!$N$801</f>
        <v>711</v>
      </c>
      <c r="D39" s="58">
        <f>[1]Slutanvändning!$N$794</f>
        <v>0</v>
      </c>
      <c r="E39" s="56">
        <f>[1]Slutanvändning!$Q$795</f>
        <v>0</v>
      </c>
      <c r="F39" s="58">
        <f>[1]Slutanvändning!$N$796</f>
        <v>0</v>
      </c>
      <c r="G39" s="56">
        <f>[1]Slutanvändning!$N$797</f>
        <v>0</v>
      </c>
      <c r="H39" s="58">
        <f>[1]Slutanvändning!$N$798</f>
        <v>0</v>
      </c>
      <c r="I39" s="56">
        <f>[1]Slutanvändning!$N$799</f>
        <v>0</v>
      </c>
      <c r="J39" s="56">
        <v>0</v>
      </c>
      <c r="K39" s="56">
        <f>[1]Slutanvändning!T795</f>
        <v>0</v>
      </c>
      <c r="L39" s="56">
        <f>[1]Slutanvändning!U795</f>
        <v>0</v>
      </c>
      <c r="M39" s="56"/>
      <c r="N39" s="56">
        <v>0</v>
      </c>
      <c r="O39" s="56">
        <v>0</v>
      </c>
      <c r="P39" s="56">
        <f>SUM(B39:N39)</f>
        <v>711</v>
      </c>
      <c r="Q39" s="20"/>
      <c r="R39" s="28"/>
      <c r="T39" s="42"/>
    </row>
    <row r="40" spans="1:47" ht="15.75">
      <c r="A40" s="5" t="s">
        <v>49</v>
      </c>
      <c r="B40" s="56">
        <f>SUM(B32:B39)</f>
        <v>8832</v>
      </c>
      <c r="C40" s="56">
        <f t="shared" ref="C40:O40" si="5">SUM(C32:C39)</f>
        <v>169869</v>
      </c>
      <c r="D40" s="56">
        <f t="shared" si="5"/>
        <v>151225</v>
      </c>
      <c r="E40" s="56">
        <f t="shared" si="5"/>
        <v>0</v>
      </c>
      <c r="F40" s="56">
        <f>SUM(F32:F39)</f>
        <v>507</v>
      </c>
      <c r="G40" s="56">
        <f t="shared" si="5"/>
        <v>36756</v>
      </c>
      <c r="H40" s="56">
        <f t="shared" si="5"/>
        <v>33247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400436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15 GWh</v>
      </c>
      <c r="T41" s="42"/>
    </row>
    <row r="42" spans="1:47">
      <c r="A42" s="32" t="s">
        <v>86</v>
      </c>
      <c r="B42" s="56">
        <f>B39+B38+B37</f>
        <v>3523</v>
      </c>
      <c r="C42" s="56">
        <f>C39+C38+C37</f>
        <v>96416</v>
      </c>
      <c r="D42" s="56">
        <f>D39+D38+D37</f>
        <v>235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29080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129254</v>
      </c>
      <c r="Q42" s="21"/>
      <c r="R42" s="28" t="s">
        <v>87</v>
      </c>
      <c r="S42" s="10" t="str">
        <f>ROUND(P42/1000,0) &amp;" GWh"</f>
        <v>129 GWh</v>
      </c>
      <c r="T42" s="29">
        <f>P42/P40</f>
        <v>0.32278316634867993</v>
      </c>
    </row>
    <row r="43" spans="1:47">
      <c r="A43" s="33" t="s">
        <v>88</v>
      </c>
      <c r="B43" s="101"/>
      <c r="C43" s="102">
        <f>C40+C24-C7+C46</f>
        <v>183458.52</v>
      </c>
      <c r="D43" s="102">
        <f t="shared" ref="D43:N43" si="7">D11+D24+D40</f>
        <v>151364</v>
      </c>
      <c r="E43" s="102">
        <f t="shared" si="7"/>
        <v>0</v>
      </c>
      <c r="F43" s="102">
        <f t="shared" si="7"/>
        <v>507</v>
      </c>
      <c r="G43" s="102">
        <f t="shared" si="7"/>
        <v>36756</v>
      </c>
      <c r="H43" s="102">
        <f t="shared" si="7"/>
        <v>40543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412628.52</v>
      </c>
      <c r="Q43" s="21"/>
      <c r="R43" s="28" t="s">
        <v>89</v>
      </c>
      <c r="S43" s="10" t="str">
        <f>ROUND(P36/1000,0) &amp;" GWh"</f>
        <v>46 GWh</v>
      </c>
      <c r="T43" s="41">
        <f>P36/P40</f>
        <v>0.11586870311360617</v>
      </c>
    </row>
    <row r="44" spans="1:47">
      <c r="A44" s="33" t="s">
        <v>90</v>
      </c>
      <c r="B44" s="53"/>
      <c r="C44" s="91">
        <f>C43/$P$43</f>
        <v>0.44460940315032027</v>
      </c>
      <c r="D44" s="91">
        <f t="shared" ref="D44:P44" si="8">D43/$P$43</f>
        <v>0.36682873980693337</v>
      </c>
      <c r="E44" s="91">
        <f t="shared" si="8"/>
        <v>0</v>
      </c>
      <c r="F44" s="91">
        <f t="shared" si="8"/>
        <v>1.2287080883308793E-3</v>
      </c>
      <c r="G44" s="91">
        <f t="shared" si="8"/>
        <v>8.9077701172958185E-2</v>
      </c>
      <c r="H44" s="91">
        <f t="shared" si="8"/>
        <v>9.825544778145727E-2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18 GWh</v>
      </c>
      <c r="T44" s="29">
        <f>P34/P40</f>
        <v>4.4502345156957217E-2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10 GWh</v>
      </c>
      <c r="T45" s="29">
        <f>P32/P40</f>
        <v>2.613651120278896E-2</v>
      </c>
      <c r="U45" s="23"/>
    </row>
    <row r="46" spans="1:47">
      <c r="A46" s="34" t="s">
        <v>93</v>
      </c>
      <c r="B46" s="90">
        <f>B24-B40</f>
        <v>1309</v>
      </c>
      <c r="C46" s="90">
        <f>(C40+C24)*0.08</f>
        <v>13589.52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19 GWh</v>
      </c>
      <c r="T46" s="41">
        <f>P33/P40</f>
        <v>4.6780656371376877E-2</v>
      </c>
      <c r="U46" s="23"/>
    </row>
    <row r="47" spans="1:47">
      <c r="A47" s="34" t="s">
        <v>95</v>
      </c>
      <c r="B47" s="107">
        <f>B46/B24</f>
        <v>0.12907997238931071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178 GWh</v>
      </c>
      <c r="T47" s="41">
        <f>P35/P40</f>
        <v>0.44392861780659082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400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U85"/>
  <sheetViews>
    <sheetView showGridLines="0" topLeftCell="A14" zoomScale="80" zoomScaleNormal="80" workbookViewId="0">
      <selection activeCell="B46" sqref="B46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131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[1]Solceller!$C$48</f>
        <v>3410.5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[1]Elproduktion!$N$1802</f>
        <v>0</v>
      </c>
      <c r="D7" s="53">
        <f>[1]Elproduktion!$N$1803</f>
        <v>0</v>
      </c>
      <c r="E7" s="53">
        <f>[1]Elproduktion!$Q$1804</f>
        <v>0</v>
      </c>
      <c r="F7" s="53">
        <f>[1]Elproduktion!$N$1805</f>
        <v>0</v>
      </c>
      <c r="G7" s="53">
        <f>[1]Elproduktion!$R$1806</f>
        <v>0</v>
      </c>
      <c r="H7" s="53">
        <f>[1]Elproduktion!$S$1807</f>
        <v>0</v>
      </c>
      <c r="I7" s="53">
        <f>[1]Elproduktion!$N$1808</f>
        <v>0</v>
      </c>
      <c r="J7" s="53">
        <f>[1]Elproduktion!$T$1806</f>
        <v>0</v>
      </c>
      <c r="K7" s="53">
        <f>[1]Elproduktion!U1804</f>
        <v>0</v>
      </c>
      <c r="L7" s="53">
        <f>[1]Elproduktion!V1804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[1]Elproduktion!$N$1810</f>
        <v>0</v>
      </c>
      <c r="D8" s="53">
        <f>[1]Elproduktion!$N$1811</f>
        <v>0</v>
      </c>
      <c r="E8" s="53">
        <f>[1]Elproduktion!$Q$1812</f>
        <v>0</v>
      </c>
      <c r="F8" s="53">
        <f>[1]Elproduktion!$N$1813</f>
        <v>0</v>
      </c>
      <c r="G8" s="53">
        <f>[1]Elproduktion!$R$1814</f>
        <v>0</v>
      </c>
      <c r="H8" s="53">
        <f>[1]Elproduktion!$S$1815</f>
        <v>0</v>
      </c>
      <c r="I8" s="53">
        <f>[1]Elproduktion!$N$1816</f>
        <v>0</v>
      </c>
      <c r="J8" s="53">
        <f>[1]Elproduktion!$T$1814</f>
        <v>0</v>
      </c>
      <c r="K8" s="53">
        <f>[1]Elproduktion!U1812</f>
        <v>0</v>
      </c>
      <c r="L8" s="53">
        <f>[1]Elproduktion!V1812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[1]Elproduktion!$N$1818</f>
        <v>2501</v>
      </c>
      <c r="D9" s="53">
        <f>[1]Elproduktion!$N$1819</f>
        <v>0</v>
      </c>
      <c r="E9" s="53">
        <f>[1]Elproduktion!$Q$1820</f>
        <v>0</v>
      </c>
      <c r="F9" s="53">
        <f>[1]Elproduktion!$N$1821</f>
        <v>0</v>
      </c>
      <c r="G9" s="53">
        <f>[1]Elproduktion!$R$1822</f>
        <v>0</v>
      </c>
      <c r="H9" s="53">
        <f>[1]Elproduktion!$S$1823</f>
        <v>0</v>
      </c>
      <c r="I9" s="53">
        <f>[1]Elproduktion!$N$1824</f>
        <v>0</v>
      </c>
      <c r="J9" s="53">
        <f>[1]Elproduktion!$T$1822</f>
        <v>0</v>
      </c>
      <c r="K9" s="53">
        <f>[1]Elproduktion!U1820</f>
        <v>0</v>
      </c>
      <c r="L9" s="53">
        <f>[1]Elproduktion!V1820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[1]Elproduktion!$N$1826</f>
        <v>180795</v>
      </c>
      <c r="D10" s="53">
        <f>[1]Elproduktion!$N$1827</f>
        <v>0</v>
      </c>
      <c r="E10" s="53">
        <f>[1]Elproduktion!$Q$1828</f>
        <v>0</v>
      </c>
      <c r="F10" s="53">
        <f>[1]Elproduktion!$N$1829</f>
        <v>0</v>
      </c>
      <c r="G10" s="53">
        <f>[1]Elproduktion!$R$1830</f>
        <v>0</v>
      </c>
      <c r="H10" s="53">
        <f>[1]Elproduktion!$S$1831</f>
        <v>0</v>
      </c>
      <c r="I10" s="53">
        <f>[1]Elproduktion!$N$1832</f>
        <v>0</v>
      </c>
      <c r="J10" s="53">
        <f>[1]Elproduktion!$T$1830</f>
        <v>0</v>
      </c>
      <c r="K10" s="53">
        <f>[1]Elproduktion!U1828</f>
        <v>0</v>
      </c>
      <c r="L10" s="53">
        <f>[1]Elproduktion!V1828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186706.5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1495 Skara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[1]Fjärrvärmeproduktion!$N$2522</f>
        <v>0</v>
      </c>
      <c r="C18" s="56"/>
      <c r="D18" s="56">
        <f>[1]Fjärrvärmeproduktion!$N$2523</f>
        <v>0</v>
      </c>
      <c r="E18" s="56">
        <f>[1]Fjärrvärmeproduktion!$Q$2524</f>
        <v>0</v>
      </c>
      <c r="F18" s="56">
        <f>[1]Fjärrvärmeproduktion!$N$2525</f>
        <v>0</v>
      </c>
      <c r="G18" s="56">
        <f>[1]Fjärrvärmeproduktion!$R$2526</f>
        <v>0</v>
      </c>
      <c r="H18" s="56">
        <f>[1]Fjärrvärmeproduktion!$S$2527</f>
        <v>0</v>
      </c>
      <c r="I18" s="56">
        <f>[1]Fjärrvärmeproduktion!$N$2528</f>
        <v>0</v>
      </c>
      <c r="J18" s="56">
        <f>[1]Fjärrvärmeproduktion!$T$2526</f>
        <v>0</v>
      </c>
      <c r="K18" s="56">
        <f>[1]Fjärrvärmeproduktion!U2524</f>
        <v>0</v>
      </c>
      <c r="L18" s="56">
        <f>[1]Fjärrvärmeproduktion!V2524</f>
        <v>0</v>
      </c>
      <c r="M18" s="56">
        <f>[1]Fjärrvärmeproduktion!$W$2527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[1]Fjärrvärmeproduktion!$N$2530+[1]Fjärrvärmeproduktion!$M$2562</f>
        <v>95433</v>
      </c>
      <c r="C19" s="56"/>
      <c r="D19" s="56">
        <f>[1]Fjärrvärmeproduktion!$N$2531</f>
        <v>100</v>
      </c>
      <c r="E19" s="56">
        <f>[1]Fjärrvärmeproduktion!$Q$2532</f>
        <v>0</v>
      </c>
      <c r="F19" s="56">
        <f>[1]Fjärrvärmeproduktion!$N$2533</f>
        <v>0</v>
      </c>
      <c r="G19" s="56">
        <f>[1]Fjärrvärmeproduktion!$R$2534</f>
        <v>0</v>
      </c>
      <c r="H19" s="57">
        <f>[1]Fjärrvärmeproduktion!$S$2535</f>
        <v>84966</v>
      </c>
      <c r="I19" s="56">
        <f>[1]Fjärrvärmeproduktion!$N$2536</f>
        <v>121</v>
      </c>
      <c r="J19" s="56">
        <f>[1]Fjärrvärmeproduktion!$T$2534</f>
        <v>0</v>
      </c>
      <c r="K19" s="56">
        <f>[1]Fjärrvärmeproduktion!U2532</f>
        <v>0</v>
      </c>
      <c r="L19" s="56">
        <f>[1]Fjärrvärmeproduktion!V2532</f>
        <v>0</v>
      </c>
      <c r="M19" s="57">
        <f>[1]Fjärrvärmeproduktion!$W$2535</f>
        <v>13750</v>
      </c>
      <c r="N19" s="56"/>
      <c r="O19" s="56"/>
      <c r="P19" s="56">
        <f t="shared" ref="P19:P24" si="2">SUM(C19:O19)</f>
        <v>98937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[1]Fjärrvärmeproduktion!$N$2538</f>
        <v>0</v>
      </c>
      <c r="C20" s="56"/>
      <c r="D20" s="56">
        <f>[1]Fjärrvärmeproduktion!$N$2539</f>
        <v>0</v>
      </c>
      <c r="E20" s="56">
        <f>[1]Fjärrvärmeproduktion!$Q$2540</f>
        <v>0</v>
      </c>
      <c r="F20" s="56">
        <f>[1]Fjärrvärmeproduktion!$N$2541</f>
        <v>0</v>
      </c>
      <c r="G20" s="56">
        <f>[1]Fjärrvärmeproduktion!$R$2542</f>
        <v>0</v>
      </c>
      <c r="H20" s="56">
        <f>[1]Fjärrvärmeproduktion!$S$2543</f>
        <v>0</v>
      </c>
      <c r="I20" s="56">
        <f>[1]Fjärrvärmeproduktion!$N$2544</f>
        <v>0</v>
      </c>
      <c r="J20" s="56">
        <f>[1]Fjärrvärmeproduktion!$T$2542</f>
        <v>0</v>
      </c>
      <c r="K20" s="56">
        <f>[1]Fjärrvärmeproduktion!U2540</f>
        <v>0</v>
      </c>
      <c r="L20" s="56">
        <f>[1]Fjärrvärmeproduktion!V2540</f>
        <v>0</v>
      </c>
      <c r="M20" s="56">
        <f>[1]Fjärrvärmeproduktion!$W$2543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[1]Fjärrvärmeproduktion!$N$2546</f>
        <v>0</v>
      </c>
      <c r="C21" s="56"/>
      <c r="D21" s="56">
        <f>[1]Fjärrvärmeproduktion!$N$2547</f>
        <v>0</v>
      </c>
      <c r="E21" s="56">
        <f>[1]Fjärrvärmeproduktion!$Q$2548</f>
        <v>0</v>
      </c>
      <c r="F21" s="56">
        <f>[1]Fjärrvärmeproduktion!$N$2549</f>
        <v>0</v>
      </c>
      <c r="G21" s="56">
        <f>[1]Fjärrvärmeproduktion!$R$2550</f>
        <v>0</v>
      </c>
      <c r="H21" s="56">
        <f>[1]Fjärrvärmeproduktion!$S$2551</f>
        <v>0</v>
      </c>
      <c r="I21" s="56">
        <f>[1]Fjärrvärmeproduktion!$N$2552</f>
        <v>0</v>
      </c>
      <c r="J21" s="56">
        <f>[1]Fjärrvärmeproduktion!$T$2550</f>
        <v>0</v>
      </c>
      <c r="K21" s="56">
        <f>[1]Fjärrvärmeproduktion!U2548</f>
        <v>0</v>
      </c>
      <c r="L21" s="56">
        <f>[1]Fjärrvärmeproduktion!V2548</f>
        <v>0</v>
      </c>
      <c r="M21" s="56">
        <f>[1]Fjärrvärmeproduktion!$W$2551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[1]Fjärrvärmeproduktion!$N$2554</f>
        <v>0</v>
      </c>
      <c r="C22" s="56"/>
      <c r="D22" s="56">
        <f>[1]Fjärrvärmeproduktion!$N$2555</f>
        <v>0</v>
      </c>
      <c r="E22" s="56">
        <f>[1]Fjärrvärmeproduktion!$Q$2556</f>
        <v>0</v>
      </c>
      <c r="F22" s="56">
        <f>[1]Fjärrvärmeproduktion!$N$2557</f>
        <v>0</v>
      </c>
      <c r="G22" s="56">
        <f>[1]Fjärrvärmeproduktion!$R$2558</f>
        <v>0</v>
      </c>
      <c r="H22" s="56">
        <f>[1]Fjärrvärmeproduktion!$S$2559</f>
        <v>0</v>
      </c>
      <c r="I22" s="56">
        <f>[1]Fjärrvärmeproduktion!$N$2560</f>
        <v>0</v>
      </c>
      <c r="J22" s="56">
        <f>[1]Fjärrvärmeproduktion!$T$2558</f>
        <v>0</v>
      </c>
      <c r="K22" s="56">
        <f>[1]Fjärrvärmeproduktion!U2556</f>
        <v>0</v>
      </c>
      <c r="L22" s="56">
        <f>[1]Fjärrvärmeproduktion!V2556</f>
        <v>0</v>
      </c>
      <c r="M22" s="56">
        <f>[1]Fjärrvärmeproduktion!$W$2559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503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[1]Fjärrvärmeproduktion!$N$2563</f>
        <v>0</v>
      </c>
      <c r="E23" s="56">
        <f>[1]Fjärrvärmeproduktion!$Q$2564</f>
        <v>0</v>
      </c>
      <c r="F23" s="56">
        <f>[1]Fjärrvärmeproduktion!$N$2565</f>
        <v>0</v>
      </c>
      <c r="G23" s="56">
        <f>[1]Fjärrvärmeproduktion!$R$2566</f>
        <v>0</v>
      </c>
      <c r="H23" s="56">
        <f>[1]Fjärrvärmeproduktion!$S$2567</f>
        <v>0</v>
      </c>
      <c r="I23" s="56">
        <f>[1]Fjärrvärmeproduktion!$N$2568</f>
        <v>0</v>
      </c>
      <c r="J23" s="56">
        <f>[1]Fjärrvärmeproduktion!$T$2566</f>
        <v>0</v>
      </c>
      <c r="K23" s="56">
        <f>[1]Fjärrvärmeproduktion!U2564</f>
        <v>0</v>
      </c>
      <c r="L23" s="56">
        <f>[1]Fjärrvärmeproduktion!V2564</f>
        <v>0</v>
      </c>
      <c r="M23" s="56">
        <f>[1]Fjärrvärmeproduktion!$W$2567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95433</v>
      </c>
      <c r="C24" s="56">
        <f t="shared" ref="C24:O24" si="3">SUM(C18:C23)</f>
        <v>0</v>
      </c>
      <c r="D24" s="56">
        <f t="shared" si="3"/>
        <v>100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168">
        <f t="shared" si="3"/>
        <v>84966</v>
      </c>
      <c r="I24" s="56">
        <f t="shared" si="3"/>
        <v>121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168">
        <f t="shared" si="3"/>
        <v>13750</v>
      </c>
      <c r="N24" s="56">
        <f t="shared" si="3"/>
        <v>0</v>
      </c>
      <c r="O24" s="56">
        <f t="shared" si="3"/>
        <v>0</v>
      </c>
      <c r="P24" s="56">
        <f t="shared" si="2"/>
        <v>98937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216 GWh</v>
      </c>
      <c r="T25" s="29">
        <f>C$44</f>
        <v>0.42974352225773632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124 GWh</v>
      </c>
      <c r="T26" s="29">
        <f>D$44</f>
        <v>0.24665206140350973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2.2477344929069267E-4</v>
      </c>
      <c r="U28" s="23"/>
    </row>
    <row r="29" spans="1:34" ht="15.75">
      <c r="A29" s="48" t="str">
        <f>A2</f>
        <v>1495 Skara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35 GWh</v>
      </c>
      <c r="T29" s="29">
        <f>G$44</f>
        <v>6.9355538552376819E-2</v>
      </c>
      <c r="U29" s="23"/>
    </row>
    <row r="30" spans="1:34" ht="30">
      <c r="A30" s="6">
        <f>'Vgötalands län'!A30</f>
        <v>2020</v>
      </c>
      <c r="B30" s="53" t="s">
        <v>66</v>
      </c>
      <c r="C30" s="167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139" t="str">
        <f>ROUND(H43/1000,0) &amp;" GWh"</f>
        <v>111 GWh</v>
      </c>
      <c r="T30" s="29">
        <f>H$44</f>
        <v>0.22153538975952103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3 GWh</v>
      </c>
      <c r="T31" s="29">
        <f>I$44</f>
        <v>5.1379630045828243E-3</v>
      </c>
      <c r="U31" s="22"/>
      <c r="AG31" s="17"/>
      <c r="AH31" s="17"/>
    </row>
    <row r="32" spans="1:34" ht="15.75">
      <c r="A32" s="5" t="s">
        <v>76</v>
      </c>
      <c r="B32" s="56">
        <f>[1]Slutanvändning!$N$3653</f>
        <v>0</v>
      </c>
      <c r="C32" s="58">
        <f>[1]Slutanvändning!$N$3654</f>
        <v>12413</v>
      </c>
      <c r="D32" s="56">
        <f>[1]Slutanvändning!$N$3647</f>
        <v>8987</v>
      </c>
      <c r="E32" s="56">
        <f>[1]Slutanvändning!$Q$3648</f>
        <v>0</v>
      </c>
      <c r="F32" s="58">
        <f>[1]Slutanvändning!$N$3649</f>
        <v>0</v>
      </c>
      <c r="G32" s="58">
        <f>[1]Slutanvändning!$N$3650</f>
        <v>2185</v>
      </c>
      <c r="H32" s="58">
        <f>[1]Slutanvändning!$N$3651</f>
        <v>0</v>
      </c>
      <c r="I32" s="58">
        <f>[1]Slutanvändning!$N$3652</f>
        <v>0</v>
      </c>
      <c r="J32" s="56">
        <v>0</v>
      </c>
      <c r="K32" s="56">
        <f>[1]Slutanvändning!T3648</f>
        <v>0</v>
      </c>
      <c r="L32" s="56">
        <f>[1]Slutanvändning!U3648</f>
        <v>0</v>
      </c>
      <c r="M32" s="56"/>
      <c r="N32" s="56">
        <v>0</v>
      </c>
      <c r="O32" s="56">
        <v>0</v>
      </c>
      <c r="P32" s="56">
        <f t="shared" ref="P32:P38" si="4">SUM(B32:N32)</f>
        <v>23585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6">
        <f>[1]Slutanvändning!$N$3662</f>
        <v>11646</v>
      </c>
      <c r="C33" s="58">
        <f>[1]Slutanvändning!$N$3663</f>
        <v>62837</v>
      </c>
      <c r="D33" s="56">
        <f>[1]Slutanvändning!$N$3656</f>
        <v>6354</v>
      </c>
      <c r="E33" s="56">
        <f>[1]Slutanvändning!$Q$3657</f>
        <v>0</v>
      </c>
      <c r="F33" s="120">
        <f>[1]Slutanvändning!$N$3658</f>
        <v>113</v>
      </c>
      <c r="G33" s="58">
        <f>[1]Slutanvändning!$N$3659</f>
        <v>11979</v>
      </c>
      <c r="H33" s="120">
        <f>[1]Slutanvändning!$N$3660</f>
        <v>0</v>
      </c>
      <c r="I33" s="58">
        <f>[1]Slutanvändning!$N$3661</f>
        <v>2462</v>
      </c>
      <c r="J33" s="56">
        <v>0</v>
      </c>
      <c r="K33" s="56">
        <f>[1]Slutanvändning!T3657</f>
        <v>0</v>
      </c>
      <c r="L33" s="56">
        <f>[1]Slutanvändning!U3657</f>
        <v>0</v>
      </c>
      <c r="M33" s="56"/>
      <c r="N33" s="56">
        <v>0</v>
      </c>
      <c r="O33" s="56">
        <v>0</v>
      </c>
      <c r="P33" s="56">
        <f t="shared" si="4"/>
        <v>95391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6">
        <f>[1]Slutanvändning!$N$3671</f>
        <v>2005</v>
      </c>
      <c r="C34" s="58">
        <f>[1]Slutanvändning!$N$3672</f>
        <v>19271</v>
      </c>
      <c r="D34" s="56">
        <f>[1]Slutanvändning!$N$3665</f>
        <v>0</v>
      </c>
      <c r="E34" s="56">
        <f>[1]Slutanvändning!$Q$3666</f>
        <v>0</v>
      </c>
      <c r="F34" s="58">
        <f>[1]Slutanvändning!$N$3667</f>
        <v>0</v>
      </c>
      <c r="G34" s="58">
        <f>[1]Slutanvändning!$N$3668</f>
        <v>0</v>
      </c>
      <c r="H34" s="58">
        <f>[1]Slutanvändning!$N$3669</f>
        <v>0</v>
      </c>
      <c r="I34" s="58">
        <f>[1]Slutanvändning!$N$3670</f>
        <v>0</v>
      </c>
      <c r="J34" s="56">
        <v>0</v>
      </c>
      <c r="K34" s="56">
        <f>[1]Slutanvändning!T3666</f>
        <v>0</v>
      </c>
      <c r="L34" s="56">
        <f>[1]Slutanvändning!U3666</f>
        <v>0</v>
      </c>
      <c r="M34" s="56"/>
      <c r="N34" s="56">
        <v>0</v>
      </c>
      <c r="O34" s="56">
        <v>0</v>
      </c>
      <c r="P34" s="56">
        <f t="shared" si="4"/>
        <v>21276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6">
        <f>[1]Slutanvändning!$N$3680</f>
        <v>0</v>
      </c>
      <c r="C35" s="58">
        <f>[1]Slutanvändning!$N$3681</f>
        <v>205</v>
      </c>
      <c r="D35" s="56">
        <f>[1]Slutanvändning!$N$3674</f>
        <v>107966</v>
      </c>
      <c r="E35" s="56">
        <f>[1]Slutanvändning!$Q$3675</f>
        <v>0</v>
      </c>
      <c r="F35" s="58">
        <f>[1]Slutanvändning!$N$3676</f>
        <v>0</v>
      </c>
      <c r="G35" s="58">
        <f>[1]Slutanvändning!$N$3677</f>
        <v>20703</v>
      </c>
      <c r="H35" s="58">
        <f>[1]Slutanvändning!$N$3678</f>
        <v>0</v>
      </c>
      <c r="I35" s="58">
        <f>[1]Slutanvändning!$N$3679</f>
        <v>0</v>
      </c>
      <c r="J35" s="56">
        <v>0</v>
      </c>
      <c r="K35" s="56">
        <f>[1]Slutanvändning!T3675</f>
        <v>0</v>
      </c>
      <c r="L35" s="56">
        <f>[1]Slutanvändning!U3675</f>
        <v>0</v>
      </c>
      <c r="M35" s="56"/>
      <c r="N35" s="56">
        <v>0</v>
      </c>
      <c r="O35" s="56">
        <v>0</v>
      </c>
      <c r="P35" s="56">
        <f>SUM(B35:N35)</f>
        <v>128874</v>
      </c>
      <c r="Q35" s="20"/>
      <c r="R35" s="50" t="str">
        <f>M30</f>
        <v>RT-flis</v>
      </c>
      <c r="S35" s="139" t="str">
        <f>ROUND(M43/1000,0) &amp;" GWh"</f>
        <v>14 GWh</v>
      </c>
      <c r="T35" s="29">
        <f>M$44</f>
        <v>2.7350751572982515E-2</v>
      </c>
      <c r="U35" s="23"/>
    </row>
    <row r="36" spans="1:47" ht="15.75">
      <c r="A36" s="5" t="s">
        <v>80</v>
      </c>
      <c r="B36" s="56">
        <f>[1]Slutanvändning!$N$3689</f>
        <v>20558</v>
      </c>
      <c r="C36" s="58">
        <f>[1]Slutanvändning!$N$3690</f>
        <v>44020</v>
      </c>
      <c r="D36" s="56">
        <f>[1]Slutanvändning!$N$3683</f>
        <v>523</v>
      </c>
      <c r="E36" s="56">
        <f>[1]Slutanvändning!$Q$3684</f>
        <v>0</v>
      </c>
      <c r="F36" s="58">
        <f>[1]Slutanvändning!$N$3685</f>
        <v>0</v>
      </c>
      <c r="G36" s="58">
        <f>[1]Slutanvändning!$N$3686</f>
        <v>0</v>
      </c>
      <c r="H36" s="58">
        <f>[1]Slutanvändning!$N$3687</f>
        <v>0</v>
      </c>
      <c r="I36" s="58">
        <f>[1]Slutanvändning!$N$3688</f>
        <v>0</v>
      </c>
      <c r="J36" s="56">
        <v>0</v>
      </c>
      <c r="K36" s="56">
        <f>[1]Slutanvändning!T3684</f>
        <v>0</v>
      </c>
      <c r="L36" s="56">
        <f>[1]Slutanvändning!U3684</f>
        <v>0</v>
      </c>
      <c r="M36" s="56"/>
      <c r="N36" s="56">
        <v>0</v>
      </c>
      <c r="O36" s="56">
        <v>0</v>
      </c>
      <c r="P36" s="56">
        <f t="shared" si="4"/>
        <v>65101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6">
        <f>[1]Slutanvändning!$N$3698</f>
        <v>5646</v>
      </c>
      <c r="C37" s="58">
        <f>[1]Slutanvändning!$N$3699</f>
        <v>48311</v>
      </c>
      <c r="D37" s="56">
        <f>[1]Slutanvändning!$N$3692</f>
        <v>10</v>
      </c>
      <c r="E37" s="56">
        <f>[1]Slutanvändning!$Q$3693</f>
        <v>0</v>
      </c>
      <c r="F37" s="58">
        <f>[1]Slutanvändning!$N$3694</f>
        <v>0</v>
      </c>
      <c r="G37" s="58">
        <f>[1]Slutanvändning!$N$3695</f>
        <v>0</v>
      </c>
      <c r="H37" s="120">
        <f>[1]Slutanvändning!$N$3696</f>
        <v>26406.135462720122</v>
      </c>
      <c r="I37" s="58">
        <f>[1]Slutanvändning!$N$3697</f>
        <v>0</v>
      </c>
      <c r="J37" s="56">
        <v>0</v>
      </c>
      <c r="K37" s="56">
        <f>[1]Slutanvändning!T3693</f>
        <v>0</v>
      </c>
      <c r="L37" s="56">
        <f>[1]Slutanvändning!U3693</f>
        <v>0</v>
      </c>
      <c r="M37" s="56"/>
      <c r="N37" s="56">
        <v>0</v>
      </c>
      <c r="O37" s="56">
        <v>0</v>
      </c>
      <c r="P37" s="117">
        <f t="shared" si="4"/>
        <v>80373.135462720122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6">
        <f>[1]Slutanvändning!$N$3707</f>
        <v>40847</v>
      </c>
      <c r="C38" s="58">
        <f>[1]Slutanvändning!$N$3708</f>
        <v>10387</v>
      </c>
      <c r="D38" s="56">
        <f>[1]Slutanvändning!$N$3701</f>
        <v>59</v>
      </c>
      <c r="E38" s="56">
        <f>[1]Slutanvändning!$Q$3702</f>
        <v>0</v>
      </c>
      <c r="F38" s="58">
        <f>[1]Slutanvändning!$N$3703</f>
        <v>0</v>
      </c>
      <c r="G38" s="58">
        <f>[1]Slutanvändning!$N$3704</f>
        <v>0</v>
      </c>
      <c r="H38" s="58">
        <f>[1]Slutanvändning!$N$3705</f>
        <v>0</v>
      </c>
      <c r="I38" s="58">
        <f>[1]Slutanvändning!$N$3706</f>
        <v>0</v>
      </c>
      <c r="J38" s="56">
        <v>0</v>
      </c>
      <c r="K38" s="56">
        <f>[1]Slutanvändning!T3702</f>
        <v>0</v>
      </c>
      <c r="L38" s="56">
        <f>[1]Slutanvändning!U3702</f>
        <v>0</v>
      </c>
      <c r="M38" s="56"/>
      <c r="N38" s="56">
        <v>0</v>
      </c>
      <c r="O38" s="56">
        <v>0</v>
      </c>
      <c r="P38" s="56">
        <f t="shared" si="4"/>
        <v>51293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6">
        <f>[1]Slutanvändning!$N$3716</f>
        <v>0</v>
      </c>
      <c r="C39" s="58">
        <f>[1]Slutanvändning!$N$3717</f>
        <v>2597</v>
      </c>
      <c r="D39" s="56">
        <f>[1]Slutanvändning!$N$3710</f>
        <v>0</v>
      </c>
      <c r="E39" s="56">
        <f>[1]Slutanvändning!$Q$3711</f>
        <v>0</v>
      </c>
      <c r="F39" s="58">
        <f>[1]Slutanvändning!$N$3712</f>
        <v>0</v>
      </c>
      <c r="G39" s="58">
        <f>[1]Slutanvändning!$N$3713</f>
        <v>0</v>
      </c>
      <c r="H39" s="58">
        <f>[1]Slutanvändning!$N$3714</f>
        <v>0</v>
      </c>
      <c r="I39" s="58">
        <f>[1]Slutanvändning!$N$3715</f>
        <v>0</v>
      </c>
      <c r="J39" s="56">
        <v>0</v>
      </c>
      <c r="K39" s="56">
        <f>[1]Slutanvändning!T3711</f>
        <v>0</v>
      </c>
      <c r="L39" s="56">
        <f>[1]Slutanvändning!U3711</f>
        <v>0</v>
      </c>
      <c r="M39" s="56"/>
      <c r="N39" s="56">
        <v>0</v>
      </c>
      <c r="O39" s="56">
        <v>0</v>
      </c>
      <c r="P39" s="56">
        <f>SUM(B39:N39)</f>
        <v>2597</v>
      </c>
      <c r="Q39" s="20"/>
      <c r="R39" s="28"/>
      <c r="T39" s="42"/>
    </row>
    <row r="40" spans="1:47" ht="15.75">
      <c r="A40" s="5" t="s">
        <v>49</v>
      </c>
      <c r="B40" s="56">
        <f>SUM(B32:B39)</f>
        <v>80702</v>
      </c>
      <c r="C40" s="56">
        <f t="shared" ref="C40:O40" si="5">SUM(C32:C39)</f>
        <v>200041</v>
      </c>
      <c r="D40" s="56">
        <f t="shared" si="5"/>
        <v>123899</v>
      </c>
      <c r="E40" s="56">
        <f t="shared" si="5"/>
        <v>0</v>
      </c>
      <c r="F40" s="117">
        <f>SUM(F32:F39)</f>
        <v>113</v>
      </c>
      <c r="G40" s="56">
        <f t="shared" si="5"/>
        <v>34867</v>
      </c>
      <c r="H40" s="117">
        <f t="shared" si="5"/>
        <v>26406.135462720122</v>
      </c>
      <c r="I40" s="56">
        <f t="shared" si="5"/>
        <v>2462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117">
        <f>SUM(B40:N40)</f>
        <v>468490.13546272012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31 GWh</v>
      </c>
      <c r="T41" s="42"/>
    </row>
    <row r="42" spans="1:47">
      <c r="A42" s="32" t="s">
        <v>86</v>
      </c>
      <c r="B42" s="56">
        <f>B39+B38+B37</f>
        <v>46493</v>
      </c>
      <c r="C42" s="56">
        <f>C39+C38+C37</f>
        <v>61295</v>
      </c>
      <c r="D42" s="56">
        <f>D39+D38+D37</f>
        <v>69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168">
        <f t="shared" si="6"/>
        <v>26406.135462720122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134263.13546272012</v>
      </c>
      <c r="Q42" s="21"/>
      <c r="R42" s="28" t="s">
        <v>87</v>
      </c>
      <c r="S42" s="10" t="str">
        <f>ROUND(P42/1000,0) &amp;" GWh"</f>
        <v>134 GWh</v>
      </c>
      <c r="T42" s="29">
        <f>P42/P40</f>
        <v>0.28658689970090961</v>
      </c>
    </row>
    <row r="43" spans="1:47">
      <c r="A43" s="33" t="s">
        <v>88</v>
      </c>
      <c r="B43" s="101"/>
      <c r="C43" s="102">
        <f>C40+C24-C7+C46</f>
        <v>216044.28</v>
      </c>
      <c r="D43" s="102">
        <f t="shared" ref="D43:N43" si="7">D11+D24+D40</f>
        <v>123999</v>
      </c>
      <c r="E43" s="102">
        <f t="shared" si="7"/>
        <v>0</v>
      </c>
      <c r="F43" s="102">
        <f t="shared" si="7"/>
        <v>113</v>
      </c>
      <c r="G43" s="102">
        <f t="shared" si="7"/>
        <v>34867</v>
      </c>
      <c r="H43" s="102">
        <f>H11+H24+H40</f>
        <v>111372.13546272012</v>
      </c>
      <c r="I43" s="102">
        <f>I11+I24+I40</f>
        <v>2583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13750</v>
      </c>
      <c r="N43" s="102">
        <f t="shared" si="7"/>
        <v>0</v>
      </c>
      <c r="O43" s="102">
        <v>0</v>
      </c>
      <c r="P43" s="103">
        <f>SUM(C43:O43)</f>
        <v>502728.41546272015</v>
      </c>
      <c r="Q43" s="21"/>
      <c r="R43" s="28" t="s">
        <v>89</v>
      </c>
      <c r="S43" s="10" t="str">
        <f>ROUND(P36/1000,0) &amp;" GWh"</f>
        <v>65 GWh</v>
      </c>
      <c r="T43" s="41">
        <f>P36/P40</f>
        <v>0.13895916919510118</v>
      </c>
    </row>
    <row r="44" spans="1:47">
      <c r="A44" s="33" t="s">
        <v>90</v>
      </c>
      <c r="B44" s="56"/>
      <c r="C44" s="110">
        <f>C43/$P$43</f>
        <v>0.42974352225773632</v>
      </c>
      <c r="D44" s="110">
        <f t="shared" ref="D44:P44" si="8">D43/$P$43</f>
        <v>0.24665206140350973</v>
      </c>
      <c r="E44" s="110">
        <f t="shared" si="8"/>
        <v>0</v>
      </c>
      <c r="F44" s="110">
        <f t="shared" si="8"/>
        <v>2.2477344929069267E-4</v>
      </c>
      <c r="G44" s="110">
        <f t="shared" si="8"/>
        <v>6.9355538552376819E-2</v>
      </c>
      <c r="H44" s="110">
        <f>H43/$P$43</f>
        <v>0.22153538975952103</v>
      </c>
      <c r="I44" s="110">
        <f t="shared" si="8"/>
        <v>5.1379630045828243E-3</v>
      </c>
      <c r="J44" s="110">
        <f t="shared" si="8"/>
        <v>0</v>
      </c>
      <c r="K44" s="110">
        <f t="shared" si="8"/>
        <v>0</v>
      </c>
      <c r="L44" s="110">
        <f t="shared" si="8"/>
        <v>0</v>
      </c>
      <c r="M44" s="110">
        <f t="shared" si="8"/>
        <v>2.7350751572982515E-2</v>
      </c>
      <c r="N44" s="110">
        <f t="shared" si="8"/>
        <v>0</v>
      </c>
      <c r="O44" s="110">
        <f t="shared" si="8"/>
        <v>0</v>
      </c>
      <c r="P44" s="110">
        <f t="shared" si="8"/>
        <v>1</v>
      </c>
      <c r="Q44" s="21"/>
      <c r="R44" s="28" t="s">
        <v>91</v>
      </c>
      <c r="S44" s="10" t="str">
        <f>ROUND(P34/1000,0) &amp;" GWh"</f>
        <v>21 GWh</v>
      </c>
      <c r="T44" s="29">
        <f>P34/P40</f>
        <v>4.5413976494907499E-2</v>
      </c>
      <c r="U44" s="23"/>
    </row>
    <row r="45" spans="1:47">
      <c r="A45" s="34"/>
      <c r="B45" s="58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21"/>
      <c r="R45" s="28" t="s">
        <v>92</v>
      </c>
      <c r="S45" s="10" t="str">
        <f>ROUND(P32/1000,0) &amp;" GWh"</f>
        <v>24 GWh</v>
      </c>
      <c r="T45" s="29">
        <f>P32/P40</f>
        <v>5.0342575466835557E-2</v>
      </c>
      <c r="U45" s="23"/>
    </row>
    <row r="46" spans="1:47">
      <c r="A46" s="34" t="s">
        <v>93</v>
      </c>
      <c r="B46" s="102">
        <f>B24-B40</f>
        <v>14731</v>
      </c>
      <c r="C46" s="102">
        <f>(C40+C24)*0.08</f>
        <v>16003.28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111"/>
      <c r="Q46" s="21"/>
      <c r="R46" s="28" t="s">
        <v>94</v>
      </c>
      <c r="S46" s="10" t="str">
        <f>ROUND(P33/1000,0) &amp;" GWh"</f>
        <v>95 GWh</v>
      </c>
      <c r="T46" s="41">
        <f>P33/P40</f>
        <v>0.20361367887881748</v>
      </c>
      <c r="U46" s="23"/>
    </row>
    <row r="47" spans="1:47">
      <c r="A47" s="34" t="s">
        <v>95</v>
      </c>
      <c r="B47" s="140">
        <f>B46/B24</f>
        <v>0.1543596030723125</v>
      </c>
      <c r="C47" s="140">
        <f>C46/(C40+C24)</f>
        <v>0.08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21"/>
      <c r="R47" s="28" t="s">
        <v>96</v>
      </c>
      <c r="S47" s="10" t="str">
        <f>ROUND(P35/1000,0) &amp;" GWh"</f>
        <v>129 GWh</v>
      </c>
      <c r="T47" s="41">
        <f>P35/P40</f>
        <v>0.27508370026342865</v>
      </c>
    </row>
    <row r="48" spans="1:47" ht="15.75" thickBot="1">
      <c r="A48" s="11"/>
      <c r="B48" s="69">
        <f>B47*B24</f>
        <v>14730.999999999998</v>
      </c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468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141">
        <f>C46/C43</f>
        <v>7.4074074074074084E-2</v>
      </c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 s="148" customFormat="1">
      <c r="A52" s="142"/>
      <c r="B52" s="143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2"/>
      <c r="R52" s="145"/>
      <c r="S52" s="142"/>
      <c r="T52" s="142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7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</row>
    <row r="53" spans="1:47" s="148" customFormat="1">
      <c r="A53" s="149"/>
      <c r="B53" s="150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49"/>
      <c r="R53" s="152"/>
      <c r="S53" s="149"/>
      <c r="T53" s="149"/>
      <c r="U53" s="153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7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</row>
    <row r="54" spans="1:47" s="148" customFormat="1">
      <c r="A54" s="149"/>
      <c r="B54" s="150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49"/>
      <c r="R54" s="152"/>
      <c r="S54" s="149"/>
      <c r="T54" s="149"/>
      <c r="U54" s="153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7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</row>
    <row r="55" spans="1:47" s="148" customFormat="1" ht="15.75">
      <c r="A55" s="149"/>
      <c r="B55" s="150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49"/>
      <c r="R55" s="154"/>
      <c r="S55" s="155"/>
      <c r="T55" s="156"/>
      <c r="U55" s="153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7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</row>
    <row r="56" spans="1:47" s="148" customFormat="1" ht="15.75">
      <c r="A56" s="149"/>
      <c r="B56" s="150" t="s">
        <v>151</v>
      </c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49"/>
      <c r="R56" s="154"/>
      <c r="S56" s="155"/>
      <c r="T56" s="156"/>
      <c r="U56" s="153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7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</row>
    <row r="57" spans="1:47" s="148" customFormat="1" ht="15.75">
      <c r="A57" s="149"/>
      <c r="B57" s="150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49"/>
      <c r="R57" s="154"/>
      <c r="S57" s="155"/>
      <c r="T57" s="156"/>
      <c r="U57" s="153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7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</row>
    <row r="58" spans="1:47" s="148" customFormat="1" ht="15.75">
      <c r="A58" s="154"/>
      <c r="B58" s="157"/>
      <c r="C58" s="158"/>
      <c r="D58" s="159"/>
      <c r="E58" s="159"/>
      <c r="F58" s="159"/>
      <c r="G58" s="159"/>
      <c r="H58" s="159"/>
      <c r="I58" s="159"/>
      <c r="J58" s="159"/>
      <c r="K58" s="159"/>
      <c r="L58" s="159"/>
      <c r="M58" s="160"/>
      <c r="N58" s="160"/>
      <c r="O58" s="160"/>
      <c r="P58" s="157"/>
      <c r="Q58" s="154"/>
      <c r="R58" s="154"/>
      <c r="S58" s="155"/>
      <c r="T58" s="156"/>
      <c r="U58" s="161"/>
    </row>
    <row r="59" spans="1:47" s="148" customFormat="1" ht="15.75">
      <c r="A59" s="154"/>
      <c r="B59" s="157"/>
      <c r="C59" s="158"/>
      <c r="D59" s="159"/>
      <c r="E59" s="159"/>
      <c r="F59" s="159"/>
      <c r="G59" s="159"/>
      <c r="H59" s="159"/>
      <c r="I59" s="159"/>
      <c r="J59" s="159"/>
      <c r="K59" s="159"/>
      <c r="L59" s="159"/>
      <c r="M59" s="160"/>
      <c r="N59" s="160"/>
      <c r="O59" s="160"/>
      <c r="P59" s="157"/>
      <c r="Q59" s="154"/>
      <c r="R59" s="154"/>
      <c r="S59" s="162"/>
      <c r="T59" s="163"/>
      <c r="U59" s="161"/>
    </row>
    <row r="60" spans="1:47" s="148" customFormat="1" ht="15.75">
      <c r="A60" s="154"/>
      <c r="B60" s="157"/>
      <c r="C60" s="158"/>
      <c r="D60" s="159"/>
      <c r="E60" s="159"/>
      <c r="F60" s="159"/>
      <c r="G60" s="159"/>
      <c r="H60" s="159"/>
      <c r="I60" s="159"/>
      <c r="J60" s="159"/>
      <c r="K60" s="159"/>
      <c r="L60" s="159"/>
      <c r="M60" s="160"/>
      <c r="N60" s="160"/>
      <c r="O60" s="160"/>
      <c r="P60" s="157"/>
      <c r="Q60" s="154"/>
      <c r="R60" s="154"/>
      <c r="S60" s="154"/>
      <c r="T60" s="155"/>
      <c r="U60" s="161"/>
    </row>
    <row r="61" spans="1:47" s="148" customFormat="1" ht="15.75">
      <c r="A61" s="164"/>
      <c r="B61" s="157"/>
      <c r="C61" s="158"/>
      <c r="D61" s="159"/>
      <c r="E61" s="159"/>
      <c r="F61" s="159"/>
      <c r="G61" s="159"/>
      <c r="H61" s="159"/>
      <c r="I61" s="159"/>
      <c r="J61" s="159"/>
      <c r="K61" s="159"/>
      <c r="L61" s="159"/>
      <c r="M61" s="160"/>
      <c r="N61" s="160"/>
      <c r="O61" s="160"/>
      <c r="P61" s="157"/>
      <c r="Q61" s="154"/>
      <c r="R61" s="154"/>
      <c r="S61" s="154"/>
      <c r="T61" s="155"/>
      <c r="U61" s="161"/>
    </row>
    <row r="62" spans="1:47" s="148" customFormat="1" ht="15.75">
      <c r="A62" s="154"/>
      <c r="B62" s="157"/>
      <c r="C62" s="158"/>
      <c r="D62" s="157"/>
      <c r="E62" s="157"/>
      <c r="F62" s="157"/>
      <c r="G62" s="157"/>
      <c r="H62" s="157"/>
      <c r="I62" s="157"/>
      <c r="J62" s="157"/>
      <c r="K62" s="157"/>
      <c r="L62" s="157"/>
      <c r="M62" s="160"/>
      <c r="N62" s="160"/>
      <c r="O62" s="160"/>
      <c r="P62" s="157"/>
      <c r="Q62" s="154"/>
      <c r="R62" s="154"/>
      <c r="S62" s="155"/>
      <c r="T62" s="156"/>
      <c r="U62" s="161"/>
    </row>
    <row r="63" spans="1:47" s="148" customFormat="1" ht="15.75">
      <c r="A63" s="154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4"/>
      <c r="R63" s="154"/>
      <c r="S63" s="155"/>
      <c r="T63" s="156"/>
      <c r="U63" s="161"/>
    </row>
    <row r="64" spans="1:47" s="148" customFormat="1" ht="15.75">
      <c r="A64" s="154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4"/>
      <c r="R64" s="154"/>
      <c r="S64" s="155"/>
      <c r="T64" s="156"/>
      <c r="U64" s="161"/>
    </row>
    <row r="65" spans="1:21" s="148" customFormat="1" ht="15.75">
      <c r="A65" s="154"/>
      <c r="B65" s="160"/>
      <c r="C65" s="157"/>
      <c r="D65" s="160"/>
      <c r="E65" s="160"/>
      <c r="F65" s="160"/>
      <c r="G65" s="160"/>
      <c r="H65" s="160"/>
      <c r="I65" s="160"/>
      <c r="J65" s="160"/>
      <c r="K65" s="157"/>
      <c r="L65" s="157"/>
      <c r="M65" s="157"/>
      <c r="N65" s="157"/>
      <c r="O65" s="157"/>
      <c r="P65" s="157"/>
      <c r="Q65" s="154"/>
      <c r="R65" s="154"/>
      <c r="S65" s="155"/>
      <c r="T65" s="156"/>
      <c r="U65" s="161"/>
    </row>
    <row r="66" spans="1:21" s="148" customFormat="1" ht="15.75">
      <c r="A66" s="154"/>
      <c r="B66" s="160"/>
      <c r="C66" s="157"/>
      <c r="D66" s="160"/>
      <c r="E66" s="160"/>
      <c r="F66" s="160"/>
      <c r="G66" s="160"/>
      <c r="H66" s="160"/>
      <c r="I66" s="160"/>
      <c r="J66" s="160"/>
      <c r="K66" s="157"/>
      <c r="L66" s="157"/>
      <c r="M66" s="157"/>
      <c r="N66" s="157"/>
      <c r="O66" s="157"/>
      <c r="P66" s="157"/>
      <c r="Q66" s="154"/>
      <c r="R66" s="154"/>
      <c r="S66" s="155"/>
      <c r="T66" s="156"/>
      <c r="U66" s="161"/>
    </row>
    <row r="67" spans="1:21" s="148" customFormat="1" ht="15.75">
      <c r="A67" s="154"/>
      <c r="B67" s="160"/>
      <c r="C67" s="157"/>
      <c r="D67" s="160"/>
      <c r="E67" s="160"/>
      <c r="F67" s="160"/>
      <c r="G67" s="160"/>
      <c r="H67" s="160"/>
      <c r="I67" s="160"/>
      <c r="J67" s="160"/>
      <c r="K67" s="157"/>
      <c r="L67" s="157"/>
      <c r="M67" s="157"/>
      <c r="N67" s="157"/>
      <c r="O67" s="157"/>
      <c r="P67" s="157"/>
      <c r="Q67" s="154"/>
      <c r="R67" s="154"/>
      <c r="S67" s="155"/>
      <c r="T67" s="156"/>
      <c r="U67" s="161"/>
    </row>
    <row r="68" spans="1:21" s="148" customFormat="1" ht="15.75">
      <c r="A68" s="154"/>
      <c r="B68" s="160"/>
      <c r="C68" s="157"/>
      <c r="D68" s="160"/>
      <c r="E68" s="160"/>
      <c r="F68" s="160"/>
      <c r="G68" s="160"/>
      <c r="H68" s="160"/>
      <c r="I68" s="160"/>
      <c r="J68" s="160"/>
      <c r="K68" s="157"/>
      <c r="L68" s="157"/>
      <c r="M68" s="157"/>
      <c r="N68" s="157"/>
      <c r="O68" s="157"/>
      <c r="P68" s="157"/>
      <c r="Q68" s="154"/>
      <c r="R68" s="165"/>
      <c r="S68" s="162"/>
      <c r="T68" s="163"/>
      <c r="U68" s="161"/>
    </row>
    <row r="69" spans="1:21" s="148" customFormat="1">
      <c r="A69" s="154"/>
      <c r="B69" s="160"/>
      <c r="C69" s="157"/>
      <c r="D69" s="160"/>
      <c r="E69" s="160"/>
      <c r="F69" s="160"/>
      <c r="G69" s="160"/>
      <c r="H69" s="160"/>
      <c r="I69" s="160"/>
      <c r="J69" s="160"/>
      <c r="K69" s="157"/>
      <c r="L69" s="157"/>
      <c r="M69" s="157"/>
      <c r="N69" s="157"/>
      <c r="O69" s="157"/>
      <c r="P69" s="157"/>
      <c r="Q69" s="154"/>
      <c r="R69" s="154"/>
      <c r="S69" s="154"/>
      <c r="T69" s="154"/>
      <c r="U69" s="161"/>
    </row>
    <row r="70" spans="1:21" s="148" customFormat="1">
      <c r="A70" s="154"/>
      <c r="B70" s="160"/>
      <c r="C70" s="157"/>
      <c r="D70" s="160"/>
      <c r="E70" s="160"/>
      <c r="F70" s="160"/>
      <c r="G70" s="160"/>
      <c r="H70" s="160"/>
      <c r="I70" s="160"/>
      <c r="J70" s="160"/>
      <c r="K70" s="157"/>
      <c r="L70" s="157"/>
      <c r="M70" s="157"/>
      <c r="N70" s="157"/>
      <c r="O70" s="157"/>
      <c r="P70" s="157"/>
      <c r="Q70" s="154"/>
      <c r="R70" s="154"/>
      <c r="S70" s="154"/>
      <c r="T70" s="154"/>
      <c r="U70" s="161"/>
    </row>
    <row r="71" spans="1:21" s="148" customFormat="1" ht="15.75">
      <c r="A71" s="154"/>
      <c r="B71" s="166"/>
      <c r="C71" s="157"/>
      <c r="D71" s="166"/>
      <c r="E71" s="166"/>
      <c r="F71" s="166"/>
      <c r="G71" s="166"/>
      <c r="H71" s="166"/>
      <c r="I71" s="166"/>
      <c r="J71" s="166"/>
      <c r="K71" s="157"/>
      <c r="L71" s="157"/>
      <c r="M71" s="157"/>
      <c r="N71" s="157"/>
      <c r="O71" s="157"/>
      <c r="P71" s="157"/>
      <c r="Q71" s="154"/>
      <c r="R71" s="154"/>
      <c r="S71" s="154"/>
      <c r="T71" s="154"/>
      <c r="U71" s="161"/>
    </row>
    <row r="72" spans="1:21" s="148" customFormat="1">
      <c r="A72" s="154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4"/>
      <c r="R72" s="154"/>
      <c r="S72" s="154"/>
      <c r="T72" s="154"/>
      <c r="U72" s="161"/>
    </row>
    <row r="73" spans="1:21" s="148" customFormat="1">
      <c r="A73" s="154"/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4"/>
      <c r="R73" s="154"/>
      <c r="S73" s="154"/>
      <c r="T73" s="154"/>
      <c r="U73" s="161"/>
    </row>
    <row r="74" spans="1:21" s="148" customFormat="1">
      <c r="A74" s="154"/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4"/>
      <c r="R74" s="154"/>
      <c r="S74" s="154"/>
      <c r="T74" s="154"/>
      <c r="U74" s="161"/>
    </row>
    <row r="75" spans="1:21" s="148" customFormat="1">
      <c r="A75" s="154"/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4"/>
      <c r="R75" s="154"/>
      <c r="S75" s="154"/>
      <c r="T75" s="154"/>
      <c r="U75" s="161"/>
    </row>
    <row r="76" spans="1:21" s="148" customFormat="1">
      <c r="A76" s="154"/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4"/>
      <c r="R76" s="154"/>
      <c r="S76" s="154"/>
      <c r="T76" s="154"/>
      <c r="U76" s="161"/>
    </row>
    <row r="77" spans="1:21" s="148" customFormat="1">
      <c r="A77" s="154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4"/>
      <c r="R77" s="154"/>
      <c r="S77" s="154"/>
      <c r="T77" s="154"/>
      <c r="U77" s="161"/>
    </row>
    <row r="78" spans="1:21" s="148" customFormat="1">
      <c r="A78" s="154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4"/>
      <c r="R78" s="154"/>
      <c r="S78" s="154"/>
      <c r="T78" s="154"/>
      <c r="U78" s="161"/>
    </row>
    <row r="79" spans="1:21" s="148" customFormat="1">
      <c r="A79" s="154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4"/>
      <c r="R79" s="154"/>
      <c r="S79" s="154"/>
      <c r="T79" s="154"/>
      <c r="U79" s="161"/>
    </row>
    <row r="80" spans="1:21" s="148" customFormat="1">
      <c r="A80" s="154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4"/>
      <c r="R80" s="154"/>
      <c r="S80" s="154"/>
      <c r="T80" s="154"/>
      <c r="U80" s="161"/>
    </row>
    <row r="81" spans="1:21" s="148" customFormat="1">
      <c r="A81" s="154"/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4"/>
      <c r="R81" s="154"/>
      <c r="S81" s="154"/>
      <c r="T81" s="154"/>
      <c r="U81" s="161"/>
    </row>
    <row r="82" spans="1:21" s="148" customFormat="1">
      <c r="A82" s="154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4"/>
      <c r="R82" s="154"/>
      <c r="S82" s="154"/>
      <c r="T82" s="154"/>
      <c r="U82" s="161"/>
    </row>
    <row r="83" spans="1:21" s="148" customFormat="1">
      <c r="A83" s="154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4"/>
      <c r="R83" s="154"/>
      <c r="S83" s="154"/>
      <c r="T83" s="154"/>
      <c r="U83" s="161"/>
    </row>
    <row r="84" spans="1:21" s="148" customFormat="1">
      <c r="A84" s="154"/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4"/>
      <c r="R84" s="154"/>
      <c r="S84" s="154"/>
      <c r="T84" s="154"/>
      <c r="U84" s="161"/>
    </row>
    <row r="85" spans="1:21" s="148" customFormat="1">
      <c r="A85" s="154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4"/>
      <c r="R85" s="154"/>
      <c r="S85" s="154"/>
      <c r="T85" s="154"/>
      <c r="U85" s="161"/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U71"/>
  <sheetViews>
    <sheetView topLeftCell="A13" zoomScale="70" zoomScaleNormal="70" workbookViewId="0">
      <selection activeCell="F48" sqref="F48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138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[1]Solceller!$C$32</f>
        <v>1216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8">
        <f>[1]Elproduktion!$N$1162</f>
        <v>0</v>
      </c>
      <c r="D7" s="56">
        <f>[1]Elproduktion!$N$1163</f>
        <v>0</v>
      </c>
      <c r="E7" s="56">
        <f>[1]Elproduktion!$Q$1164</f>
        <v>0</v>
      </c>
      <c r="F7" s="56">
        <f>[1]Elproduktion!$N$1165</f>
        <v>0</v>
      </c>
      <c r="G7" s="56">
        <f>[1]Elproduktion!$R$1166</f>
        <v>0</v>
      </c>
      <c r="H7" s="56">
        <f>[1]Elproduktion!$S$1167</f>
        <v>0</v>
      </c>
      <c r="I7" s="56">
        <f>[1]Elproduktion!$N$1168</f>
        <v>0</v>
      </c>
      <c r="J7" s="56">
        <f>[1]Elproduktion!$T$1166</f>
        <v>0</v>
      </c>
      <c r="K7" s="56">
        <f>[1]Elproduktion!U1164</f>
        <v>0</v>
      </c>
      <c r="L7" s="56">
        <f>[1]Elproduktion!V1164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8">
        <f>[1]Elproduktion!$N$1170</f>
        <v>0</v>
      </c>
      <c r="D8" s="56">
        <f>[1]Elproduktion!$N$1171</f>
        <v>0</v>
      </c>
      <c r="E8" s="56">
        <f>[1]Elproduktion!$Q$1172</f>
        <v>0</v>
      </c>
      <c r="F8" s="56">
        <f>[1]Elproduktion!$N$1173</f>
        <v>0</v>
      </c>
      <c r="G8" s="56">
        <f>[1]Elproduktion!$R$1174</f>
        <v>0</v>
      </c>
      <c r="H8" s="56">
        <f>[1]Elproduktion!$S$1175</f>
        <v>0</v>
      </c>
      <c r="I8" s="56">
        <f>[1]Elproduktion!$N$1176</f>
        <v>0</v>
      </c>
      <c r="J8" s="56">
        <f>[1]Elproduktion!$T$1174</f>
        <v>0</v>
      </c>
      <c r="K8" s="56">
        <f>[1]Elproduktion!U1172</f>
        <v>0</v>
      </c>
      <c r="L8" s="56">
        <f>[1]Elproduktion!V1172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114">
        <f>[1]Elproduktion!$N$1178</f>
        <v>3343</v>
      </c>
      <c r="D9" s="56">
        <f>[1]Elproduktion!$N$1179</f>
        <v>0</v>
      </c>
      <c r="E9" s="56">
        <f>[1]Elproduktion!$Q$1180</f>
        <v>0</v>
      </c>
      <c r="F9" s="56">
        <f>[1]Elproduktion!$N$1181</f>
        <v>0</v>
      </c>
      <c r="G9" s="56">
        <f>[1]Elproduktion!$R$1182</f>
        <v>0</v>
      </c>
      <c r="H9" s="56">
        <f>[1]Elproduktion!$S$1183</f>
        <v>0</v>
      </c>
      <c r="I9" s="56">
        <f>[1]Elproduktion!$N$1184</f>
        <v>0</v>
      </c>
      <c r="J9" s="56">
        <f>[1]Elproduktion!$T$1182</f>
        <v>0</v>
      </c>
      <c r="K9" s="56">
        <f>[1]Elproduktion!U1180</f>
        <v>0</v>
      </c>
      <c r="L9" s="56">
        <f>[1]Elproduktion!V1180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58">
        <f>[1]Elproduktion!$N$1186</f>
        <v>0</v>
      </c>
      <c r="D10" s="56">
        <f>[1]Elproduktion!$N$1187</f>
        <v>0</v>
      </c>
      <c r="E10" s="56">
        <f>[1]Elproduktion!$Q$1188</f>
        <v>0</v>
      </c>
      <c r="F10" s="56">
        <f>[1]Elproduktion!$N$1189</f>
        <v>0</v>
      </c>
      <c r="G10" s="56">
        <f>[1]Elproduktion!$R$1190</f>
        <v>0</v>
      </c>
      <c r="H10" s="56">
        <f>[1]Elproduktion!$S$1191</f>
        <v>0</v>
      </c>
      <c r="I10" s="56">
        <f>[1]Elproduktion!$N$1192</f>
        <v>0</v>
      </c>
      <c r="J10" s="56">
        <f>[1]Elproduktion!$T$1190</f>
        <v>0</v>
      </c>
      <c r="K10" s="56">
        <f>[1]Elproduktion!U1188</f>
        <v>0</v>
      </c>
      <c r="L10" s="56">
        <f>[1]Elproduktion!V1188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4559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1472 Tibro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[1]Fjärrvärmeproduktion!$N$1626</f>
        <v>0</v>
      </c>
      <c r="C18" s="56"/>
      <c r="D18" s="56">
        <f>[1]Fjärrvärmeproduktion!$N$1627</f>
        <v>0</v>
      </c>
      <c r="E18" s="56">
        <f>[1]Fjärrvärmeproduktion!$Q$1628</f>
        <v>0</v>
      </c>
      <c r="F18" s="56">
        <f>[1]Fjärrvärmeproduktion!$N$1629</f>
        <v>0</v>
      </c>
      <c r="G18" s="56">
        <f>[1]Fjärrvärmeproduktion!$R$1630</f>
        <v>0</v>
      </c>
      <c r="H18" s="56">
        <f>[1]Fjärrvärmeproduktion!$S$1631</f>
        <v>0</v>
      </c>
      <c r="I18" s="56">
        <f>[1]Fjärrvärmeproduktion!$N$1632</f>
        <v>0</v>
      </c>
      <c r="J18" s="56">
        <f>[1]Fjärrvärmeproduktion!$T$1630</f>
        <v>0</v>
      </c>
      <c r="K18" s="56">
        <f>[1]Fjärrvärmeproduktion!U1628</f>
        <v>0</v>
      </c>
      <c r="L18" s="56">
        <f>[1]Fjärrvärmeproduktion!V1628</f>
        <v>0</v>
      </c>
      <c r="M18" s="56">
        <f>[1]Fjärrvärmeproduktion!$W$1631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[1]Fjärrvärmeproduktion!$N$1634</f>
        <v>57882</v>
      </c>
      <c r="C19" s="56"/>
      <c r="D19" s="56">
        <f>[1]Fjärrvärmeproduktion!$N$1635</f>
        <v>100</v>
      </c>
      <c r="E19" s="56">
        <f>[1]Fjärrvärmeproduktion!$Q$1636</f>
        <v>0</v>
      </c>
      <c r="F19" s="56">
        <f>[1]Fjärrvärmeproduktion!$N$1637</f>
        <v>0</v>
      </c>
      <c r="G19" s="56">
        <f>[1]Fjärrvärmeproduktion!$R$1638</f>
        <v>0</v>
      </c>
      <c r="H19" s="56">
        <f>[1]Fjärrvärmeproduktion!$S$1639</f>
        <v>64933</v>
      </c>
      <c r="I19" s="56">
        <f>[1]Fjärrvärmeproduktion!$N$1640</f>
        <v>0</v>
      </c>
      <c r="J19" s="56">
        <f>[1]Fjärrvärmeproduktion!$T$1638</f>
        <v>0</v>
      </c>
      <c r="K19" s="56">
        <f>[1]Fjärrvärmeproduktion!U1636</f>
        <v>0</v>
      </c>
      <c r="L19" s="56">
        <f>[1]Fjärrvärmeproduktion!V1636</f>
        <v>0</v>
      </c>
      <c r="M19" s="56">
        <f>[1]Fjärrvärmeproduktion!$W$1639</f>
        <v>0</v>
      </c>
      <c r="N19" s="56"/>
      <c r="O19" s="56"/>
      <c r="P19" s="56">
        <f t="shared" ref="P19:P24" si="2">SUM(C19:O19)</f>
        <v>65033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[1]Fjärrvärmeproduktion!$N$1642</f>
        <v>0</v>
      </c>
      <c r="C20" s="56"/>
      <c r="D20" s="56">
        <f>[1]Fjärrvärmeproduktion!$N$1643</f>
        <v>0</v>
      </c>
      <c r="E20" s="56">
        <f>[1]Fjärrvärmeproduktion!$Q$1644</f>
        <v>0</v>
      </c>
      <c r="F20" s="56">
        <f>[1]Fjärrvärmeproduktion!$N$1645</f>
        <v>0</v>
      </c>
      <c r="G20" s="56">
        <f>[1]Fjärrvärmeproduktion!$R$1646</f>
        <v>0</v>
      </c>
      <c r="H20" s="56">
        <f>[1]Fjärrvärmeproduktion!$S$1647</f>
        <v>0</v>
      </c>
      <c r="I20" s="56">
        <f>[1]Fjärrvärmeproduktion!$N$1648</f>
        <v>0</v>
      </c>
      <c r="J20" s="56">
        <f>[1]Fjärrvärmeproduktion!$T$1646</f>
        <v>0</v>
      </c>
      <c r="K20" s="56">
        <f>[1]Fjärrvärmeproduktion!U1644</f>
        <v>0</v>
      </c>
      <c r="L20" s="56">
        <f>[1]Fjärrvärmeproduktion!V1644</f>
        <v>0</v>
      </c>
      <c r="M20" s="56">
        <f>[1]Fjärrvärmeproduktion!$W$1647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[1]Fjärrvärmeproduktion!$N$1650</f>
        <v>0</v>
      </c>
      <c r="C21" s="56"/>
      <c r="D21" s="56">
        <f>[1]Fjärrvärmeproduktion!$N$1651</f>
        <v>0</v>
      </c>
      <c r="E21" s="56">
        <f>[1]Fjärrvärmeproduktion!$Q$1652</f>
        <v>0</v>
      </c>
      <c r="F21" s="56">
        <f>[1]Fjärrvärmeproduktion!$N$1653</f>
        <v>0</v>
      </c>
      <c r="G21" s="56">
        <f>[1]Fjärrvärmeproduktion!$R$1654</f>
        <v>0</v>
      </c>
      <c r="H21" s="56">
        <f>[1]Fjärrvärmeproduktion!$S$1655</f>
        <v>0</v>
      </c>
      <c r="I21" s="56">
        <f>[1]Fjärrvärmeproduktion!$N$1656</f>
        <v>0</v>
      </c>
      <c r="J21" s="56">
        <f>[1]Fjärrvärmeproduktion!$T$1654</f>
        <v>0</v>
      </c>
      <c r="K21" s="56">
        <f>[1]Fjärrvärmeproduktion!U1652</f>
        <v>0</v>
      </c>
      <c r="L21" s="56">
        <f>[1]Fjärrvärmeproduktion!V1652</f>
        <v>0</v>
      </c>
      <c r="M21" s="56">
        <f>[1]Fjärrvärmeproduktion!$W$1655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[1]Fjärrvärmeproduktion!$N$1658</f>
        <v>0</v>
      </c>
      <c r="C22" s="56"/>
      <c r="D22" s="56">
        <f>[1]Fjärrvärmeproduktion!$N$1659</f>
        <v>0</v>
      </c>
      <c r="E22" s="56">
        <f>[1]Fjärrvärmeproduktion!$Q$1660</f>
        <v>0</v>
      </c>
      <c r="F22" s="56">
        <f>[1]Fjärrvärmeproduktion!$N$1661</f>
        <v>0</v>
      </c>
      <c r="G22" s="56">
        <f>[1]Fjärrvärmeproduktion!$R$1662</f>
        <v>0</v>
      </c>
      <c r="H22" s="56">
        <f>[1]Fjärrvärmeproduktion!$S$1663</f>
        <v>0</v>
      </c>
      <c r="I22" s="56">
        <f>[1]Fjärrvärmeproduktion!$N$1664</f>
        <v>0</v>
      </c>
      <c r="J22" s="56">
        <f>[1]Fjärrvärmeproduktion!$T$1662</f>
        <v>0</v>
      </c>
      <c r="K22" s="56">
        <f>[1]Fjärrvärmeproduktion!U1660</f>
        <v>0</v>
      </c>
      <c r="L22" s="56">
        <f>[1]Fjärrvärmeproduktion!V1660</f>
        <v>0</v>
      </c>
      <c r="M22" s="56">
        <f>[1]Fjärrvärmeproduktion!$W$1663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284 GWh</v>
      </c>
      <c r="T22" s="25"/>
      <c r="U22" s="23"/>
    </row>
    <row r="23" spans="1:34" ht="15.75">
      <c r="A23" s="5" t="s">
        <v>61</v>
      </c>
      <c r="B23" s="58">
        <f>[1]Fjärrvärmeproduktion!$N$1666</f>
        <v>0</v>
      </c>
      <c r="C23" s="56"/>
      <c r="D23" s="56">
        <f>[1]Fjärrvärmeproduktion!$N$1667</f>
        <v>0</v>
      </c>
      <c r="E23" s="56">
        <f>[1]Fjärrvärmeproduktion!$Q$1668</f>
        <v>0</v>
      </c>
      <c r="F23" s="56">
        <f>[1]Fjärrvärmeproduktion!$N$1669</f>
        <v>0</v>
      </c>
      <c r="G23" s="56">
        <f>[1]Fjärrvärmeproduktion!$R$1670</f>
        <v>0</v>
      </c>
      <c r="H23" s="56">
        <f>[1]Fjärrvärmeproduktion!$S$1671</f>
        <v>0</v>
      </c>
      <c r="I23" s="56">
        <f>[1]Fjärrvärmeproduktion!$N$1672</f>
        <v>0</v>
      </c>
      <c r="J23" s="56">
        <f>[1]Fjärrvärmeproduktion!$T$1670</f>
        <v>0</v>
      </c>
      <c r="K23" s="56">
        <f>[1]Fjärrvärmeproduktion!U1668</f>
        <v>0</v>
      </c>
      <c r="L23" s="56">
        <f>[1]Fjärrvärmeproduktion!V1668</f>
        <v>0</v>
      </c>
      <c r="M23" s="56">
        <f>[1]Fjärrvärmeproduktion!$W$1671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57882</v>
      </c>
      <c r="C24" s="56">
        <f t="shared" ref="C24:O24" si="3">SUM(C18:C23)</f>
        <v>0</v>
      </c>
      <c r="D24" s="56">
        <f t="shared" si="3"/>
        <v>100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64933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65033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104 GWh</v>
      </c>
      <c r="T25" s="29">
        <f>C$44</f>
        <v>0.36447734921979164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85 GWh</v>
      </c>
      <c r="T26" s="29">
        <f>D$44</f>
        <v>0.30077945483090029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1.478827624894387E-4</v>
      </c>
      <c r="U28" s="23"/>
    </row>
    <row r="29" spans="1:34" ht="15.75">
      <c r="A29" s="48" t="str">
        <f>A2</f>
        <v>1472 Tibro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11 GWh</v>
      </c>
      <c r="T29" s="29">
        <f>G$44</f>
        <v>4.0012850307856701E-2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84 GWh</v>
      </c>
      <c r="T30" s="29">
        <f>H$44</f>
        <v>0.29458246287896189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6">
        <f>[1]Slutanvändning!$N$2357</f>
        <v>0</v>
      </c>
      <c r="C32" s="58">
        <f>[1]Slutanvändning!$N$2358</f>
        <v>2396</v>
      </c>
      <c r="D32" s="58">
        <f>[1]Slutanvändning!$N$2351</f>
        <v>5296</v>
      </c>
      <c r="E32" s="56">
        <f>[1]Slutanvändning!$Q$2352</f>
        <v>0</v>
      </c>
      <c r="F32" s="56">
        <f>[1]Slutanvändning!$N$2353</f>
        <v>0</v>
      </c>
      <c r="G32" s="56">
        <f>[1]Slutanvändning!$N$2354</f>
        <v>1101</v>
      </c>
      <c r="H32" s="58">
        <f>[1]Slutanvändning!$N$2355</f>
        <v>0</v>
      </c>
      <c r="I32" s="56">
        <f>[1]Slutanvändning!$N$2356</f>
        <v>0</v>
      </c>
      <c r="J32" s="56">
        <v>0</v>
      </c>
      <c r="K32" s="56">
        <f>[1]Slutanvändning!T2352</f>
        <v>0</v>
      </c>
      <c r="L32" s="56">
        <f>[1]Slutanvändning!U2352</f>
        <v>0</v>
      </c>
      <c r="M32" s="56"/>
      <c r="N32" s="56">
        <v>0</v>
      </c>
      <c r="O32" s="56">
        <v>0</v>
      </c>
      <c r="P32" s="56">
        <f t="shared" ref="P32:P38" si="4">SUM(B32:N32)</f>
        <v>8793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115">
        <f>[1]Slutanvändning!$N$2366</f>
        <v>25122.447822141559</v>
      </c>
      <c r="C33" s="120">
        <f>[1]Slutanvändning!$N$2367</f>
        <v>16799</v>
      </c>
      <c r="D33" s="58">
        <f>[1]Slutanvändning!$N$2360</f>
        <v>10800</v>
      </c>
      <c r="E33" s="56">
        <f>[1]Slutanvändning!$Q$2361</f>
        <v>0</v>
      </c>
      <c r="F33" s="56">
        <f>[1]Slutanvändning!$N$2362</f>
        <v>42</v>
      </c>
      <c r="G33" s="56">
        <f>[1]Slutanvändning!$N$2363</f>
        <v>0</v>
      </c>
      <c r="H33" s="58">
        <f>[1]Slutanvändning!$N$2364</f>
        <v>1390</v>
      </c>
      <c r="I33" s="56">
        <f>[1]Slutanvändning!$N$2365</f>
        <v>0</v>
      </c>
      <c r="J33" s="56">
        <v>0</v>
      </c>
      <c r="K33" s="56">
        <f>[1]Slutanvändning!T2361</f>
        <v>0</v>
      </c>
      <c r="L33" s="56">
        <f>[1]Slutanvändning!U2361</f>
        <v>0</v>
      </c>
      <c r="M33" s="56"/>
      <c r="N33" s="56">
        <v>0</v>
      </c>
      <c r="O33" s="56">
        <v>0</v>
      </c>
      <c r="P33" s="117">
        <f t="shared" si="4"/>
        <v>54153.447822141563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115">
        <f>[1]Slutanvändning!$N$2375</f>
        <v>494.04491833030852</v>
      </c>
      <c r="C34" s="58">
        <f>[1]Slutanvändning!$N$2376</f>
        <v>11219</v>
      </c>
      <c r="D34" s="58">
        <f>[1]Slutanvändning!$N$2369</f>
        <v>0</v>
      </c>
      <c r="E34" s="56">
        <f>[1]Slutanvändning!$Q$2370</f>
        <v>0</v>
      </c>
      <c r="F34" s="56">
        <f>[1]Slutanvändning!$N$2371</f>
        <v>0</v>
      </c>
      <c r="G34" s="56">
        <f>[1]Slutanvändning!$N$2372</f>
        <v>0</v>
      </c>
      <c r="H34" s="58">
        <f>[1]Slutanvändning!$N$2373</f>
        <v>0</v>
      </c>
      <c r="I34" s="56">
        <f>[1]Slutanvändning!$N$2374</f>
        <v>0</v>
      </c>
      <c r="J34" s="56">
        <v>0</v>
      </c>
      <c r="K34" s="56">
        <f>[1]Slutanvändning!T2370</f>
        <v>0</v>
      </c>
      <c r="L34" s="56">
        <f>[1]Slutanvändning!U2370</f>
        <v>0</v>
      </c>
      <c r="M34" s="56"/>
      <c r="N34" s="56">
        <v>0</v>
      </c>
      <c r="O34" s="56">
        <v>0</v>
      </c>
      <c r="P34" s="56">
        <f t="shared" si="4"/>
        <v>11713.044918330308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6">
        <f>[1]Slutanvändning!$N$2384</f>
        <v>0</v>
      </c>
      <c r="C35" s="58">
        <f>[1]Slutanvändning!$N$2385</f>
        <v>0</v>
      </c>
      <c r="D35" s="58">
        <f>[1]Slutanvändning!$N$2378</f>
        <v>69069</v>
      </c>
      <c r="E35" s="56">
        <f>[1]Slutanvändning!$Q$2379</f>
        <v>0</v>
      </c>
      <c r="F35" s="56">
        <f>[1]Slutanvändning!$N$2380</f>
        <v>0</v>
      </c>
      <c r="G35" s="56">
        <f>[1]Slutanvändning!$N$2381</f>
        <v>10263</v>
      </c>
      <c r="H35" s="58">
        <f>[1]Slutanvändning!$N$2382</f>
        <v>0</v>
      </c>
      <c r="I35" s="56">
        <f>[1]Slutanvändning!$N$2383</f>
        <v>0</v>
      </c>
      <c r="J35" s="56">
        <v>0</v>
      </c>
      <c r="K35" s="56">
        <f>[1]Slutanvändning!T2379</f>
        <v>0</v>
      </c>
      <c r="L35" s="56">
        <f>[1]Slutanvändning!U2379</f>
        <v>0</v>
      </c>
      <c r="M35" s="56"/>
      <c r="N35" s="56">
        <v>0</v>
      </c>
      <c r="O35" s="56">
        <v>0</v>
      </c>
      <c r="P35" s="56">
        <f>SUM(B35:N35)</f>
        <v>79332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115">
        <f>[1]Slutanvändning!$N$2393</f>
        <v>5383.5072595281308</v>
      </c>
      <c r="C36" s="58">
        <f>[1]Slutanvändning!$N$2394</f>
        <v>22959</v>
      </c>
      <c r="D36" s="58">
        <f>[1]Slutanvändning!$N$2387</f>
        <v>24</v>
      </c>
      <c r="E36" s="56">
        <f>[1]Slutanvändning!$Q$2388</f>
        <v>0</v>
      </c>
      <c r="F36" s="56">
        <f>[1]Slutanvändning!$N$2389</f>
        <v>0</v>
      </c>
      <c r="G36" s="56">
        <f>[1]Slutanvändning!$N$2390</f>
        <v>0</v>
      </c>
      <c r="H36" s="58">
        <f>[1]Slutanvändning!$N$2391</f>
        <v>0</v>
      </c>
      <c r="I36" s="56">
        <f>[1]Slutanvändning!$N$2392</f>
        <v>0</v>
      </c>
      <c r="J36" s="56">
        <v>0</v>
      </c>
      <c r="K36" s="56">
        <f>[1]Slutanvändning!T2388</f>
        <v>0</v>
      </c>
      <c r="L36" s="56">
        <f>[1]Slutanvändning!U2388</f>
        <v>0</v>
      </c>
      <c r="M36" s="56"/>
      <c r="N36" s="56">
        <v>0</v>
      </c>
      <c r="O36" s="56">
        <v>0</v>
      </c>
      <c r="P36" s="56">
        <f t="shared" si="4"/>
        <v>28366.507259528131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7">
        <f>[1]Slutanvändning!$N$2402</f>
        <v>5700</v>
      </c>
      <c r="C37" s="58">
        <f>[1]Slutanvändning!$N$2403</f>
        <v>35865</v>
      </c>
      <c r="D37" s="58">
        <f>[1]Slutanvändning!$N$2396</f>
        <v>114</v>
      </c>
      <c r="E37" s="56">
        <f>[1]Slutanvändning!$Q$2397</f>
        <v>0</v>
      </c>
      <c r="F37" s="56">
        <f>[1]Slutanvändning!$N$2398</f>
        <v>0</v>
      </c>
      <c r="G37" s="56">
        <f>[1]Slutanvändning!$N$2399</f>
        <v>0</v>
      </c>
      <c r="H37" s="58">
        <f>[1]Slutanvändning!$N$2400</f>
        <v>17341</v>
      </c>
      <c r="I37" s="56">
        <f>[1]Slutanvändning!$N$2401</f>
        <v>0</v>
      </c>
      <c r="J37" s="56">
        <v>0</v>
      </c>
      <c r="K37" s="56">
        <f>[1]Slutanvändning!T2397</f>
        <v>0</v>
      </c>
      <c r="L37" s="56">
        <f>[1]Slutanvändning!U2397</f>
        <v>0</v>
      </c>
      <c r="M37" s="56"/>
      <c r="N37" s="56">
        <v>0</v>
      </c>
      <c r="O37" s="56">
        <v>0</v>
      </c>
      <c r="P37" s="56">
        <f t="shared" si="4"/>
        <v>59020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7">
        <f>[1]Slutanvändning!$N$2411</f>
        <v>18000</v>
      </c>
      <c r="C38" s="58">
        <f>[1]Slutanvändning!$N$2412</f>
        <v>3617</v>
      </c>
      <c r="D38" s="58">
        <f>[1]Slutanvändning!$N$2405</f>
        <v>21</v>
      </c>
      <c r="E38" s="56">
        <f>[1]Slutanvändning!$Q$2406</f>
        <v>0</v>
      </c>
      <c r="F38" s="56">
        <f>[1]Slutanvändning!$N$2407</f>
        <v>0</v>
      </c>
      <c r="G38" s="56">
        <f>[1]Slutanvändning!$N$2408</f>
        <v>0</v>
      </c>
      <c r="H38" s="58">
        <f>[1]Slutanvändning!$N$2409</f>
        <v>0</v>
      </c>
      <c r="I38" s="56">
        <f>[1]Slutanvändning!$N$2410</f>
        <v>0</v>
      </c>
      <c r="J38" s="56">
        <v>0</v>
      </c>
      <c r="K38" s="56">
        <f>[1]Slutanvändning!T2406</f>
        <v>0</v>
      </c>
      <c r="L38" s="56">
        <f>[1]Slutanvändning!U2406</f>
        <v>0</v>
      </c>
      <c r="M38" s="56"/>
      <c r="N38" s="56">
        <v>0</v>
      </c>
      <c r="O38" s="56">
        <v>0</v>
      </c>
      <c r="P38" s="56">
        <f t="shared" si="4"/>
        <v>21638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6">
        <f>[1]Slutanvändning!$N$2420</f>
        <v>0</v>
      </c>
      <c r="C39" s="58">
        <f>[1]Slutanvändning!$N$2421</f>
        <v>2992</v>
      </c>
      <c r="D39" s="58">
        <f>[1]Slutanvändning!$N$2414</f>
        <v>0</v>
      </c>
      <c r="E39" s="56">
        <f>[1]Slutanvändning!$Q$2415</f>
        <v>0</v>
      </c>
      <c r="F39" s="56">
        <f>[1]Slutanvändning!$N$2416</f>
        <v>0</v>
      </c>
      <c r="G39" s="56">
        <f>[1]Slutanvändning!$N$2417</f>
        <v>0</v>
      </c>
      <c r="H39" s="58">
        <f>[1]Slutanvändning!$N$2418</f>
        <v>0</v>
      </c>
      <c r="I39" s="56">
        <f>[1]Slutanvändning!$N$2419</f>
        <v>0</v>
      </c>
      <c r="J39" s="56">
        <v>0</v>
      </c>
      <c r="K39" s="56">
        <f>[1]Slutanvändning!T2415</f>
        <v>0</v>
      </c>
      <c r="L39" s="56">
        <f>[1]Slutanvändning!U2415</f>
        <v>0</v>
      </c>
      <c r="M39" s="56"/>
      <c r="N39" s="56">
        <v>0</v>
      </c>
      <c r="O39" s="56">
        <v>0</v>
      </c>
      <c r="P39" s="56">
        <f>SUM(B39:N39)</f>
        <v>2992</v>
      </c>
      <c r="Q39" s="20"/>
      <c r="R39" s="28"/>
      <c r="T39" s="42"/>
    </row>
    <row r="40" spans="1:47" ht="15.75">
      <c r="A40" s="5" t="s">
        <v>49</v>
      </c>
      <c r="B40" s="57">
        <f>SUM(B32:B39)</f>
        <v>54700</v>
      </c>
      <c r="C40" s="117">
        <f t="shared" ref="C40:O40" si="5">SUM(C32:C39)</f>
        <v>95847</v>
      </c>
      <c r="D40" s="56">
        <f t="shared" si="5"/>
        <v>85324</v>
      </c>
      <c r="E40" s="56">
        <f t="shared" si="5"/>
        <v>0</v>
      </c>
      <c r="F40" s="56">
        <f>SUM(F32:F39)</f>
        <v>42</v>
      </c>
      <c r="G40" s="56">
        <f t="shared" si="5"/>
        <v>11364</v>
      </c>
      <c r="H40" s="56">
        <f t="shared" si="5"/>
        <v>18731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117">
        <f>SUM(B40:N40)</f>
        <v>266008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11 GWh</v>
      </c>
      <c r="T41" s="42"/>
    </row>
    <row r="42" spans="1:47">
      <c r="A42" s="32" t="s">
        <v>86</v>
      </c>
      <c r="B42" s="56">
        <f>B39+B38+B37</f>
        <v>23700</v>
      </c>
      <c r="C42" s="56">
        <f>C39+C38+C37</f>
        <v>42474</v>
      </c>
      <c r="D42" s="56">
        <f>D39+D38+D37</f>
        <v>135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17341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83650</v>
      </c>
      <c r="Q42" s="21"/>
      <c r="R42" s="28" t="s">
        <v>87</v>
      </c>
      <c r="S42" s="10" t="str">
        <f>ROUND(P42/1000,0) &amp;" GWh"</f>
        <v>84 GWh</v>
      </c>
      <c r="T42" s="29">
        <f>P42/P40</f>
        <v>0.31446422663980028</v>
      </c>
    </row>
    <row r="43" spans="1:47">
      <c r="A43" s="33" t="s">
        <v>88</v>
      </c>
      <c r="B43" s="101"/>
      <c r="C43" s="102">
        <f>C40+C24-C7+C46</f>
        <v>103514.76</v>
      </c>
      <c r="D43" s="102">
        <f t="shared" ref="D43:N43" si="7">D11+D24+D40</f>
        <v>85424</v>
      </c>
      <c r="E43" s="102">
        <f t="shared" si="7"/>
        <v>0</v>
      </c>
      <c r="F43" s="102">
        <f t="shared" si="7"/>
        <v>42</v>
      </c>
      <c r="G43" s="102">
        <f t="shared" si="7"/>
        <v>11364</v>
      </c>
      <c r="H43" s="102">
        <f t="shared" si="7"/>
        <v>83664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284008.76</v>
      </c>
      <c r="Q43" s="21"/>
      <c r="R43" s="28" t="s">
        <v>89</v>
      </c>
      <c r="S43" s="10" t="str">
        <f>ROUND(P36/1000,0) &amp;" GWh"</f>
        <v>28 GWh</v>
      </c>
      <c r="T43" s="41">
        <f>P36/P40</f>
        <v>0.10663779758326114</v>
      </c>
    </row>
    <row r="44" spans="1:47">
      <c r="A44" s="33" t="s">
        <v>90</v>
      </c>
      <c r="B44" s="53"/>
      <c r="C44" s="91">
        <f>C43/$P$43</f>
        <v>0.36447734921979164</v>
      </c>
      <c r="D44" s="91">
        <f t="shared" ref="D44:P44" si="8">D43/$P$43</f>
        <v>0.30077945483090029</v>
      </c>
      <c r="E44" s="91">
        <f t="shared" si="8"/>
        <v>0</v>
      </c>
      <c r="F44" s="91">
        <f t="shared" si="8"/>
        <v>1.478827624894387E-4</v>
      </c>
      <c r="G44" s="91">
        <f t="shared" si="8"/>
        <v>4.0012850307856701E-2</v>
      </c>
      <c r="H44" s="91">
        <f t="shared" si="8"/>
        <v>0.29458246287896189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12 GWh</v>
      </c>
      <c r="T44" s="29">
        <f>P34/P40</f>
        <v>4.4032679161266984E-2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9 GWh</v>
      </c>
      <c r="T45" s="29">
        <f>P32/P40</f>
        <v>3.3055396830170523E-2</v>
      </c>
      <c r="U45" s="23"/>
    </row>
    <row r="46" spans="1:47">
      <c r="A46" s="34" t="s">
        <v>93</v>
      </c>
      <c r="B46" s="90">
        <f>B24-B40</f>
        <v>3182</v>
      </c>
      <c r="C46" s="90">
        <f>(C40+C24)*0.08</f>
        <v>7667.76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54 GWh</v>
      </c>
      <c r="T46" s="41">
        <f>P33/P40</f>
        <v>0.20357826765413659</v>
      </c>
      <c r="U46" s="23"/>
    </row>
    <row r="47" spans="1:47">
      <c r="A47" s="34" t="s">
        <v>95</v>
      </c>
      <c r="B47" s="107">
        <f>B46/B24</f>
        <v>5.4973912442555541E-2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79 GWh</v>
      </c>
      <c r="T47" s="41">
        <f>P35/P40</f>
        <v>0.29823163213136444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266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139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[1]Solceller!$C$51</f>
        <v>1102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0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8">
        <f>[1]Elproduktion!$N$1922</f>
        <v>8423</v>
      </c>
      <c r="D7" s="56">
        <f>[1]Elproduktion!$N$1923</f>
        <v>0</v>
      </c>
      <c r="E7" s="56">
        <f>[1]Elproduktion!$Q$1924</f>
        <v>0</v>
      </c>
      <c r="F7" s="56">
        <f>[1]Elproduktion!$N$1925</f>
        <v>0</v>
      </c>
      <c r="G7" s="56">
        <f>[1]Elproduktion!$R$1926</f>
        <v>0</v>
      </c>
      <c r="H7" s="56">
        <f>[1]Elproduktion!$S$1927</f>
        <v>0</v>
      </c>
      <c r="I7" s="56">
        <f>[1]Elproduktion!$N$1928</f>
        <v>0</v>
      </c>
      <c r="J7" s="56">
        <f>[1]Elproduktion!$T$1926</f>
        <v>0</v>
      </c>
      <c r="K7" s="56">
        <f>[1]Elproduktion!U1924</f>
        <v>0</v>
      </c>
      <c r="L7" s="56">
        <f>[1]Elproduktion!V1924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8">
        <f>[1]Elproduktion!$N$1930</f>
        <v>0</v>
      </c>
      <c r="D8" s="56">
        <f>[1]Elproduktion!$N$1931</f>
        <v>0</v>
      </c>
      <c r="E8" s="56">
        <f>[1]Elproduktion!$Q$1932</f>
        <v>0</v>
      </c>
      <c r="F8" s="56">
        <f>[1]Elproduktion!$N$1933</f>
        <v>0</v>
      </c>
      <c r="G8" s="56">
        <f>[1]Elproduktion!$R$1934</f>
        <v>0</v>
      </c>
      <c r="H8" s="56">
        <f>[1]Elproduktion!$S$1935</f>
        <v>0</v>
      </c>
      <c r="I8" s="56">
        <f>[1]Elproduktion!$N$1936</f>
        <v>0</v>
      </c>
      <c r="J8" s="56">
        <f>[1]Elproduktion!$T$1934</f>
        <v>0</v>
      </c>
      <c r="K8" s="56">
        <f>[1]Elproduktion!U1932</f>
        <v>0</v>
      </c>
      <c r="L8" s="56">
        <f>[1]Elproduktion!V1932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114">
        <f>[1]Elproduktion!$N$1938</f>
        <v>3636</v>
      </c>
      <c r="D9" s="56">
        <f>[1]Elproduktion!$N$1939</f>
        <v>0</v>
      </c>
      <c r="E9" s="56">
        <f>[1]Elproduktion!$Q$1940</f>
        <v>0</v>
      </c>
      <c r="F9" s="56">
        <f>[1]Elproduktion!$N$1941</f>
        <v>0</v>
      </c>
      <c r="G9" s="56">
        <f>[1]Elproduktion!$R$1942</f>
        <v>0</v>
      </c>
      <c r="H9" s="56">
        <f>[1]Elproduktion!$S$1943</f>
        <v>0</v>
      </c>
      <c r="I9" s="56">
        <f>[1]Elproduktion!$N$1944</f>
        <v>0</v>
      </c>
      <c r="J9" s="56">
        <f>[1]Elproduktion!$T$1942</f>
        <v>0</v>
      </c>
      <c r="K9" s="56">
        <f>[1]Elproduktion!U1940</f>
        <v>0</v>
      </c>
      <c r="L9" s="56">
        <f>[1]Elproduktion!V1940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124">
        <f>[1]Elproduktion!$N$1946</f>
        <v>61337.329166666372</v>
      </c>
      <c r="D10" s="56">
        <f>[1]Elproduktion!$N$1947</f>
        <v>0</v>
      </c>
      <c r="E10" s="56">
        <f>[1]Elproduktion!$Q$1948</f>
        <v>0</v>
      </c>
      <c r="F10" s="56">
        <f>[1]Elproduktion!$N$1949</f>
        <v>0</v>
      </c>
      <c r="G10" s="56">
        <f>[1]Elproduktion!$R$1950</f>
        <v>0</v>
      </c>
      <c r="H10" s="56">
        <f>[1]Elproduktion!$S$1951</f>
        <v>0</v>
      </c>
      <c r="I10" s="56">
        <f>[1]Elproduktion!$N$1952</f>
        <v>0</v>
      </c>
      <c r="J10" s="56">
        <f>[1]Elproduktion!$T$1950</f>
        <v>0</v>
      </c>
      <c r="K10" s="56">
        <f>[1]Elproduktion!U1948</f>
        <v>0</v>
      </c>
      <c r="L10" s="56">
        <f>[1]Elproduktion!V1948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74498.329166666372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>SUM(D11:O11)</f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1498 Tidaholm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[1]Fjärrvärmeproduktion!$N$2690</f>
        <v>56016</v>
      </c>
      <c r="C18" s="56"/>
      <c r="D18" s="56">
        <f>[1]Fjärrvärmeproduktion!$N$2691</f>
        <v>40</v>
      </c>
      <c r="E18" s="56">
        <f>[1]Fjärrvärmeproduktion!$Q$2692</f>
        <v>0</v>
      </c>
      <c r="F18" s="56">
        <f>[1]Fjärrvärmeproduktion!$N$2693</f>
        <v>0</v>
      </c>
      <c r="G18" s="56">
        <f>[1]Fjärrvärmeproduktion!$R$2694</f>
        <v>0</v>
      </c>
      <c r="H18" s="57">
        <f>[1]Fjärrvärmeproduktion!$S$2695</f>
        <v>4944</v>
      </c>
      <c r="I18" s="56">
        <f>[1]Fjärrvärmeproduktion!$N$2696</f>
        <v>0</v>
      </c>
      <c r="J18" s="56">
        <f>[1]Fjärrvärmeproduktion!$T$2694</f>
        <v>0</v>
      </c>
      <c r="K18" s="56">
        <f>[1]Fjärrvärmeproduktion!U2692</f>
        <v>0</v>
      </c>
      <c r="L18" s="56">
        <f>[1]Fjärrvärmeproduktion!V2692</f>
        <v>0</v>
      </c>
      <c r="M18" s="57">
        <f>[1]Fjärrvärmeproduktion!$W$2695</f>
        <v>41769</v>
      </c>
      <c r="N18" s="56"/>
      <c r="O18" s="56"/>
      <c r="P18" s="56">
        <f>SUM(C18:O18)</f>
        <v>46753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[1]Fjärrvärmeproduktion!$N$2698</f>
        <v>0</v>
      </c>
      <c r="C19" s="56"/>
      <c r="D19" s="56">
        <f>[1]Fjärrvärmeproduktion!$N$2699</f>
        <v>0</v>
      </c>
      <c r="E19" s="56">
        <f>[1]Fjärrvärmeproduktion!$Q$2700</f>
        <v>0</v>
      </c>
      <c r="F19" s="56">
        <f>[1]Fjärrvärmeproduktion!$N$2701</f>
        <v>0</v>
      </c>
      <c r="G19" s="56">
        <f>[1]Fjärrvärmeproduktion!$R$2702</f>
        <v>0</v>
      </c>
      <c r="H19" s="56">
        <f>[1]Fjärrvärmeproduktion!$S$2703</f>
        <v>0</v>
      </c>
      <c r="I19" s="56">
        <f>[1]Fjärrvärmeproduktion!$N$2704</f>
        <v>0</v>
      </c>
      <c r="J19" s="56">
        <f>[1]Fjärrvärmeproduktion!$T$2702</f>
        <v>0</v>
      </c>
      <c r="K19" s="56">
        <f>[1]Fjärrvärmeproduktion!U2700</f>
        <v>0</v>
      </c>
      <c r="L19" s="56">
        <f>[1]Fjärrvärmeproduktion!V2700</f>
        <v>0</v>
      </c>
      <c r="M19" s="56">
        <f>[1]Fjärrvärmeproduktion!$W$2703</f>
        <v>0</v>
      </c>
      <c r="N19" s="56"/>
      <c r="O19" s="56"/>
      <c r="P19" s="56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[1]Fjärrvärmeproduktion!$N$2706</f>
        <v>0</v>
      </c>
      <c r="C20" s="56"/>
      <c r="D20" s="56">
        <f>[1]Fjärrvärmeproduktion!$N$2707</f>
        <v>0</v>
      </c>
      <c r="E20" s="56">
        <f>[1]Fjärrvärmeproduktion!$Q$2708</f>
        <v>0</v>
      </c>
      <c r="F20" s="56">
        <f>[1]Fjärrvärmeproduktion!$N$2709</f>
        <v>0</v>
      </c>
      <c r="G20" s="56">
        <f>[1]Fjärrvärmeproduktion!$R$2710</f>
        <v>0</v>
      </c>
      <c r="H20" s="56">
        <f>[1]Fjärrvärmeproduktion!$S$2711</f>
        <v>0</v>
      </c>
      <c r="I20" s="56">
        <f>[1]Fjärrvärmeproduktion!$N$2712</f>
        <v>0</v>
      </c>
      <c r="J20" s="56">
        <f>[1]Fjärrvärmeproduktion!$T$2710</f>
        <v>0</v>
      </c>
      <c r="K20" s="56">
        <f>[1]Fjärrvärmeproduktion!U2708</f>
        <v>0</v>
      </c>
      <c r="L20" s="56">
        <f>[1]Fjärrvärmeproduktion!V2708</f>
        <v>0</v>
      </c>
      <c r="M20" s="56">
        <f>[1]Fjärrvärmeproduktion!$W$2711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[1]Fjärrvärmeproduktion!$N$2714</f>
        <v>0</v>
      </c>
      <c r="C21" s="56"/>
      <c r="D21" s="56">
        <f>[1]Fjärrvärmeproduktion!$N$2715</f>
        <v>0</v>
      </c>
      <c r="E21" s="56">
        <f>[1]Fjärrvärmeproduktion!$Q$2716</f>
        <v>0</v>
      </c>
      <c r="F21" s="56">
        <f>[1]Fjärrvärmeproduktion!$N$2717</f>
        <v>0</v>
      </c>
      <c r="G21" s="56">
        <f>[1]Fjärrvärmeproduktion!$R$2718</f>
        <v>0</v>
      </c>
      <c r="H21" s="56">
        <f>[1]Fjärrvärmeproduktion!$S$2719</f>
        <v>0</v>
      </c>
      <c r="I21" s="56">
        <f>[1]Fjärrvärmeproduktion!$N$2720</f>
        <v>0</v>
      </c>
      <c r="J21" s="56">
        <f>[1]Fjärrvärmeproduktion!$T$2718</f>
        <v>0</v>
      </c>
      <c r="K21" s="56">
        <f>[1]Fjärrvärmeproduktion!U2716</f>
        <v>0</v>
      </c>
      <c r="L21" s="56">
        <f>[1]Fjärrvärmeproduktion!V2716</f>
        <v>0</v>
      </c>
      <c r="M21" s="56">
        <f>[1]Fjärrvärmeproduktion!$W$2719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[1]Fjärrvärmeproduktion!$N$2722</f>
        <v>0</v>
      </c>
      <c r="C22" s="56"/>
      <c r="D22" s="56">
        <f>[1]Fjärrvärmeproduktion!$N$2723</f>
        <v>0</v>
      </c>
      <c r="E22" s="56">
        <f>[1]Fjärrvärmeproduktion!$Q$2724</f>
        <v>0</v>
      </c>
      <c r="F22" s="56">
        <f>[1]Fjärrvärmeproduktion!$N$2725</f>
        <v>0</v>
      </c>
      <c r="G22" s="56">
        <f>[1]Fjärrvärmeproduktion!$R$2726</f>
        <v>0</v>
      </c>
      <c r="H22" s="56">
        <f>[1]Fjärrvärmeproduktion!$S$2727</f>
        <v>0</v>
      </c>
      <c r="I22" s="56">
        <f>[1]Fjärrvärmeproduktion!$N$2728</f>
        <v>0</v>
      </c>
      <c r="J22" s="56">
        <f>[1]Fjärrvärmeproduktion!$T$2726</f>
        <v>0</v>
      </c>
      <c r="K22" s="56">
        <f>[1]Fjärrvärmeproduktion!U2724</f>
        <v>0</v>
      </c>
      <c r="L22" s="56">
        <f>[1]Fjärrvärmeproduktion!V2724</f>
        <v>0</v>
      </c>
      <c r="M22" s="56">
        <f>[1]Fjärrvärmeproduktion!$W$2727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262 GWh</v>
      </c>
      <c r="T22" s="25"/>
      <c r="U22" s="23"/>
    </row>
    <row r="23" spans="1:34" ht="15.75">
      <c r="A23" s="5" t="s">
        <v>61</v>
      </c>
      <c r="B23" s="58">
        <f>[1]Fjärrvärmeproduktion!$N$2730</f>
        <v>0</v>
      </c>
      <c r="C23" s="56"/>
      <c r="D23" s="56">
        <f>[1]Fjärrvärmeproduktion!$N$2731</f>
        <v>0</v>
      </c>
      <c r="E23" s="56">
        <f>[1]Fjärrvärmeproduktion!$Q$2732</f>
        <v>0</v>
      </c>
      <c r="F23" s="56">
        <f>[1]Fjärrvärmeproduktion!$N$2733</f>
        <v>0</v>
      </c>
      <c r="G23" s="56">
        <f>[1]Fjärrvärmeproduktion!$R$2734</f>
        <v>0</v>
      </c>
      <c r="H23" s="56">
        <f>[1]Fjärrvärmeproduktion!$S$2735</f>
        <v>0</v>
      </c>
      <c r="I23" s="56">
        <f>[1]Fjärrvärmeproduktion!$N$2736</f>
        <v>0</v>
      </c>
      <c r="J23" s="56">
        <f>[1]Fjärrvärmeproduktion!$T$2734</f>
        <v>0</v>
      </c>
      <c r="K23" s="56">
        <f>[1]Fjärrvärmeproduktion!U2732</f>
        <v>0</v>
      </c>
      <c r="L23" s="56">
        <f>[1]Fjärrvärmeproduktion!V2732</f>
        <v>0</v>
      </c>
      <c r="M23" s="56">
        <f>[1]Fjärrvärmeproduktion!$W$2735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56016</v>
      </c>
      <c r="C24" s="56">
        <f t="shared" ref="C24:O24" si="3">SUM(C18:C23)</f>
        <v>0</v>
      </c>
      <c r="D24" s="56">
        <f t="shared" si="3"/>
        <v>40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4944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41769</v>
      </c>
      <c r="N24" s="56">
        <f t="shared" si="3"/>
        <v>0</v>
      </c>
      <c r="O24" s="56">
        <f t="shared" si="3"/>
        <v>0</v>
      </c>
      <c r="P24" s="56">
        <f t="shared" si="2"/>
        <v>46753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130 GWh</v>
      </c>
      <c r="T25" s="29">
        <f>C$44</f>
        <v>0.49572288157042543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44 GWh</v>
      </c>
      <c r="T26" s="29">
        <f>D$44</f>
        <v>0.16976952422171127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7.2642576349259388E-5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 GWh</v>
      </c>
      <c r="T28" s="29">
        <f>F$44</f>
        <v>2.3780885520652286E-3</v>
      </c>
      <c r="U28" s="23"/>
    </row>
    <row r="29" spans="1:34" ht="15.75">
      <c r="A29" s="48" t="str">
        <f>A2</f>
        <v>1498 Tidaholm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8 GWh</v>
      </c>
      <c r="T29" s="29">
        <f>G$44</f>
        <v>2.9213785572878473E-2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37 GWh</v>
      </c>
      <c r="T30" s="29">
        <f>H$44</f>
        <v>0.14314793163645373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6">
        <f>[1]Slutanvändning!$N$3896</f>
        <v>0</v>
      </c>
      <c r="C32" s="58">
        <f>[1]Slutanvändning!$N$3897</f>
        <v>9806</v>
      </c>
      <c r="D32" s="58">
        <f>[1]Slutanvändning!$N$3890</f>
        <v>5886</v>
      </c>
      <c r="E32" s="56">
        <f>[1]Slutanvändning!$Q$3891</f>
        <v>0</v>
      </c>
      <c r="F32" s="58">
        <f>[1]Slutanvändning!$N$3892</f>
        <v>0</v>
      </c>
      <c r="G32" s="56">
        <f>[1]Slutanvändning!$N$3893</f>
        <v>1435</v>
      </c>
      <c r="H32" s="58">
        <f>[1]Slutanvändning!$N$3894</f>
        <v>0</v>
      </c>
      <c r="I32" s="56">
        <f>[1]Slutanvändning!$N$3895</f>
        <v>0</v>
      </c>
      <c r="J32" s="56">
        <v>0</v>
      </c>
      <c r="K32" s="56">
        <f>[1]Slutanvändning!T3891</f>
        <v>0</v>
      </c>
      <c r="L32" s="56">
        <f>[1]Slutanvändning!U3891</f>
        <v>0</v>
      </c>
      <c r="M32" s="56"/>
      <c r="N32" s="56">
        <v>0</v>
      </c>
      <c r="O32" s="56">
        <v>0</v>
      </c>
      <c r="P32" s="56">
        <f t="shared" ref="P32:P38" si="4">SUM(B32:N32)</f>
        <v>17127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6">
        <f>[1]Slutanvändning!$N$3905</f>
        <v>18903</v>
      </c>
      <c r="C33" s="120">
        <f>[1]Slutanvändning!$N$3906</f>
        <v>35503.333333333336</v>
      </c>
      <c r="D33" s="58">
        <f>[1]Slutanvändning!$N$3899</f>
        <v>821</v>
      </c>
      <c r="E33" s="56">
        <f>[1]Slutanvändning!$Q$3900</f>
        <v>19</v>
      </c>
      <c r="F33" s="120">
        <f>[1]Slutanvändning!$N$3901</f>
        <v>622</v>
      </c>
      <c r="G33" s="56">
        <f>[1]Slutanvändning!$N$3902</f>
        <v>0</v>
      </c>
      <c r="H33" s="58">
        <f>[1]Slutanvändning!$N$3903</f>
        <v>963</v>
      </c>
      <c r="I33" s="56">
        <f>[1]Slutanvändning!$N$3904</f>
        <v>0</v>
      </c>
      <c r="J33" s="56">
        <v>0</v>
      </c>
      <c r="K33" s="56">
        <f>[1]Slutanvändning!T3900</f>
        <v>0</v>
      </c>
      <c r="L33" s="56">
        <f>[1]Slutanvändning!U3900</f>
        <v>0</v>
      </c>
      <c r="M33" s="56"/>
      <c r="N33" s="56">
        <v>0</v>
      </c>
      <c r="O33" s="56">
        <v>0</v>
      </c>
      <c r="P33" s="117">
        <f t="shared" si="4"/>
        <v>56831.333333333336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6">
        <f>[1]Slutanvändning!$N$3914</f>
        <v>6378</v>
      </c>
      <c r="C34" s="58">
        <f>[1]Slutanvändning!$N$3915</f>
        <v>13472</v>
      </c>
      <c r="D34" s="58">
        <f>[1]Slutanvändning!$N$3908</f>
        <v>0</v>
      </c>
      <c r="E34" s="56">
        <f>[1]Slutanvändning!$Q$3909</f>
        <v>0</v>
      </c>
      <c r="F34" s="58">
        <f>[1]Slutanvändning!$N$3910</f>
        <v>0</v>
      </c>
      <c r="G34" s="56">
        <f>[1]Slutanvändning!$N$3911</f>
        <v>0</v>
      </c>
      <c r="H34" s="58">
        <f>[1]Slutanvändning!$N$3912</f>
        <v>0</v>
      </c>
      <c r="I34" s="56">
        <f>[1]Slutanvändning!$N$3913</f>
        <v>0</v>
      </c>
      <c r="J34" s="56">
        <v>0</v>
      </c>
      <c r="K34" s="56">
        <f>[1]Slutanvändning!T3909</f>
        <v>0</v>
      </c>
      <c r="L34" s="56">
        <f>[1]Slutanvändning!U3909</f>
        <v>0</v>
      </c>
      <c r="M34" s="56"/>
      <c r="N34" s="56">
        <v>0</v>
      </c>
      <c r="O34" s="56">
        <v>0</v>
      </c>
      <c r="P34" s="56">
        <f t="shared" si="4"/>
        <v>19850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6">
        <f>[1]Slutanvändning!$N$3923</f>
        <v>0</v>
      </c>
      <c r="C35" s="58">
        <f>[1]Slutanvändning!$N$3924</f>
        <v>385</v>
      </c>
      <c r="D35" s="58">
        <f>[1]Slutanvändning!$N$3917</f>
        <v>36609</v>
      </c>
      <c r="E35" s="56">
        <f>[1]Slutanvändning!$Q$3918</f>
        <v>0</v>
      </c>
      <c r="F35" s="58">
        <f>[1]Slutanvändning!$N$3919</f>
        <v>0</v>
      </c>
      <c r="G35" s="56">
        <f>[1]Slutanvändning!$N$3920</f>
        <v>6206</v>
      </c>
      <c r="H35" s="58">
        <f>[1]Slutanvändning!$N$3921</f>
        <v>0</v>
      </c>
      <c r="I35" s="56">
        <f>[1]Slutanvändning!$N$3922</f>
        <v>0</v>
      </c>
      <c r="J35" s="56">
        <v>0</v>
      </c>
      <c r="K35" s="56">
        <f>[1]Slutanvändning!T3918</f>
        <v>0</v>
      </c>
      <c r="L35" s="56">
        <f>[1]Slutanvändning!U3918</f>
        <v>0</v>
      </c>
      <c r="M35" s="56"/>
      <c r="N35" s="56">
        <v>0</v>
      </c>
      <c r="O35" s="56">
        <v>0</v>
      </c>
      <c r="P35" s="56">
        <f>SUM(B35:N35)</f>
        <v>43200</v>
      </c>
      <c r="Q35" s="20"/>
      <c r="R35" s="50" t="str">
        <f>M30</f>
        <v>RT-flis</v>
      </c>
      <c r="S35" s="40" t="str">
        <f>ROUND(M43/1000,0) &amp;" GWh"</f>
        <v>42 GWh</v>
      </c>
      <c r="T35" s="29">
        <f>M$44</f>
        <v>0.1596951458701166</v>
      </c>
      <c r="U35" s="23"/>
    </row>
    <row r="36" spans="1:47" ht="15.75">
      <c r="A36" s="5" t="s">
        <v>80</v>
      </c>
      <c r="B36" s="56">
        <f>[1]Slutanvändning!$N$3932</f>
        <v>7144</v>
      </c>
      <c r="C36" s="58">
        <f>[1]Slutanvändning!$N$3933</f>
        <v>17999</v>
      </c>
      <c r="D36" s="58">
        <f>[1]Slutanvändning!$N$3926</f>
        <v>795</v>
      </c>
      <c r="E36" s="56">
        <f>[1]Slutanvändning!$Q$3927</f>
        <v>0</v>
      </c>
      <c r="F36" s="58">
        <f>[1]Slutanvändning!$N$3928</f>
        <v>0</v>
      </c>
      <c r="G36" s="56">
        <f>[1]Slutanvändning!$N$3929</f>
        <v>0</v>
      </c>
      <c r="H36" s="58">
        <f>[1]Slutanvändning!$N$3930</f>
        <v>0</v>
      </c>
      <c r="I36" s="56">
        <f>[1]Slutanvändning!$N$3931</f>
        <v>0</v>
      </c>
      <c r="J36" s="56">
        <v>0</v>
      </c>
      <c r="K36" s="56">
        <f>[1]Slutanvändning!T3927</f>
        <v>0</v>
      </c>
      <c r="L36" s="56">
        <f>[1]Slutanvändning!U3927</f>
        <v>0</v>
      </c>
      <c r="M36" s="56"/>
      <c r="N36" s="56">
        <v>0</v>
      </c>
      <c r="O36" s="56">
        <v>0</v>
      </c>
      <c r="P36" s="56">
        <f t="shared" si="4"/>
        <v>25938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6">
        <f>[1]Slutanvändning!$N$3941</f>
        <v>1404</v>
      </c>
      <c r="C37" s="58">
        <f>[1]Slutanvändning!$N$3942</f>
        <v>40644</v>
      </c>
      <c r="D37" s="58">
        <f>[1]Slutanvändning!$N$3935</f>
        <v>253</v>
      </c>
      <c r="E37" s="56">
        <f>[1]Slutanvändning!$Q$3936</f>
        <v>0</v>
      </c>
      <c r="F37" s="58">
        <f>[1]Slutanvändning!$N$3937</f>
        <v>0</v>
      </c>
      <c r="G37" s="56">
        <f>[1]Slutanvändning!$N$3938</f>
        <v>0</v>
      </c>
      <c r="H37" s="58">
        <f>[1]Slutanvändning!$N$3939</f>
        <v>31534</v>
      </c>
      <c r="I37" s="56">
        <f>[1]Slutanvändning!$N$3940</f>
        <v>0</v>
      </c>
      <c r="J37" s="56">
        <v>0</v>
      </c>
      <c r="K37" s="56">
        <f>[1]Slutanvändning!T3936</f>
        <v>0</v>
      </c>
      <c r="L37" s="56">
        <f>[1]Slutanvändning!U3936</f>
        <v>0</v>
      </c>
      <c r="M37" s="56"/>
      <c r="N37" s="56">
        <v>0</v>
      </c>
      <c r="O37" s="56">
        <v>0</v>
      </c>
      <c r="P37" s="56">
        <f t="shared" si="4"/>
        <v>73835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6">
        <f>[1]Slutanvändning!$N$3950</f>
        <v>15479</v>
      </c>
      <c r="C38" s="58">
        <f>[1]Slutanvändning!$N$3951</f>
        <v>7606</v>
      </c>
      <c r="D38" s="58">
        <f>[1]Slutanvändning!$N$3944</f>
        <v>0</v>
      </c>
      <c r="E38" s="56">
        <f>[1]Slutanvändning!$Q$3945</f>
        <v>0</v>
      </c>
      <c r="F38" s="58">
        <f>[1]Slutanvändning!$N$3946</f>
        <v>0</v>
      </c>
      <c r="G38" s="56">
        <f>[1]Slutanvändning!$N$3947</f>
        <v>0</v>
      </c>
      <c r="H38" s="58">
        <f>[1]Slutanvändning!$N$3948</f>
        <v>0</v>
      </c>
      <c r="I38" s="56">
        <f>[1]Slutanvändning!$N$3949</f>
        <v>0</v>
      </c>
      <c r="J38" s="56">
        <v>0</v>
      </c>
      <c r="K38" s="56">
        <f>[1]Slutanvändning!T3945</f>
        <v>0</v>
      </c>
      <c r="L38" s="56">
        <f>[1]Slutanvändning!U3945</f>
        <v>0</v>
      </c>
      <c r="M38" s="56"/>
      <c r="N38" s="56">
        <v>0</v>
      </c>
      <c r="O38" s="56">
        <v>0</v>
      </c>
      <c r="P38" s="56">
        <f t="shared" si="4"/>
        <v>23085</v>
      </c>
      <c r="Q38" s="20"/>
      <c r="R38" s="28" t="s">
        <v>83</v>
      </c>
      <c r="S38" s="54" t="str">
        <f>ROUND((N43+F43)/1000,0) &amp;" GWh"</f>
        <v>1 GWh</v>
      </c>
      <c r="T38" s="27"/>
      <c r="U38" s="23"/>
    </row>
    <row r="39" spans="1:47" ht="15.75">
      <c r="A39" s="5" t="s">
        <v>84</v>
      </c>
      <c r="B39" s="56">
        <f>[1]Slutanvändning!$N$3959</f>
        <v>0</v>
      </c>
      <c r="C39" s="58">
        <f>[1]Slutanvändning!$N$3960</f>
        <v>2438</v>
      </c>
      <c r="D39" s="58">
        <f>[1]Slutanvändning!$N$3953</f>
        <v>0</v>
      </c>
      <c r="E39" s="56">
        <f>[1]Slutanvändning!$Q$3954</f>
        <v>0</v>
      </c>
      <c r="F39" s="58">
        <f>[1]Slutanvändning!$N$3955</f>
        <v>0</v>
      </c>
      <c r="G39" s="56">
        <f>[1]Slutanvändning!$N$3956</f>
        <v>0</v>
      </c>
      <c r="H39" s="58">
        <f>[1]Slutanvändning!$N$3957</f>
        <v>0</v>
      </c>
      <c r="I39" s="56">
        <f>[1]Slutanvändning!$N$3958</f>
        <v>0</v>
      </c>
      <c r="J39" s="56">
        <v>0</v>
      </c>
      <c r="K39" s="56">
        <f>[1]Slutanvändning!T3954</f>
        <v>0</v>
      </c>
      <c r="L39" s="56">
        <f>[1]Slutanvändning!U3954</f>
        <v>0</v>
      </c>
      <c r="M39" s="56"/>
      <c r="N39" s="56">
        <v>0</v>
      </c>
      <c r="O39" s="56">
        <v>0</v>
      </c>
      <c r="P39" s="56">
        <f>SUM(B39:N39)</f>
        <v>2438</v>
      </c>
      <c r="Q39" s="20"/>
      <c r="R39" s="28"/>
      <c r="T39" s="42"/>
    </row>
    <row r="40" spans="1:47" ht="15.75">
      <c r="A40" s="5" t="s">
        <v>49</v>
      </c>
      <c r="B40" s="56">
        <f>SUM(B32:B39)</f>
        <v>49308</v>
      </c>
      <c r="C40" s="117">
        <f t="shared" ref="C40:O40" si="5">SUM(C32:C39)</f>
        <v>127853.33333333334</v>
      </c>
      <c r="D40" s="56">
        <f t="shared" si="5"/>
        <v>44364</v>
      </c>
      <c r="E40" s="56">
        <f t="shared" si="5"/>
        <v>19</v>
      </c>
      <c r="F40" s="117">
        <f>SUM(F32:F39)</f>
        <v>622</v>
      </c>
      <c r="G40" s="56">
        <f t="shared" si="5"/>
        <v>7641</v>
      </c>
      <c r="H40" s="56">
        <f t="shared" si="5"/>
        <v>32497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117">
        <f>SUM(B40:N40)</f>
        <v>262304.33333333337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17 GWh</v>
      </c>
      <c r="T41" s="42"/>
    </row>
    <row r="42" spans="1:47">
      <c r="A42" s="32" t="s">
        <v>86</v>
      </c>
      <c r="B42" s="56">
        <f>B39+B38+B37</f>
        <v>16883</v>
      </c>
      <c r="C42" s="56">
        <f>C39+C38+C37</f>
        <v>50688</v>
      </c>
      <c r="D42" s="56">
        <f>D39+D38+D37</f>
        <v>253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31534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99358</v>
      </c>
      <c r="Q42" s="21"/>
      <c r="R42" s="28" t="s">
        <v>87</v>
      </c>
      <c r="S42" s="10" t="str">
        <f>ROUND(P42/1000,0) &amp;" GWh"</f>
        <v>99 GWh</v>
      </c>
      <c r="T42" s="29">
        <f>P42/P40</f>
        <v>0.37878901479579058</v>
      </c>
    </row>
    <row r="43" spans="1:47">
      <c r="A43" s="33" t="s">
        <v>88</v>
      </c>
      <c r="B43" s="101"/>
      <c r="C43" s="102">
        <f>C40+C24-C7+C46</f>
        <v>129658.6</v>
      </c>
      <c r="D43" s="102">
        <f t="shared" ref="D43:N43" si="7">D11+D24+D40</f>
        <v>44404</v>
      </c>
      <c r="E43" s="102">
        <f t="shared" si="7"/>
        <v>19</v>
      </c>
      <c r="F43" s="102">
        <f t="shared" si="7"/>
        <v>622</v>
      </c>
      <c r="G43" s="102">
        <f t="shared" si="7"/>
        <v>7641</v>
      </c>
      <c r="H43" s="102">
        <f t="shared" si="7"/>
        <v>37441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41769</v>
      </c>
      <c r="N43" s="102">
        <f t="shared" si="7"/>
        <v>0</v>
      </c>
      <c r="O43" s="102">
        <v>0</v>
      </c>
      <c r="P43" s="103">
        <f>SUM(C43:O43)</f>
        <v>261554.6</v>
      </c>
      <c r="Q43" s="21"/>
      <c r="R43" s="28" t="s">
        <v>89</v>
      </c>
      <c r="S43" s="10" t="str">
        <f>ROUND(P36/1000,0) &amp;" GWh"</f>
        <v>26 GWh</v>
      </c>
      <c r="T43" s="41">
        <f>P36/P40</f>
        <v>9.8885137238805293E-2</v>
      </c>
    </row>
    <row r="44" spans="1:47">
      <c r="A44" s="33" t="s">
        <v>90</v>
      </c>
      <c r="B44" s="56"/>
      <c r="C44" s="110">
        <f>C43/$P$43</f>
        <v>0.49572288157042543</v>
      </c>
      <c r="D44" s="110">
        <f t="shared" ref="D44:P44" si="8">D43/$P$43</f>
        <v>0.16976952422171127</v>
      </c>
      <c r="E44" s="110">
        <f t="shared" si="8"/>
        <v>7.2642576349259388E-5</v>
      </c>
      <c r="F44" s="110">
        <f t="shared" si="8"/>
        <v>2.3780885520652286E-3</v>
      </c>
      <c r="G44" s="110">
        <f t="shared" si="8"/>
        <v>2.9213785572878473E-2</v>
      </c>
      <c r="H44" s="110">
        <f t="shared" si="8"/>
        <v>0.14314793163645373</v>
      </c>
      <c r="I44" s="110">
        <f t="shared" si="8"/>
        <v>0</v>
      </c>
      <c r="J44" s="110">
        <f t="shared" si="8"/>
        <v>0</v>
      </c>
      <c r="K44" s="110">
        <f t="shared" si="8"/>
        <v>0</v>
      </c>
      <c r="L44" s="110">
        <f t="shared" si="8"/>
        <v>0</v>
      </c>
      <c r="M44" s="110">
        <f t="shared" si="8"/>
        <v>0.1596951458701166</v>
      </c>
      <c r="N44" s="110">
        <f t="shared" si="8"/>
        <v>0</v>
      </c>
      <c r="O44" s="110">
        <f t="shared" si="8"/>
        <v>0</v>
      </c>
      <c r="P44" s="110">
        <f t="shared" si="8"/>
        <v>1</v>
      </c>
      <c r="Q44" s="21"/>
      <c r="R44" s="28" t="s">
        <v>91</v>
      </c>
      <c r="S44" s="10" t="str">
        <f>ROUND(P34/1000,0) &amp;" GWh"</f>
        <v>20 GWh</v>
      </c>
      <c r="T44" s="29">
        <f>P34/P40</f>
        <v>7.5675455863608798E-2</v>
      </c>
      <c r="U44" s="23"/>
    </row>
    <row r="45" spans="1:47">
      <c r="A45" s="34"/>
      <c r="B45" s="58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21"/>
      <c r="R45" s="28" t="s">
        <v>92</v>
      </c>
      <c r="S45" s="10" t="str">
        <f>ROUND(P32/1000,0) &amp;" GWh"</f>
        <v>17 GWh</v>
      </c>
      <c r="T45" s="29">
        <f>P32/P40</f>
        <v>6.5294384512646242E-2</v>
      </c>
      <c r="U45" s="23"/>
    </row>
    <row r="46" spans="1:47">
      <c r="A46" s="34" t="s">
        <v>93</v>
      </c>
      <c r="B46" s="102">
        <f>B24-B40</f>
        <v>6708</v>
      </c>
      <c r="C46" s="102">
        <f>(C40+C24)*0.08</f>
        <v>10228.266666666668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111"/>
      <c r="Q46" s="21"/>
      <c r="R46" s="28" t="s">
        <v>94</v>
      </c>
      <c r="S46" s="10" t="str">
        <f>ROUND(P33/1000,0) &amp;" GWh"</f>
        <v>57 GWh</v>
      </c>
      <c r="T46" s="41">
        <f>P33/P40</f>
        <v>0.21666181649051416</v>
      </c>
      <c r="U46" s="23"/>
    </row>
    <row r="47" spans="1:47">
      <c r="A47" s="34" t="s">
        <v>95</v>
      </c>
      <c r="B47" s="107">
        <f>B46/B24</f>
        <v>0.11975149957155098</v>
      </c>
      <c r="C47" s="107">
        <f>C46/(C40+C24)</f>
        <v>0.08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21"/>
      <c r="R47" s="28" t="s">
        <v>96</v>
      </c>
      <c r="S47" s="10" t="str">
        <f>ROUND(P35/1000,0) &amp;" GWh"</f>
        <v>43 GWh</v>
      </c>
      <c r="T47" s="41">
        <f>P35/P40</f>
        <v>0.16469419109863476</v>
      </c>
    </row>
    <row r="48" spans="1:47" ht="15.75" thickBot="1">
      <c r="A48" s="11"/>
      <c r="B48" s="69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51"/>
      <c r="R48" s="44" t="s">
        <v>97</v>
      </c>
      <c r="S48" s="10" t="str">
        <f>ROUND(P40/1000,0) &amp;" GWh"</f>
        <v>262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140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[1]Solceller!$C$8</f>
        <v>4351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6">
        <f>[1]Elproduktion!$N$202</f>
        <v>0</v>
      </c>
      <c r="D7" s="56">
        <f>[1]Elproduktion!$N$203</f>
        <v>0</v>
      </c>
      <c r="E7" s="56">
        <f>[1]Elproduktion!$Q$204</f>
        <v>0</v>
      </c>
      <c r="F7" s="56">
        <f>[1]Elproduktion!$N$205</f>
        <v>0</v>
      </c>
      <c r="G7" s="56">
        <f>[1]Elproduktion!$R$206</f>
        <v>0</v>
      </c>
      <c r="H7" s="56">
        <f>[1]Elproduktion!$S$207</f>
        <v>0</v>
      </c>
      <c r="I7" s="56">
        <f>[1]Elproduktion!$N$208</f>
        <v>0</v>
      </c>
      <c r="J7" s="56">
        <f>[1]Elproduktion!$T$206</f>
        <v>0</v>
      </c>
      <c r="K7" s="56">
        <f>[1]Elproduktion!U204</f>
        <v>0</v>
      </c>
      <c r="L7" s="56">
        <f>[1]Elproduktion!V204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6">
        <f>[1]Elproduktion!$N$210</f>
        <v>0</v>
      </c>
      <c r="D8" s="56">
        <f>[1]Elproduktion!$N$211</f>
        <v>0</v>
      </c>
      <c r="E8" s="56">
        <f>[1]Elproduktion!$Q$212</f>
        <v>0</v>
      </c>
      <c r="F8" s="56">
        <f>[1]Elproduktion!$N$213</f>
        <v>0</v>
      </c>
      <c r="G8" s="56">
        <f>[1]Elproduktion!$R$214</f>
        <v>0</v>
      </c>
      <c r="H8" s="56">
        <f>[1]Elproduktion!$S$215</f>
        <v>0</v>
      </c>
      <c r="I8" s="56">
        <f>[1]Elproduktion!$N$216</f>
        <v>0</v>
      </c>
      <c r="J8" s="56">
        <f>[1]Elproduktion!$T$214</f>
        <v>0</v>
      </c>
      <c r="K8" s="56">
        <f>[1]Elproduktion!U212</f>
        <v>0</v>
      </c>
      <c r="L8" s="56">
        <f>[1]Elproduktion!V212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56">
        <f>[1]Elproduktion!$N$218</f>
        <v>0</v>
      </c>
      <c r="D9" s="56">
        <f>[1]Elproduktion!$N$219</f>
        <v>0</v>
      </c>
      <c r="E9" s="56">
        <f>[1]Elproduktion!$Q$220</f>
        <v>0</v>
      </c>
      <c r="F9" s="56">
        <f>[1]Elproduktion!$N$221</f>
        <v>0</v>
      </c>
      <c r="G9" s="56">
        <f>[1]Elproduktion!$R$222</f>
        <v>0</v>
      </c>
      <c r="H9" s="56">
        <f>[1]Elproduktion!$S$223</f>
        <v>0</v>
      </c>
      <c r="I9" s="56">
        <f>[1]Elproduktion!$N$224</f>
        <v>0</v>
      </c>
      <c r="J9" s="56">
        <f>[1]Elproduktion!$T$222</f>
        <v>0</v>
      </c>
      <c r="K9" s="56">
        <f>[1]Elproduktion!U220</f>
        <v>0</v>
      </c>
      <c r="L9" s="56">
        <f>[1]Elproduktion!V220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56">
        <f>[1]Elproduktion!$N$226</f>
        <v>4258</v>
      </c>
      <c r="D10" s="56">
        <f>[1]Elproduktion!$N$227</f>
        <v>0</v>
      </c>
      <c r="E10" s="56">
        <f>[1]Elproduktion!$Q$228</f>
        <v>0</v>
      </c>
      <c r="F10" s="56">
        <f>[1]Elproduktion!$N$229</f>
        <v>0</v>
      </c>
      <c r="G10" s="56">
        <f>[1]Elproduktion!$R$230</f>
        <v>0</v>
      </c>
      <c r="H10" s="56">
        <f>[1]Elproduktion!$S$231</f>
        <v>0</v>
      </c>
      <c r="I10" s="56">
        <f>[1]Elproduktion!$N$232</f>
        <v>0</v>
      </c>
      <c r="J10" s="56">
        <f>[1]Elproduktion!$T$230</f>
        <v>0</v>
      </c>
      <c r="K10" s="56">
        <f>[1]Elproduktion!U228</f>
        <v>0</v>
      </c>
      <c r="L10" s="56">
        <f>[1]Elproduktion!V228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8609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1419 Tjörn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6">
        <f>[1]Fjärrvärmeproduktion!$N$282</f>
        <v>0</v>
      </c>
      <c r="C18" s="56"/>
      <c r="D18" s="56">
        <f>[1]Fjärrvärmeproduktion!$N$283</f>
        <v>0</v>
      </c>
      <c r="E18" s="56">
        <f>[1]Fjärrvärmeproduktion!$Q$284</f>
        <v>0</v>
      </c>
      <c r="F18" s="56">
        <f>[1]Fjärrvärmeproduktion!$N$285</f>
        <v>0</v>
      </c>
      <c r="G18" s="56">
        <f>[1]Fjärrvärmeproduktion!$R$286</f>
        <v>0</v>
      </c>
      <c r="H18" s="56">
        <f>[1]Fjärrvärmeproduktion!$S$287</f>
        <v>0</v>
      </c>
      <c r="I18" s="56">
        <f>[1]Fjärrvärmeproduktion!$N$288</f>
        <v>0</v>
      </c>
      <c r="J18" s="56">
        <f>[1]Fjärrvärmeproduktion!$T$286</f>
        <v>0</v>
      </c>
      <c r="K18" s="56">
        <f>[1]Fjärrvärmeproduktion!U284</f>
        <v>0</v>
      </c>
      <c r="L18" s="56">
        <f>[1]Fjärrvärmeproduktion!V284</f>
        <v>0</v>
      </c>
      <c r="M18" s="56">
        <f>[1]Fjärrvärmeproduktion!$W$287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6">
        <f>[1]Fjärrvärmeproduktion!$N$290</f>
        <v>0</v>
      </c>
      <c r="C19" s="56"/>
      <c r="D19" s="56">
        <f>[1]Fjärrvärmeproduktion!$N$291</f>
        <v>0</v>
      </c>
      <c r="E19" s="56">
        <f>[1]Fjärrvärmeproduktion!$Q$292</f>
        <v>0</v>
      </c>
      <c r="F19" s="56">
        <f>[1]Fjärrvärmeproduktion!$N$293</f>
        <v>0</v>
      </c>
      <c r="G19" s="56">
        <f>[1]Fjärrvärmeproduktion!$R$294</f>
        <v>0</v>
      </c>
      <c r="H19" s="56">
        <f>[1]Fjärrvärmeproduktion!$S$295</f>
        <v>0</v>
      </c>
      <c r="I19" s="56">
        <f>[1]Fjärrvärmeproduktion!$N$296</f>
        <v>0</v>
      </c>
      <c r="J19" s="56">
        <f>[1]Fjärrvärmeproduktion!$T$294</f>
        <v>0</v>
      </c>
      <c r="K19" s="56">
        <f>[1]Fjärrvärmeproduktion!U292</f>
        <v>0</v>
      </c>
      <c r="L19" s="56">
        <f>[1]Fjärrvärmeproduktion!V292</f>
        <v>0</v>
      </c>
      <c r="M19" s="56">
        <f>[1]Fjärrvärmeproduktion!$W$295</f>
        <v>0</v>
      </c>
      <c r="N19" s="56"/>
      <c r="O19" s="56"/>
      <c r="P19" s="56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56">
        <f>[1]Fjärrvärmeproduktion!$N$298</f>
        <v>0</v>
      </c>
      <c r="C20" s="56"/>
      <c r="D20" s="56">
        <f>[1]Fjärrvärmeproduktion!$N$299</f>
        <v>0</v>
      </c>
      <c r="E20" s="56">
        <f>[1]Fjärrvärmeproduktion!$Q$300</f>
        <v>0</v>
      </c>
      <c r="F20" s="56">
        <f>[1]Fjärrvärmeproduktion!$N$301</f>
        <v>0</v>
      </c>
      <c r="G20" s="56">
        <f>[1]Fjärrvärmeproduktion!$R$302</f>
        <v>0</v>
      </c>
      <c r="H20" s="56">
        <f>[1]Fjärrvärmeproduktion!$S$303</f>
        <v>0</v>
      </c>
      <c r="I20" s="56">
        <f>[1]Fjärrvärmeproduktion!$N$304</f>
        <v>0</v>
      </c>
      <c r="J20" s="56">
        <f>[1]Fjärrvärmeproduktion!$T$302</f>
        <v>0</v>
      </c>
      <c r="K20" s="56">
        <f>[1]Fjärrvärmeproduktion!U300</f>
        <v>0</v>
      </c>
      <c r="L20" s="56">
        <f>[1]Fjärrvärmeproduktion!V300</f>
        <v>0</v>
      </c>
      <c r="M20" s="56">
        <f>[1]Fjärrvärmeproduktion!$W$303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6">
        <f>[1]Fjärrvärmeproduktion!$N$306</f>
        <v>0</v>
      </c>
      <c r="C21" s="56"/>
      <c r="D21" s="56">
        <f>[1]Fjärrvärmeproduktion!$N$307</f>
        <v>0</v>
      </c>
      <c r="E21" s="56">
        <f>[1]Fjärrvärmeproduktion!$Q$308</f>
        <v>0</v>
      </c>
      <c r="F21" s="56">
        <f>[1]Fjärrvärmeproduktion!$N$309</f>
        <v>0</v>
      </c>
      <c r="G21" s="56">
        <f>[1]Fjärrvärmeproduktion!$R$310</f>
        <v>0</v>
      </c>
      <c r="H21" s="56">
        <f>[1]Fjärrvärmeproduktion!$S$311</f>
        <v>0</v>
      </c>
      <c r="I21" s="56">
        <f>[1]Fjärrvärmeproduktion!$N$312</f>
        <v>0</v>
      </c>
      <c r="J21" s="56">
        <f>[1]Fjärrvärmeproduktion!$T$310</f>
        <v>0</v>
      </c>
      <c r="K21" s="56">
        <f>[1]Fjärrvärmeproduktion!U308</f>
        <v>0</v>
      </c>
      <c r="L21" s="56">
        <f>[1]Fjärrvärmeproduktion!V308</f>
        <v>0</v>
      </c>
      <c r="M21" s="56">
        <f>[1]Fjärrvärmeproduktion!$W$311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6">
        <f>[1]Fjärrvärmeproduktion!$N$314</f>
        <v>0</v>
      </c>
      <c r="C22" s="56"/>
      <c r="D22" s="56">
        <f>[1]Fjärrvärmeproduktion!$N$315</f>
        <v>0</v>
      </c>
      <c r="E22" s="56">
        <f>[1]Fjärrvärmeproduktion!$Q$316</f>
        <v>0</v>
      </c>
      <c r="F22" s="56">
        <f>[1]Fjärrvärmeproduktion!$N$317</f>
        <v>0</v>
      </c>
      <c r="G22" s="56">
        <f>[1]Fjärrvärmeproduktion!$R$318</f>
        <v>0</v>
      </c>
      <c r="H22" s="56">
        <f>[1]Fjärrvärmeproduktion!$S$319</f>
        <v>0</v>
      </c>
      <c r="I22" s="56">
        <f>[1]Fjärrvärmeproduktion!$N$320</f>
        <v>0</v>
      </c>
      <c r="J22" s="56">
        <f>[1]Fjärrvärmeproduktion!$T$318</f>
        <v>0</v>
      </c>
      <c r="K22" s="56">
        <f>[1]Fjärrvärmeproduktion!U316</f>
        <v>0</v>
      </c>
      <c r="L22" s="56">
        <f>[1]Fjärrvärmeproduktion!V316</f>
        <v>0</v>
      </c>
      <c r="M22" s="56">
        <f>[1]Fjärrvärmeproduktion!$W$319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322 GWh</v>
      </c>
      <c r="T22" s="25"/>
      <c r="U22" s="23"/>
    </row>
    <row r="23" spans="1:34" ht="15.75">
      <c r="A23" s="5" t="s">
        <v>61</v>
      </c>
      <c r="B23" s="56">
        <f>[1]Fjärrvärmeproduktion!$N$322</f>
        <v>0</v>
      </c>
      <c r="C23" s="56"/>
      <c r="D23" s="56">
        <f>[1]Fjärrvärmeproduktion!$N$323</f>
        <v>0</v>
      </c>
      <c r="E23" s="56">
        <f>[1]Fjärrvärmeproduktion!$Q$324</f>
        <v>0</v>
      </c>
      <c r="F23" s="56">
        <f>[1]Fjärrvärmeproduktion!$N$325</f>
        <v>0</v>
      </c>
      <c r="G23" s="56">
        <f>[1]Fjärrvärmeproduktion!$R$326</f>
        <v>0</v>
      </c>
      <c r="H23" s="56">
        <f>[1]Fjärrvärmeproduktion!$S$327</f>
        <v>0</v>
      </c>
      <c r="I23" s="56">
        <f>[1]Fjärrvärmeproduktion!$N$328</f>
        <v>0</v>
      </c>
      <c r="J23" s="56">
        <f>[1]Fjärrvärmeproduktion!$T$326</f>
        <v>0</v>
      </c>
      <c r="K23" s="56">
        <f>[1]Fjärrvärmeproduktion!U324</f>
        <v>0</v>
      </c>
      <c r="L23" s="56">
        <f>[1]Fjärrvärmeproduktion!V324</f>
        <v>0</v>
      </c>
      <c r="M23" s="56">
        <f>[1]Fjärrvärmeproduktion!$W$327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0</v>
      </c>
      <c r="C24" s="56">
        <f t="shared" ref="C24:O24" si="3">SUM(C18:C23)</f>
        <v>0</v>
      </c>
      <c r="D24" s="56">
        <f t="shared" si="3"/>
        <v>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169 GWh</v>
      </c>
      <c r="T25" s="29">
        <f>C$44</f>
        <v>0.52422954496668839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116 GWh</v>
      </c>
      <c r="T26" s="29">
        <f>D$44</f>
        <v>0.36062517888092094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7.6086502838243941E-4</v>
      </c>
      <c r="U28" s="23"/>
    </row>
    <row r="29" spans="1:34" ht="15.75">
      <c r="A29" s="48" t="str">
        <f>A2</f>
        <v>1419 Tjörn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21 GWh</v>
      </c>
      <c r="T29" s="29">
        <f>G$44</f>
        <v>6.4844333847450336E-2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16 GWh</v>
      </c>
      <c r="T30" s="29">
        <f>H$44</f>
        <v>4.9540077276557848E-2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6">
        <f>[1]Slutanvändning!$N$413</f>
        <v>0</v>
      </c>
      <c r="C32" s="58">
        <f>[1]Slutanvändning!$N$414</f>
        <v>48</v>
      </c>
      <c r="D32" s="58">
        <f>[1]Slutanvändning!$N$407</f>
        <v>2376</v>
      </c>
      <c r="E32" s="56">
        <f>[1]Slutanvändning!$Q$408</f>
        <v>0</v>
      </c>
      <c r="F32" s="58">
        <f>[1]Slutanvändning!$N$409</f>
        <v>0</v>
      </c>
      <c r="G32" s="56">
        <f>[1]Slutanvändning!$N$410</f>
        <v>550</v>
      </c>
      <c r="H32" s="58">
        <f>[1]Slutanvändning!$N$411</f>
        <v>0</v>
      </c>
      <c r="I32" s="56">
        <f>[1]Slutanvändning!$N$412</f>
        <v>0</v>
      </c>
      <c r="J32" s="56">
        <v>0</v>
      </c>
      <c r="K32" s="56">
        <f>[1]Slutanvändning!T408</f>
        <v>0</v>
      </c>
      <c r="L32" s="56">
        <f>[1]Slutanvändning!U408</f>
        <v>0</v>
      </c>
      <c r="M32" s="56"/>
      <c r="N32" s="56">
        <v>0</v>
      </c>
      <c r="O32" s="56">
        <v>0</v>
      </c>
      <c r="P32" s="56">
        <f t="shared" ref="P32:P38" si="4">SUM(B32:N32)</f>
        <v>2974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6">
        <f>[1]Slutanvändning!$N$422</f>
        <v>0</v>
      </c>
      <c r="C33" s="58">
        <f>[1]Slutanvändning!$N$423</f>
        <v>8934</v>
      </c>
      <c r="D33" s="58">
        <f>[1]Slutanvändning!$N$416</f>
        <v>528</v>
      </c>
      <c r="E33" s="56">
        <f>[1]Slutanvändning!$Q$417</f>
        <v>0</v>
      </c>
      <c r="F33" s="58">
        <f>[1]Slutanvändning!$N$418</f>
        <v>245</v>
      </c>
      <c r="G33" s="56">
        <f>[1]Slutanvändning!$N$419</f>
        <v>0</v>
      </c>
      <c r="H33" s="58">
        <f>[1]Slutanvändning!$N$420</f>
        <v>1284</v>
      </c>
      <c r="I33" s="56">
        <f>[1]Slutanvändning!$N$421</f>
        <v>0</v>
      </c>
      <c r="J33" s="56">
        <v>0</v>
      </c>
      <c r="K33" s="56">
        <f>[1]Slutanvändning!T417</f>
        <v>0</v>
      </c>
      <c r="L33" s="56">
        <f>[1]Slutanvändning!U417</f>
        <v>0</v>
      </c>
      <c r="M33" s="56"/>
      <c r="N33" s="56">
        <v>0</v>
      </c>
      <c r="O33" s="56">
        <v>0</v>
      </c>
      <c r="P33" s="56">
        <f t="shared" si="4"/>
        <v>10991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6">
        <f>[1]Slutanvändning!$N$431</f>
        <v>0</v>
      </c>
      <c r="C34" s="58">
        <f>[1]Slutanvändning!$N$432</f>
        <v>10253</v>
      </c>
      <c r="D34" s="120">
        <f>[1]Slutanvändning!$N$425</f>
        <v>122.32558139534883</v>
      </c>
      <c r="E34" s="56">
        <f>[1]Slutanvändning!$Q$426</f>
        <v>0</v>
      </c>
      <c r="F34" s="58">
        <f>[1]Slutanvändning!$N$427</f>
        <v>0</v>
      </c>
      <c r="G34" s="56">
        <f>[1]Slutanvändning!$N$428</f>
        <v>0</v>
      </c>
      <c r="H34" s="58">
        <f>[1]Slutanvändning!$N$429</f>
        <v>0</v>
      </c>
      <c r="I34" s="56">
        <f>[1]Slutanvändning!$N$430</f>
        <v>0</v>
      </c>
      <c r="J34" s="56">
        <v>0</v>
      </c>
      <c r="K34" s="56">
        <f>[1]Slutanvändning!T426</f>
        <v>0</v>
      </c>
      <c r="L34" s="56">
        <f>[1]Slutanvändning!U426</f>
        <v>0</v>
      </c>
      <c r="M34" s="56"/>
      <c r="N34" s="56">
        <v>0</v>
      </c>
      <c r="O34" s="56">
        <v>0</v>
      </c>
      <c r="P34" s="117">
        <f t="shared" si="4"/>
        <v>10375.325581395349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6">
        <f>[1]Slutanvändning!$N$440</f>
        <v>0</v>
      </c>
      <c r="C35" s="58">
        <f>[1]Slutanvändning!$N$441</f>
        <v>217</v>
      </c>
      <c r="D35" s="120">
        <f>[1]Slutanvändning!$N$434</f>
        <v>112920.67441860466</v>
      </c>
      <c r="E35" s="56">
        <f>[1]Slutanvändning!$Q$435</f>
        <v>0</v>
      </c>
      <c r="F35" s="58">
        <f>[1]Slutanvändning!$N$436</f>
        <v>0</v>
      </c>
      <c r="G35" s="56">
        <f>[1]Slutanvändning!$N$437</f>
        <v>20330</v>
      </c>
      <c r="H35" s="58">
        <f>[1]Slutanvändning!$N$438</f>
        <v>0</v>
      </c>
      <c r="I35" s="56">
        <f>[1]Slutanvändning!$N$439</f>
        <v>0</v>
      </c>
      <c r="J35" s="56">
        <v>0</v>
      </c>
      <c r="K35" s="56">
        <f>[1]Slutanvändning!T435</f>
        <v>0</v>
      </c>
      <c r="L35" s="56">
        <f>[1]Slutanvändning!U435</f>
        <v>0</v>
      </c>
      <c r="M35" s="56"/>
      <c r="N35" s="56">
        <v>0</v>
      </c>
      <c r="O35" s="56">
        <v>0</v>
      </c>
      <c r="P35" s="117">
        <f>SUM(B35:N35)</f>
        <v>133467.67441860464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6">
        <f>[1]Slutanvändning!$N$449</f>
        <v>0</v>
      </c>
      <c r="C36" s="58">
        <f>[1]Slutanvändning!$N$450</f>
        <v>32319</v>
      </c>
      <c r="D36" s="58">
        <f>[1]Slutanvändning!$N$443</f>
        <v>32</v>
      </c>
      <c r="E36" s="56">
        <f>[1]Slutanvändning!$Q$444</f>
        <v>0</v>
      </c>
      <c r="F36" s="58">
        <f>[1]Slutanvändning!$N$445</f>
        <v>0</v>
      </c>
      <c r="G36" s="56">
        <f>[1]Slutanvändning!$N$446</f>
        <v>0</v>
      </c>
      <c r="H36" s="58">
        <f>[1]Slutanvändning!$N$447</f>
        <v>0</v>
      </c>
      <c r="I36" s="56">
        <f>[1]Slutanvändning!$N$448</f>
        <v>0</v>
      </c>
      <c r="J36" s="56">
        <v>0</v>
      </c>
      <c r="K36" s="56">
        <f>[1]Slutanvändning!T444</f>
        <v>0</v>
      </c>
      <c r="L36" s="56">
        <f>[1]Slutanvändning!U444</f>
        <v>0</v>
      </c>
      <c r="M36" s="56"/>
      <c r="N36" s="56">
        <v>0</v>
      </c>
      <c r="O36" s="56">
        <v>0</v>
      </c>
      <c r="P36" s="56">
        <f t="shared" si="4"/>
        <v>32351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6">
        <f>[1]Slutanvändning!$N$458</f>
        <v>0</v>
      </c>
      <c r="C37" s="58">
        <f>[1]Slutanvändning!$N$459</f>
        <v>97663</v>
      </c>
      <c r="D37" s="58">
        <f>[1]Slutanvändning!$N$452</f>
        <v>132</v>
      </c>
      <c r="E37" s="56">
        <f>[1]Slutanvändning!$Q$453</f>
        <v>0</v>
      </c>
      <c r="F37" s="58">
        <f>[1]Slutanvändning!$N$454</f>
        <v>0</v>
      </c>
      <c r="G37" s="56">
        <f>[1]Slutanvändning!$N$455</f>
        <v>0</v>
      </c>
      <c r="H37" s="58">
        <f>[1]Slutanvändning!$N$456</f>
        <v>14668</v>
      </c>
      <c r="I37" s="56">
        <f>[1]Slutanvändning!$N$457</f>
        <v>0</v>
      </c>
      <c r="J37" s="56">
        <v>0</v>
      </c>
      <c r="K37" s="56">
        <f>[1]Slutanvändning!T453</f>
        <v>0</v>
      </c>
      <c r="L37" s="56">
        <f>[1]Slutanvändning!U453</f>
        <v>0</v>
      </c>
      <c r="M37" s="56"/>
      <c r="N37" s="56">
        <v>0</v>
      </c>
      <c r="O37" s="56">
        <v>0</v>
      </c>
      <c r="P37" s="56">
        <f t="shared" si="4"/>
        <v>112463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6">
        <f>[1]Slutanvändning!$N$467</f>
        <v>0</v>
      </c>
      <c r="C38" s="58">
        <f>[1]Slutanvändning!$N$468</f>
        <v>6865</v>
      </c>
      <c r="D38" s="58">
        <f>[1]Slutanvändning!$N$461</f>
        <v>11</v>
      </c>
      <c r="E38" s="56">
        <f>[1]Slutanvändning!$Q$462</f>
        <v>0</v>
      </c>
      <c r="F38" s="58">
        <f>[1]Slutanvändning!$N$463</f>
        <v>0</v>
      </c>
      <c r="G38" s="56">
        <f>[1]Slutanvändning!$N$464</f>
        <v>0</v>
      </c>
      <c r="H38" s="58">
        <f>[1]Slutanvändning!$N$465</f>
        <v>0</v>
      </c>
      <c r="I38" s="56">
        <f>[1]Slutanvändning!$N$466</f>
        <v>0</v>
      </c>
      <c r="J38" s="56">
        <v>0</v>
      </c>
      <c r="K38" s="56">
        <f>[1]Slutanvändning!T462</f>
        <v>0</v>
      </c>
      <c r="L38" s="56">
        <f>[1]Slutanvändning!U462</f>
        <v>0</v>
      </c>
      <c r="M38" s="56"/>
      <c r="N38" s="56">
        <v>0</v>
      </c>
      <c r="O38" s="56">
        <v>0</v>
      </c>
      <c r="P38" s="56">
        <f t="shared" si="4"/>
        <v>6876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6">
        <f>[1]Slutanvändning!$N$476</f>
        <v>0</v>
      </c>
      <c r="C39" s="58">
        <f>[1]Slutanvändning!$N$477</f>
        <v>0</v>
      </c>
      <c r="D39" s="58">
        <f>[1]Slutanvändning!$N$470</f>
        <v>0</v>
      </c>
      <c r="E39" s="56">
        <f>[1]Slutanvändning!$Q$471</f>
        <v>0</v>
      </c>
      <c r="F39" s="58">
        <f>[1]Slutanvändning!$N$472</f>
        <v>0</v>
      </c>
      <c r="G39" s="56">
        <f>[1]Slutanvändning!$N$473</f>
        <v>0</v>
      </c>
      <c r="H39" s="58">
        <f>[1]Slutanvändning!$N$474</f>
        <v>0</v>
      </c>
      <c r="I39" s="56">
        <f>[1]Slutanvändning!$N$475</f>
        <v>0</v>
      </c>
      <c r="J39" s="56">
        <v>0</v>
      </c>
      <c r="K39" s="56">
        <f>[1]Slutanvändning!T471</f>
        <v>0</v>
      </c>
      <c r="L39" s="56">
        <f>[1]Slutanvändning!U471</f>
        <v>0</v>
      </c>
      <c r="M39" s="56"/>
      <c r="N39" s="56">
        <v>0</v>
      </c>
      <c r="O39" s="56">
        <v>0</v>
      </c>
      <c r="P39" s="56">
        <f>SUM(B39:N39)</f>
        <v>0</v>
      </c>
      <c r="Q39" s="20"/>
      <c r="R39" s="28"/>
      <c r="T39" s="42"/>
    </row>
    <row r="40" spans="1:47" ht="15.75">
      <c r="A40" s="5" t="s">
        <v>49</v>
      </c>
      <c r="B40" s="56">
        <f>SUM(B32:B39)</f>
        <v>0</v>
      </c>
      <c r="C40" s="56">
        <f t="shared" ref="C40:O40" si="5">SUM(C32:C39)</f>
        <v>156299</v>
      </c>
      <c r="D40" s="56">
        <f t="shared" si="5"/>
        <v>116122</v>
      </c>
      <c r="E40" s="56">
        <f t="shared" si="5"/>
        <v>0</v>
      </c>
      <c r="F40" s="56">
        <f>SUM(F32:F39)</f>
        <v>245</v>
      </c>
      <c r="G40" s="56">
        <f t="shared" si="5"/>
        <v>20880</v>
      </c>
      <c r="H40" s="56">
        <f t="shared" si="5"/>
        <v>15952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309498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13 GWh</v>
      </c>
      <c r="T41" s="42"/>
    </row>
    <row r="42" spans="1:47">
      <c r="A42" s="32" t="s">
        <v>86</v>
      </c>
      <c r="B42" s="56">
        <f>B39+B38+B37</f>
        <v>0</v>
      </c>
      <c r="C42" s="56">
        <f>C39+C38+C37</f>
        <v>104528</v>
      </c>
      <c r="D42" s="56">
        <f>D39+D38+D37</f>
        <v>143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14668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119339</v>
      </c>
      <c r="Q42" s="21"/>
      <c r="R42" s="28" t="s">
        <v>87</v>
      </c>
      <c r="S42" s="10" t="str">
        <f>ROUND(P42/1000,0) &amp;" GWh"</f>
        <v>119 GWh</v>
      </c>
      <c r="T42" s="29">
        <f>P42/P40</f>
        <v>0.38558892141467799</v>
      </c>
    </row>
    <row r="43" spans="1:47">
      <c r="A43" s="33" t="s">
        <v>88</v>
      </c>
      <c r="B43" s="101"/>
      <c r="C43" s="102">
        <f>C40+C24-C7+C46</f>
        <v>168802.92</v>
      </c>
      <c r="D43" s="102">
        <f t="shared" ref="D43:N43" si="7">D11+D24+D40</f>
        <v>116122</v>
      </c>
      <c r="E43" s="102">
        <f t="shared" si="7"/>
        <v>0</v>
      </c>
      <c r="F43" s="102">
        <f t="shared" si="7"/>
        <v>245</v>
      </c>
      <c r="G43" s="102">
        <f t="shared" si="7"/>
        <v>20880</v>
      </c>
      <c r="H43" s="102">
        <f t="shared" si="7"/>
        <v>15952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322001.92000000004</v>
      </c>
      <c r="Q43" s="21"/>
      <c r="R43" s="28" t="s">
        <v>89</v>
      </c>
      <c r="S43" s="10" t="str">
        <f>ROUND(P36/1000,0) &amp;" GWh"</f>
        <v>32 GWh</v>
      </c>
      <c r="T43" s="41">
        <f>P36/P40</f>
        <v>0.10452733135593768</v>
      </c>
    </row>
    <row r="44" spans="1:47">
      <c r="A44" s="33" t="s">
        <v>90</v>
      </c>
      <c r="B44" s="53"/>
      <c r="C44" s="91">
        <f>C43/$P$43</f>
        <v>0.52422954496668839</v>
      </c>
      <c r="D44" s="91">
        <f t="shared" ref="D44:P44" si="8">D43/$P$43</f>
        <v>0.36062517888092094</v>
      </c>
      <c r="E44" s="91">
        <f t="shared" si="8"/>
        <v>0</v>
      </c>
      <c r="F44" s="91">
        <f t="shared" si="8"/>
        <v>7.6086502838243941E-4</v>
      </c>
      <c r="G44" s="91">
        <f t="shared" si="8"/>
        <v>6.4844333847450336E-2</v>
      </c>
      <c r="H44" s="91">
        <f t="shared" si="8"/>
        <v>4.9540077276557848E-2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10 GWh</v>
      </c>
      <c r="T44" s="29">
        <f>P34/P40</f>
        <v>3.3523077956546889E-2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3 GWh</v>
      </c>
      <c r="T45" s="29">
        <f>P32/P40</f>
        <v>9.6091089441611901E-3</v>
      </c>
      <c r="U45" s="23"/>
    </row>
    <row r="46" spans="1:47">
      <c r="A46" s="34" t="s">
        <v>93</v>
      </c>
      <c r="B46" s="90">
        <f>B24-B40</f>
        <v>0</v>
      </c>
      <c r="C46" s="90">
        <f>(C40+C24)*0.08</f>
        <v>12503.92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11 GWh</v>
      </c>
      <c r="T46" s="41">
        <f>P33/P40</f>
        <v>3.5512345798680442E-2</v>
      </c>
      <c r="U46" s="23"/>
    </row>
    <row r="47" spans="1:47">
      <c r="A47" s="34" t="s">
        <v>95</v>
      </c>
      <c r="B47" s="107" t="e">
        <f>B46/B24</f>
        <v>#DIV/0!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133 GWh</v>
      </c>
      <c r="T47" s="41">
        <f>P35/P40</f>
        <v>0.43123921452999581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309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141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[1]Solceller!$C$23</f>
        <v>1548.5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8">
        <f>[1]Elproduktion!$N$802</f>
        <v>0</v>
      </c>
      <c r="D7" s="56">
        <f>[1]Elproduktion!$N$803</f>
        <v>0</v>
      </c>
      <c r="E7" s="56">
        <f>[1]Elproduktion!$Q$804</f>
        <v>0</v>
      </c>
      <c r="F7" s="56">
        <f>[1]Elproduktion!$N$805</f>
        <v>0</v>
      </c>
      <c r="G7" s="56">
        <f>[1]Elproduktion!$R$806</f>
        <v>0</v>
      </c>
      <c r="H7" s="56">
        <f>[1]Elproduktion!$S$807</f>
        <v>0</v>
      </c>
      <c r="I7" s="56">
        <f>[1]Elproduktion!$N$808</f>
        <v>0</v>
      </c>
      <c r="J7" s="56">
        <f>[1]Elproduktion!$T$806</f>
        <v>0</v>
      </c>
      <c r="K7" s="56">
        <f>[1]Elproduktion!U804</f>
        <v>0</v>
      </c>
      <c r="L7" s="56">
        <f>[1]Elproduktion!V804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8">
        <f>[1]Elproduktion!$N$810</f>
        <v>0</v>
      </c>
      <c r="D8" s="56">
        <f>[1]Elproduktion!$N$811</f>
        <v>0</v>
      </c>
      <c r="E8" s="56">
        <f>[1]Elproduktion!$Q$812</f>
        <v>0</v>
      </c>
      <c r="F8" s="56">
        <f>[1]Elproduktion!$N$813</f>
        <v>0</v>
      </c>
      <c r="G8" s="56">
        <f>[1]Elproduktion!$R$814</f>
        <v>0</v>
      </c>
      <c r="H8" s="56">
        <f>[1]Elproduktion!$S$815</f>
        <v>0</v>
      </c>
      <c r="I8" s="56">
        <f>[1]Elproduktion!$N$816</f>
        <v>0</v>
      </c>
      <c r="J8" s="56">
        <f>[1]Elproduktion!$T$814</f>
        <v>0</v>
      </c>
      <c r="K8" s="56">
        <f>[1]Elproduktion!U812</f>
        <v>0</v>
      </c>
      <c r="L8" s="56">
        <f>[1]Elproduktion!V812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114">
        <f>[1]Elproduktion!$N$818</f>
        <v>2638</v>
      </c>
      <c r="D9" s="56">
        <f>[1]Elproduktion!$N$819</f>
        <v>0</v>
      </c>
      <c r="E9" s="56">
        <f>[1]Elproduktion!$Q$820</f>
        <v>0</v>
      </c>
      <c r="F9" s="56">
        <f>[1]Elproduktion!$N$821</f>
        <v>0</v>
      </c>
      <c r="G9" s="56">
        <f>[1]Elproduktion!$R$822</f>
        <v>0</v>
      </c>
      <c r="H9" s="56">
        <f>[1]Elproduktion!$S$823</f>
        <v>0</v>
      </c>
      <c r="I9" s="56">
        <f>[1]Elproduktion!$N$824</f>
        <v>0</v>
      </c>
      <c r="J9" s="56">
        <f>[1]Elproduktion!$T$822</f>
        <v>0</v>
      </c>
      <c r="K9" s="56">
        <f>[1]Elproduktion!U820</f>
        <v>0</v>
      </c>
      <c r="L9" s="56">
        <f>[1]Elproduktion!V820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114">
        <f>[1]Elproduktion!$N$826</f>
        <v>100942.95</v>
      </c>
      <c r="D10" s="56">
        <f>[1]Elproduktion!$N$827</f>
        <v>0</v>
      </c>
      <c r="E10" s="56">
        <f>[1]Elproduktion!$Q$828</f>
        <v>0</v>
      </c>
      <c r="F10" s="56">
        <f>[1]Elproduktion!$N$829</f>
        <v>0</v>
      </c>
      <c r="G10" s="56">
        <f>[1]Elproduktion!$R$830</f>
        <v>0</v>
      </c>
      <c r="H10" s="56">
        <f>[1]Elproduktion!$S$831</f>
        <v>0</v>
      </c>
      <c r="I10" s="56">
        <f>[1]Elproduktion!$N$832</f>
        <v>0</v>
      </c>
      <c r="J10" s="56">
        <f>[1]Elproduktion!$T$830</f>
        <v>0</v>
      </c>
      <c r="K10" s="56">
        <f>[1]Elproduktion!U828</f>
        <v>0</v>
      </c>
      <c r="L10" s="56">
        <f>[1]Elproduktion!V828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105129.45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1452 Tranemo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[1]Fjärrvärmeproduktion!$N$1122</f>
        <v>0</v>
      </c>
      <c r="C18" s="56"/>
      <c r="D18" s="58">
        <f>[1]Fjärrvärmeproduktion!$N$1123</f>
        <v>0</v>
      </c>
      <c r="E18" s="56">
        <f>[1]Fjärrvärmeproduktion!$Q$1124</f>
        <v>0</v>
      </c>
      <c r="F18" s="56">
        <f>[1]Fjärrvärmeproduktion!$N$1125</f>
        <v>0</v>
      </c>
      <c r="G18" s="56">
        <f>[1]Fjärrvärmeproduktion!$R$1126</f>
        <v>0</v>
      </c>
      <c r="H18" s="56">
        <f>[1]Fjärrvärmeproduktion!$S$1127</f>
        <v>0</v>
      </c>
      <c r="I18" s="56">
        <f>[1]Fjärrvärmeproduktion!$N$1128</f>
        <v>0</v>
      </c>
      <c r="J18" s="56">
        <f>[1]Fjärrvärmeproduktion!$T$1126</f>
        <v>0</v>
      </c>
      <c r="K18" s="56">
        <f>[1]Fjärrvärmeproduktion!U1124</f>
        <v>0</v>
      </c>
      <c r="L18" s="56">
        <f>[1]Fjärrvärmeproduktion!V1124</f>
        <v>0</v>
      </c>
      <c r="M18" s="56">
        <f>[1]Fjärrvärmeproduktion!$W$1127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[1]Fjärrvärmeproduktion!$N$1130</f>
        <v>28411</v>
      </c>
      <c r="C19" s="56"/>
      <c r="D19" s="58">
        <f>[1]Fjärrvärmeproduktion!$N$1131</f>
        <v>43</v>
      </c>
      <c r="E19" s="56">
        <f>[1]Fjärrvärmeproduktion!$Q$1132</f>
        <v>0</v>
      </c>
      <c r="F19" s="56">
        <f>[1]Fjärrvärmeproduktion!$N$1133</f>
        <v>0</v>
      </c>
      <c r="G19" s="56">
        <f>[1]Fjärrvärmeproduktion!$R$1134</f>
        <v>0</v>
      </c>
      <c r="H19" s="56">
        <f>[1]Fjärrvärmeproduktion!$S$1135</f>
        <v>49050</v>
      </c>
      <c r="I19" s="56">
        <f>[1]Fjärrvärmeproduktion!$N$1136</f>
        <v>0</v>
      </c>
      <c r="J19" s="56">
        <f>[1]Fjärrvärmeproduktion!$T$1134</f>
        <v>0</v>
      </c>
      <c r="K19" s="56">
        <f>[1]Fjärrvärmeproduktion!U1132</f>
        <v>0</v>
      </c>
      <c r="L19" s="56">
        <f>[1]Fjärrvärmeproduktion!V1132</f>
        <v>0</v>
      </c>
      <c r="M19" s="56">
        <f>[1]Fjärrvärmeproduktion!$W$1135</f>
        <v>0</v>
      </c>
      <c r="N19" s="56"/>
      <c r="O19" s="56"/>
      <c r="P19" s="56">
        <f t="shared" ref="P19:P24" si="2">SUM(C19:O19)</f>
        <v>49093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[1]Fjärrvärmeproduktion!$N$1138</f>
        <v>0</v>
      </c>
      <c r="C20" s="56"/>
      <c r="D20" s="58">
        <f>[1]Fjärrvärmeproduktion!$N$1139</f>
        <v>0</v>
      </c>
      <c r="E20" s="56">
        <f>[1]Fjärrvärmeproduktion!$Q$1140</f>
        <v>0</v>
      </c>
      <c r="F20" s="56">
        <f>[1]Fjärrvärmeproduktion!$N$1141</f>
        <v>0</v>
      </c>
      <c r="G20" s="56">
        <f>[1]Fjärrvärmeproduktion!$R$1142</f>
        <v>0</v>
      </c>
      <c r="H20" s="56">
        <f>[1]Fjärrvärmeproduktion!$S$1143</f>
        <v>0</v>
      </c>
      <c r="I20" s="56">
        <f>[1]Fjärrvärmeproduktion!$N$1144</f>
        <v>0</v>
      </c>
      <c r="J20" s="56">
        <f>[1]Fjärrvärmeproduktion!$T$1142</f>
        <v>0</v>
      </c>
      <c r="K20" s="56">
        <f>[1]Fjärrvärmeproduktion!U1140</f>
        <v>0</v>
      </c>
      <c r="L20" s="56">
        <f>[1]Fjärrvärmeproduktion!V1140</f>
        <v>0</v>
      </c>
      <c r="M20" s="56">
        <f>[1]Fjärrvärmeproduktion!$W$1143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[1]Fjärrvärmeproduktion!$N$1146</f>
        <v>0</v>
      </c>
      <c r="C21" s="56"/>
      <c r="D21" s="58">
        <f>[1]Fjärrvärmeproduktion!$N$1147</f>
        <v>0</v>
      </c>
      <c r="E21" s="56">
        <f>[1]Fjärrvärmeproduktion!$Q$1148</f>
        <v>0</v>
      </c>
      <c r="F21" s="56">
        <f>[1]Fjärrvärmeproduktion!$N$1149</f>
        <v>0</v>
      </c>
      <c r="G21" s="56">
        <f>[1]Fjärrvärmeproduktion!$R$1150</f>
        <v>0</v>
      </c>
      <c r="H21" s="56">
        <f>[1]Fjärrvärmeproduktion!$S$1151</f>
        <v>0</v>
      </c>
      <c r="I21" s="56">
        <f>[1]Fjärrvärmeproduktion!$N$1152</f>
        <v>0</v>
      </c>
      <c r="J21" s="56">
        <f>[1]Fjärrvärmeproduktion!$T$1150</f>
        <v>0</v>
      </c>
      <c r="K21" s="56">
        <f>[1]Fjärrvärmeproduktion!U1148</f>
        <v>0</v>
      </c>
      <c r="L21" s="56">
        <f>[1]Fjärrvärmeproduktion!V1148</f>
        <v>0</v>
      </c>
      <c r="M21" s="56">
        <f>[1]Fjärrvärmeproduktion!$W$1151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[1]Fjärrvärmeproduktion!$N$1154</f>
        <v>0</v>
      </c>
      <c r="C22" s="56"/>
      <c r="D22" s="58">
        <f>[1]Fjärrvärmeproduktion!$N$1155</f>
        <v>0</v>
      </c>
      <c r="E22" s="56">
        <f>[1]Fjärrvärmeproduktion!$Q$1156</f>
        <v>0</v>
      </c>
      <c r="F22" s="56">
        <f>[1]Fjärrvärmeproduktion!$N$1157</f>
        <v>0</v>
      </c>
      <c r="G22" s="56">
        <f>[1]Fjärrvärmeproduktion!$R$1158</f>
        <v>0</v>
      </c>
      <c r="H22" s="56">
        <f>[1]Fjärrvärmeproduktion!$S$1159</f>
        <v>0</v>
      </c>
      <c r="I22" s="56">
        <f>[1]Fjärrvärmeproduktion!$N$1160</f>
        <v>0</v>
      </c>
      <c r="J22" s="56">
        <f>[1]Fjärrvärmeproduktion!$T$1158</f>
        <v>0</v>
      </c>
      <c r="K22" s="56">
        <f>[1]Fjärrvärmeproduktion!U1156</f>
        <v>0</v>
      </c>
      <c r="L22" s="56">
        <f>[1]Fjärrvärmeproduktion!V1156</f>
        <v>0</v>
      </c>
      <c r="M22" s="56">
        <f>[1]Fjärrvärmeproduktion!$W$1159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628 GWh</v>
      </c>
      <c r="T22" s="25"/>
      <c r="U22" s="23"/>
    </row>
    <row r="23" spans="1:34" ht="15.75">
      <c r="A23" s="5" t="s">
        <v>61</v>
      </c>
      <c r="B23" s="58">
        <f>[1]Fjärrvärmeproduktion!$N$1162</f>
        <v>0</v>
      </c>
      <c r="C23" s="56"/>
      <c r="D23" s="58">
        <f>[1]Fjärrvärmeproduktion!$N$1163</f>
        <v>0</v>
      </c>
      <c r="E23" s="56">
        <f>[1]Fjärrvärmeproduktion!$Q$1164</f>
        <v>0</v>
      </c>
      <c r="F23" s="56">
        <f>[1]Fjärrvärmeproduktion!$N$1165</f>
        <v>0</v>
      </c>
      <c r="G23" s="56">
        <f>[1]Fjärrvärmeproduktion!$R$1166</f>
        <v>0</v>
      </c>
      <c r="H23" s="56">
        <f>[1]Fjärrvärmeproduktion!$S$1167</f>
        <v>0</v>
      </c>
      <c r="I23" s="56">
        <f>[1]Fjärrvärmeproduktion!$N$1168</f>
        <v>0</v>
      </c>
      <c r="J23" s="56">
        <f>[1]Fjärrvärmeproduktion!$T$1166</f>
        <v>0</v>
      </c>
      <c r="K23" s="56">
        <f>[1]Fjärrvärmeproduktion!U1164</f>
        <v>0</v>
      </c>
      <c r="L23" s="56">
        <f>[1]Fjärrvärmeproduktion!V1164</f>
        <v>0</v>
      </c>
      <c r="M23" s="56">
        <f>[1]Fjärrvärmeproduktion!$W$1167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28411</v>
      </c>
      <c r="C24" s="56">
        <f t="shared" ref="C24:O24" si="3">SUM(C18:C23)</f>
        <v>0</v>
      </c>
      <c r="D24" s="56">
        <f t="shared" si="3"/>
        <v>43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49050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49093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237 GWh</v>
      </c>
      <c r="T25" s="29">
        <f>C$44</f>
        <v>0.37761625188758308</v>
      </c>
      <c r="U25" s="23"/>
    </row>
    <row r="26" spans="1:34" ht="15.75">
      <c r="B26" s="58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18"/>
      <c r="R26" s="50" t="str">
        <f>D30</f>
        <v>Oljeprodukter</v>
      </c>
      <c r="S26" s="40" t="str">
        <f>ROUND(D43/1000,0) &amp;" GWh"</f>
        <v>48 GWh</v>
      </c>
      <c r="T26" s="29">
        <f>D$44</f>
        <v>7.5951099366786803E-2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255 GWh</v>
      </c>
      <c r="T28" s="29">
        <f>F$44</f>
        <v>0.40639407451713849</v>
      </c>
      <c r="U28" s="23"/>
    </row>
    <row r="29" spans="1:34" ht="15.75">
      <c r="A29" s="48" t="str">
        <f>A2</f>
        <v>1452 Tranemo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7 GWh</v>
      </c>
      <c r="T29" s="29">
        <f>G$44</f>
        <v>1.0894775116352756E-2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81 GWh</v>
      </c>
      <c r="T30" s="29">
        <f>H$44</f>
        <v>0.12914379911213877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[1]Slutanvändning!$N$1628</f>
        <v>0</v>
      </c>
      <c r="C32" s="58">
        <f>[1]Slutanvändning!$N$1629</f>
        <v>8114</v>
      </c>
      <c r="D32" s="58">
        <f>[1]Slutanvändning!$N$1622</f>
        <v>4579</v>
      </c>
      <c r="E32" s="56">
        <f>[1]Slutanvändning!$Q$1623</f>
        <v>0</v>
      </c>
      <c r="F32" s="58">
        <f>[1]Slutanvändning!$N$1624</f>
        <v>0</v>
      </c>
      <c r="G32" s="56">
        <f>[1]Slutanvändning!$N$1625</f>
        <v>1062</v>
      </c>
      <c r="H32" s="56">
        <f>[1]Slutanvändning!$N$1626</f>
        <v>0</v>
      </c>
      <c r="I32" s="56">
        <f>[1]Slutanvändning!$N$1627</f>
        <v>0</v>
      </c>
      <c r="J32" s="56">
        <v>0</v>
      </c>
      <c r="K32" s="56">
        <f>[1]Slutanvändning!T1623</f>
        <v>0</v>
      </c>
      <c r="L32" s="56">
        <f>[1]Slutanvändning!U1623</f>
        <v>0</v>
      </c>
      <c r="M32" s="56"/>
      <c r="N32" s="56">
        <v>0</v>
      </c>
      <c r="O32" s="56">
        <v>0</v>
      </c>
      <c r="P32" s="56">
        <f t="shared" ref="P32:P38" si="4">SUM(B32:N32)</f>
        <v>13755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8">
        <f>[1]Slutanvändning!$N$1637</f>
        <v>21600</v>
      </c>
      <c r="C33" s="58">
        <f>[1]Slutanvändning!$N$1638</f>
        <v>133311</v>
      </c>
      <c r="D33" s="58">
        <f>[1]Slutanvändning!$N$1631</f>
        <v>8610</v>
      </c>
      <c r="E33" s="56">
        <f>[1]Slutanvändning!$Q$1632</f>
        <v>0</v>
      </c>
      <c r="F33" s="58">
        <f>[1]Slutanvändning!$N$1633</f>
        <v>255032</v>
      </c>
      <c r="G33" s="56">
        <f>[1]Slutanvändning!$N$1634</f>
        <v>0</v>
      </c>
      <c r="H33" s="56">
        <f>[1]Slutanvändning!$N$1635</f>
        <v>5630</v>
      </c>
      <c r="I33" s="56">
        <f>[1]Slutanvändning!$N$1636</f>
        <v>0</v>
      </c>
      <c r="J33" s="56">
        <v>0</v>
      </c>
      <c r="K33" s="56">
        <f>[1]Slutanvändning!T1632</f>
        <v>0</v>
      </c>
      <c r="L33" s="56">
        <f>[1]Slutanvändning!U1632</f>
        <v>0</v>
      </c>
      <c r="M33" s="56"/>
      <c r="N33" s="56">
        <v>0</v>
      </c>
      <c r="O33" s="56">
        <v>0</v>
      </c>
      <c r="P33" s="56">
        <f t="shared" si="4"/>
        <v>424183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8">
        <f>[1]Slutanvändning!$N$1646</f>
        <v>1350</v>
      </c>
      <c r="C34" s="58">
        <f>[1]Slutanvändning!$N$1647</f>
        <v>12526</v>
      </c>
      <c r="D34" s="58">
        <f>[1]Slutanvändning!$N$1640</f>
        <v>0</v>
      </c>
      <c r="E34" s="56">
        <f>[1]Slutanvändning!$Q$1641</f>
        <v>0</v>
      </c>
      <c r="F34" s="58">
        <f>[1]Slutanvändning!$N$1642</f>
        <v>0</v>
      </c>
      <c r="G34" s="56">
        <f>[1]Slutanvändning!$N$1643</f>
        <v>0</v>
      </c>
      <c r="H34" s="56">
        <f>[1]Slutanvändning!$N$1644</f>
        <v>0</v>
      </c>
      <c r="I34" s="56">
        <f>[1]Slutanvändning!$N$1645</f>
        <v>0</v>
      </c>
      <c r="J34" s="56">
        <v>0</v>
      </c>
      <c r="K34" s="56">
        <f>[1]Slutanvändning!T1641</f>
        <v>0</v>
      </c>
      <c r="L34" s="56">
        <f>[1]Slutanvändning!U1641</f>
        <v>0</v>
      </c>
      <c r="M34" s="56"/>
      <c r="N34" s="56">
        <v>0</v>
      </c>
      <c r="O34" s="56">
        <v>0</v>
      </c>
      <c r="P34" s="56">
        <f t="shared" si="4"/>
        <v>13876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[1]Slutanvändning!$N$1655</f>
        <v>0</v>
      </c>
      <c r="C35" s="120">
        <f>[1]Slutanvändning!$N$1656</f>
        <v>237.33333333334303</v>
      </c>
      <c r="D35" s="58">
        <f>[1]Slutanvändning!$N$1649</f>
        <v>34087</v>
      </c>
      <c r="E35" s="56">
        <f>[1]Slutanvändning!$Q$1650</f>
        <v>0</v>
      </c>
      <c r="F35" s="58">
        <f>[1]Slutanvändning!$N$1651</f>
        <v>0</v>
      </c>
      <c r="G35" s="56">
        <f>[1]Slutanvändning!$N$1652</f>
        <v>5775</v>
      </c>
      <c r="H35" s="56">
        <f>[1]Slutanvändning!$N$1653</f>
        <v>0</v>
      </c>
      <c r="I35" s="56">
        <f>[1]Slutanvändning!$N$1654</f>
        <v>0</v>
      </c>
      <c r="J35" s="56">
        <v>0</v>
      </c>
      <c r="K35" s="56">
        <f>[1]Slutanvändning!T1650</f>
        <v>0</v>
      </c>
      <c r="L35" s="56">
        <f>[1]Slutanvändning!U1650</f>
        <v>0</v>
      </c>
      <c r="M35" s="56"/>
      <c r="N35" s="56">
        <v>0</v>
      </c>
      <c r="O35" s="56">
        <v>0</v>
      </c>
      <c r="P35" s="117">
        <f>SUM(B35:N35)</f>
        <v>40099.333333333343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8">
        <f>[1]Slutanvändning!$N$1664</f>
        <v>0</v>
      </c>
      <c r="C36" s="58">
        <f>[1]Slutanvändning!$N$1665</f>
        <v>17404</v>
      </c>
      <c r="D36" s="58">
        <f>[1]Slutanvändning!$N$1658</f>
        <v>78</v>
      </c>
      <c r="E36" s="56">
        <f>[1]Slutanvändning!$Q$1659</f>
        <v>0</v>
      </c>
      <c r="F36" s="58">
        <f>[1]Slutanvändning!$N$1660</f>
        <v>0</v>
      </c>
      <c r="G36" s="56">
        <f>[1]Slutanvändning!$N$1661</f>
        <v>0</v>
      </c>
      <c r="H36" s="56">
        <f>[1]Slutanvändning!$N$1662</f>
        <v>0</v>
      </c>
      <c r="I36" s="56">
        <f>[1]Slutanvändning!$N$1663</f>
        <v>0</v>
      </c>
      <c r="J36" s="56">
        <v>0</v>
      </c>
      <c r="K36" s="56">
        <f>[1]Slutanvändning!T1659</f>
        <v>0</v>
      </c>
      <c r="L36" s="56">
        <f>[1]Slutanvändning!U1659</f>
        <v>0</v>
      </c>
      <c r="M36" s="56"/>
      <c r="N36" s="56">
        <v>0</v>
      </c>
      <c r="O36" s="56">
        <v>0</v>
      </c>
      <c r="P36" s="56">
        <f t="shared" si="4"/>
        <v>17482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8">
        <f>[1]Slutanvändning!$N$1673</f>
        <v>4040</v>
      </c>
      <c r="C37" s="58">
        <f>[1]Slutanvändning!$N$1674</f>
        <v>41300</v>
      </c>
      <c r="D37" s="58">
        <f>[1]Slutanvändning!$N$1667</f>
        <v>266</v>
      </c>
      <c r="E37" s="56">
        <f>[1]Slutanvändning!$Q$1668</f>
        <v>0</v>
      </c>
      <c r="F37" s="58">
        <f>[1]Slutanvändning!$N$1669</f>
        <v>0</v>
      </c>
      <c r="G37" s="56">
        <f>[1]Slutanvändning!$N$1670</f>
        <v>0</v>
      </c>
      <c r="H37" s="56">
        <f>[1]Slutanvändning!$N$1671</f>
        <v>26364</v>
      </c>
      <c r="I37" s="56">
        <f>[1]Slutanvändning!$N$1672</f>
        <v>0</v>
      </c>
      <c r="J37" s="56">
        <v>0</v>
      </c>
      <c r="K37" s="56">
        <f>[1]Slutanvändning!T1668</f>
        <v>0</v>
      </c>
      <c r="L37" s="56">
        <f>[1]Slutanvändning!U1668</f>
        <v>0</v>
      </c>
      <c r="M37" s="56"/>
      <c r="N37" s="56">
        <v>0</v>
      </c>
      <c r="O37" s="56">
        <v>0</v>
      </c>
      <c r="P37" s="56">
        <f t="shared" si="4"/>
        <v>71970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8">
        <f>[1]Slutanvändning!$N$1682</f>
        <v>0</v>
      </c>
      <c r="C38" s="120">
        <f>[1]Slutanvändning!$N$1683</f>
        <v>3313</v>
      </c>
      <c r="D38" s="58">
        <f>[1]Slutanvändning!$N$1676</f>
        <v>0</v>
      </c>
      <c r="E38" s="56">
        <f>[1]Slutanvändning!$Q$1677</f>
        <v>0</v>
      </c>
      <c r="F38" s="58">
        <f>[1]Slutanvändning!$N$1678</f>
        <v>0</v>
      </c>
      <c r="G38" s="56">
        <f>[1]Slutanvändning!$N$1679</f>
        <v>0</v>
      </c>
      <c r="H38" s="56">
        <f>[1]Slutanvändning!$N$1680</f>
        <v>0</v>
      </c>
      <c r="I38" s="56">
        <f>[1]Slutanvändning!$N$1681</f>
        <v>0</v>
      </c>
      <c r="J38" s="56">
        <v>0</v>
      </c>
      <c r="K38" s="56">
        <f>[1]Slutanvändning!T1677</f>
        <v>0</v>
      </c>
      <c r="L38" s="56">
        <f>[1]Slutanvändning!U1677</f>
        <v>0</v>
      </c>
      <c r="M38" s="56"/>
      <c r="N38" s="56">
        <v>0</v>
      </c>
      <c r="O38" s="56">
        <v>0</v>
      </c>
      <c r="P38" s="117">
        <f t="shared" si="4"/>
        <v>3313</v>
      </c>
      <c r="Q38" s="20"/>
      <c r="R38" s="28" t="s">
        <v>83</v>
      </c>
      <c r="S38" s="54" t="str">
        <f>ROUND((N43+F43)/1000,0) &amp;" GWh"</f>
        <v>255 GWh</v>
      </c>
      <c r="T38" s="27"/>
      <c r="U38" s="23"/>
    </row>
    <row r="39" spans="1:47" ht="15.75">
      <c r="A39" s="5" t="s">
        <v>84</v>
      </c>
      <c r="B39" s="58">
        <f>[1]Slutanvändning!$N$1691</f>
        <v>0</v>
      </c>
      <c r="C39" s="120">
        <f>[1]Slutanvändning!$N$1692</f>
        <v>3213.6666666666665</v>
      </c>
      <c r="D39" s="58">
        <f>[1]Slutanvändning!$N$1685</f>
        <v>0</v>
      </c>
      <c r="E39" s="56">
        <f>[1]Slutanvändning!$Q$1686</f>
        <v>0</v>
      </c>
      <c r="F39" s="58">
        <f>[1]Slutanvändning!$N$1687</f>
        <v>0</v>
      </c>
      <c r="G39" s="56">
        <f>[1]Slutanvändning!$N$1688</f>
        <v>0</v>
      </c>
      <c r="H39" s="56">
        <f>[1]Slutanvändning!$N$1689</f>
        <v>0</v>
      </c>
      <c r="I39" s="56">
        <f>[1]Slutanvändning!$N$1690</f>
        <v>0</v>
      </c>
      <c r="J39" s="56">
        <v>0</v>
      </c>
      <c r="K39" s="56">
        <f>[1]Slutanvändning!T1686</f>
        <v>0</v>
      </c>
      <c r="L39" s="56">
        <f>[1]Slutanvändning!U1686</f>
        <v>0</v>
      </c>
      <c r="M39" s="56"/>
      <c r="N39" s="56">
        <v>0</v>
      </c>
      <c r="O39" s="56">
        <v>0</v>
      </c>
      <c r="P39" s="117">
        <f>SUM(B39:N39)</f>
        <v>3213.6666666666665</v>
      </c>
      <c r="Q39" s="20"/>
      <c r="R39" s="28"/>
      <c r="T39" s="42"/>
    </row>
    <row r="40" spans="1:47" ht="15.75">
      <c r="A40" s="5" t="s">
        <v>49</v>
      </c>
      <c r="B40" s="56">
        <f>SUM(B32:B39)</f>
        <v>26990</v>
      </c>
      <c r="C40" s="56">
        <f t="shared" ref="C40:O40" si="5">SUM(C32:C39)</f>
        <v>219419</v>
      </c>
      <c r="D40" s="56">
        <f t="shared" si="5"/>
        <v>47620</v>
      </c>
      <c r="E40" s="56">
        <f t="shared" si="5"/>
        <v>0</v>
      </c>
      <c r="F40" s="56">
        <f>SUM(F32:F39)</f>
        <v>255032</v>
      </c>
      <c r="G40" s="56">
        <f t="shared" si="5"/>
        <v>6837</v>
      </c>
      <c r="H40" s="56">
        <f t="shared" si="5"/>
        <v>31994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587892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19 GWh</v>
      </c>
      <c r="T41" s="42"/>
    </row>
    <row r="42" spans="1:47">
      <c r="A42" s="32" t="s">
        <v>86</v>
      </c>
      <c r="B42" s="56">
        <f>B39+B38+B37</f>
        <v>4040</v>
      </c>
      <c r="C42" s="56">
        <f>C39+C38+C37</f>
        <v>47826.666666666664</v>
      </c>
      <c r="D42" s="56">
        <f>D39+D38+D37</f>
        <v>266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26364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78496.666666666672</v>
      </c>
      <c r="Q42" s="21"/>
      <c r="R42" s="28" t="s">
        <v>87</v>
      </c>
      <c r="S42" s="10" t="str">
        <f>ROUND(P42/1000,0) &amp;" GWh"</f>
        <v>78 GWh</v>
      </c>
      <c r="T42" s="29">
        <f>P42/P40</f>
        <v>0.1335222569224733</v>
      </c>
    </row>
    <row r="43" spans="1:47">
      <c r="A43" s="33" t="s">
        <v>88</v>
      </c>
      <c r="B43" s="101"/>
      <c r="C43" s="102">
        <f>C40+C24-C7+C46</f>
        <v>236972.52</v>
      </c>
      <c r="D43" s="102">
        <f t="shared" ref="D43:N43" si="7">D11+D24+D40</f>
        <v>47663</v>
      </c>
      <c r="E43" s="102">
        <f t="shared" si="7"/>
        <v>0</v>
      </c>
      <c r="F43" s="102">
        <f t="shared" si="7"/>
        <v>255032</v>
      </c>
      <c r="G43" s="102">
        <f t="shared" si="7"/>
        <v>6837</v>
      </c>
      <c r="H43" s="102">
        <f t="shared" si="7"/>
        <v>81044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627548.52</v>
      </c>
      <c r="Q43" s="21"/>
      <c r="R43" s="28" t="s">
        <v>89</v>
      </c>
      <c r="S43" s="10" t="str">
        <f>ROUND(P36/1000,0) &amp;" GWh"</f>
        <v>17 GWh</v>
      </c>
      <c r="T43" s="41">
        <f>P36/P40</f>
        <v>2.9736754369850245E-2</v>
      </c>
    </row>
    <row r="44" spans="1:47">
      <c r="A44" s="33" t="s">
        <v>90</v>
      </c>
      <c r="B44" s="56"/>
      <c r="C44" s="110">
        <f>C43/$P$43</f>
        <v>0.37761625188758308</v>
      </c>
      <c r="D44" s="110">
        <f t="shared" ref="D44:P44" si="8">D43/$P$43</f>
        <v>7.5951099366786803E-2</v>
      </c>
      <c r="E44" s="110">
        <f t="shared" si="8"/>
        <v>0</v>
      </c>
      <c r="F44" s="110">
        <f t="shared" si="8"/>
        <v>0.40639407451713849</v>
      </c>
      <c r="G44" s="110">
        <f t="shared" si="8"/>
        <v>1.0894775116352756E-2</v>
      </c>
      <c r="H44" s="110">
        <f t="shared" si="8"/>
        <v>0.12914379911213877</v>
      </c>
      <c r="I44" s="110">
        <f t="shared" si="8"/>
        <v>0</v>
      </c>
      <c r="J44" s="110">
        <f t="shared" si="8"/>
        <v>0</v>
      </c>
      <c r="K44" s="110">
        <f t="shared" si="8"/>
        <v>0</v>
      </c>
      <c r="L44" s="110">
        <f t="shared" si="8"/>
        <v>0</v>
      </c>
      <c r="M44" s="110">
        <f t="shared" si="8"/>
        <v>0</v>
      </c>
      <c r="N44" s="110">
        <f t="shared" si="8"/>
        <v>0</v>
      </c>
      <c r="O44" s="110">
        <f t="shared" si="8"/>
        <v>0</v>
      </c>
      <c r="P44" s="110">
        <f t="shared" si="8"/>
        <v>1</v>
      </c>
      <c r="Q44" s="21"/>
      <c r="R44" s="28" t="s">
        <v>91</v>
      </c>
      <c r="S44" s="10" t="str">
        <f>ROUND(P34/1000,0) &amp;" GWh"</f>
        <v>14 GWh</v>
      </c>
      <c r="T44" s="29">
        <f>P34/P40</f>
        <v>2.3602974696032605E-2</v>
      </c>
      <c r="U44" s="23"/>
    </row>
    <row r="45" spans="1:47">
      <c r="A45" s="34"/>
      <c r="B45" s="58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21"/>
      <c r="R45" s="28" t="s">
        <v>92</v>
      </c>
      <c r="S45" s="10" t="str">
        <f>ROUND(P32/1000,0) &amp;" GWh"</f>
        <v>14 GWh</v>
      </c>
      <c r="T45" s="29">
        <f>P32/P40</f>
        <v>2.3397154579412546E-2</v>
      </c>
      <c r="U45" s="23"/>
    </row>
    <row r="46" spans="1:47">
      <c r="A46" s="34" t="s">
        <v>93</v>
      </c>
      <c r="B46" s="102">
        <f>B24-B40</f>
        <v>1421</v>
      </c>
      <c r="C46" s="102">
        <f>(C40+C24)*0.08</f>
        <v>17553.52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111"/>
      <c r="Q46" s="21"/>
      <c r="R46" s="28" t="s">
        <v>94</v>
      </c>
      <c r="S46" s="10" t="str">
        <f>ROUND(P33/1000,0) &amp;" GWh"</f>
        <v>424 GWh</v>
      </c>
      <c r="T46" s="41">
        <f>P33/P40</f>
        <v>0.72153218618385695</v>
      </c>
      <c r="U46" s="23"/>
    </row>
    <row r="47" spans="1:47">
      <c r="A47" s="34" t="s">
        <v>95</v>
      </c>
      <c r="B47" s="107">
        <f>B46/B24</f>
        <v>5.0015838935623523E-2</v>
      </c>
      <c r="C47" s="107">
        <f>C46/(C40+C24)</f>
        <v>0.08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21"/>
      <c r="R47" s="28" t="s">
        <v>96</v>
      </c>
      <c r="S47" s="10" t="str">
        <f>ROUND(P35/1000,0) &amp;" GWh"</f>
        <v>40 GWh</v>
      </c>
      <c r="T47" s="41">
        <f>P35/P40</f>
        <v>6.820867324837443E-2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588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142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[1]Solceller!$C$41</f>
        <v>4284.5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6">
        <f>[1]Elproduktion!$N$1522</f>
        <v>6442</v>
      </c>
      <c r="D7" s="56">
        <f>[1]Elproduktion!$N$1523</f>
        <v>0</v>
      </c>
      <c r="E7" s="56">
        <f>[1]Elproduktion!$Q$1524</f>
        <v>0</v>
      </c>
      <c r="F7" s="56">
        <f>[1]Elproduktion!$N$1525</f>
        <v>0</v>
      </c>
      <c r="G7" s="56">
        <f>[1]Elproduktion!$R$1526</f>
        <v>0</v>
      </c>
      <c r="H7" s="56">
        <f>[1]Elproduktion!$S$1527</f>
        <v>0</v>
      </c>
      <c r="I7" s="56">
        <f>[1]Elproduktion!$N$1528</f>
        <v>0</v>
      </c>
      <c r="J7" s="56">
        <f>[1]Elproduktion!$T$1526</f>
        <v>0</v>
      </c>
      <c r="K7" s="56">
        <f>[1]Elproduktion!U1524</f>
        <v>0</v>
      </c>
      <c r="L7" s="56">
        <f>[1]Elproduktion!V1524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6">
        <f>[1]Elproduktion!$N$1530</f>
        <v>379</v>
      </c>
      <c r="D8" s="56">
        <f>[1]Elproduktion!$N$1531</f>
        <v>1612</v>
      </c>
      <c r="E8" s="56">
        <f>[1]Elproduktion!$Q$1532</f>
        <v>0</v>
      </c>
      <c r="F8" s="56">
        <f>[1]Elproduktion!$N$1533</f>
        <v>0</v>
      </c>
      <c r="G8" s="56">
        <f>[1]Elproduktion!$R$1534</f>
        <v>0</v>
      </c>
      <c r="H8" s="56">
        <f>[1]Elproduktion!$S$1535</f>
        <v>0</v>
      </c>
      <c r="I8" s="56">
        <f>[1]Elproduktion!$N$1536</f>
        <v>0</v>
      </c>
      <c r="J8" s="56">
        <f>[1]Elproduktion!$T$1534</f>
        <v>0</v>
      </c>
      <c r="K8" s="56">
        <f>[1]Elproduktion!U1532</f>
        <v>0</v>
      </c>
      <c r="L8" s="56">
        <f>[1]Elproduktion!V1532</f>
        <v>0</v>
      </c>
      <c r="M8" s="56"/>
      <c r="N8" s="56"/>
      <c r="O8" s="56"/>
      <c r="P8" s="56">
        <f t="shared" si="0"/>
        <v>1612</v>
      </c>
      <c r="Q8" s="37"/>
      <c r="AG8" s="37"/>
      <c r="AH8" s="37"/>
    </row>
    <row r="9" spans="1:34" ht="15.75">
      <c r="A9" s="5" t="s">
        <v>47</v>
      </c>
      <c r="B9" s="56"/>
      <c r="C9" s="115">
        <f>[1]Elproduktion!$N$1538</f>
        <v>1529790</v>
      </c>
      <c r="D9" s="56">
        <f>[1]Elproduktion!$N$1539</f>
        <v>0</v>
      </c>
      <c r="E9" s="56">
        <f>[1]Elproduktion!$Q$1540</f>
        <v>0</v>
      </c>
      <c r="F9" s="56">
        <f>[1]Elproduktion!$N$1541</f>
        <v>0</v>
      </c>
      <c r="G9" s="56">
        <f>[1]Elproduktion!$R$1542</f>
        <v>0</v>
      </c>
      <c r="H9" s="56">
        <f>[1]Elproduktion!$S$1543</f>
        <v>0</v>
      </c>
      <c r="I9" s="56">
        <f>[1]Elproduktion!$N$1544</f>
        <v>0</v>
      </c>
      <c r="J9" s="56">
        <f>[1]Elproduktion!$T$1542</f>
        <v>0</v>
      </c>
      <c r="K9" s="56">
        <f>[1]Elproduktion!U1540</f>
        <v>0</v>
      </c>
      <c r="L9" s="56">
        <f>[1]Elproduktion!V1540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57">
        <f>[1]Elproduktion!$N$1546</f>
        <v>2803.9708333333333</v>
      </c>
      <c r="D10" s="56">
        <f>[1]Elproduktion!$N$1547</f>
        <v>0</v>
      </c>
      <c r="E10" s="56">
        <f>[1]Elproduktion!$Q$1548</f>
        <v>0</v>
      </c>
      <c r="F10" s="56">
        <f>[1]Elproduktion!$N$1549</f>
        <v>0</v>
      </c>
      <c r="G10" s="56">
        <f>[1]Elproduktion!$R$1550</f>
        <v>0</v>
      </c>
      <c r="H10" s="56">
        <f>[1]Elproduktion!$S$1551</f>
        <v>0</v>
      </c>
      <c r="I10" s="56">
        <f>[1]Elproduktion!$N$1552</f>
        <v>0</v>
      </c>
      <c r="J10" s="56">
        <f>[1]Elproduktion!$T$1550</f>
        <v>0</v>
      </c>
      <c r="K10" s="56">
        <f>[1]Elproduktion!U1548</f>
        <v>0</v>
      </c>
      <c r="L10" s="56">
        <f>[1]Elproduktion!V1548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115">
        <f>SUM(C5:C10)</f>
        <v>1543699.4708333334</v>
      </c>
      <c r="D11" s="56">
        <f t="shared" ref="D11:O11" si="1">SUM(D5:D10)</f>
        <v>1612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1612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1488 Trollhättan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[1]Fjärrvärmeproduktion!$N$2130+[1]Fjärrvärmeproduktion!$M$2170*([1]Fjärrvärmeproduktion!$N$2130/([1]Fjärrvärmeproduktion!$N$2130+[1]Fjärrvärmeproduktion!$N$2138))</f>
        <v>106480.79218932264</v>
      </c>
      <c r="C18" s="56"/>
      <c r="D18" s="56">
        <f>[1]Fjärrvärmeproduktion!$N$2131</f>
        <v>0</v>
      </c>
      <c r="E18" s="56">
        <f>[1]Fjärrvärmeproduktion!$Q$2132</f>
        <v>0</v>
      </c>
      <c r="F18" s="56">
        <f>[1]Fjärrvärmeproduktion!$N$2133</f>
        <v>0</v>
      </c>
      <c r="G18" s="56">
        <f>[1]Fjärrvärmeproduktion!$R$2134</f>
        <v>6162</v>
      </c>
      <c r="H18" s="56">
        <f>[1]Fjärrvärmeproduktion!$S$2135</f>
        <v>101398</v>
      </c>
      <c r="I18" s="56">
        <f>[1]Fjärrvärmeproduktion!$N$2136</f>
        <v>0</v>
      </c>
      <c r="J18" s="56">
        <f>[1]Fjärrvärmeproduktion!$T$2134</f>
        <v>0</v>
      </c>
      <c r="K18" s="56">
        <f>[1]Fjärrvärmeproduktion!U2132</f>
        <v>0</v>
      </c>
      <c r="L18" s="56">
        <f>[1]Fjärrvärmeproduktion!V2132</f>
        <v>0</v>
      </c>
      <c r="M18" s="56">
        <f>[1]Fjärrvärmeproduktion!$W$2135</f>
        <v>0</v>
      </c>
      <c r="N18" s="56"/>
      <c r="O18" s="56"/>
      <c r="P18" s="56">
        <f>SUM(C18:O18)</f>
        <v>107560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[1]Fjärrvärmeproduktion!$N$2138+[1]Fjärrvärmeproduktion!$M$2170*([1]Fjärrvärmeproduktion!$N$2138/([1]Fjärrvärmeproduktion!$N$2138+[1]Fjärrvärmeproduktion!$N$2130))</f>
        <v>192647.20781067736</v>
      </c>
      <c r="C19" s="56"/>
      <c r="D19" s="56">
        <f>[1]Fjärrvärmeproduktion!$N$2139</f>
        <v>40</v>
      </c>
      <c r="E19" s="56">
        <f>[1]Fjärrvärmeproduktion!$Q$2140</f>
        <v>0</v>
      </c>
      <c r="F19" s="56">
        <f>[1]Fjärrvärmeproduktion!$N$2141</f>
        <v>0</v>
      </c>
      <c r="G19" s="56">
        <f>[1]Fjärrvärmeproduktion!$R$2142</f>
        <v>10454</v>
      </c>
      <c r="H19" s="56">
        <f>[1]Fjärrvärmeproduktion!$S$2143</f>
        <v>186218</v>
      </c>
      <c r="I19" s="56">
        <f>[1]Fjärrvärmeproduktion!$N$2144</f>
        <v>0</v>
      </c>
      <c r="J19" s="56">
        <f>[1]Fjärrvärmeproduktion!$T$2142</f>
        <v>0</v>
      </c>
      <c r="K19" s="56">
        <f>[1]Fjärrvärmeproduktion!U2140</f>
        <v>0</v>
      </c>
      <c r="L19" s="56">
        <f>[1]Fjärrvärmeproduktion!V2140</f>
        <v>0</v>
      </c>
      <c r="M19" s="56">
        <f>[1]Fjärrvärmeproduktion!$W$2143</f>
        <v>0</v>
      </c>
      <c r="N19" s="56"/>
      <c r="O19" s="56"/>
      <c r="P19" s="56">
        <f t="shared" ref="P19:P24" si="2">SUM(C19:O19)</f>
        <v>196712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[1]Fjärrvärmeproduktion!$N$2146</f>
        <v>0</v>
      </c>
      <c r="C20" s="56"/>
      <c r="D20" s="56">
        <f>[1]Fjärrvärmeproduktion!$N$2147</f>
        <v>0</v>
      </c>
      <c r="E20" s="56">
        <f>[1]Fjärrvärmeproduktion!$Q$2148</f>
        <v>0</v>
      </c>
      <c r="F20" s="56">
        <f>[1]Fjärrvärmeproduktion!$N$2149</f>
        <v>0</v>
      </c>
      <c r="G20" s="56">
        <f>[1]Fjärrvärmeproduktion!$R$2150</f>
        <v>0</v>
      </c>
      <c r="H20" s="56">
        <f>[1]Fjärrvärmeproduktion!$S$2151</f>
        <v>0</v>
      </c>
      <c r="I20" s="56">
        <f>[1]Fjärrvärmeproduktion!$N$2152</f>
        <v>0</v>
      </c>
      <c r="J20" s="56">
        <f>[1]Fjärrvärmeproduktion!$T$2150</f>
        <v>0</v>
      </c>
      <c r="K20" s="56">
        <f>[1]Fjärrvärmeproduktion!U2148</f>
        <v>0</v>
      </c>
      <c r="L20" s="56">
        <f>[1]Fjärrvärmeproduktion!V2148</f>
        <v>0</v>
      </c>
      <c r="M20" s="56">
        <f>[1]Fjärrvärmeproduktion!$W$2151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[1]Fjärrvärmeproduktion!$N$2154</f>
        <v>0</v>
      </c>
      <c r="C21" s="56"/>
      <c r="D21" s="56">
        <f>[1]Fjärrvärmeproduktion!$N$2155</f>
        <v>0</v>
      </c>
      <c r="E21" s="56">
        <f>[1]Fjärrvärmeproduktion!$Q$2156</f>
        <v>0</v>
      </c>
      <c r="F21" s="56">
        <f>[1]Fjärrvärmeproduktion!$N$2157</f>
        <v>0</v>
      </c>
      <c r="G21" s="56">
        <f>[1]Fjärrvärmeproduktion!$R$2158</f>
        <v>0</v>
      </c>
      <c r="H21" s="56">
        <f>[1]Fjärrvärmeproduktion!$S$2159</f>
        <v>0</v>
      </c>
      <c r="I21" s="56">
        <f>[1]Fjärrvärmeproduktion!$N$2160</f>
        <v>0</v>
      </c>
      <c r="J21" s="56">
        <f>[1]Fjärrvärmeproduktion!$T$2158</f>
        <v>0</v>
      </c>
      <c r="K21" s="56">
        <f>[1]Fjärrvärmeproduktion!U2156</f>
        <v>0</v>
      </c>
      <c r="L21" s="56">
        <f>[1]Fjärrvärmeproduktion!V2156</f>
        <v>0</v>
      </c>
      <c r="M21" s="56">
        <f>[1]Fjärrvärmeproduktion!$W$2159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[1]Fjärrvärmeproduktion!$N$2162</f>
        <v>50589</v>
      </c>
      <c r="C22" s="56"/>
      <c r="D22" s="56">
        <f>[1]Fjärrvärmeproduktion!$N$2163</f>
        <v>0</v>
      </c>
      <c r="E22" s="56">
        <f>[1]Fjärrvärmeproduktion!$Q$2164</f>
        <v>0</v>
      </c>
      <c r="F22" s="56">
        <f>[1]Fjärrvärmeproduktion!$N$2165</f>
        <v>0</v>
      </c>
      <c r="G22" s="56">
        <f>[1]Fjärrvärmeproduktion!$R$2166</f>
        <v>0</v>
      </c>
      <c r="H22" s="56">
        <f>[1]Fjärrvärmeproduktion!$S$2167</f>
        <v>0</v>
      </c>
      <c r="I22" s="56">
        <f>[1]Fjärrvärmeproduktion!$N$2168</f>
        <v>0</v>
      </c>
      <c r="J22" s="56">
        <f>[1]Fjärrvärmeproduktion!$T$2166</f>
        <v>0</v>
      </c>
      <c r="K22" s="56">
        <f>[1]Fjärrvärmeproduktion!U2164</f>
        <v>0</v>
      </c>
      <c r="L22" s="56">
        <f>[1]Fjärrvärmeproduktion!V2164</f>
        <v>0</v>
      </c>
      <c r="M22" s="56">
        <f>[1]Fjärrvärmeproduktion!$W$2167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1189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[1]Fjärrvärmeproduktion!$N$2171</f>
        <v>0</v>
      </c>
      <c r="E23" s="56">
        <f>[1]Fjärrvärmeproduktion!$Q$2172</f>
        <v>0</v>
      </c>
      <c r="F23" s="56">
        <f>[1]Fjärrvärmeproduktion!$N$2173</f>
        <v>0</v>
      </c>
      <c r="G23" s="56">
        <f>[1]Fjärrvärmeproduktion!$R$2174</f>
        <v>0</v>
      </c>
      <c r="H23" s="56">
        <f>[1]Fjärrvärmeproduktion!$S$2175</f>
        <v>0</v>
      </c>
      <c r="I23" s="56">
        <f>[1]Fjärrvärmeproduktion!$N$2176</f>
        <v>0</v>
      </c>
      <c r="J23" s="56">
        <f>[1]Fjärrvärmeproduktion!$T$2174</f>
        <v>0</v>
      </c>
      <c r="K23" s="56">
        <f>[1]Fjärrvärmeproduktion!U2172</f>
        <v>0</v>
      </c>
      <c r="L23" s="56">
        <f>[1]Fjärrvärmeproduktion!V2172</f>
        <v>0</v>
      </c>
      <c r="M23" s="56">
        <f>[1]Fjärrvärmeproduktion!$W$2175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349717</v>
      </c>
      <c r="C24" s="56">
        <f t="shared" ref="C24:O24" si="3">SUM(C18:C23)</f>
        <v>0</v>
      </c>
      <c r="D24" s="56">
        <f t="shared" si="3"/>
        <v>40</v>
      </c>
      <c r="E24" s="56">
        <f t="shared" si="3"/>
        <v>0</v>
      </c>
      <c r="F24" s="56">
        <f t="shared" si="3"/>
        <v>0</v>
      </c>
      <c r="G24" s="56">
        <f t="shared" si="3"/>
        <v>16616</v>
      </c>
      <c r="H24" s="56">
        <f t="shared" si="3"/>
        <v>287616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304272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528 GWh</v>
      </c>
      <c r="T25" s="29">
        <f>C$44</f>
        <v>0.44388661278089386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294 GWh</v>
      </c>
      <c r="T26" s="29">
        <f>D$44</f>
        <v>0.24737502789634255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5.3826179352691731E-5</v>
      </c>
      <c r="U28" s="23"/>
    </row>
    <row r="29" spans="1:34" ht="15.75">
      <c r="A29" s="48" t="str">
        <f>A2</f>
        <v>1488 Trollhättan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56 GWh</v>
      </c>
      <c r="T29" s="29">
        <f>G$44</f>
        <v>4.7229949279829833E-2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311 GWh</v>
      </c>
      <c r="T30" s="29">
        <f>H$44</f>
        <v>0.26145458386358111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6">
        <f>[1]Slutanvändning!$N$3086</f>
        <v>0</v>
      </c>
      <c r="C32" s="58">
        <f>[1]Slutanvändning!$N$3087</f>
        <v>6145</v>
      </c>
      <c r="D32" s="58">
        <f>[1]Slutanvändning!$N$3080</f>
        <v>6193</v>
      </c>
      <c r="E32" s="56">
        <f>[1]Slutanvändning!$Q$3081</f>
        <v>0</v>
      </c>
      <c r="F32" s="58">
        <f>[1]Slutanvändning!$N$3082</f>
        <v>0</v>
      </c>
      <c r="G32" s="56">
        <f>[1]Slutanvändning!$N$3083</f>
        <v>1473</v>
      </c>
      <c r="H32" s="56">
        <f>[1]Slutanvändning!$N$3084</f>
        <v>0</v>
      </c>
      <c r="I32" s="56">
        <f>[1]Slutanvändning!$N$3085</f>
        <v>0</v>
      </c>
      <c r="J32" s="56">
        <v>0</v>
      </c>
      <c r="K32" s="56">
        <f>[1]Slutanvändning!T3081</f>
        <v>0</v>
      </c>
      <c r="L32" s="56">
        <f>[1]Slutanvändning!U3081</f>
        <v>0</v>
      </c>
      <c r="M32" s="56"/>
      <c r="N32" s="56">
        <v>0</v>
      </c>
      <c r="O32" s="56">
        <v>0</v>
      </c>
      <c r="P32" s="56">
        <f t="shared" ref="P32:P38" si="4">SUM(B32:N32)</f>
        <v>13811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6">
        <f>[1]Slutanvändning!$N$3095</f>
        <v>72600</v>
      </c>
      <c r="C33" s="120">
        <f>[1]Slutanvändning!$N$3096</f>
        <v>125660.23198079999</v>
      </c>
      <c r="D33" s="112">
        <f>[1]Slutanvändning!$N$3089</f>
        <v>30787</v>
      </c>
      <c r="E33" s="56">
        <f>[1]Slutanvändning!$Q$3090</f>
        <v>0</v>
      </c>
      <c r="F33" s="58">
        <f>[1]Slutanvändning!$N$3091</f>
        <v>64</v>
      </c>
      <c r="G33" s="56">
        <f>[1]Slutanvändning!$N$3092</f>
        <v>0</v>
      </c>
      <c r="H33" s="117">
        <f>[1]Slutanvändning!$N$3093</f>
        <v>0</v>
      </c>
      <c r="I33" s="56">
        <f>[1]Slutanvändning!$N$3094</f>
        <v>0</v>
      </c>
      <c r="J33" s="56">
        <v>0</v>
      </c>
      <c r="K33" s="56">
        <f>[1]Slutanvändning!T3090</f>
        <v>0</v>
      </c>
      <c r="L33" s="56">
        <f>[1]Slutanvändning!U3090</f>
        <v>0</v>
      </c>
      <c r="M33" s="56"/>
      <c r="N33" s="56">
        <v>0</v>
      </c>
      <c r="O33" s="56">
        <v>0</v>
      </c>
      <c r="P33" s="117">
        <f t="shared" si="4"/>
        <v>229111.23198079999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6">
        <f>[1]Slutanvändning!$N$3104</f>
        <v>18879</v>
      </c>
      <c r="C34" s="58">
        <f>[1]Slutanvändning!$N$3105</f>
        <v>55445</v>
      </c>
      <c r="D34" s="58">
        <f>[1]Slutanvändning!$N$3098</f>
        <v>0</v>
      </c>
      <c r="E34" s="56">
        <f>[1]Slutanvändning!$Q$3099</f>
        <v>0</v>
      </c>
      <c r="F34" s="58">
        <f>[1]Slutanvändning!$N$3100</f>
        <v>0</v>
      </c>
      <c r="G34" s="56">
        <f>[1]Slutanvändning!$N$3101</f>
        <v>0</v>
      </c>
      <c r="H34" s="56">
        <f>[1]Slutanvändning!$N$3102</f>
        <v>0</v>
      </c>
      <c r="I34" s="56">
        <f>[1]Slutanvändning!$N$3103</f>
        <v>0</v>
      </c>
      <c r="J34" s="56">
        <v>0</v>
      </c>
      <c r="K34" s="56">
        <f>[1]Slutanvändning!T3099</f>
        <v>0</v>
      </c>
      <c r="L34" s="56">
        <f>[1]Slutanvändning!U3099</f>
        <v>0</v>
      </c>
      <c r="M34" s="56"/>
      <c r="N34" s="56">
        <v>0</v>
      </c>
      <c r="O34" s="56">
        <v>0</v>
      </c>
      <c r="P34" s="56">
        <f t="shared" si="4"/>
        <v>74324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6">
        <f>[1]Slutanvändning!$N$3113</f>
        <v>0</v>
      </c>
      <c r="C35" s="58">
        <f>[1]Slutanvändning!$N$3114</f>
        <v>1777</v>
      </c>
      <c r="D35" s="58">
        <f>[1]Slutanvändning!$N$3107</f>
        <v>254829</v>
      </c>
      <c r="E35" s="56">
        <f>[1]Slutanvändning!$Q$3108</f>
        <v>0</v>
      </c>
      <c r="F35" s="58">
        <f>[1]Slutanvändning!$N$3109</f>
        <v>0</v>
      </c>
      <c r="G35" s="56">
        <f>[1]Slutanvändning!$N$3110</f>
        <v>38068</v>
      </c>
      <c r="H35" s="56">
        <f>[1]Slutanvändning!$N$3111</f>
        <v>0</v>
      </c>
      <c r="I35" s="56">
        <f>[1]Slutanvändning!$N$3112</f>
        <v>0</v>
      </c>
      <c r="J35" s="56">
        <v>0</v>
      </c>
      <c r="K35" s="56">
        <f>[1]Slutanvändning!T3108</f>
        <v>0</v>
      </c>
      <c r="L35" s="56">
        <f>[1]Slutanvändning!U3108</f>
        <v>0</v>
      </c>
      <c r="M35" s="56"/>
      <c r="N35" s="56">
        <v>0</v>
      </c>
      <c r="O35" s="56">
        <v>0</v>
      </c>
      <c r="P35" s="56">
        <f>SUM(B35:N35)</f>
        <v>294674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6">
        <f>[1]Slutanvändning!$N$3122</f>
        <v>45471</v>
      </c>
      <c r="C36" s="58">
        <f>[1]Slutanvändning!$N$3123</f>
        <v>136325</v>
      </c>
      <c r="D36" s="58">
        <f>[1]Slutanvändning!$N$3116</f>
        <v>446</v>
      </c>
      <c r="E36" s="56">
        <f>[1]Slutanvändning!$Q$3117</f>
        <v>0</v>
      </c>
      <c r="F36" s="58">
        <f>[1]Slutanvändning!$N$3118</f>
        <v>0</v>
      </c>
      <c r="G36" s="56">
        <f>[1]Slutanvändning!$N$3119</f>
        <v>0</v>
      </c>
      <c r="H36" s="56">
        <f>[1]Slutanvändning!$N$3120</f>
        <v>0</v>
      </c>
      <c r="I36" s="56">
        <f>[1]Slutanvändning!$N$3121</f>
        <v>0</v>
      </c>
      <c r="J36" s="56">
        <v>0</v>
      </c>
      <c r="K36" s="56">
        <f>[1]Slutanvändning!T3117</f>
        <v>0</v>
      </c>
      <c r="L36" s="56">
        <f>[1]Slutanvändning!U3117</f>
        <v>0</v>
      </c>
      <c r="M36" s="56"/>
      <c r="N36" s="56">
        <v>0</v>
      </c>
      <c r="O36" s="56">
        <v>0</v>
      </c>
      <c r="P36" s="56">
        <f t="shared" si="4"/>
        <v>182242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6">
        <f>[1]Slutanvändning!$N$3131</f>
        <v>14299</v>
      </c>
      <c r="C37" s="58">
        <f>[1]Slutanvändning!$N$3132</f>
        <v>129748</v>
      </c>
      <c r="D37" s="58">
        <f>[1]Slutanvändning!$N$3125</f>
        <v>191</v>
      </c>
      <c r="E37" s="56">
        <f>[1]Slutanvändning!$Q$3126</f>
        <v>0</v>
      </c>
      <c r="F37" s="58">
        <f>[1]Slutanvändning!$N$3127</f>
        <v>0</v>
      </c>
      <c r="G37" s="56">
        <f>[1]Slutanvändning!$N$3128</f>
        <v>0</v>
      </c>
      <c r="H37" s="117">
        <f>[1]Slutanvändning!$N$3129</f>
        <v>23256.768019199997</v>
      </c>
      <c r="I37" s="56">
        <f>[1]Slutanvändning!$N$3130</f>
        <v>0</v>
      </c>
      <c r="J37" s="56">
        <v>0</v>
      </c>
      <c r="K37" s="56">
        <f>[1]Slutanvändning!T3126</f>
        <v>0</v>
      </c>
      <c r="L37" s="56">
        <f>[1]Slutanvändning!U3126</f>
        <v>0</v>
      </c>
      <c r="M37" s="56"/>
      <c r="N37" s="56">
        <v>0</v>
      </c>
      <c r="O37" s="56">
        <v>0</v>
      </c>
      <c r="P37" s="117">
        <f t="shared" si="4"/>
        <v>167494.76801920001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6">
        <f>[1]Slutanvändning!$N$3140</f>
        <v>164570</v>
      </c>
      <c r="C38" s="58">
        <f>[1]Slutanvändning!$N$3141</f>
        <v>35806</v>
      </c>
      <c r="D38" s="58">
        <f>[1]Slutanvändning!$N$3134</f>
        <v>34</v>
      </c>
      <c r="E38" s="56">
        <f>[1]Slutanvändning!$Q$3135</f>
        <v>0</v>
      </c>
      <c r="F38" s="58">
        <f>[1]Slutanvändning!$N$3136</f>
        <v>0</v>
      </c>
      <c r="G38" s="56">
        <f>[1]Slutanvändning!$N$3137</f>
        <v>0</v>
      </c>
      <c r="H38" s="56">
        <f>[1]Slutanvändning!$N$3138</f>
        <v>0</v>
      </c>
      <c r="I38" s="56">
        <f>[1]Slutanvändning!$N$3139</f>
        <v>0</v>
      </c>
      <c r="J38" s="56">
        <v>0</v>
      </c>
      <c r="K38" s="56">
        <f>[1]Slutanvändning!T3135</f>
        <v>0</v>
      </c>
      <c r="L38" s="56">
        <f>[1]Slutanvändning!U3135</f>
        <v>0</v>
      </c>
      <c r="M38" s="56"/>
      <c r="N38" s="56">
        <v>0</v>
      </c>
      <c r="O38" s="56">
        <v>0</v>
      </c>
      <c r="P38" s="56">
        <f t="shared" si="4"/>
        <v>200410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6">
        <f>[1]Slutanvändning!$N$3149</f>
        <v>0</v>
      </c>
      <c r="C39" s="58">
        <f>[1]Slutanvändning!$N$3150</f>
        <v>3750</v>
      </c>
      <c r="D39" s="58">
        <f>[1]Slutanvändning!$N$3143</f>
        <v>0</v>
      </c>
      <c r="E39" s="56">
        <f>[1]Slutanvändning!$Q$3144</f>
        <v>0</v>
      </c>
      <c r="F39" s="58">
        <f>[1]Slutanvändning!$N$3145</f>
        <v>0</v>
      </c>
      <c r="G39" s="56">
        <f>[1]Slutanvändning!$N$3146</f>
        <v>0</v>
      </c>
      <c r="H39" s="56">
        <f>[1]Slutanvändning!$N$3147</f>
        <v>0</v>
      </c>
      <c r="I39" s="56">
        <f>[1]Slutanvändning!$N$3148</f>
        <v>0</v>
      </c>
      <c r="J39" s="56">
        <v>0</v>
      </c>
      <c r="K39" s="56">
        <f>[1]Slutanvändning!T3144</f>
        <v>0</v>
      </c>
      <c r="L39" s="56">
        <f>[1]Slutanvändning!U3144</f>
        <v>0</v>
      </c>
      <c r="M39" s="56"/>
      <c r="N39" s="56">
        <v>0</v>
      </c>
      <c r="O39" s="56">
        <v>0</v>
      </c>
      <c r="P39" s="56">
        <f>SUM(B39:N39)</f>
        <v>3750</v>
      </c>
      <c r="Q39" s="20"/>
      <c r="R39" s="28"/>
      <c r="T39" s="42"/>
    </row>
    <row r="40" spans="1:47" ht="15.75">
      <c r="A40" s="5" t="s">
        <v>49</v>
      </c>
      <c r="B40" s="56">
        <f>SUM(B32:B39)</f>
        <v>315819</v>
      </c>
      <c r="C40" s="117">
        <f t="shared" ref="C40:O40" si="5">SUM(C32:C39)</f>
        <v>494656.23198079999</v>
      </c>
      <c r="D40" s="56">
        <f t="shared" si="5"/>
        <v>292480</v>
      </c>
      <c r="E40" s="56">
        <f t="shared" si="5"/>
        <v>0</v>
      </c>
      <c r="F40" s="56">
        <f>SUM(F32:F39)</f>
        <v>64</v>
      </c>
      <c r="G40" s="56">
        <f t="shared" si="5"/>
        <v>39541</v>
      </c>
      <c r="H40" s="117">
        <f t="shared" si="5"/>
        <v>23256.768019199997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1165817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73 GWh</v>
      </c>
      <c r="T41" s="42"/>
    </row>
    <row r="42" spans="1:47">
      <c r="A42" s="32" t="s">
        <v>86</v>
      </c>
      <c r="B42" s="56">
        <f>B39+B38+B37</f>
        <v>178869</v>
      </c>
      <c r="C42" s="56">
        <f>C39+C38+C37</f>
        <v>169304</v>
      </c>
      <c r="D42" s="56">
        <f>D39+D38+D37</f>
        <v>225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23256.768019199997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371654.76801920001</v>
      </c>
      <c r="Q42" s="21"/>
      <c r="R42" s="28" t="s">
        <v>87</v>
      </c>
      <c r="S42" s="10" t="str">
        <f>ROUND(P42/1000,0) &amp;" GWh"</f>
        <v>372 GWh</v>
      </c>
      <c r="T42" s="29">
        <f>P42/P40</f>
        <v>0.3187934024115277</v>
      </c>
    </row>
    <row r="43" spans="1:47">
      <c r="A43" s="33" t="s">
        <v>88</v>
      </c>
      <c r="B43" s="101"/>
      <c r="C43" s="102">
        <f>C40+C24-C7+C46</f>
        <v>527786.73053926404</v>
      </c>
      <c r="D43" s="102">
        <f t="shared" ref="D43:N43" si="7">D11+D24+D40</f>
        <v>294132</v>
      </c>
      <c r="E43" s="102">
        <f t="shared" si="7"/>
        <v>0</v>
      </c>
      <c r="F43" s="102">
        <f t="shared" si="7"/>
        <v>64</v>
      </c>
      <c r="G43" s="102">
        <f t="shared" si="7"/>
        <v>56157</v>
      </c>
      <c r="H43" s="102">
        <f t="shared" si="7"/>
        <v>310872.76801920001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1189012.498558464</v>
      </c>
      <c r="Q43" s="21"/>
      <c r="R43" s="28" t="s">
        <v>89</v>
      </c>
      <c r="S43" s="10" t="str">
        <f>ROUND(P36/1000,0) &amp;" GWh"</f>
        <v>182 GWh</v>
      </c>
      <c r="T43" s="41">
        <f>P36/P40</f>
        <v>0.15632127512293953</v>
      </c>
    </row>
    <row r="44" spans="1:47">
      <c r="A44" s="33" t="s">
        <v>90</v>
      </c>
      <c r="B44" s="53"/>
      <c r="C44" s="91">
        <f>C43/$P$43</f>
        <v>0.44388661278089386</v>
      </c>
      <c r="D44" s="91">
        <f t="shared" ref="D44:P44" si="8">D43/$P$43</f>
        <v>0.24737502789634255</v>
      </c>
      <c r="E44" s="91">
        <f t="shared" si="8"/>
        <v>0</v>
      </c>
      <c r="F44" s="91">
        <f t="shared" si="8"/>
        <v>5.3826179352691731E-5</v>
      </c>
      <c r="G44" s="91">
        <f t="shared" si="8"/>
        <v>4.7229949279829833E-2</v>
      </c>
      <c r="H44" s="91">
        <f t="shared" si="8"/>
        <v>0.26145458386358111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74 GWh</v>
      </c>
      <c r="T44" s="29">
        <f>P34/P40</f>
        <v>6.3752715906527355E-2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14 GWh</v>
      </c>
      <c r="T45" s="29">
        <f>P32/P40</f>
        <v>1.1846627729738029E-2</v>
      </c>
      <c r="U45" s="23"/>
    </row>
    <row r="46" spans="1:47">
      <c r="A46" s="34" t="s">
        <v>93</v>
      </c>
      <c r="B46" s="90">
        <f>B24-B40</f>
        <v>33898</v>
      </c>
      <c r="C46" s="90">
        <f>(C40+C24)*0.08</f>
        <v>39572.498558464002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229 GWh</v>
      </c>
      <c r="T46" s="41">
        <f>P33/P40</f>
        <v>0.19652418173761405</v>
      </c>
      <c r="U46" s="23"/>
    </row>
    <row r="47" spans="1:47">
      <c r="A47" s="34" t="s">
        <v>95</v>
      </c>
      <c r="B47" s="107">
        <f>B46/B24</f>
        <v>9.692980324090622E-2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295 GWh</v>
      </c>
      <c r="T47" s="41">
        <f>P35/P40</f>
        <v>0.25276179709165331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1166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143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[1]Solceller!$C$33</f>
        <v>1387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6">
        <f>[1]Elproduktion!$N$1202</f>
        <v>0</v>
      </c>
      <c r="D7" s="56">
        <f>[1]Elproduktion!$N$1203</f>
        <v>0</v>
      </c>
      <c r="E7" s="56">
        <f>[1]Elproduktion!$Q$1204</f>
        <v>0</v>
      </c>
      <c r="F7" s="56">
        <f>[1]Elproduktion!$N$1205</f>
        <v>0</v>
      </c>
      <c r="G7" s="56">
        <f>[1]Elproduktion!$R$1206</f>
        <v>0</v>
      </c>
      <c r="H7" s="56">
        <f>[1]Elproduktion!$S$1207</f>
        <v>0</v>
      </c>
      <c r="I7" s="56">
        <f>[1]Elproduktion!$N$1208</f>
        <v>0</v>
      </c>
      <c r="J7" s="56">
        <f>[1]Elproduktion!$T$1206</f>
        <v>0</v>
      </c>
      <c r="K7" s="56">
        <f>[1]Elproduktion!U1204</f>
        <v>0</v>
      </c>
      <c r="L7" s="56">
        <f>[1]Elproduktion!V1204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6">
        <f>[1]Elproduktion!$N$1210</f>
        <v>0</v>
      </c>
      <c r="D8" s="56">
        <f>[1]Elproduktion!$N$1211</f>
        <v>0</v>
      </c>
      <c r="E8" s="56">
        <f>[1]Elproduktion!$Q$1212</f>
        <v>0</v>
      </c>
      <c r="F8" s="56">
        <f>[1]Elproduktion!$N$1213</f>
        <v>0</v>
      </c>
      <c r="G8" s="56">
        <f>[1]Elproduktion!$R$1214</f>
        <v>0</v>
      </c>
      <c r="H8" s="56">
        <f>[1]Elproduktion!$S$1215</f>
        <v>0</v>
      </c>
      <c r="I8" s="56">
        <f>[1]Elproduktion!$N$1216</f>
        <v>0</v>
      </c>
      <c r="J8" s="56">
        <f>[1]Elproduktion!$T$1214</f>
        <v>0</v>
      </c>
      <c r="K8" s="56">
        <f>[1]Elproduktion!U1212</f>
        <v>0</v>
      </c>
      <c r="L8" s="56">
        <f>[1]Elproduktion!V1212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57">
        <f>[1]Elproduktion!$N$1218</f>
        <v>4700</v>
      </c>
      <c r="D9" s="56">
        <f>[1]Elproduktion!$N$1219</f>
        <v>0</v>
      </c>
      <c r="E9" s="56">
        <f>[1]Elproduktion!$Q$1220</f>
        <v>0</v>
      </c>
      <c r="F9" s="56">
        <f>[1]Elproduktion!$N$1221</f>
        <v>0</v>
      </c>
      <c r="G9" s="56">
        <f>[1]Elproduktion!$R$1222</f>
        <v>0</v>
      </c>
      <c r="H9" s="56">
        <f>[1]Elproduktion!$S$1223</f>
        <v>0</v>
      </c>
      <c r="I9" s="56">
        <f>[1]Elproduktion!$N$1224</f>
        <v>0</v>
      </c>
      <c r="J9" s="56">
        <f>[1]Elproduktion!$T$1222</f>
        <v>0</v>
      </c>
      <c r="K9" s="56">
        <f>[1]Elproduktion!U1220</f>
        <v>0</v>
      </c>
      <c r="L9" s="56">
        <f>[1]Elproduktion!V1220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56">
        <f>[1]Elproduktion!$N$1226</f>
        <v>6351</v>
      </c>
      <c r="D10" s="56">
        <f>[1]Elproduktion!$N$1227</f>
        <v>0</v>
      </c>
      <c r="E10" s="56">
        <f>[1]Elproduktion!$Q$1228</f>
        <v>0</v>
      </c>
      <c r="F10" s="56">
        <f>[1]Elproduktion!$N$1229</f>
        <v>0</v>
      </c>
      <c r="G10" s="56">
        <f>[1]Elproduktion!$R$1230</f>
        <v>0</v>
      </c>
      <c r="H10" s="56">
        <f>[1]Elproduktion!$S$1231</f>
        <v>0</v>
      </c>
      <c r="I10" s="56">
        <f>[1]Elproduktion!$N$1232</f>
        <v>0</v>
      </c>
      <c r="J10" s="56">
        <f>[1]Elproduktion!$T$1230</f>
        <v>0</v>
      </c>
      <c r="K10" s="56">
        <f>[1]Elproduktion!U1228</f>
        <v>0</v>
      </c>
      <c r="L10" s="56">
        <f>[1]Elproduktion!V1228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12438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1473 Töreboda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6">
        <f>[1]Fjärrvärmeproduktion!$N$1682</f>
        <v>0</v>
      </c>
      <c r="C18" s="56"/>
      <c r="D18" s="56">
        <f>[1]Fjärrvärmeproduktion!$N$1683</f>
        <v>0</v>
      </c>
      <c r="E18" s="56">
        <f>[1]Fjärrvärmeproduktion!$Q$1684</f>
        <v>0</v>
      </c>
      <c r="F18" s="56">
        <f>[1]Fjärrvärmeproduktion!$N$1685</f>
        <v>0</v>
      </c>
      <c r="G18" s="56">
        <f>[1]Fjärrvärmeproduktion!$R$1686</f>
        <v>0</v>
      </c>
      <c r="H18" s="56">
        <f>[1]Fjärrvärmeproduktion!$S$1687</f>
        <v>0</v>
      </c>
      <c r="I18" s="56">
        <f>[1]Fjärrvärmeproduktion!$N$1688</f>
        <v>0</v>
      </c>
      <c r="J18" s="56">
        <f>[1]Fjärrvärmeproduktion!$T$1686</f>
        <v>0</v>
      </c>
      <c r="K18" s="56">
        <f>[1]Fjärrvärmeproduktion!U1684</f>
        <v>0</v>
      </c>
      <c r="L18" s="56">
        <f>[1]Fjärrvärmeproduktion!V1684</f>
        <v>0</v>
      </c>
      <c r="M18" s="56">
        <f>[1]Fjärrvärmeproduktion!$W$1687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6">
        <f>[1]Fjärrvärmeproduktion!$N$1690+[1]Fjärrvärmeproduktion!$M$1722</f>
        <v>25307</v>
      </c>
      <c r="C19" s="56"/>
      <c r="D19" s="56">
        <f>[1]Fjärrvärmeproduktion!$N$1691</f>
        <v>0</v>
      </c>
      <c r="E19" s="56">
        <f>[1]Fjärrvärmeproduktion!$Q$1692</f>
        <v>0</v>
      </c>
      <c r="F19" s="56">
        <f>[1]Fjärrvärmeproduktion!$N$1693</f>
        <v>0</v>
      </c>
      <c r="G19" s="56">
        <f>[1]Fjärrvärmeproduktion!$R$1694</f>
        <v>0</v>
      </c>
      <c r="H19" s="56">
        <f>[1]Fjärrvärmeproduktion!$S$1695</f>
        <v>26447</v>
      </c>
      <c r="I19" s="56">
        <f>[1]Fjärrvärmeproduktion!$N$1696</f>
        <v>0</v>
      </c>
      <c r="J19" s="56">
        <f>[1]Fjärrvärmeproduktion!$T$1694</f>
        <v>0</v>
      </c>
      <c r="K19" s="56">
        <f>[1]Fjärrvärmeproduktion!U1692</f>
        <v>0</v>
      </c>
      <c r="L19" s="56">
        <f>[1]Fjärrvärmeproduktion!V1692</f>
        <v>0</v>
      </c>
      <c r="M19" s="56">
        <f>[1]Fjärrvärmeproduktion!$W$1695</f>
        <v>0</v>
      </c>
      <c r="N19" s="56"/>
      <c r="O19" s="56"/>
      <c r="P19" s="56">
        <f t="shared" ref="P19:P24" si="2">SUM(C19:O19)</f>
        <v>26447</v>
      </c>
      <c r="Q19" s="4"/>
      <c r="R19" s="4"/>
      <c r="S19" s="4"/>
      <c r="T19" s="4"/>
    </row>
    <row r="20" spans="1:34" ht="15.75">
      <c r="A20" s="5" t="s">
        <v>57</v>
      </c>
      <c r="B20" s="56">
        <f>[1]Fjärrvärmeproduktion!$N$1698</f>
        <v>0</v>
      </c>
      <c r="C20" s="56"/>
      <c r="D20" s="56">
        <f>[1]Fjärrvärmeproduktion!$N$1699</f>
        <v>0</v>
      </c>
      <c r="E20" s="56">
        <f>[1]Fjärrvärmeproduktion!$Q$1700</f>
        <v>0</v>
      </c>
      <c r="F20" s="56">
        <f>[1]Fjärrvärmeproduktion!$N$1701</f>
        <v>0</v>
      </c>
      <c r="G20" s="56">
        <f>[1]Fjärrvärmeproduktion!$R$1702</f>
        <v>0</v>
      </c>
      <c r="H20" s="56">
        <f>[1]Fjärrvärmeproduktion!$S$1703</f>
        <v>0</v>
      </c>
      <c r="I20" s="56">
        <f>[1]Fjärrvärmeproduktion!$N$1704</f>
        <v>0</v>
      </c>
      <c r="J20" s="56">
        <f>[1]Fjärrvärmeproduktion!$T$1702</f>
        <v>0</v>
      </c>
      <c r="K20" s="56">
        <f>[1]Fjärrvärmeproduktion!U1700</f>
        <v>0</v>
      </c>
      <c r="L20" s="56">
        <f>[1]Fjärrvärmeproduktion!V1700</f>
        <v>0</v>
      </c>
      <c r="M20" s="56">
        <f>[1]Fjärrvärmeproduktion!$W$1703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6">
        <f>[1]Fjärrvärmeproduktion!$N$1706</f>
        <v>0</v>
      </c>
      <c r="C21" s="56"/>
      <c r="D21" s="56">
        <f>[1]Fjärrvärmeproduktion!$N$1707</f>
        <v>0</v>
      </c>
      <c r="E21" s="56">
        <f>[1]Fjärrvärmeproduktion!$Q$1708</f>
        <v>0</v>
      </c>
      <c r="F21" s="56">
        <f>[1]Fjärrvärmeproduktion!$N$1709</f>
        <v>0</v>
      </c>
      <c r="G21" s="56">
        <f>[1]Fjärrvärmeproduktion!$R$1710</f>
        <v>0</v>
      </c>
      <c r="H21" s="56">
        <f>[1]Fjärrvärmeproduktion!$S$1711</f>
        <v>0</v>
      </c>
      <c r="I21" s="56">
        <f>[1]Fjärrvärmeproduktion!$N$1712</f>
        <v>0</v>
      </c>
      <c r="J21" s="56">
        <f>[1]Fjärrvärmeproduktion!$T$1710</f>
        <v>0</v>
      </c>
      <c r="K21" s="56">
        <f>[1]Fjärrvärmeproduktion!U1708</f>
        <v>0</v>
      </c>
      <c r="L21" s="56">
        <f>[1]Fjärrvärmeproduktion!V1708</f>
        <v>0</v>
      </c>
      <c r="M21" s="56">
        <f>[1]Fjärrvärmeproduktion!$W$1711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6">
        <f>[1]Fjärrvärmeproduktion!$N$1714</f>
        <v>0</v>
      </c>
      <c r="C22" s="56"/>
      <c r="D22" s="56">
        <f>[1]Fjärrvärmeproduktion!$N$1715</f>
        <v>0</v>
      </c>
      <c r="E22" s="56">
        <f>[1]Fjärrvärmeproduktion!$Q$1716</f>
        <v>0</v>
      </c>
      <c r="F22" s="56">
        <f>[1]Fjärrvärmeproduktion!$N$1717</f>
        <v>0</v>
      </c>
      <c r="G22" s="56">
        <f>[1]Fjärrvärmeproduktion!$R$1718</f>
        <v>0</v>
      </c>
      <c r="H22" s="56">
        <f>[1]Fjärrvärmeproduktion!$S$1719</f>
        <v>0</v>
      </c>
      <c r="I22" s="56">
        <f>[1]Fjärrvärmeproduktion!$N$1720</f>
        <v>0</v>
      </c>
      <c r="J22" s="56">
        <f>[1]Fjärrvärmeproduktion!$T$1718</f>
        <v>0</v>
      </c>
      <c r="K22" s="56">
        <f>[1]Fjärrvärmeproduktion!U1716</f>
        <v>0</v>
      </c>
      <c r="L22" s="56">
        <f>[1]Fjärrvärmeproduktion!V1716</f>
        <v>0</v>
      </c>
      <c r="M22" s="56">
        <f>[1]Fjärrvärmeproduktion!$W$1719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302 GWh</v>
      </c>
      <c r="T22" s="25"/>
      <c r="U22" s="23"/>
    </row>
    <row r="23" spans="1:34" ht="15.75">
      <c r="A23" s="5" t="s">
        <v>61</v>
      </c>
      <c r="B23" s="56">
        <f>[1]Fjärrvärmeproduktion!$N$1722</f>
        <v>0</v>
      </c>
      <c r="C23" s="56"/>
      <c r="D23" s="56">
        <f>[1]Fjärrvärmeproduktion!$N$1723</f>
        <v>0</v>
      </c>
      <c r="E23" s="56">
        <f>[1]Fjärrvärmeproduktion!$Q$1724</f>
        <v>0</v>
      </c>
      <c r="F23" s="56">
        <f>[1]Fjärrvärmeproduktion!$N$1725</f>
        <v>0</v>
      </c>
      <c r="G23" s="56">
        <f>[1]Fjärrvärmeproduktion!$R$1726</f>
        <v>0</v>
      </c>
      <c r="H23" s="56">
        <f>[1]Fjärrvärmeproduktion!$S$1727</f>
        <v>0</v>
      </c>
      <c r="I23" s="56">
        <f>[1]Fjärrvärmeproduktion!$N$1728</f>
        <v>0</v>
      </c>
      <c r="J23" s="56">
        <f>[1]Fjärrvärmeproduktion!$T$1726</f>
        <v>0</v>
      </c>
      <c r="K23" s="56">
        <f>[1]Fjärrvärmeproduktion!U1724</f>
        <v>0</v>
      </c>
      <c r="L23" s="56">
        <f>[1]Fjärrvärmeproduktion!V1724</f>
        <v>0</v>
      </c>
      <c r="M23" s="56">
        <f>[1]Fjärrvärmeproduktion!$W$1727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25307</v>
      </c>
      <c r="C24" s="56">
        <f t="shared" ref="C24:O24" si="3">SUM(C18:C23)</f>
        <v>0</v>
      </c>
      <c r="D24" s="56">
        <f t="shared" si="3"/>
        <v>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26447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26447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161 GWh</v>
      </c>
      <c r="T25" s="29">
        <f>C$44</f>
        <v>0.53434077426222426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67 GWh</v>
      </c>
      <c r="T26" s="29">
        <f>D$44</f>
        <v>0.22120035044759001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13 GWh</v>
      </c>
      <c r="T28" s="29">
        <f>F$44</f>
        <v>4.2209608657287394E-2</v>
      </c>
      <c r="U28" s="23"/>
    </row>
    <row r="29" spans="1:34" ht="15.75">
      <c r="A29" s="48" t="str">
        <f>A2</f>
        <v>1473 Töreboda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11 GWh</v>
      </c>
      <c r="T29" s="29">
        <f>G$44</f>
        <v>3.7275931972249252E-2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50 GWh</v>
      </c>
      <c r="T30" s="29">
        <f>H$44</f>
        <v>0.16497333466064923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[1]Slutanvändning!$N$2438</f>
        <v>0</v>
      </c>
      <c r="C32" s="58">
        <f>[1]Slutanvändning!$N$2439</f>
        <v>3801</v>
      </c>
      <c r="D32" s="58">
        <f>[1]Slutanvändning!$N$2432</f>
        <v>10692</v>
      </c>
      <c r="E32" s="56">
        <f>[1]Slutanvändning!$Q$2433</f>
        <v>0</v>
      </c>
      <c r="F32" s="58">
        <f>[1]Slutanvändning!$N$2434</f>
        <v>0</v>
      </c>
      <c r="G32" s="56">
        <f>[1]Slutanvändning!$N$2435</f>
        <v>2590</v>
      </c>
      <c r="H32" s="58">
        <f>[1]Slutanvändning!$N$2436</f>
        <v>0</v>
      </c>
      <c r="I32" s="56">
        <f>[1]Slutanvändning!$N$2437</f>
        <v>0</v>
      </c>
      <c r="J32" s="56">
        <v>0</v>
      </c>
      <c r="K32" s="56">
        <f>[1]Slutanvändning!T2433</f>
        <v>0</v>
      </c>
      <c r="L32" s="56">
        <f>[1]Slutanvändning!U2433</f>
        <v>0</v>
      </c>
      <c r="M32" s="56"/>
      <c r="N32" s="56">
        <v>0</v>
      </c>
      <c r="O32" s="56">
        <v>0</v>
      </c>
      <c r="P32" s="56">
        <f t="shared" ref="P32:P38" si="4">SUM(B32:N32)</f>
        <v>17083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8">
        <f>[1]Slutanvändning!$N$2447</f>
        <v>4943</v>
      </c>
      <c r="C33" s="58">
        <f>[1]Slutanvändning!$N$2448</f>
        <v>29569</v>
      </c>
      <c r="D33" s="58">
        <f>[1]Slutanvändning!$N$2441</f>
        <v>4357</v>
      </c>
      <c r="E33" s="56">
        <f>[1]Slutanvändning!$Q$2442</f>
        <v>0</v>
      </c>
      <c r="F33" s="58">
        <f>[1]Slutanvändning!$N$2443</f>
        <v>12739</v>
      </c>
      <c r="G33" s="56">
        <f>[1]Slutanvändning!$N$2444</f>
        <v>0</v>
      </c>
      <c r="H33" s="120">
        <f>[1]Slutanvändning!$N$2445</f>
        <v>2005.5</v>
      </c>
      <c r="I33" s="56">
        <f>[1]Slutanvändning!$N$2446</f>
        <v>0</v>
      </c>
      <c r="J33" s="56">
        <v>0</v>
      </c>
      <c r="K33" s="56">
        <f>[1]Slutanvändning!T2442</f>
        <v>0</v>
      </c>
      <c r="L33" s="56">
        <f>[1]Slutanvändning!U2442</f>
        <v>0</v>
      </c>
      <c r="M33" s="56"/>
      <c r="N33" s="56">
        <v>0</v>
      </c>
      <c r="O33" s="56">
        <v>0</v>
      </c>
      <c r="P33" s="117">
        <f t="shared" si="4"/>
        <v>53613.5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8">
        <f>[1]Slutanvändning!$N$2456</f>
        <v>6450</v>
      </c>
      <c r="C34" s="58">
        <f>[1]Slutanvändning!$N$2457</f>
        <v>8979</v>
      </c>
      <c r="D34" s="58">
        <f>[1]Slutanvändning!$N$2450</f>
        <v>0</v>
      </c>
      <c r="E34" s="56">
        <f>[1]Slutanvändning!$Q$2451</f>
        <v>0</v>
      </c>
      <c r="F34" s="58">
        <f>[1]Slutanvändning!$N$2452</f>
        <v>0</v>
      </c>
      <c r="G34" s="56">
        <f>[1]Slutanvändning!$N$2453</f>
        <v>0</v>
      </c>
      <c r="H34" s="58">
        <f>[1]Slutanvändning!$N$2454</f>
        <v>0</v>
      </c>
      <c r="I34" s="56">
        <f>[1]Slutanvändning!$N$2455</f>
        <v>0</v>
      </c>
      <c r="J34" s="56">
        <v>0</v>
      </c>
      <c r="K34" s="56">
        <f>[1]Slutanvändning!T2451</f>
        <v>0</v>
      </c>
      <c r="L34" s="56">
        <f>[1]Slutanvändning!U2451</f>
        <v>0</v>
      </c>
      <c r="M34" s="56"/>
      <c r="N34" s="56">
        <v>0</v>
      </c>
      <c r="O34" s="56">
        <v>0</v>
      </c>
      <c r="P34" s="56">
        <f t="shared" si="4"/>
        <v>15429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[1]Slutanvändning!$N$2465</f>
        <v>0</v>
      </c>
      <c r="C35" s="120">
        <f>[1]Slutanvändning!$N$2466</f>
        <v>54529.203074786084</v>
      </c>
      <c r="D35" s="58">
        <f>[1]Slutanvändning!$N$2459</f>
        <v>48877</v>
      </c>
      <c r="E35" s="56">
        <f>[1]Slutanvändning!$Q$2460</f>
        <v>0</v>
      </c>
      <c r="F35" s="58">
        <f>[1]Slutanvändning!$N$2461</f>
        <v>0</v>
      </c>
      <c r="G35" s="56">
        <f>[1]Slutanvändning!$N$2462</f>
        <v>8660</v>
      </c>
      <c r="H35" s="58">
        <f>[1]Slutanvändning!$N$2463</f>
        <v>0</v>
      </c>
      <c r="I35" s="56">
        <f>[1]Slutanvändning!$N$2464</f>
        <v>0</v>
      </c>
      <c r="J35" s="56">
        <v>0</v>
      </c>
      <c r="K35" s="56">
        <f>[1]Slutanvändning!T2460</f>
        <v>0</v>
      </c>
      <c r="L35" s="56">
        <f>[1]Slutanvändning!U2460</f>
        <v>0</v>
      </c>
      <c r="M35" s="56"/>
      <c r="N35" s="56">
        <v>0</v>
      </c>
      <c r="O35" s="56">
        <v>0</v>
      </c>
      <c r="P35" s="117">
        <f>SUM(B35:N35)</f>
        <v>112066.20307478608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8">
        <f>[1]Slutanvändning!$N$2474</f>
        <v>829</v>
      </c>
      <c r="C36" s="58">
        <f>[1]Slutanvändning!$N$2475</f>
        <v>11532</v>
      </c>
      <c r="D36" s="58">
        <f>[1]Slutanvändning!$N$2468</f>
        <v>2749</v>
      </c>
      <c r="E36" s="56">
        <f>[1]Slutanvändning!$Q$2469</f>
        <v>0</v>
      </c>
      <c r="F36" s="58">
        <f>[1]Slutanvändning!$N$2470</f>
        <v>0</v>
      </c>
      <c r="G36" s="56">
        <f>[1]Slutanvändning!$N$2471</f>
        <v>0</v>
      </c>
      <c r="H36" s="58">
        <f>[1]Slutanvändning!$N$2472</f>
        <v>0</v>
      </c>
      <c r="I36" s="56">
        <f>[1]Slutanvändning!$N$2473</f>
        <v>0</v>
      </c>
      <c r="J36" s="56">
        <v>0</v>
      </c>
      <c r="K36" s="56">
        <f>[1]Slutanvändning!T2469</f>
        <v>0</v>
      </c>
      <c r="L36" s="56">
        <f>[1]Slutanvändning!U2469</f>
        <v>0</v>
      </c>
      <c r="M36" s="56"/>
      <c r="N36" s="56">
        <v>0</v>
      </c>
      <c r="O36" s="56">
        <v>0</v>
      </c>
      <c r="P36" s="56">
        <f t="shared" si="4"/>
        <v>15110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8">
        <f>[1]Slutanvändning!$N$2483</f>
        <v>580</v>
      </c>
      <c r="C37" s="58">
        <f>[1]Slutanvändning!$N$2484</f>
        <v>36746</v>
      </c>
      <c r="D37" s="58">
        <f>[1]Slutanvändning!$N$2477</f>
        <v>43</v>
      </c>
      <c r="E37" s="56">
        <f>[1]Slutanvändning!$Q$2478</f>
        <v>0</v>
      </c>
      <c r="F37" s="58">
        <f>[1]Slutanvändning!$N$2479</f>
        <v>0</v>
      </c>
      <c r="G37" s="56">
        <f>[1]Slutanvändning!$N$2480</f>
        <v>0</v>
      </c>
      <c r="H37" s="58">
        <f>[1]Slutanvändning!$N$2481</f>
        <v>21337</v>
      </c>
      <c r="I37" s="56">
        <f>[1]Slutanvändning!$N$2482</f>
        <v>0</v>
      </c>
      <c r="J37" s="56">
        <v>0</v>
      </c>
      <c r="K37" s="56">
        <f>[1]Slutanvändning!T2478</f>
        <v>0</v>
      </c>
      <c r="L37" s="56">
        <f>[1]Slutanvändning!U2478</f>
        <v>0</v>
      </c>
      <c r="M37" s="56"/>
      <c r="N37" s="56">
        <v>0</v>
      </c>
      <c r="O37" s="56">
        <v>0</v>
      </c>
      <c r="P37" s="56">
        <f t="shared" si="4"/>
        <v>58706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8">
        <f>[1]Slutanvändning!$N$2492</f>
        <v>9957</v>
      </c>
      <c r="C38" s="58">
        <f>[1]Slutanvändning!$N$2493</f>
        <v>3781</v>
      </c>
      <c r="D38" s="58">
        <f>[1]Slutanvändning!$N$2486</f>
        <v>41</v>
      </c>
      <c r="E38" s="56">
        <f>[1]Slutanvändning!$Q$2487</f>
        <v>0</v>
      </c>
      <c r="F38" s="58">
        <f>[1]Slutanvändning!$N$2488</f>
        <v>0</v>
      </c>
      <c r="G38" s="56">
        <f>[1]Slutanvändning!$N$2489</f>
        <v>0</v>
      </c>
      <c r="H38" s="58">
        <f>[1]Slutanvändning!$N$2490</f>
        <v>0</v>
      </c>
      <c r="I38" s="56">
        <f>[1]Slutanvändning!$N$2491</f>
        <v>0</v>
      </c>
      <c r="J38" s="56">
        <v>0</v>
      </c>
      <c r="K38" s="56">
        <f>[1]Slutanvändning!T2487</f>
        <v>0</v>
      </c>
      <c r="L38" s="56">
        <f>[1]Slutanvändning!U2487</f>
        <v>0</v>
      </c>
      <c r="M38" s="56"/>
      <c r="N38" s="56">
        <v>0</v>
      </c>
      <c r="O38" s="56">
        <v>0</v>
      </c>
      <c r="P38" s="56">
        <f t="shared" si="4"/>
        <v>13779</v>
      </c>
      <c r="Q38" s="20"/>
      <c r="R38" s="28" t="s">
        <v>83</v>
      </c>
      <c r="S38" s="54" t="str">
        <f>ROUND((N43+F43)/1000,0) &amp;" GWh"</f>
        <v>13 GWh</v>
      </c>
      <c r="T38" s="27"/>
      <c r="U38" s="23"/>
    </row>
    <row r="39" spans="1:47" ht="15.75">
      <c r="A39" s="5" t="s">
        <v>84</v>
      </c>
      <c r="B39" s="58">
        <f>[1]Slutanvändning!$N$2501</f>
        <v>0</v>
      </c>
      <c r="C39" s="58">
        <f>[1]Slutanvändning!$N$2502</f>
        <v>383</v>
      </c>
      <c r="D39" s="58">
        <f>[1]Slutanvändning!$N$2495</f>
        <v>0</v>
      </c>
      <c r="E39" s="56">
        <f>[1]Slutanvändning!$Q$2496</f>
        <v>0</v>
      </c>
      <c r="F39" s="58">
        <f>[1]Slutanvändning!$N$2497</f>
        <v>0</v>
      </c>
      <c r="G39" s="56">
        <f>[1]Slutanvändning!$N$2498</f>
        <v>0</v>
      </c>
      <c r="H39" s="58">
        <f>[1]Slutanvändning!$N$2499</f>
        <v>0</v>
      </c>
      <c r="I39" s="56">
        <f>[1]Slutanvändning!$N$2500</f>
        <v>0</v>
      </c>
      <c r="J39" s="56">
        <v>0</v>
      </c>
      <c r="K39" s="56">
        <f>[1]Slutanvändning!T2496</f>
        <v>0</v>
      </c>
      <c r="L39" s="56">
        <f>[1]Slutanvändning!U2496</f>
        <v>0</v>
      </c>
      <c r="M39" s="56"/>
      <c r="N39" s="56">
        <v>0</v>
      </c>
      <c r="O39" s="56">
        <v>0</v>
      </c>
      <c r="P39" s="56">
        <f>SUM(B39:N39)</f>
        <v>383</v>
      </c>
      <c r="Q39" s="20"/>
      <c r="R39" s="28"/>
      <c r="T39" s="42"/>
    </row>
    <row r="40" spans="1:47" ht="15.75">
      <c r="A40" s="5" t="s">
        <v>49</v>
      </c>
      <c r="B40" s="56">
        <f>SUM(B32:B39)</f>
        <v>22759</v>
      </c>
      <c r="C40" s="117">
        <f t="shared" ref="C40:O40" si="5">SUM(C32:C39)</f>
        <v>149320.20307478608</v>
      </c>
      <c r="D40" s="56">
        <f t="shared" si="5"/>
        <v>66759</v>
      </c>
      <c r="E40" s="56">
        <f t="shared" si="5"/>
        <v>0</v>
      </c>
      <c r="F40" s="56">
        <f>SUM(F32:F39)</f>
        <v>12739</v>
      </c>
      <c r="G40" s="56">
        <f t="shared" si="5"/>
        <v>11250</v>
      </c>
      <c r="H40" s="117">
        <f t="shared" si="5"/>
        <v>23342.5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117">
        <f>SUM(B40:N40)</f>
        <v>286169.70307478611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14 GWh</v>
      </c>
      <c r="T41" s="42"/>
    </row>
    <row r="42" spans="1:47">
      <c r="A42" s="32" t="s">
        <v>86</v>
      </c>
      <c r="B42" s="56">
        <f>B39+B38+B37</f>
        <v>10537</v>
      </c>
      <c r="C42" s="56">
        <f>C39+C38+C37</f>
        <v>40910</v>
      </c>
      <c r="D42" s="56">
        <f>D39+D38+D37</f>
        <v>84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21337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72868</v>
      </c>
      <c r="Q42" s="21"/>
      <c r="R42" s="28" t="s">
        <v>87</v>
      </c>
      <c r="S42" s="10" t="str">
        <f>ROUND(P42/1000,0) &amp;" GWh"</f>
        <v>73 GWh</v>
      </c>
      <c r="T42" s="29">
        <f>P42/P40</f>
        <v>0.254632126381866</v>
      </c>
    </row>
    <row r="43" spans="1:47">
      <c r="A43" s="33" t="s">
        <v>88</v>
      </c>
      <c r="B43" s="101"/>
      <c r="C43" s="102">
        <f>C40+C24-C7+C46</f>
        <v>161265.81932076896</v>
      </c>
      <c r="D43" s="102">
        <f t="shared" ref="D43:N43" si="7">D11+D24+D40</f>
        <v>66759</v>
      </c>
      <c r="E43" s="102">
        <f t="shared" si="7"/>
        <v>0</v>
      </c>
      <c r="F43" s="102">
        <f t="shared" si="7"/>
        <v>12739</v>
      </c>
      <c r="G43" s="102">
        <f t="shared" si="7"/>
        <v>11250</v>
      </c>
      <c r="H43" s="102">
        <f t="shared" si="7"/>
        <v>49789.5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301803.31932076893</v>
      </c>
      <c r="Q43" s="21"/>
      <c r="R43" s="28" t="s">
        <v>89</v>
      </c>
      <c r="S43" s="10" t="str">
        <f>ROUND(P36/1000,0) &amp;" GWh"</f>
        <v>15 GWh</v>
      </c>
      <c r="T43" s="41">
        <f>P36/P40</f>
        <v>5.2800837536778764E-2</v>
      </c>
    </row>
    <row r="44" spans="1:47">
      <c r="A44" s="33" t="s">
        <v>90</v>
      </c>
      <c r="B44" s="53"/>
      <c r="C44" s="91">
        <f>C43/$P$43</f>
        <v>0.53434077426222426</v>
      </c>
      <c r="D44" s="91">
        <f t="shared" ref="D44:P44" si="8">D43/$P$43</f>
        <v>0.22120035044759001</v>
      </c>
      <c r="E44" s="91">
        <f t="shared" si="8"/>
        <v>0</v>
      </c>
      <c r="F44" s="91">
        <f t="shared" si="8"/>
        <v>4.2209608657287394E-2</v>
      </c>
      <c r="G44" s="91">
        <f t="shared" si="8"/>
        <v>3.7275931972249252E-2</v>
      </c>
      <c r="H44" s="91">
        <f t="shared" si="8"/>
        <v>0.16497333466064923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15 GWh</v>
      </c>
      <c r="T44" s="29">
        <f>P34/P40</f>
        <v>5.3915560711777603E-2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17 GWh</v>
      </c>
      <c r="T45" s="29">
        <f>P32/P40</f>
        <v>5.9695347957696335E-2</v>
      </c>
      <c r="U45" s="23"/>
    </row>
    <row r="46" spans="1:47">
      <c r="A46" s="34" t="s">
        <v>93</v>
      </c>
      <c r="B46" s="90">
        <f>B24-B40</f>
        <v>2548</v>
      </c>
      <c r="C46" s="90">
        <f>(C40+C24)*0.08</f>
        <v>11945.616245982887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54 GWh</v>
      </c>
      <c r="T46" s="41">
        <f>P33/P40</f>
        <v>0.18734862364514152</v>
      </c>
      <c r="U46" s="23"/>
    </row>
    <row r="47" spans="1:47">
      <c r="A47" s="34" t="s">
        <v>95</v>
      </c>
      <c r="B47" s="107">
        <f>B46/B24</f>
        <v>0.10068360532658949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112 GWh</v>
      </c>
      <c r="T47" s="41">
        <f>P35/P40</f>
        <v>0.3916075037667397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286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144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[1]Solceller!$C$38</f>
        <v>5453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6">
        <f>[1]Elproduktion!$N$1402</f>
        <v>54001</v>
      </c>
      <c r="D7" s="56">
        <f>[1]Elproduktion!$N$1403</f>
        <v>0</v>
      </c>
      <c r="E7" s="56">
        <f>[1]Elproduktion!$Q$1404</f>
        <v>0</v>
      </c>
      <c r="F7" s="56">
        <f>[1]Elproduktion!$N$1405</f>
        <v>0</v>
      </c>
      <c r="G7" s="56">
        <f>[1]Elproduktion!$R$1406</f>
        <v>0</v>
      </c>
      <c r="H7" s="56">
        <f>[1]Elproduktion!$S$1407</f>
        <v>0</v>
      </c>
      <c r="I7" s="56">
        <f>[1]Elproduktion!$N$1408</f>
        <v>0</v>
      </c>
      <c r="J7" s="56">
        <f>[1]Elproduktion!$T$1406</f>
        <v>0</v>
      </c>
      <c r="K7" s="56">
        <f>[1]Elproduktion!U1404</f>
        <v>0</v>
      </c>
      <c r="L7" s="56">
        <f>[1]Elproduktion!V1404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6">
        <f>[1]Elproduktion!$N$1410</f>
        <v>0</v>
      </c>
      <c r="D8" s="56">
        <f>[1]Elproduktion!$N$1411</f>
        <v>0</v>
      </c>
      <c r="E8" s="56">
        <f>[1]Elproduktion!$Q$1412</f>
        <v>0</v>
      </c>
      <c r="F8" s="56">
        <f>[1]Elproduktion!$N$1413</f>
        <v>0</v>
      </c>
      <c r="G8" s="56">
        <f>[1]Elproduktion!$R$1414</f>
        <v>0</v>
      </c>
      <c r="H8" s="56">
        <f>[1]Elproduktion!$S$1415</f>
        <v>0</v>
      </c>
      <c r="I8" s="56">
        <f>[1]Elproduktion!$N$1416</f>
        <v>0</v>
      </c>
      <c r="J8" s="56">
        <f>[1]Elproduktion!$T$1414</f>
        <v>0</v>
      </c>
      <c r="K8" s="56">
        <f>[1]Elproduktion!U1412</f>
        <v>0</v>
      </c>
      <c r="L8" s="56">
        <f>[1]Elproduktion!V1412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57">
        <f>[1]Elproduktion!$N$1418</f>
        <v>5161</v>
      </c>
      <c r="D9" s="56">
        <f>[1]Elproduktion!$N$1419</f>
        <v>0</v>
      </c>
      <c r="E9" s="56">
        <f>[1]Elproduktion!$Q$1420</f>
        <v>0</v>
      </c>
      <c r="F9" s="56">
        <f>[1]Elproduktion!$N$1421</f>
        <v>0</v>
      </c>
      <c r="G9" s="56">
        <f>[1]Elproduktion!$R$1422</f>
        <v>0</v>
      </c>
      <c r="H9" s="56">
        <f>[1]Elproduktion!$S$1423</f>
        <v>0</v>
      </c>
      <c r="I9" s="56">
        <f>[1]Elproduktion!$N$1424</f>
        <v>0</v>
      </c>
      <c r="J9" s="56">
        <f>[1]Elproduktion!$T$1422</f>
        <v>0</v>
      </c>
      <c r="K9" s="56">
        <f>[1]Elproduktion!U1420</f>
        <v>0</v>
      </c>
      <c r="L9" s="56">
        <f>[1]Elproduktion!V1420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57">
        <f>[1]Elproduktion!$N$1426</f>
        <v>75707.212500000009</v>
      </c>
      <c r="D10" s="56">
        <f>[1]Elproduktion!$N$1427</f>
        <v>0</v>
      </c>
      <c r="E10" s="56">
        <f>[1]Elproduktion!$Q$1428</f>
        <v>0</v>
      </c>
      <c r="F10" s="56">
        <f>[1]Elproduktion!$N$1429</f>
        <v>0</v>
      </c>
      <c r="G10" s="56">
        <f>[1]Elproduktion!$R$1430</f>
        <v>0</v>
      </c>
      <c r="H10" s="56">
        <f>[1]Elproduktion!$S$1431</f>
        <v>0</v>
      </c>
      <c r="I10" s="56">
        <f>[1]Elproduktion!$N$1432</f>
        <v>0</v>
      </c>
      <c r="J10" s="56">
        <f>[1]Elproduktion!$T$1430</f>
        <v>0</v>
      </c>
      <c r="K10" s="56">
        <f>[1]Elproduktion!U1428</f>
        <v>0</v>
      </c>
      <c r="L10" s="56">
        <f>[1]Elproduktion!V1428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140322.21250000002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1485 Uddevalla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[1]Fjärrvärmeproduktion!$N$1962+[1]Fjärrvärmeproduktion!$M$2002*([1]Fjärrvärmeproduktion!$N$1962/([1]Fjärrvärmeproduktion!$N$1962+[1]Fjärrvärmeproduktion!$N$1970))</f>
        <v>261400.82713558964</v>
      </c>
      <c r="C18" s="56"/>
      <c r="D18" s="56">
        <f>[1]Fjärrvärmeproduktion!$N$1963</f>
        <v>0</v>
      </c>
      <c r="E18" s="56">
        <f>[1]Fjärrvärmeproduktion!$Q$1964</f>
        <v>0</v>
      </c>
      <c r="F18" s="56">
        <f>[1]Fjärrvärmeproduktion!$N$1965</f>
        <v>0</v>
      </c>
      <c r="G18" s="56">
        <f>[1]Fjärrvärmeproduktion!$R$1966</f>
        <v>0</v>
      </c>
      <c r="H18" s="56">
        <f>[1]Fjärrvärmeproduktion!$S$1967</f>
        <v>0</v>
      </c>
      <c r="I18" s="56">
        <f>[1]Fjärrvärmeproduktion!$N$1968</f>
        <v>0</v>
      </c>
      <c r="J18" s="56">
        <f>[1]Fjärrvärmeproduktion!$T$1966</f>
        <v>0</v>
      </c>
      <c r="K18" s="56">
        <f>[1]Fjärrvärmeproduktion!U1964</f>
        <v>0</v>
      </c>
      <c r="L18" s="57">
        <f>[1]Fjärrvärmeproduktion!V1964</f>
        <v>368412</v>
      </c>
      <c r="M18" s="56">
        <f>[1]Fjärrvärmeproduktion!$W$1967</f>
        <v>0</v>
      </c>
      <c r="N18" s="56"/>
      <c r="O18" s="56"/>
      <c r="P18" s="56">
        <f>SUM(C18:O18)</f>
        <v>368412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[1]Fjärrvärmeproduktion!$N$1970+[1]Fjärrvärmeproduktion!$M$2002*([1]Fjärrvärmeproduktion!$N$1970/([1]Fjärrvärmeproduktion!$N$1970+[1]Fjärrvärmeproduktion!$N$1962))</f>
        <v>40379.17286441035</v>
      </c>
      <c r="C19" s="56"/>
      <c r="D19" s="56">
        <f>[1]Fjärrvärmeproduktion!$N$1971</f>
        <v>876</v>
      </c>
      <c r="E19" s="56">
        <f>[1]Fjärrvärmeproduktion!$Q$1972</f>
        <v>0</v>
      </c>
      <c r="F19" s="56">
        <f>[1]Fjärrvärmeproduktion!$N$1973</f>
        <v>0</v>
      </c>
      <c r="G19" s="57">
        <f>[1]Fjärrvärmeproduktion!$R$1974</f>
        <v>3801</v>
      </c>
      <c r="H19" s="57">
        <f>[1]Fjärrvärmeproduktion!$S$1975</f>
        <v>36091</v>
      </c>
      <c r="I19" s="56">
        <f>[1]Fjärrvärmeproduktion!$N$1976</f>
        <v>0</v>
      </c>
      <c r="J19" s="56">
        <f>[1]Fjärrvärmeproduktion!$T$1974</f>
        <v>0</v>
      </c>
      <c r="K19" s="57">
        <f>[1]Fjärrvärmeproduktion!U1972</f>
        <v>2452</v>
      </c>
      <c r="L19" s="56">
        <f>[1]Fjärrvärmeproduktion!V1972</f>
        <v>0</v>
      </c>
      <c r="M19" s="57">
        <f>[1]Fjärrvärmeproduktion!$W$1975</f>
        <v>2523</v>
      </c>
      <c r="N19" s="56"/>
      <c r="O19" s="56"/>
      <c r="P19" s="56">
        <f t="shared" ref="P19:P24" si="2">SUM(C19:O19)</f>
        <v>45743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[1]Fjärrvärmeproduktion!$N$1978</f>
        <v>0</v>
      </c>
      <c r="C20" s="56"/>
      <c r="D20" s="56">
        <f>[1]Fjärrvärmeproduktion!$N$1979</f>
        <v>0</v>
      </c>
      <c r="E20" s="56">
        <f>[1]Fjärrvärmeproduktion!$Q$1980</f>
        <v>0</v>
      </c>
      <c r="F20" s="56">
        <f>[1]Fjärrvärmeproduktion!$N$1981</f>
        <v>0</v>
      </c>
      <c r="G20" s="56">
        <f>[1]Fjärrvärmeproduktion!$R$1982</f>
        <v>0</v>
      </c>
      <c r="H20" s="56">
        <f>[1]Fjärrvärmeproduktion!$S$1983</f>
        <v>0</v>
      </c>
      <c r="I20" s="56">
        <f>[1]Fjärrvärmeproduktion!$N$1984</f>
        <v>0</v>
      </c>
      <c r="J20" s="56">
        <f>[1]Fjärrvärmeproduktion!$T$1982</f>
        <v>0</v>
      </c>
      <c r="K20" s="56">
        <f>[1]Fjärrvärmeproduktion!U1980</f>
        <v>0</v>
      </c>
      <c r="L20" s="56">
        <f>[1]Fjärrvärmeproduktion!V1980</f>
        <v>0</v>
      </c>
      <c r="M20" s="56">
        <f>[1]Fjärrvärmeproduktion!$W$1983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[1]Fjärrvärmeproduktion!$N$1986</f>
        <v>0</v>
      </c>
      <c r="C21" s="56"/>
      <c r="D21" s="56">
        <f>[1]Fjärrvärmeproduktion!$N$1987</f>
        <v>0</v>
      </c>
      <c r="E21" s="56">
        <f>[1]Fjärrvärmeproduktion!$Q$1988</f>
        <v>0</v>
      </c>
      <c r="F21" s="56">
        <f>[1]Fjärrvärmeproduktion!$N$1989</f>
        <v>0</v>
      </c>
      <c r="G21" s="56">
        <f>[1]Fjärrvärmeproduktion!$R$1990</f>
        <v>0</v>
      </c>
      <c r="H21" s="56">
        <f>[1]Fjärrvärmeproduktion!$S$1991</f>
        <v>0</v>
      </c>
      <c r="I21" s="56">
        <f>[1]Fjärrvärmeproduktion!$N$1992</f>
        <v>0</v>
      </c>
      <c r="J21" s="56">
        <f>[1]Fjärrvärmeproduktion!$T$1990</f>
        <v>0</v>
      </c>
      <c r="K21" s="56">
        <f>[1]Fjärrvärmeproduktion!U1988</f>
        <v>0</v>
      </c>
      <c r="L21" s="56">
        <f>[1]Fjärrvärmeproduktion!V1988</f>
        <v>0</v>
      </c>
      <c r="M21" s="56">
        <f>[1]Fjärrvärmeproduktion!$W$1991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[1]Fjärrvärmeproduktion!$N$1994</f>
        <v>0</v>
      </c>
      <c r="C22" s="56"/>
      <c r="D22" s="56">
        <f>[1]Fjärrvärmeproduktion!$N$1995</f>
        <v>0</v>
      </c>
      <c r="E22" s="56">
        <f>[1]Fjärrvärmeproduktion!$Q$1996</f>
        <v>0</v>
      </c>
      <c r="F22" s="56">
        <f>[1]Fjärrvärmeproduktion!$N$1997</f>
        <v>0</v>
      </c>
      <c r="G22" s="56">
        <f>[1]Fjärrvärmeproduktion!$R$1998</f>
        <v>0</v>
      </c>
      <c r="H22" s="56">
        <f>[1]Fjärrvärmeproduktion!$S$1999</f>
        <v>0</v>
      </c>
      <c r="I22" s="56">
        <f>[1]Fjärrvärmeproduktion!$N$2000</f>
        <v>0</v>
      </c>
      <c r="J22" s="56">
        <f>[1]Fjärrvärmeproduktion!$T$1998</f>
        <v>0</v>
      </c>
      <c r="K22" s="56">
        <f>[1]Fjärrvärmeproduktion!U1996</f>
        <v>0</v>
      </c>
      <c r="L22" s="56">
        <f>[1]Fjärrvärmeproduktion!V1996</f>
        <v>0</v>
      </c>
      <c r="M22" s="56">
        <f>[1]Fjärrvärmeproduktion!$W$1999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1516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[1]Fjärrvärmeproduktion!$N$2003</f>
        <v>0</v>
      </c>
      <c r="E23" s="56">
        <f>[1]Fjärrvärmeproduktion!$Q$2004</f>
        <v>0</v>
      </c>
      <c r="F23" s="56">
        <f>[1]Fjärrvärmeproduktion!$N$2005</f>
        <v>0</v>
      </c>
      <c r="G23" s="56">
        <f>[1]Fjärrvärmeproduktion!$R$2006</f>
        <v>0</v>
      </c>
      <c r="H23" s="56">
        <f>[1]Fjärrvärmeproduktion!$S$2007</f>
        <v>0</v>
      </c>
      <c r="I23" s="56">
        <f>[1]Fjärrvärmeproduktion!$N$2008</f>
        <v>0</v>
      </c>
      <c r="J23" s="56">
        <v>0</v>
      </c>
      <c r="K23" s="56">
        <f>[1]Fjärrvärmeproduktion!U2004</f>
        <v>0</v>
      </c>
      <c r="L23" s="56">
        <f>[1]Fjärrvärmeproduktion!V2004</f>
        <v>0</v>
      </c>
      <c r="M23" s="56">
        <f>[1]Fjärrvärmeproduktion!$W$2007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301780</v>
      </c>
      <c r="C24" s="56">
        <f t="shared" ref="C24:O24" si="3">SUM(C18:C23)</f>
        <v>0</v>
      </c>
      <c r="D24" s="56">
        <f t="shared" si="3"/>
        <v>876</v>
      </c>
      <c r="E24" s="56">
        <f t="shared" si="3"/>
        <v>0</v>
      </c>
      <c r="F24" s="56">
        <f t="shared" si="3"/>
        <v>0</v>
      </c>
      <c r="G24" s="56">
        <f t="shared" si="3"/>
        <v>3801</v>
      </c>
      <c r="H24" s="56">
        <f t="shared" si="3"/>
        <v>36091</v>
      </c>
      <c r="I24" s="56">
        <f t="shared" si="3"/>
        <v>0</v>
      </c>
      <c r="J24" s="56">
        <f t="shared" si="3"/>
        <v>0</v>
      </c>
      <c r="K24" s="56">
        <f t="shared" si="3"/>
        <v>2452</v>
      </c>
      <c r="L24" s="56">
        <f t="shared" si="3"/>
        <v>368412</v>
      </c>
      <c r="M24" s="56">
        <f t="shared" si="3"/>
        <v>2523</v>
      </c>
      <c r="N24" s="56">
        <f t="shared" si="3"/>
        <v>0</v>
      </c>
      <c r="O24" s="56">
        <f t="shared" si="3"/>
        <v>0</v>
      </c>
      <c r="P24" s="56">
        <f t="shared" si="2"/>
        <v>414155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437 GWh</v>
      </c>
      <c r="T25" s="29">
        <f>C$44</f>
        <v>0.28830806055964608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481 GWh</v>
      </c>
      <c r="T26" s="29">
        <f>D$44</f>
        <v>0.31757873739464559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2 GWh</v>
      </c>
      <c r="T28" s="29">
        <f>F$44</f>
        <v>1.2404182310231976E-3</v>
      </c>
      <c r="U28" s="23"/>
    </row>
    <row r="29" spans="1:34" ht="15.75">
      <c r="A29" s="48" t="str">
        <f>A2</f>
        <v>1485 Uddevalla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134 GWh</v>
      </c>
      <c r="T29" s="29">
        <f>G$44</f>
        <v>8.8098725467628425E-2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89 GWh</v>
      </c>
      <c r="T30" s="29">
        <f>H$44</f>
        <v>5.8414461524153076E-2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6">
        <f>[1]Slutanvändning!$N$2843</f>
        <v>0</v>
      </c>
      <c r="C32" s="58">
        <f>[1]Slutanvändning!$N$2844</f>
        <v>10245</v>
      </c>
      <c r="D32" s="58">
        <f>[1]Slutanvändning!$N$2837</f>
        <v>5046</v>
      </c>
      <c r="E32" s="56">
        <f>[1]Slutanvändning!$Q$2838</f>
        <v>0</v>
      </c>
      <c r="F32" s="58">
        <f>[1]Slutanvändning!$N$2839</f>
        <v>0</v>
      </c>
      <c r="G32" s="58">
        <f>[1]Slutanvändning!$N$2840</f>
        <v>1091</v>
      </c>
      <c r="H32" s="58">
        <f>[1]Slutanvändning!$N$2841</f>
        <v>0</v>
      </c>
      <c r="I32" s="56">
        <f>[1]Slutanvändning!$N$2842</f>
        <v>0</v>
      </c>
      <c r="J32" s="56">
        <v>0</v>
      </c>
      <c r="K32" s="56">
        <f>[1]Slutanvändning!T2838</f>
        <v>0</v>
      </c>
      <c r="L32" s="56">
        <f>[1]Slutanvändning!U2838</f>
        <v>0</v>
      </c>
      <c r="M32" s="56"/>
      <c r="N32" s="56">
        <v>0</v>
      </c>
      <c r="O32" s="56">
        <v>0</v>
      </c>
      <c r="P32" s="56">
        <f t="shared" ref="P32:P38" si="4">SUM(B32:N32)</f>
        <v>16382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6">
        <f>[1]Slutanvändning!$N$2852</f>
        <v>59611</v>
      </c>
      <c r="C33" s="120">
        <f>[1]Slutanvändning!$N$2853</f>
        <v>51130.729877791833</v>
      </c>
      <c r="D33" s="120">
        <f>[1]Slutanvändning!$N$2846</f>
        <v>11021.270122208167</v>
      </c>
      <c r="E33" s="56">
        <f>[1]Slutanvändning!$Q$2847</f>
        <v>0</v>
      </c>
      <c r="F33" s="58">
        <f>[1]Slutanvändning!$N$2848</f>
        <v>1880</v>
      </c>
      <c r="G33" s="120">
        <f>[1]Slutanvändning!$N$2849</f>
        <v>22550</v>
      </c>
      <c r="H33" s="58">
        <f>[1]Slutanvändning!$N$2850</f>
        <v>1559</v>
      </c>
      <c r="I33" s="56">
        <f>[1]Slutanvändning!$N$2851</f>
        <v>0</v>
      </c>
      <c r="J33" s="56">
        <v>0</v>
      </c>
      <c r="K33" s="56">
        <f>[1]Slutanvändning!T2847</f>
        <v>0</v>
      </c>
      <c r="L33" s="56">
        <f>[1]Slutanvändning!U2847</f>
        <v>0</v>
      </c>
      <c r="M33" s="56"/>
      <c r="N33" s="56">
        <v>0</v>
      </c>
      <c r="O33" s="56">
        <v>0</v>
      </c>
      <c r="P33" s="56">
        <f t="shared" si="4"/>
        <v>147752</v>
      </c>
      <c r="Q33" s="20"/>
      <c r="R33" s="50" t="str">
        <f>K30</f>
        <v>Torv</v>
      </c>
      <c r="S33" s="40" t="str">
        <f>ROUND(K43/1000,0) &amp;" GWh"</f>
        <v>2 GWh</v>
      </c>
      <c r="T33" s="29">
        <f>K$44</f>
        <v>1.6178220757813195E-3</v>
      </c>
      <c r="U33" s="23"/>
    </row>
    <row r="34" spans="1:47" ht="15.75">
      <c r="A34" s="5" t="s">
        <v>78</v>
      </c>
      <c r="B34" s="56">
        <f>[1]Slutanvändning!$N$2861</f>
        <v>38641</v>
      </c>
      <c r="C34" s="58">
        <f>[1]Slutanvändning!$N$2862</f>
        <v>50322</v>
      </c>
      <c r="D34" s="58">
        <f>[1]Slutanvändning!$N$2855</f>
        <v>319</v>
      </c>
      <c r="E34" s="56">
        <f>[1]Slutanvändning!$Q$2856</f>
        <v>0</v>
      </c>
      <c r="F34" s="58">
        <f>[1]Slutanvändning!$N$2857</f>
        <v>0</v>
      </c>
      <c r="G34" s="58">
        <f>[1]Slutanvändning!$N$2858</f>
        <v>0</v>
      </c>
      <c r="H34" s="58">
        <f>[1]Slutanvändning!$N$2859</f>
        <v>0</v>
      </c>
      <c r="I34" s="56">
        <f>[1]Slutanvändning!$N$2860</f>
        <v>0</v>
      </c>
      <c r="J34" s="56">
        <v>0</v>
      </c>
      <c r="K34" s="56">
        <f>[1]Slutanvändning!T2856</f>
        <v>0</v>
      </c>
      <c r="L34" s="56">
        <f>[1]Slutanvändning!U2856</f>
        <v>0</v>
      </c>
      <c r="M34" s="56"/>
      <c r="N34" s="56">
        <v>0</v>
      </c>
      <c r="O34" s="56">
        <v>0</v>
      </c>
      <c r="P34" s="56">
        <f t="shared" si="4"/>
        <v>89282</v>
      </c>
      <c r="Q34" s="20"/>
      <c r="R34" s="50" t="str">
        <f>L30</f>
        <v>Avfall</v>
      </c>
      <c r="S34" s="40" t="str">
        <f>ROUND(L43/1000,0) &amp;" GWh"</f>
        <v>368 GWh</v>
      </c>
      <c r="T34" s="29">
        <f>L$44</f>
        <v>0.24307710708921187</v>
      </c>
      <c r="U34" s="23"/>
      <c r="V34" s="7"/>
      <c r="W34" s="39"/>
    </row>
    <row r="35" spans="1:47" ht="15.75">
      <c r="A35" s="5" t="s">
        <v>79</v>
      </c>
      <c r="B35" s="56">
        <f>[1]Slutanvändning!$N$2870</f>
        <v>0</v>
      </c>
      <c r="C35" s="120">
        <f>[1]Slutanvändning!$N$2871</f>
        <v>18564</v>
      </c>
      <c r="D35" s="58">
        <f>[1]Slutanvändning!$N$2864</f>
        <v>463615</v>
      </c>
      <c r="E35" s="56">
        <f>[1]Slutanvändning!$Q$2865</f>
        <v>0</v>
      </c>
      <c r="F35" s="58">
        <f>[1]Slutanvändning!$N$2866</f>
        <v>0</v>
      </c>
      <c r="G35" s="120">
        <f>[1]Slutanvändning!$N$2867</f>
        <v>106082</v>
      </c>
      <c r="H35" s="58">
        <f>[1]Slutanvändning!$N$2868</f>
        <v>0</v>
      </c>
      <c r="I35" s="56">
        <f>[1]Slutanvändning!$N$2869</f>
        <v>0</v>
      </c>
      <c r="J35" s="56">
        <v>0</v>
      </c>
      <c r="K35" s="56">
        <f>[1]Slutanvändning!T2865</f>
        <v>0</v>
      </c>
      <c r="L35" s="56">
        <f>[1]Slutanvändning!U2865</f>
        <v>0</v>
      </c>
      <c r="M35" s="56"/>
      <c r="N35" s="56">
        <v>0</v>
      </c>
      <c r="O35" s="56">
        <v>0</v>
      </c>
      <c r="P35" s="56">
        <f>SUM(B35:N35)</f>
        <v>588261</v>
      </c>
      <c r="Q35" s="20"/>
      <c r="R35" s="50" t="str">
        <f>M30</f>
        <v>RT-flis</v>
      </c>
      <c r="S35" s="40" t="str">
        <f>ROUND(M43/1000,0) &amp;" GWh"</f>
        <v>3 GWh</v>
      </c>
      <c r="T35" s="29">
        <f>M$44</f>
        <v>1.6646676579103871E-3</v>
      </c>
      <c r="U35" s="23"/>
    </row>
    <row r="36" spans="1:47" ht="15.75">
      <c r="A36" s="5" t="s">
        <v>80</v>
      </c>
      <c r="B36" s="56">
        <f>[1]Slutanvändning!$N$2879</f>
        <v>40327</v>
      </c>
      <c r="C36" s="58">
        <f>[1]Slutanvändning!$N$2880</f>
        <v>128939</v>
      </c>
      <c r="D36" s="58">
        <f>[1]Slutanvändning!$N$2873</f>
        <v>299</v>
      </c>
      <c r="E36" s="56">
        <f>[1]Slutanvändning!$Q$2874</f>
        <v>0</v>
      </c>
      <c r="F36" s="58">
        <f>[1]Slutanvändning!$N$2875</f>
        <v>0</v>
      </c>
      <c r="G36" s="58">
        <f>[1]Slutanvändning!$N$2876</f>
        <v>0</v>
      </c>
      <c r="H36" s="58">
        <f>[1]Slutanvändning!$N$2877</f>
        <v>0</v>
      </c>
      <c r="I36" s="56">
        <f>[1]Slutanvändning!$N$2878</f>
        <v>0</v>
      </c>
      <c r="J36" s="56">
        <v>0</v>
      </c>
      <c r="K36" s="56">
        <f>[1]Slutanvändning!T2874</f>
        <v>0</v>
      </c>
      <c r="L36" s="56">
        <f>[1]Slutanvändning!U2874</f>
        <v>0</v>
      </c>
      <c r="M36" s="56"/>
      <c r="N36" s="56">
        <v>0</v>
      </c>
      <c r="O36" s="56">
        <v>0</v>
      </c>
      <c r="P36" s="56">
        <f t="shared" si="4"/>
        <v>169565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6">
        <f>[1]Slutanvändning!$N$2888</f>
        <v>19182</v>
      </c>
      <c r="C37" s="58">
        <f>[1]Slutanvändning!$N$2889</f>
        <v>135919</v>
      </c>
      <c r="D37" s="58">
        <f>[1]Slutanvändning!$N$2882</f>
        <v>95</v>
      </c>
      <c r="E37" s="56">
        <f>[1]Slutanvändning!$Q$2883</f>
        <v>0</v>
      </c>
      <c r="F37" s="58">
        <f>[1]Slutanvändning!$N$2884</f>
        <v>0</v>
      </c>
      <c r="G37" s="58">
        <f>[1]Slutanvändning!$N$2885</f>
        <v>0</v>
      </c>
      <c r="H37" s="58">
        <f>[1]Slutanvändning!$N$2886</f>
        <v>50884</v>
      </c>
      <c r="I37" s="56">
        <f>[1]Slutanvändning!$N$2887</f>
        <v>0</v>
      </c>
      <c r="J37" s="56">
        <v>0</v>
      </c>
      <c r="K37" s="56">
        <f>[1]Slutanvändning!T2883</f>
        <v>0</v>
      </c>
      <c r="L37" s="56">
        <f>[1]Slutanvändning!U2883</f>
        <v>0</v>
      </c>
      <c r="M37" s="56"/>
      <c r="N37" s="56">
        <v>0</v>
      </c>
      <c r="O37" s="56">
        <v>0</v>
      </c>
      <c r="P37" s="56">
        <f t="shared" si="4"/>
        <v>206080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6">
        <f>[1]Slutanvändning!$N$2897</f>
        <v>111554</v>
      </c>
      <c r="C38" s="120">
        <f>[1]Slutanvändning!$N$2898</f>
        <v>32552.270122208174</v>
      </c>
      <c r="D38" s="120">
        <f>[1]Slutanvändning!$N$2891</f>
        <v>56.729877791824691</v>
      </c>
      <c r="E38" s="56">
        <f>[1]Slutanvändning!$Q$2892</f>
        <v>0</v>
      </c>
      <c r="F38" s="58">
        <f>[1]Slutanvändning!$N$2893</f>
        <v>0</v>
      </c>
      <c r="G38" s="58">
        <f>[1]Slutanvändning!$N$2894</f>
        <v>0</v>
      </c>
      <c r="H38" s="58">
        <f>[1]Slutanvändning!$N$2895</f>
        <v>0</v>
      </c>
      <c r="I38" s="56">
        <f>[1]Slutanvändning!$N$2896</f>
        <v>0</v>
      </c>
      <c r="J38" s="56">
        <v>0</v>
      </c>
      <c r="K38" s="56">
        <f>[1]Slutanvändning!T2892</f>
        <v>0</v>
      </c>
      <c r="L38" s="56">
        <f>[1]Slutanvändning!U2892</f>
        <v>0</v>
      </c>
      <c r="M38" s="56"/>
      <c r="N38" s="56">
        <v>0</v>
      </c>
      <c r="O38" s="56">
        <v>0</v>
      </c>
      <c r="P38" s="56">
        <f t="shared" si="4"/>
        <v>144163</v>
      </c>
      <c r="Q38" s="20"/>
      <c r="R38" s="28" t="s">
        <v>83</v>
      </c>
      <c r="S38" s="54" t="str">
        <f>ROUND((N43+F43)/1000,0) &amp;" GWh"</f>
        <v>2 GWh</v>
      </c>
      <c r="T38" s="27"/>
      <c r="U38" s="23"/>
    </row>
    <row r="39" spans="1:47" ht="15.75">
      <c r="A39" s="5" t="s">
        <v>84</v>
      </c>
      <c r="B39" s="56">
        <f>[1]Slutanvändning!$N$2906</f>
        <v>0</v>
      </c>
      <c r="C39" s="58">
        <f>[1]Slutanvändning!$N$2907</f>
        <v>26926</v>
      </c>
      <c r="D39" s="58">
        <f>[1]Slutanvändning!$N$2900</f>
        <v>0</v>
      </c>
      <c r="E39" s="56">
        <f>[1]Slutanvändning!$Q$2901</f>
        <v>0</v>
      </c>
      <c r="F39" s="58">
        <f>[1]Slutanvändning!$N$2902</f>
        <v>0</v>
      </c>
      <c r="G39" s="58">
        <f>[1]Slutanvändning!$N$2903</f>
        <v>0</v>
      </c>
      <c r="H39" s="58">
        <f>[1]Slutanvändning!$N$2904</f>
        <v>0</v>
      </c>
      <c r="I39" s="56">
        <f>[1]Slutanvändning!$N$2905</f>
        <v>0</v>
      </c>
      <c r="J39" s="56">
        <v>0</v>
      </c>
      <c r="K39" s="56">
        <f>[1]Slutanvändning!T2901</f>
        <v>0</v>
      </c>
      <c r="L39" s="56">
        <f>[1]Slutanvändning!U2901</f>
        <v>0</v>
      </c>
      <c r="M39" s="56"/>
      <c r="N39" s="56">
        <v>0</v>
      </c>
      <c r="O39" s="56">
        <v>0</v>
      </c>
      <c r="P39" s="56">
        <f>SUM(B39:N39)</f>
        <v>26926</v>
      </c>
      <c r="Q39" s="20"/>
      <c r="R39" s="28"/>
      <c r="T39" s="42"/>
    </row>
    <row r="40" spans="1:47" ht="15.75">
      <c r="A40" s="5" t="s">
        <v>49</v>
      </c>
      <c r="B40" s="56">
        <f>SUM(B32:B39)</f>
        <v>269315</v>
      </c>
      <c r="C40" s="56">
        <f t="shared" ref="C40:O40" si="5">SUM(C32:C39)</f>
        <v>454598</v>
      </c>
      <c r="D40" s="56">
        <f t="shared" si="5"/>
        <v>480452</v>
      </c>
      <c r="E40" s="56">
        <f t="shared" si="5"/>
        <v>0</v>
      </c>
      <c r="F40" s="56">
        <f>SUM(F32:F39)</f>
        <v>1880</v>
      </c>
      <c r="G40" s="56">
        <f t="shared" si="5"/>
        <v>129723</v>
      </c>
      <c r="H40" s="56">
        <f t="shared" si="5"/>
        <v>52443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1388411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69 GWh</v>
      </c>
      <c r="T41" s="42"/>
    </row>
    <row r="42" spans="1:47">
      <c r="A42" s="32" t="s">
        <v>86</v>
      </c>
      <c r="B42" s="56">
        <f>B39+B38+B37</f>
        <v>130736</v>
      </c>
      <c r="C42" s="56">
        <f>C39+C38+C37</f>
        <v>195397.27012220817</v>
      </c>
      <c r="D42" s="56">
        <f>D39+D38+D37</f>
        <v>151.72987779182469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50884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377169</v>
      </c>
      <c r="Q42" s="21"/>
      <c r="R42" s="28" t="s">
        <v>87</v>
      </c>
      <c r="S42" s="10" t="str">
        <f>ROUND(P42/1000,0) &amp;" GWh"</f>
        <v>377 GWh</v>
      </c>
      <c r="T42" s="29">
        <f>P42/P40</f>
        <v>0.27165515110439198</v>
      </c>
    </row>
    <row r="43" spans="1:47">
      <c r="A43" s="33" t="s">
        <v>88</v>
      </c>
      <c r="B43" s="101"/>
      <c r="C43" s="102">
        <f>C40+C24-C7+C46</f>
        <v>436964.84</v>
      </c>
      <c r="D43" s="102">
        <f t="shared" ref="D43:N43" si="7">D11+D24+D40</f>
        <v>481328</v>
      </c>
      <c r="E43" s="102">
        <f t="shared" si="7"/>
        <v>0</v>
      </c>
      <c r="F43" s="102">
        <f t="shared" si="7"/>
        <v>1880</v>
      </c>
      <c r="G43" s="102">
        <f t="shared" si="7"/>
        <v>133524</v>
      </c>
      <c r="H43" s="102">
        <f t="shared" si="7"/>
        <v>88534</v>
      </c>
      <c r="I43" s="102">
        <f t="shared" si="7"/>
        <v>0</v>
      </c>
      <c r="J43" s="102">
        <f t="shared" si="7"/>
        <v>0</v>
      </c>
      <c r="K43" s="102">
        <f t="shared" si="7"/>
        <v>2452</v>
      </c>
      <c r="L43" s="102">
        <f t="shared" si="7"/>
        <v>368412</v>
      </c>
      <c r="M43" s="102">
        <f t="shared" si="7"/>
        <v>2523</v>
      </c>
      <c r="N43" s="102">
        <f t="shared" si="7"/>
        <v>0</v>
      </c>
      <c r="O43" s="102">
        <v>0</v>
      </c>
      <c r="P43" s="103">
        <f>SUM(C43:O43)</f>
        <v>1515617.84</v>
      </c>
      <c r="Q43" s="21"/>
      <c r="R43" s="28" t="s">
        <v>89</v>
      </c>
      <c r="S43" s="10" t="str">
        <f>ROUND(P36/1000,0) &amp;" GWh"</f>
        <v>170 GWh</v>
      </c>
      <c r="T43" s="41">
        <f>P36/P40</f>
        <v>0.12212882208510305</v>
      </c>
    </row>
    <row r="44" spans="1:47">
      <c r="A44" s="33" t="s">
        <v>90</v>
      </c>
      <c r="B44" s="53"/>
      <c r="C44" s="91">
        <f>C43/$P$43</f>
        <v>0.28830806055964608</v>
      </c>
      <c r="D44" s="91">
        <f t="shared" ref="D44:P44" si="8">D43/$P$43</f>
        <v>0.31757873739464559</v>
      </c>
      <c r="E44" s="91">
        <f t="shared" si="8"/>
        <v>0</v>
      </c>
      <c r="F44" s="91">
        <f t="shared" si="8"/>
        <v>1.2404182310231976E-3</v>
      </c>
      <c r="G44" s="91">
        <f t="shared" si="8"/>
        <v>8.8098725467628425E-2</v>
      </c>
      <c r="H44" s="91">
        <f t="shared" si="8"/>
        <v>5.8414461524153076E-2</v>
      </c>
      <c r="I44" s="91">
        <f t="shared" si="8"/>
        <v>0</v>
      </c>
      <c r="J44" s="91">
        <f t="shared" si="8"/>
        <v>0</v>
      </c>
      <c r="K44" s="91">
        <f t="shared" si="8"/>
        <v>1.6178220757813195E-3</v>
      </c>
      <c r="L44" s="91">
        <f t="shared" si="8"/>
        <v>0.24307710708921187</v>
      </c>
      <c r="M44" s="91">
        <f t="shared" si="8"/>
        <v>1.6646676579103871E-3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89 GWh</v>
      </c>
      <c r="T44" s="29">
        <f>P34/P40</f>
        <v>6.4305166121559107E-2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16 GWh</v>
      </c>
      <c r="T45" s="29">
        <f>P32/P40</f>
        <v>1.1799099834270976E-2</v>
      </c>
      <c r="U45" s="23"/>
    </row>
    <row r="46" spans="1:47">
      <c r="A46" s="34" t="s">
        <v>93</v>
      </c>
      <c r="B46" s="90">
        <f>B24-B40</f>
        <v>32465</v>
      </c>
      <c r="C46" s="90">
        <f>(C40+C24)*0.08</f>
        <v>36367.840000000004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148 GWh</v>
      </c>
      <c r="T46" s="41">
        <f>P33/P40</f>
        <v>0.10641805632482025</v>
      </c>
      <c r="U46" s="23"/>
    </row>
    <row r="47" spans="1:47">
      <c r="A47" s="34" t="s">
        <v>95</v>
      </c>
      <c r="B47" s="107">
        <f>B46/B24</f>
        <v>0.10757836834780303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588 GWh</v>
      </c>
      <c r="T47" s="41">
        <f>P35/P40</f>
        <v>0.42369370452985461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1388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U71"/>
  <sheetViews>
    <sheetView zoomScale="70" zoomScaleNormal="70" workbookViewId="0">
      <selection activeCell="C9" sqref="C9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145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[1]Solceller!$C$44</f>
        <v>3600.5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8">
        <f>[1]Elproduktion!$N$1642</f>
        <v>0</v>
      </c>
      <c r="D7" s="56">
        <f>[1]Elproduktion!$N$1643</f>
        <v>0</v>
      </c>
      <c r="E7" s="56">
        <f>[1]Elproduktion!$Q$1644</f>
        <v>0</v>
      </c>
      <c r="F7" s="56">
        <f>[1]Elproduktion!$N$1645</f>
        <v>0</v>
      </c>
      <c r="G7" s="56">
        <f>[1]Elproduktion!$R$1646</f>
        <v>0</v>
      </c>
      <c r="H7" s="56">
        <f>[1]Elproduktion!$S$1647</f>
        <v>0</v>
      </c>
      <c r="I7" s="56">
        <f>[1]Elproduktion!$N$1648</f>
        <v>0</v>
      </c>
      <c r="J7" s="56">
        <f>[1]Elproduktion!$T$1646</f>
        <v>0</v>
      </c>
      <c r="K7" s="56">
        <f>[1]Elproduktion!U1644</f>
        <v>0</v>
      </c>
      <c r="L7" s="56">
        <f>[1]Elproduktion!V1644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8">
        <f>[1]Elproduktion!$N$1650</f>
        <v>0</v>
      </c>
      <c r="D8" s="56">
        <f>[1]Elproduktion!$N$1651</f>
        <v>0</v>
      </c>
      <c r="E8" s="56">
        <f>[1]Elproduktion!$Q$1652</f>
        <v>0</v>
      </c>
      <c r="F8" s="56">
        <f>[1]Elproduktion!$N$1653</f>
        <v>0</v>
      </c>
      <c r="G8" s="56">
        <f>[1]Elproduktion!$R$1654</f>
        <v>0</v>
      </c>
      <c r="H8" s="56">
        <f>[1]Elproduktion!$S$1655</f>
        <v>0</v>
      </c>
      <c r="I8" s="56">
        <f>[1]Elproduktion!$N$1656</f>
        <v>0</v>
      </c>
      <c r="J8" s="56">
        <f>[1]Elproduktion!$T$1654</f>
        <v>0</v>
      </c>
      <c r="K8" s="56">
        <f>[1]Elproduktion!U1652</f>
        <v>0</v>
      </c>
      <c r="L8" s="56">
        <f>[1]Elproduktion!V1652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114">
        <f>[1]Elproduktion!$N$1658</f>
        <v>1838</v>
      </c>
      <c r="D9" s="56">
        <f>[1]Elproduktion!$N$1659</f>
        <v>0</v>
      </c>
      <c r="E9" s="56">
        <f>[1]Elproduktion!$Q$1660</f>
        <v>0</v>
      </c>
      <c r="F9" s="56">
        <f>[1]Elproduktion!$N$1661</f>
        <v>0</v>
      </c>
      <c r="G9" s="56">
        <f>[1]Elproduktion!$R$1662</f>
        <v>0</v>
      </c>
      <c r="H9" s="56">
        <f>[1]Elproduktion!$S$1663</f>
        <v>0</v>
      </c>
      <c r="I9" s="56">
        <f>[1]Elproduktion!$N$1664</f>
        <v>0</v>
      </c>
      <c r="J9" s="56">
        <f>[1]Elproduktion!$T$1662</f>
        <v>0</v>
      </c>
      <c r="K9" s="56">
        <f>[1]Elproduktion!U1660</f>
        <v>0</v>
      </c>
      <c r="L9" s="56">
        <f>[1]Elproduktion!V1660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114">
        <f>[1]Elproduktion!$N$1666</f>
        <v>16823.825000000001</v>
      </c>
      <c r="D10" s="56">
        <f>[1]Elproduktion!$N$1667</f>
        <v>0</v>
      </c>
      <c r="E10" s="56">
        <f>[1]Elproduktion!$Q$1668</f>
        <v>0</v>
      </c>
      <c r="F10" s="56">
        <f>[1]Elproduktion!$N$1669</f>
        <v>0</v>
      </c>
      <c r="G10" s="56">
        <f>[1]Elproduktion!$R$1670</f>
        <v>0</v>
      </c>
      <c r="H10" s="56">
        <f>[1]Elproduktion!$S$1671</f>
        <v>0</v>
      </c>
      <c r="I10" s="56">
        <f>[1]Elproduktion!$N$1672</f>
        <v>0</v>
      </c>
      <c r="J10" s="56">
        <f>[1]Elproduktion!$T$1670</f>
        <v>0</v>
      </c>
      <c r="K10" s="56">
        <f>[1]Elproduktion!U1668</f>
        <v>0</v>
      </c>
      <c r="L10" s="56">
        <f>[1]Elproduktion!V1668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22262.325000000001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1491 Ulricehamn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[1]Fjärrvärmeproduktion!$N$2298</f>
        <v>0</v>
      </c>
      <c r="C18" s="56"/>
      <c r="D18" s="58">
        <f>[1]Fjärrvärmeproduktion!$N$2299</f>
        <v>0</v>
      </c>
      <c r="E18" s="56">
        <f>[1]Fjärrvärmeproduktion!$Q$2300</f>
        <v>0</v>
      </c>
      <c r="F18" s="56">
        <f>[1]Fjärrvärmeproduktion!$N$2301</f>
        <v>0</v>
      </c>
      <c r="G18" s="56">
        <f>[1]Fjärrvärmeproduktion!$R$2302</f>
        <v>0</v>
      </c>
      <c r="H18" s="56">
        <f>[1]Fjärrvärmeproduktion!$S$2303</f>
        <v>0</v>
      </c>
      <c r="I18" s="56">
        <f>[1]Fjärrvärmeproduktion!$N$2304</f>
        <v>0</v>
      </c>
      <c r="J18" s="56">
        <f>[1]Fjärrvärmeproduktion!$T$2302</f>
        <v>0</v>
      </c>
      <c r="K18" s="56">
        <f>[1]Fjärrvärmeproduktion!U2300</f>
        <v>0</v>
      </c>
      <c r="L18" s="56">
        <f>[1]Fjärrvärmeproduktion!V2300</f>
        <v>0</v>
      </c>
      <c r="M18" s="56">
        <f>[1]Fjärrvärmeproduktion!$W$2303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[1]Fjärrvärmeproduktion!$N$2306</f>
        <v>5300</v>
      </c>
      <c r="C19" s="56"/>
      <c r="D19" s="58">
        <f>[1]Fjärrvärmeproduktion!$N$2307</f>
        <v>249</v>
      </c>
      <c r="E19" s="56">
        <f>[1]Fjärrvärmeproduktion!$Q$2308</f>
        <v>0</v>
      </c>
      <c r="F19" s="56">
        <f>[1]Fjärrvärmeproduktion!$N$2309</f>
        <v>0</v>
      </c>
      <c r="G19" s="56">
        <f>[1]Fjärrvärmeproduktion!$R$2310</f>
        <v>0</v>
      </c>
      <c r="H19" s="56">
        <f>[1]Fjärrvärmeproduktion!$S$2311</f>
        <v>5672</v>
      </c>
      <c r="I19" s="56">
        <f>[1]Fjärrvärmeproduktion!$N$2312</f>
        <v>0</v>
      </c>
      <c r="J19" s="56">
        <f>[1]Fjärrvärmeproduktion!$T$2310</f>
        <v>0</v>
      </c>
      <c r="K19" s="56">
        <f>[1]Fjärrvärmeproduktion!U2308</f>
        <v>0</v>
      </c>
      <c r="L19" s="56">
        <f>[1]Fjärrvärmeproduktion!V2308</f>
        <v>0</v>
      </c>
      <c r="M19" s="56">
        <f>[1]Fjärrvärmeproduktion!$W$2311</f>
        <v>0</v>
      </c>
      <c r="N19" s="56"/>
      <c r="O19" s="56"/>
      <c r="P19" s="56">
        <f t="shared" ref="P19:P24" si="2">SUM(C19:O19)</f>
        <v>5921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[1]Fjärrvärmeproduktion!$N$2314</f>
        <v>1</v>
      </c>
      <c r="C20" s="56">
        <f>B20*1.015</f>
        <v>1.0149999999999999</v>
      </c>
      <c r="D20" s="58">
        <f>[1]Fjärrvärmeproduktion!$N$2315</f>
        <v>0</v>
      </c>
      <c r="E20" s="56">
        <f>[1]Fjärrvärmeproduktion!$Q$2316</f>
        <v>0</v>
      </c>
      <c r="F20" s="56">
        <f>[1]Fjärrvärmeproduktion!$N$2317</f>
        <v>0</v>
      </c>
      <c r="G20" s="56">
        <f>[1]Fjärrvärmeproduktion!$R$2318</f>
        <v>0</v>
      </c>
      <c r="H20" s="56">
        <f>[1]Fjärrvärmeproduktion!$S$2319</f>
        <v>0</v>
      </c>
      <c r="I20" s="56">
        <f>[1]Fjärrvärmeproduktion!$N$2320</f>
        <v>0</v>
      </c>
      <c r="J20" s="56">
        <f>[1]Fjärrvärmeproduktion!$T$2318</f>
        <v>0</v>
      </c>
      <c r="K20" s="56">
        <f>[1]Fjärrvärmeproduktion!U2316</f>
        <v>0</v>
      </c>
      <c r="L20" s="56">
        <f>[1]Fjärrvärmeproduktion!V2316</f>
        <v>0</v>
      </c>
      <c r="M20" s="56">
        <f>[1]Fjärrvärmeproduktion!$W$2319</f>
        <v>0</v>
      </c>
      <c r="N20" s="56"/>
      <c r="O20" s="56"/>
      <c r="P20" s="56">
        <f t="shared" si="2"/>
        <v>1.0149999999999999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[1]Fjärrvärmeproduktion!$N$2322</f>
        <v>0</v>
      </c>
      <c r="C21" s="56"/>
      <c r="D21" s="58">
        <f>[1]Fjärrvärmeproduktion!$N$2323</f>
        <v>0</v>
      </c>
      <c r="E21" s="56">
        <f>[1]Fjärrvärmeproduktion!$Q$2324</f>
        <v>0</v>
      </c>
      <c r="F21" s="56">
        <f>[1]Fjärrvärmeproduktion!$N$2325</f>
        <v>0</v>
      </c>
      <c r="G21" s="56">
        <f>[1]Fjärrvärmeproduktion!$R$2326</f>
        <v>0</v>
      </c>
      <c r="H21" s="56">
        <f>[1]Fjärrvärmeproduktion!$S$2327</f>
        <v>0</v>
      </c>
      <c r="I21" s="56">
        <f>[1]Fjärrvärmeproduktion!$N$2328</f>
        <v>0</v>
      </c>
      <c r="J21" s="56">
        <f>[1]Fjärrvärmeproduktion!$T$2326</f>
        <v>0</v>
      </c>
      <c r="K21" s="56">
        <f>[1]Fjärrvärmeproduktion!U2324</f>
        <v>0</v>
      </c>
      <c r="L21" s="56">
        <f>[1]Fjärrvärmeproduktion!V2324</f>
        <v>0</v>
      </c>
      <c r="M21" s="56">
        <f>[1]Fjärrvärmeproduktion!$W$2327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[1]Fjärrvärmeproduktion!$N$2330</f>
        <v>50360</v>
      </c>
      <c r="C22" s="56"/>
      <c r="D22" s="58">
        <f>[1]Fjärrvärmeproduktion!$N$2331</f>
        <v>0</v>
      </c>
      <c r="E22" s="56">
        <f>[1]Fjärrvärmeproduktion!$Q$2332</f>
        <v>0</v>
      </c>
      <c r="F22" s="56">
        <f>[1]Fjärrvärmeproduktion!$N$2333</f>
        <v>0</v>
      </c>
      <c r="G22" s="56">
        <f>[1]Fjärrvärmeproduktion!$R$2334</f>
        <v>0</v>
      </c>
      <c r="H22" s="56">
        <f>[1]Fjärrvärmeproduktion!$S$2335</f>
        <v>0</v>
      </c>
      <c r="I22" s="56">
        <f>[1]Fjärrvärmeproduktion!$N$2336</f>
        <v>0</v>
      </c>
      <c r="J22" s="56">
        <f>[1]Fjärrvärmeproduktion!$T$2334</f>
        <v>0</v>
      </c>
      <c r="K22" s="56">
        <f>[1]Fjärrvärmeproduktion!U2332</f>
        <v>0</v>
      </c>
      <c r="L22" s="56">
        <f>[1]Fjärrvärmeproduktion!V2332</f>
        <v>0</v>
      </c>
      <c r="M22" s="56">
        <f>[1]Fjärrvärmeproduktion!$W$2335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678 GWh</v>
      </c>
      <c r="T22" s="25"/>
      <c r="U22" s="23"/>
    </row>
    <row r="23" spans="1:34" ht="15.75">
      <c r="A23" s="5" t="s">
        <v>61</v>
      </c>
      <c r="B23" s="58">
        <f>[1]Fjärrvärmeproduktion!$N$2338</f>
        <v>0</v>
      </c>
      <c r="C23" s="56"/>
      <c r="D23" s="58">
        <f>[1]Fjärrvärmeproduktion!$N$2339</f>
        <v>0</v>
      </c>
      <c r="E23" s="56">
        <f>[1]Fjärrvärmeproduktion!$Q$2340</f>
        <v>0</v>
      </c>
      <c r="F23" s="56">
        <f>[1]Fjärrvärmeproduktion!$N$2341</f>
        <v>0</v>
      </c>
      <c r="G23" s="56">
        <f>[1]Fjärrvärmeproduktion!$R$2342</f>
        <v>0</v>
      </c>
      <c r="H23" s="56">
        <f>[1]Fjärrvärmeproduktion!$S$2343</f>
        <v>0</v>
      </c>
      <c r="I23" s="56">
        <f>[1]Fjärrvärmeproduktion!$N$2344</f>
        <v>0</v>
      </c>
      <c r="J23" s="56">
        <f>[1]Fjärrvärmeproduktion!$T$2342</f>
        <v>0</v>
      </c>
      <c r="K23" s="56">
        <f>[1]Fjärrvärmeproduktion!U2340</f>
        <v>0</v>
      </c>
      <c r="L23" s="56">
        <f>[1]Fjärrvärmeproduktion!V2340</f>
        <v>0</v>
      </c>
      <c r="M23" s="56">
        <f>[1]Fjärrvärmeproduktion!$W$2343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55661</v>
      </c>
      <c r="C24" s="56">
        <f t="shared" ref="C24:O24" si="3">SUM(C18:C23)</f>
        <v>1.0149999999999999</v>
      </c>
      <c r="D24" s="56">
        <f t="shared" si="3"/>
        <v>249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5672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5922.0150000000003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287 GWh</v>
      </c>
      <c r="T25" s="29">
        <f>C$44</f>
        <v>0.42383784334301167</v>
      </c>
      <c r="U25" s="23"/>
    </row>
    <row r="26" spans="1:34" ht="15.75">
      <c r="B26" s="58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18"/>
      <c r="R26" s="50" t="str">
        <f>D30</f>
        <v>Oljeprodukter</v>
      </c>
      <c r="S26" s="40" t="str">
        <f>ROUND(D43/1000,0) &amp;" GWh"</f>
        <v>166 GWh</v>
      </c>
      <c r="T26" s="29">
        <f>D$44</f>
        <v>0.24432515595068832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19 GWh</v>
      </c>
      <c r="T28" s="29">
        <f>F$44</f>
        <v>2.7289765383657634E-2</v>
      </c>
      <c r="U28" s="23"/>
    </row>
    <row r="29" spans="1:34" ht="15.75">
      <c r="A29" s="48" t="str">
        <f>A2</f>
        <v>1491 Ulricehamn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36 GWh</v>
      </c>
      <c r="T29" s="29">
        <f>G$44</f>
        <v>5.2493247444722176E-2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171 GWh</v>
      </c>
      <c r="T30" s="29">
        <f>H$44</f>
        <v>0.2520539878779201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[1]Slutanvändning!$N$3329</f>
        <v>0</v>
      </c>
      <c r="C32" s="58">
        <f>[1]Slutanvändning!$N$3330</f>
        <v>21237</v>
      </c>
      <c r="D32" s="58">
        <f>[1]Slutanvändning!$N$3323</f>
        <v>13424</v>
      </c>
      <c r="E32" s="56">
        <f>[1]Slutanvändning!$Q$3324</f>
        <v>0</v>
      </c>
      <c r="F32" s="58">
        <f>[1]Slutanvändning!$N$3325</f>
        <v>0</v>
      </c>
      <c r="G32" s="56">
        <f>[1]Slutanvändning!$N$3326</f>
        <v>2984</v>
      </c>
      <c r="H32" s="58">
        <f>[1]Slutanvändning!$N$3327</f>
        <v>0</v>
      </c>
      <c r="I32" s="56">
        <f>[1]Slutanvändning!$N$3328</f>
        <v>0</v>
      </c>
      <c r="J32" s="56">
        <v>0</v>
      </c>
      <c r="K32" s="56">
        <f>[1]Slutanvändning!T3324</f>
        <v>0</v>
      </c>
      <c r="L32" s="56">
        <f>[1]Slutanvändning!U3324</f>
        <v>0</v>
      </c>
      <c r="M32" s="56"/>
      <c r="N32" s="56">
        <v>0</v>
      </c>
      <c r="O32" s="56">
        <v>0</v>
      </c>
      <c r="P32" s="56">
        <f t="shared" ref="P32:P38" si="4">SUM(B32:N32)</f>
        <v>37645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8">
        <f>[1]Slutanvändning!$N$3338</f>
        <v>3534</v>
      </c>
      <c r="C33" s="58">
        <f>[1]Slutanvändning!$N$3339</f>
        <v>79885</v>
      </c>
      <c r="D33" s="58">
        <f>[1]Slutanvändning!$N$3332</f>
        <v>2870</v>
      </c>
      <c r="E33" s="56">
        <f>[1]Slutanvändning!$Q$3333</f>
        <v>0</v>
      </c>
      <c r="F33" s="58">
        <f>[1]Slutanvändning!$N$3334</f>
        <v>18509</v>
      </c>
      <c r="G33" s="56">
        <f>[1]Slutanvändning!$N$3335</f>
        <v>0</v>
      </c>
      <c r="H33" s="58">
        <f>[1]Slutanvändning!$N$3336</f>
        <v>105625</v>
      </c>
      <c r="I33" s="56">
        <f>[1]Slutanvändning!$N$3337</f>
        <v>0</v>
      </c>
      <c r="J33" s="56">
        <v>0</v>
      </c>
      <c r="K33" s="56">
        <f>[1]Slutanvändning!T3333</f>
        <v>0</v>
      </c>
      <c r="L33" s="56">
        <f>[1]Slutanvändning!U3333</f>
        <v>0</v>
      </c>
      <c r="M33" s="56"/>
      <c r="N33" s="56">
        <v>0</v>
      </c>
      <c r="O33" s="56">
        <v>0</v>
      </c>
      <c r="P33" s="56">
        <f t="shared" si="4"/>
        <v>210423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8">
        <f>[1]Slutanvändning!$N$3347</f>
        <v>10762</v>
      </c>
      <c r="C34" s="58">
        <f>[1]Slutanvändning!$N$3348</f>
        <v>14813</v>
      </c>
      <c r="D34" s="58">
        <f>[1]Slutanvändning!$N$3341</f>
        <v>64</v>
      </c>
      <c r="E34" s="56">
        <f>[1]Slutanvändning!$Q$3342</f>
        <v>0</v>
      </c>
      <c r="F34" s="58">
        <f>[1]Slutanvändning!$N$3343</f>
        <v>0</v>
      </c>
      <c r="G34" s="56">
        <f>[1]Slutanvändning!$N$3344</f>
        <v>0</v>
      </c>
      <c r="H34" s="58">
        <f>[1]Slutanvändning!$N$3345</f>
        <v>0</v>
      </c>
      <c r="I34" s="56">
        <f>[1]Slutanvändning!$N$3346</f>
        <v>0</v>
      </c>
      <c r="J34" s="56">
        <v>0</v>
      </c>
      <c r="K34" s="56">
        <f>[1]Slutanvändning!T3342</f>
        <v>0</v>
      </c>
      <c r="L34" s="56">
        <f>[1]Slutanvändning!U3342</f>
        <v>0</v>
      </c>
      <c r="M34" s="56"/>
      <c r="N34" s="56">
        <v>0</v>
      </c>
      <c r="O34" s="56">
        <v>0</v>
      </c>
      <c r="P34" s="56">
        <f t="shared" si="4"/>
        <v>25639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[1]Slutanvändning!$N$3356</f>
        <v>0</v>
      </c>
      <c r="C35" s="58">
        <f>[1]Slutanvändning!$N$3357</f>
        <v>42</v>
      </c>
      <c r="D35" s="58">
        <f>[1]Slutanvändning!$N$3350</f>
        <v>148798</v>
      </c>
      <c r="E35" s="56">
        <f>[1]Slutanvändning!$Q$3351</f>
        <v>0</v>
      </c>
      <c r="F35" s="58">
        <f>[1]Slutanvändning!$N$3352</f>
        <v>0</v>
      </c>
      <c r="G35" s="56">
        <f>[1]Slutanvändning!$N$3353</f>
        <v>32619</v>
      </c>
      <c r="H35" s="58">
        <f>[1]Slutanvändning!$N$3354</f>
        <v>0</v>
      </c>
      <c r="I35" s="56">
        <f>[1]Slutanvändning!$N$3355</f>
        <v>0</v>
      </c>
      <c r="J35" s="56">
        <v>0</v>
      </c>
      <c r="K35" s="56">
        <f>[1]Slutanvändning!T3351</f>
        <v>0</v>
      </c>
      <c r="L35" s="56">
        <f>[1]Slutanvändning!U3351</f>
        <v>0</v>
      </c>
      <c r="M35" s="56"/>
      <c r="N35" s="56">
        <v>0</v>
      </c>
      <c r="O35" s="56">
        <v>0</v>
      </c>
      <c r="P35" s="56">
        <f>SUM(B35:N35)</f>
        <v>181459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8">
        <f>[1]Slutanvändning!$N$3365</f>
        <v>9689</v>
      </c>
      <c r="C36" s="58">
        <f>[1]Slutanvändning!$N$3366</f>
        <v>58461</v>
      </c>
      <c r="D36" s="58">
        <f>[1]Slutanvändning!$N$3359</f>
        <v>88</v>
      </c>
      <c r="E36" s="56">
        <f>[1]Slutanvändning!$Q$3360</f>
        <v>0</v>
      </c>
      <c r="F36" s="58">
        <f>[1]Slutanvändning!$N$3361</f>
        <v>0</v>
      </c>
      <c r="G36" s="56">
        <f>[1]Slutanvändning!$N$3362</f>
        <v>0</v>
      </c>
      <c r="H36" s="58">
        <f>[1]Slutanvändning!$N$3363</f>
        <v>0</v>
      </c>
      <c r="I36" s="56">
        <f>[1]Slutanvändning!$N$3364</f>
        <v>0</v>
      </c>
      <c r="J36" s="56">
        <v>0</v>
      </c>
      <c r="K36" s="56">
        <f>[1]Slutanvändning!T3360</f>
        <v>0</v>
      </c>
      <c r="L36" s="56">
        <f>[1]Slutanvändning!U3360</f>
        <v>0</v>
      </c>
      <c r="M36" s="56"/>
      <c r="N36" s="56">
        <v>0</v>
      </c>
      <c r="O36" s="56">
        <v>0</v>
      </c>
      <c r="P36" s="56">
        <f t="shared" si="4"/>
        <v>68238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8">
        <f>[1]Slutanvändning!$N$3374</f>
        <v>2143</v>
      </c>
      <c r="C37" s="58">
        <f>[1]Slutanvändning!$N$3375</f>
        <v>73429</v>
      </c>
      <c r="D37" s="58">
        <f>[1]Slutanvändning!$N$3368</f>
        <v>120</v>
      </c>
      <c r="E37" s="56">
        <f>[1]Slutanvändning!$Q$3369</f>
        <v>0</v>
      </c>
      <c r="F37" s="58">
        <f>[1]Slutanvändning!$N$3370</f>
        <v>0</v>
      </c>
      <c r="G37" s="56">
        <f>[1]Slutanvändning!$N$3371</f>
        <v>0</v>
      </c>
      <c r="H37" s="58">
        <f>[1]Slutanvändning!$N$3372</f>
        <v>59656</v>
      </c>
      <c r="I37" s="56">
        <f>[1]Slutanvändning!$N$3373</f>
        <v>0</v>
      </c>
      <c r="J37" s="56">
        <v>0</v>
      </c>
      <c r="K37" s="56">
        <f>[1]Slutanvändning!T3369</f>
        <v>0</v>
      </c>
      <c r="L37" s="56">
        <f>[1]Slutanvändning!U3369</f>
        <v>0</v>
      </c>
      <c r="M37" s="56"/>
      <c r="N37" s="56">
        <v>0</v>
      </c>
      <c r="O37" s="56">
        <v>0</v>
      </c>
      <c r="P37" s="56">
        <f t="shared" si="4"/>
        <v>135348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8">
        <f>[1]Slutanvändning!$N$3383</f>
        <v>21896</v>
      </c>
      <c r="C38" s="58">
        <f>[1]Slutanvändning!$N$3384</f>
        <v>9642</v>
      </c>
      <c r="D38" s="58">
        <f>[1]Slutanvändning!$N$3377</f>
        <v>98</v>
      </c>
      <c r="E38" s="56">
        <f>[1]Slutanvändning!$Q$3378</f>
        <v>0</v>
      </c>
      <c r="F38" s="58">
        <f>[1]Slutanvändning!$N$3379</f>
        <v>0</v>
      </c>
      <c r="G38" s="56">
        <f>[1]Slutanvändning!$N$3380</f>
        <v>0</v>
      </c>
      <c r="H38" s="58">
        <f>[1]Slutanvändning!$N$3381</f>
        <v>0</v>
      </c>
      <c r="I38" s="56">
        <f>[1]Slutanvändning!$N$3382</f>
        <v>0</v>
      </c>
      <c r="J38" s="56">
        <v>0</v>
      </c>
      <c r="K38" s="56">
        <f>[1]Slutanvändning!T3378</f>
        <v>0</v>
      </c>
      <c r="L38" s="56">
        <f>[1]Slutanvändning!U3378</f>
        <v>0</v>
      </c>
      <c r="M38" s="56"/>
      <c r="N38" s="56">
        <v>0</v>
      </c>
      <c r="O38" s="56">
        <v>0</v>
      </c>
      <c r="P38" s="56">
        <f t="shared" si="4"/>
        <v>31636</v>
      </c>
      <c r="Q38" s="20"/>
      <c r="R38" s="28" t="s">
        <v>83</v>
      </c>
      <c r="S38" s="54" t="str">
        <f>ROUND((N43+F43)/1000,0) &amp;" GWh"</f>
        <v>19 GWh</v>
      </c>
      <c r="T38" s="27"/>
      <c r="U38" s="23"/>
    </row>
    <row r="39" spans="1:47" ht="15.75">
      <c r="A39" s="5" t="s">
        <v>84</v>
      </c>
      <c r="B39" s="58">
        <f>[1]Slutanvändning!$N$3392</f>
        <v>0</v>
      </c>
      <c r="C39" s="58">
        <f>[1]Slutanvändning!$N$3393</f>
        <v>8660</v>
      </c>
      <c r="D39" s="58">
        <f>[1]Slutanvändning!$N$3386</f>
        <v>0</v>
      </c>
      <c r="E39" s="56">
        <f>[1]Slutanvändning!$Q$3387</f>
        <v>0</v>
      </c>
      <c r="F39" s="58">
        <f>[1]Slutanvändning!$N$3388</f>
        <v>0</v>
      </c>
      <c r="G39" s="56">
        <f>[1]Slutanvändning!$N$3389</f>
        <v>0</v>
      </c>
      <c r="H39" s="58">
        <f>[1]Slutanvändning!$N$3390</f>
        <v>0</v>
      </c>
      <c r="I39" s="56">
        <f>[1]Slutanvändning!$N$3391</f>
        <v>0</v>
      </c>
      <c r="J39" s="56">
        <v>0</v>
      </c>
      <c r="K39" s="56">
        <f>[1]Slutanvändning!T3387</f>
        <v>0</v>
      </c>
      <c r="L39" s="56">
        <f>[1]Slutanvändning!U3387</f>
        <v>0</v>
      </c>
      <c r="M39" s="56"/>
      <c r="N39" s="56">
        <v>0</v>
      </c>
      <c r="O39" s="56">
        <v>0</v>
      </c>
      <c r="P39" s="56">
        <f>SUM(B39:N39)</f>
        <v>8660</v>
      </c>
      <c r="Q39" s="20"/>
      <c r="R39" s="28"/>
      <c r="T39" s="42"/>
    </row>
    <row r="40" spans="1:47" ht="15.75">
      <c r="A40" s="5" t="s">
        <v>49</v>
      </c>
      <c r="B40" s="56">
        <f>SUM(B32:B39)</f>
        <v>48024</v>
      </c>
      <c r="C40" s="56">
        <f t="shared" ref="C40:O40" si="5">SUM(C32:C39)</f>
        <v>266169</v>
      </c>
      <c r="D40" s="56">
        <f t="shared" si="5"/>
        <v>165462</v>
      </c>
      <c r="E40" s="56">
        <f t="shared" si="5"/>
        <v>0</v>
      </c>
      <c r="F40" s="56">
        <f>SUM(F32:F39)</f>
        <v>18509</v>
      </c>
      <c r="G40" s="56">
        <f t="shared" si="5"/>
        <v>35603</v>
      </c>
      <c r="H40" s="56">
        <f t="shared" si="5"/>
        <v>165281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699048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29 GWh</v>
      </c>
      <c r="T41" s="42"/>
    </row>
    <row r="42" spans="1:47">
      <c r="A42" s="32" t="s">
        <v>86</v>
      </c>
      <c r="B42" s="56">
        <f>B39+B38+B37</f>
        <v>24039</v>
      </c>
      <c r="C42" s="56">
        <f>C39+C38+C37</f>
        <v>91731</v>
      </c>
      <c r="D42" s="56">
        <f>D39+D38+D37</f>
        <v>218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59656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175644</v>
      </c>
      <c r="Q42" s="21"/>
      <c r="R42" s="28" t="s">
        <v>87</v>
      </c>
      <c r="S42" s="10" t="str">
        <f>ROUND(P42/1000,0) &amp;" GWh"</f>
        <v>176 GWh</v>
      </c>
      <c r="T42" s="29">
        <f>P42/P40</f>
        <v>0.2512617159336698</v>
      </c>
    </row>
    <row r="43" spans="1:47">
      <c r="A43" s="33" t="s">
        <v>88</v>
      </c>
      <c r="B43" s="101"/>
      <c r="C43" s="102">
        <f>C40+C24-C7+C46</f>
        <v>287463.61619999999</v>
      </c>
      <c r="D43" s="102">
        <f t="shared" ref="D43:N43" si="7">D11+D24+D40</f>
        <v>165711</v>
      </c>
      <c r="E43" s="102">
        <f t="shared" si="7"/>
        <v>0</v>
      </c>
      <c r="F43" s="102">
        <f t="shared" si="7"/>
        <v>18509</v>
      </c>
      <c r="G43" s="102">
        <f t="shared" si="7"/>
        <v>35603</v>
      </c>
      <c r="H43" s="102">
        <f t="shared" si="7"/>
        <v>170953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678239.61620000005</v>
      </c>
      <c r="Q43" s="21"/>
      <c r="R43" s="28" t="s">
        <v>89</v>
      </c>
      <c r="S43" s="10" t="str">
        <f>ROUND(P36/1000,0) &amp;" GWh"</f>
        <v>68 GWh</v>
      </c>
      <c r="T43" s="41">
        <f>P36/P40</f>
        <v>9.7615614378411777E-2</v>
      </c>
    </row>
    <row r="44" spans="1:47">
      <c r="A44" s="33" t="s">
        <v>90</v>
      </c>
      <c r="B44" s="53"/>
      <c r="C44" s="91">
        <f>C43/$P$43</f>
        <v>0.42383784334301167</v>
      </c>
      <c r="D44" s="91">
        <f t="shared" ref="D44:P44" si="8">D43/$P$43</f>
        <v>0.24432515595068832</v>
      </c>
      <c r="E44" s="91">
        <f t="shared" si="8"/>
        <v>0</v>
      </c>
      <c r="F44" s="91">
        <f t="shared" si="8"/>
        <v>2.7289765383657634E-2</v>
      </c>
      <c r="G44" s="91">
        <f t="shared" si="8"/>
        <v>5.2493247444722176E-2</v>
      </c>
      <c r="H44" s="91">
        <f t="shared" si="8"/>
        <v>0.2520539878779201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26 GWh</v>
      </c>
      <c r="T44" s="29">
        <f>P34/P40</f>
        <v>3.6677023609251437E-2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38 GWh</v>
      </c>
      <c r="T45" s="29">
        <f>P32/P40</f>
        <v>5.3851809890021855E-2</v>
      </c>
      <c r="U45" s="23"/>
    </row>
    <row r="46" spans="1:47">
      <c r="A46" s="34" t="s">
        <v>93</v>
      </c>
      <c r="B46" s="90">
        <f>B24-B40</f>
        <v>7637</v>
      </c>
      <c r="C46" s="90">
        <f>(C40+C24)*0.08</f>
        <v>21293.601200000001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210 GWh</v>
      </c>
      <c r="T46" s="41">
        <f>P33/P40</f>
        <v>0.30101366429773063</v>
      </c>
      <c r="U46" s="23"/>
    </row>
    <row r="47" spans="1:47">
      <c r="A47" s="34" t="s">
        <v>95</v>
      </c>
      <c r="B47" s="107">
        <f>B46/B24</f>
        <v>0.13720558380194392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181 GWh</v>
      </c>
      <c r="T47" s="41">
        <f>P35/P40</f>
        <v>0.25958017189091448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699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146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[1]Solceller!$C$30</f>
        <v>3353.5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8">
        <f>[1]Elproduktion!$N$1082</f>
        <v>0</v>
      </c>
      <c r="D7" s="56">
        <f>[1]Elproduktion!$N$1083</f>
        <v>0</v>
      </c>
      <c r="E7" s="56">
        <f>[1]Elproduktion!$Q$1084</f>
        <v>0</v>
      </c>
      <c r="F7" s="56">
        <f>[1]Elproduktion!$N$1085</f>
        <v>0</v>
      </c>
      <c r="G7" s="56">
        <f>[1]Elproduktion!$R$1086</f>
        <v>0</v>
      </c>
      <c r="H7" s="56">
        <f>[1]Elproduktion!$S$1087</f>
        <v>0</v>
      </c>
      <c r="I7" s="56">
        <f>[1]Elproduktion!$N$1088</f>
        <v>0</v>
      </c>
      <c r="J7" s="56">
        <f>[1]Elproduktion!$T$1086</f>
        <v>0</v>
      </c>
      <c r="K7" s="56">
        <f>[1]Elproduktion!U1084</f>
        <v>0</v>
      </c>
      <c r="L7" s="56">
        <f>[1]Elproduktion!V1084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8">
        <f>[1]Elproduktion!$N$1090</f>
        <v>0</v>
      </c>
      <c r="D8" s="56">
        <f>[1]Elproduktion!$N$1091</f>
        <v>0</v>
      </c>
      <c r="E8" s="56">
        <f>[1]Elproduktion!$Q$1092</f>
        <v>0</v>
      </c>
      <c r="F8" s="56">
        <f>[1]Elproduktion!$N$1093</f>
        <v>0</v>
      </c>
      <c r="G8" s="56">
        <f>[1]Elproduktion!$R$1094</f>
        <v>0</v>
      </c>
      <c r="H8" s="56">
        <f>[1]Elproduktion!$S$1095</f>
        <v>0</v>
      </c>
      <c r="I8" s="56">
        <f>[1]Elproduktion!$N$1096</f>
        <v>0</v>
      </c>
      <c r="J8" s="56">
        <f>[1]Elproduktion!$T$1094</f>
        <v>0</v>
      </c>
      <c r="K8" s="56">
        <f>[1]Elproduktion!U1092</f>
        <v>0</v>
      </c>
      <c r="L8" s="56">
        <f>[1]Elproduktion!V1092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114">
        <f>[1]Elproduktion!$N$1098</f>
        <v>3029</v>
      </c>
      <c r="D9" s="56">
        <f>[1]Elproduktion!$N$1099</f>
        <v>0</v>
      </c>
      <c r="E9" s="56">
        <f>[1]Elproduktion!$Q$1100</f>
        <v>0</v>
      </c>
      <c r="F9" s="56">
        <f>[1]Elproduktion!$N$1101</f>
        <v>0</v>
      </c>
      <c r="G9" s="56">
        <f>[1]Elproduktion!$R$1102</f>
        <v>0</v>
      </c>
      <c r="H9" s="56">
        <f>[1]Elproduktion!$S$1103</f>
        <v>0</v>
      </c>
      <c r="I9" s="56">
        <f>[1]Elproduktion!$N$1104</f>
        <v>0</v>
      </c>
      <c r="J9" s="56">
        <f>[1]Elproduktion!$T$1102</f>
        <v>0</v>
      </c>
      <c r="K9" s="56">
        <f>[1]Elproduktion!U1100</f>
        <v>0</v>
      </c>
      <c r="L9" s="56">
        <f>[1]Elproduktion!V1100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58">
        <f>[1]Elproduktion!$N$1106</f>
        <v>246494</v>
      </c>
      <c r="D10" s="56">
        <f>[1]Elproduktion!$N$1107</f>
        <v>0</v>
      </c>
      <c r="E10" s="56">
        <f>[1]Elproduktion!$Q$1108</f>
        <v>0</v>
      </c>
      <c r="F10" s="56">
        <f>[1]Elproduktion!$N$1109</f>
        <v>0</v>
      </c>
      <c r="G10" s="56">
        <f>[1]Elproduktion!$R$1110</f>
        <v>0</v>
      </c>
      <c r="H10" s="56">
        <f>[1]Elproduktion!$S$1111</f>
        <v>0</v>
      </c>
      <c r="I10" s="56">
        <f>[1]Elproduktion!$N$1112</f>
        <v>0</v>
      </c>
      <c r="J10" s="56">
        <f>[1]Elproduktion!$T$1110</f>
        <v>0</v>
      </c>
      <c r="K10" s="56">
        <f>[1]Elproduktion!U1108</f>
        <v>0</v>
      </c>
      <c r="L10" s="56">
        <f>[1]Elproduktion!V1108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252876.5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1470 Vara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[1]Fjärrvärmeproduktion!$N$1514</f>
        <v>0</v>
      </c>
      <c r="C18" s="56"/>
      <c r="D18" s="56">
        <f>[1]Fjärrvärmeproduktion!$N$1515</f>
        <v>0</v>
      </c>
      <c r="E18" s="56">
        <f>[1]Fjärrvärmeproduktion!$Q$1516</f>
        <v>0</v>
      </c>
      <c r="F18" s="56">
        <f>[1]Fjärrvärmeproduktion!$N$1517</f>
        <v>0</v>
      </c>
      <c r="G18" s="56">
        <f>[1]Fjärrvärmeproduktion!$R$1518</f>
        <v>0</v>
      </c>
      <c r="H18" s="56">
        <f>[1]Fjärrvärmeproduktion!$S$1519</f>
        <v>0</v>
      </c>
      <c r="I18" s="56">
        <f>[1]Fjärrvärmeproduktion!$N$1520</f>
        <v>0</v>
      </c>
      <c r="J18" s="56">
        <f>[1]Fjärrvärmeproduktion!$T$1518</f>
        <v>0</v>
      </c>
      <c r="K18" s="56">
        <f>[1]Fjärrvärmeproduktion!U1516</f>
        <v>0</v>
      </c>
      <c r="L18" s="56">
        <f>[1]Fjärrvärmeproduktion!V1516</f>
        <v>0</v>
      </c>
      <c r="M18" s="56">
        <f>[1]Fjärrvärmeproduktion!$W$1519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[1]Fjärrvärmeproduktion!$N$1522+[1]Fjärrvärmeproduktion!$M$1554</f>
        <v>43389</v>
      </c>
      <c r="C19" s="56"/>
      <c r="D19" s="56">
        <f>[1]Fjärrvärmeproduktion!$N$1523</f>
        <v>20</v>
      </c>
      <c r="E19" s="56">
        <f>[1]Fjärrvärmeproduktion!$Q$1524</f>
        <v>0</v>
      </c>
      <c r="F19" s="56">
        <f>[1]Fjärrvärmeproduktion!$N$1525</f>
        <v>0</v>
      </c>
      <c r="G19" s="56">
        <f>[1]Fjärrvärmeproduktion!$R$1526</f>
        <v>0</v>
      </c>
      <c r="H19" s="56">
        <f>[1]Fjärrvärmeproduktion!$S$1527</f>
        <v>42482</v>
      </c>
      <c r="I19" s="56">
        <f>[1]Fjärrvärmeproduktion!$N$1528</f>
        <v>0</v>
      </c>
      <c r="J19" s="56">
        <f>[1]Fjärrvärmeproduktion!$T$1526</f>
        <v>0</v>
      </c>
      <c r="K19" s="56">
        <f>[1]Fjärrvärmeproduktion!U1524</f>
        <v>0</v>
      </c>
      <c r="L19" s="56">
        <f>[1]Fjärrvärmeproduktion!V1524</f>
        <v>0</v>
      </c>
      <c r="M19" s="56">
        <f>[1]Fjärrvärmeproduktion!$W$1527</f>
        <v>0</v>
      </c>
      <c r="N19" s="56"/>
      <c r="O19" s="56"/>
      <c r="P19" s="56">
        <f t="shared" ref="P19:P24" si="2">SUM(C19:O19)</f>
        <v>42502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[1]Fjärrvärmeproduktion!$N$1530</f>
        <v>0</v>
      </c>
      <c r="C20" s="56"/>
      <c r="D20" s="56">
        <f>[1]Fjärrvärmeproduktion!$N$1531</f>
        <v>0</v>
      </c>
      <c r="E20" s="56">
        <f>[1]Fjärrvärmeproduktion!$Q$1532</f>
        <v>0</v>
      </c>
      <c r="F20" s="56">
        <f>[1]Fjärrvärmeproduktion!$N$1533</f>
        <v>0</v>
      </c>
      <c r="G20" s="56">
        <f>[1]Fjärrvärmeproduktion!$R$1534</f>
        <v>0</v>
      </c>
      <c r="H20" s="56">
        <f>[1]Fjärrvärmeproduktion!$S$1535</f>
        <v>0</v>
      </c>
      <c r="I20" s="56">
        <f>[1]Fjärrvärmeproduktion!$N$1536</f>
        <v>0</v>
      </c>
      <c r="J20" s="56">
        <f>[1]Fjärrvärmeproduktion!$T$1534</f>
        <v>0</v>
      </c>
      <c r="K20" s="56">
        <f>[1]Fjärrvärmeproduktion!U1532</f>
        <v>0</v>
      </c>
      <c r="L20" s="56">
        <f>[1]Fjärrvärmeproduktion!V1532</f>
        <v>0</v>
      </c>
      <c r="M20" s="56">
        <f>[1]Fjärrvärmeproduktion!$W$1535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[1]Fjärrvärmeproduktion!$N$1538</f>
        <v>0</v>
      </c>
      <c r="C21" s="56"/>
      <c r="D21" s="56">
        <f>[1]Fjärrvärmeproduktion!$N$1539</f>
        <v>0</v>
      </c>
      <c r="E21" s="56">
        <f>[1]Fjärrvärmeproduktion!$Q$1540</f>
        <v>0</v>
      </c>
      <c r="F21" s="56">
        <f>[1]Fjärrvärmeproduktion!$N$1541</f>
        <v>0</v>
      </c>
      <c r="G21" s="56">
        <f>[1]Fjärrvärmeproduktion!$R$1542</f>
        <v>0</v>
      </c>
      <c r="H21" s="56">
        <f>[1]Fjärrvärmeproduktion!$S$1543</f>
        <v>0</v>
      </c>
      <c r="I21" s="56">
        <f>[1]Fjärrvärmeproduktion!$N$1544</f>
        <v>0</v>
      </c>
      <c r="J21" s="56">
        <f>[1]Fjärrvärmeproduktion!$T$1542</f>
        <v>0</v>
      </c>
      <c r="K21" s="56">
        <f>[1]Fjärrvärmeproduktion!U1540</f>
        <v>0</v>
      </c>
      <c r="L21" s="56">
        <f>[1]Fjärrvärmeproduktion!V1540</f>
        <v>0</v>
      </c>
      <c r="M21" s="56">
        <f>[1]Fjärrvärmeproduktion!$W$1543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[1]Fjärrvärmeproduktion!$N$1546</f>
        <v>4077</v>
      </c>
      <c r="C22" s="56"/>
      <c r="D22" s="56">
        <f>[1]Fjärrvärmeproduktion!$N$1547</f>
        <v>0</v>
      </c>
      <c r="E22" s="56">
        <f>[1]Fjärrvärmeproduktion!$Q$1548</f>
        <v>0</v>
      </c>
      <c r="F22" s="56">
        <f>[1]Fjärrvärmeproduktion!$N$1549</f>
        <v>0</v>
      </c>
      <c r="G22" s="56">
        <f>[1]Fjärrvärmeproduktion!$R$1550</f>
        <v>0</v>
      </c>
      <c r="H22" s="56">
        <f>[1]Fjärrvärmeproduktion!$S$1551</f>
        <v>0</v>
      </c>
      <c r="I22" s="56">
        <f>[1]Fjärrvärmeproduktion!$N$1552</f>
        <v>0</v>
      </c>
      <c r="J22" s="56">
        <f>[1]Fjärrvärmeproduktion!$T$1550</f>
        <v>0</v>
      </c>
      <c r="K22" s="56">
        <f>[1]Fjärrvärmeproduktion!U1548</f>
        <v>0</v>
      </c>
      <c r="L22" s="56">
        <f>[1]Fjärrvärmeproduktion!V1548</f>
        <v>0</v>
      </c>
      <c r="M22" s="56">
        <f>[1]Fjärrvärmeproduktion!$W$1551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501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6">
        <f>[1]Fjärrvärmeproduktion!$N$1555</f>
        <v>0</v>
      </c>
      <c r="E23" s="56">
        <f>[1]Fjärrvärmeproduktion!$Q$1556</f>
        <v>0</v>
      </c>
      <c r="F23" s="56">
        <f>[1]Fjärrvärmeproduktion!$N$1557</f>
        <v>0</v>
      </c>
      <c r="G23" s="56">
        <f>[1]Fjärrvärmeproduktion!$R$1558</f>
        <v>0</v>
      </c>
      <c r="H23" s="56">
        <f>[1]Fjärrvärmeproduktion!$S$1559</f>
        <v>0</v>
      </c>
      <c r="I23" s="56">
        <f>[1]Fjärrvärmeproduktion!$N$1560</f>
        <v>0</v>
      </c>
      <c r="J23" s="56">
        <f>[1]Fjärrvärmeproduktion!$T$1558</f>
        <v>0</v>
      </c>
      <c r="K23" s="56">
        <f>[1]Fjärrvärmeproduktion!U1556</f>
        <v>0</v>
      </c>
      <c r="L23" s="56">
        <f>[1]Fjärrvärmeproduktion!V1556</f>
        <v>0</v>
      </c>
      <c r="M23" s="56">
        <f>[1]Fjärrvärmeproduktion!$W$1559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47466</v>
      </c>
      <c r="C24" s="56">
        <f t="shared" ref="C24:O24" si="3">SUM(C18:C23)</f>
        <v>0</v>
      </c>
      <c r="D24" s="56">
        <f t="shared" si="3"/>
        <v>20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42482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42502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202 GWh</v>
      </c>
      <c r="T25" s="29">
        <f>C$44</f>
        <v>0.40280552714020845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160 GWh</v>
      </c>
      <c r="T26" s="29">
        <f>D$44</f>
        <v>0.31987544754171726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6.9928393325234962E-6</v>
      </c>
      <c r="U28" s="23"/>
    </row>
    <row r="29" spans="1:34" ht="15.75">
      <c r="A29" s="48" t="str">
        <f>A2</f>
        <v>1470 Vara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32 GWh</v>
      </c>
      <c r="T29" s="29">
        <f>G$44</f>
        <v>6.3011476248321721E-2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107 GWh</v>
      </c>
      <c r="T30" s="29">
        <f>H$44</f>
        <v>0.21430055623042005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[1]Slutanvändning!$N$2195</f>
        <v>0</v>
      </c>
      <c r="C32" s="58">
        <f>[1]Slutanvändning!$N$2196</f>
        <v>29240</v>
      </c>
      <c r="D32" s="53">
        <f>[1]Slutanvändning!$N$2189</f>
        <v>31108</v>
      </c>
      <c r="E32" s="53">
        <f>[1]Slutanvändning!$Q$2190</f>
        <v>0</v>
      </c>
      <c r="F32" s="53">
        <f>[1]Slutanvändning!$N$2191</f>
        <v>0</v>
      </c>
      <c r="G32" s="53">
        <f>[1]Slutanvändning!$N$2192</f>
        <v>7635</v>
      </c>
      <c r="H32" s="53">
        <f>[1]Slutanvändning!$N$2193</f>
        <v>0</v>
      </c>
      <c r="I32" s="53">
        <f>[1]Slutanvändning!$N$2194</f>
        <v>0</v>
      </c>
      <c r="J32" s="53">
        <v>0</v>
      </c>
      <c r="K32" s="53">
        <f>[1]Slutanvändning!T2190</f>
        <v>0</v>
      </c>
      <c r="L32" s="53">
        <f>[1]Slutanvändning!U2190</f>
        <v>0</v>
      </c>
      <c r="M32" s="53"/>
      <c r="N32" s="53">
        <v>0</v>
      </c>
      <c r="O32" s="53">
        <v>0</v>
      </c>
      <c r="P32" s="53">
        <f t="shared" ref="P32:P38" si="4">SUM(B32:N32)</f>
        <v>67983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[1]Slutanvändning!$N$2204</f>
        <v>6220</v>
      </c>
      <c r="C33" s="67">
        <f>[1]Slutanvändning!$N$2205</f>
        <v>66518</v>
      </c>
      <c r="D33" s="123">
        <f>[1]Slutanvändning!$N$2198</f>
        <v>19485.5</v>
      </c>
      <c r="E33" s="53">
        <f>[1]Slutanvändning!$Q$2199</f>
        <v>0</v>
      </c>
      <c r="F33" s="123">
        <f>[1]Slutanvändning!$N$2200</f>
        <v>3.5</v>
      </c>
      <c r="G33" s="53">
        <f>[1]Slutanvändning!$N$2201</f>
        <v>0</v>
      </c>
      <c r="H33" s="53">
        <f>[1]Slutanvändning!$N$2202</f>
        <v>24810</v>
      </c>
      <c r="I33" s="53">
        <f>[1]Slutanvändning!$N$2203</f>
        <v>0</v>
      </c>
      <c r="J33" s="53">
        <v>0</v>
      </c>
      <c r="K33" s="53">
        <f>[1]Slutanvändning!T2199</f>
        <v>0</v>
      </c>
      <c r="L33" s="53">
        <f>[1]Slutanvändning!U2199</f>
        <v>0</v>
      </c>
      <c r="M33" s="53"/>
      <c r="N33" s="53">
        <v>0</v>
      </c>
      <c r="O33" s="53">
        <v>0</v>
      </c>
      <c r="P33" s="53">
        <f t="shared" si="4"/>
        <v>117037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[1]Slutanvändning!$N$2213</f>
        <v>11770</v>
      </c>
      <c r="C34" s="58">
        <f>[1]Slutanvändning!$N$2214</f>
        <v>16903</v>
      </c>
      <c r="D34" s="53">
        <f>[1]Slutanvändning!$N$2207</f>
        <v>0</v>
      </c>
      <c r="E34" s="53">
        <f>[1]Slutanvändning!$Q$2208</f>
        <v>0</v>
      </c>
      <c r="F34" s="53">
        <f>[1]Slutanvändning!$N$2209</f>
        <v>0</v>
      </c>
      <c r="G34" s="53">
        <f>[1]Slutanvändning!$N$2210</f>
        <v>0</v>
      </c>
      <c r="H34" s="53">
        <f>[1]Slutanvändning!$N$2211</f>
        <v>0</v>
      </c>
      <c r="I34" s="53">
        <f>[1]Slutanvändning!$N$2212</f>
        <v>0</v>
      </c>
      <c r="J34" s="53">
        <v>0</v>
      </c>
      <c r="K34" s="53">
        <f>[1]Slutanvändning!T2208</f>
        <v>0</v>
      </c>
      <c r="L34" s="53">
        <f>[1]Slutanvändning!U2208</f>
        <v>0</v>
      </c>
      <c r="M34" s="53"/>
      <c r="N34" s="53">
        <v>0</v>
      </c>
      <c r="O34" s="53">
        <v>0</v>
      </c>
      <c r="P34" s="53">
        <f t="shared" si="4"/>
        <v>28673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[1]Slutanvändning!$N$2222</f>
        <v>0</v>
      </c>
      <c r="C35" s="67">
        <f>[1]Slutanvändning!$N$2223</f>
        <v>409</v>
      </c>
      <c r="D35" s="53">
        <f>[1]Slutanvändning!$N$2216</f>
        <v>109107</v>
      </c>
      <c r="E35" s="53">
        <f>[1]Slutanvändning!$Q$2217</f>
        <v>0</v>
      </c>
      <c r="F35" s="53">
        <f>[1]Slutanvändning!$N$2218</f>
        <v>0</v>
      </c>
      <c r="G35" s="53">
        <f>[1]Slutanvändning!$N$2219</f>
        <v>23903</v>
      </c>
      <c r="H35" s="53">
        <f>[1]Slutanvändning!$N$2220</f>
        <v>0</v>
      </c>
      <c r="I35" s="53">
        <f>[1]Slutanvändning!$N$2221</f>
        <v>0</v>
      </c>
      <c r="J35" s="53">
        <v>0</v>
      </c>
      <c r="K35" s="53">
        <f>[1]Slutanvändning!T2217</f>
        <v>0</v>
      </c>
      <c r="L35" s="53">
        <f>[1]Slutanvändning!U2217</f>
        <v>0</v>
      </c>
      <c r="M35" s="53"/>
      <c r="N35" s="53">
        <v>0</v>
      </c>
      <c r="O35" s="53">
        <v>0</v>
      </c>
      <c r="P35" s="53">
        <f>SUM(B35:N35)</f>
        <v>133419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[1]Slutanvändning!$N$2231</f>
        <v>5439</v>
      </c>
      <c r="C36" s="58">
        <f>[1]Slutanvändning!$N$2232</f>
        <v>20488</v>
      </c>
      <c r="D36" s="53">
        <f>[1]Slutanvändning!$N$2225</f>
        <v>77</v>
      </c>
      <c r="E36" s="53">
        <f>[1]Slutanvändning!$Q$2226</f>
        <v>0</v>
      </c>
      <c r="F36" s="53">
        <f>[1]Slutanvändning!$N$2227</f>
        <v>0</v>
      </c>
      <c r="G36" s="53">
        <f>[1]Slutanvändning!$N$2228</f>
        <v>0</v>
      </c>
      <c r="H36" s="53">
        <f>[1]Slutanvändning!$N$2229</f>
        <v>0</v>
      </c>
      <c r="I36" s="53">
        <f>[1]Slutanvändning!$N$2230</f>
        <v>0</v>
      </c>
      <c r="J36" s="53">
        <v>0</v>
      </c>
      <c r="K36" s="53">
        <f>[1]Slutanvändning!T2226</f>
        <v>0</v>
      </c>
      <c r="L36" s="53">
        <f>[1]Slutanvändning!U2226</f>
        <v>0</v>
      </c>
      <c r="M36" s="53"/>
      <c r="N36" s="53">
        <v>0</v>
      </c>
      <c r="O36" s="53">
        <v>0</v>
      </c>
      <c r="P36" s="53">
        <f t="shared" si="4"/>
        <v>26004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[1]Slutanvändning!$N$2240</f>
        <v>5023</v>
      </c>
      <c r="C37" s="58">
        <f>[1]Slutanvändning!$N$2241</f>
        <v>45813</v>
      </c>
      <c r="D37" s="53">
        <f>[1]Slutanvändning!$N$2234</f>
        <v>268</v>
      </c>
      <c r="E37" s="53">
        <f>[1]Slutanvändning!$Q$2235</f>
        <v>0</v>
      </c>
      <c r="F37" s="53">
        <f>[1]Slutanvändning!$N$2236</f>
        <v>0</v>
      </c>
      <c r="G37" s="53">
        <f>[1]Slutanvändning!$N$2237</f>
        <v>0</v>
      </c>
      <c r="H37" s="53">
        <f>[1]Slutanvändning!$N$2238</f>
        <v>39968</v>
      </c>
      <c r="I37" s="53">
        <f>[1]Slutanvändning!$N$2239</f>
        <v>0</v>
      </c>
      <c r="J37" s="53">
        <v>0</v>
      </c>
      <c r="K37" s="53">
        <f>[1]Slutanvändning!T2235</f>
        <v>0</v>
      </c>
      <c r="L37" s="53">
        <f>[1]Slutanvändning!U2235</f>
        <v>0</v>
      </c>
      <c r="M37" s="53"/>
      <c r="N37" s="53">
        <v>0</v>
      </c>
      <c r="O37" s="53">
        <v>0</v>
      </c>
      <c r="P37" s="53">
        <f t="shared" si="4"/>
        <v>91072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[1]Slutanvändning!$N$2249</f>
        <v>11433</v>
      </c>
      <c r="C38" s="58">
        <f>[1]Slutanvändning!$N$2250</f>
        <v>5535</v>
      </c>
      <c r="D38" s="53">
        <f>[1]Slutanvändning!$N$2243</f>
        <v>36</v>
      </c>
      <c r="E38" s="53">
        <f>[1]Slutanvändning!$Q$2244</f>
        <v>0</v>
      </c>
      <c r="F38" s="53">
        <f>[1]Slutanvändning!$N$2245</f>
        <v>0</v>
      </c>
      <c r="G38" s="53">
        <f>[1]Slutanvändning!$N$2246</f>
        <v>0</v>
      </c>
      <c r="H38" s="53">
        <f>[1]Slutanvändning!$N$2247</f>
        <v>0</v>
      </c>
      <c r="I38" s="53">
        <f>[1]Slutanvändning!$N$2248</f>
        <v>0</v>
      </c>
      <c r="J38" s="53">
        <v>0</v>
      </c>
      <c r="K38" s="53">
        <f>[1]Slutanvändning!T2244</f>
        <v>0</v>
      </c>
      <c r="L38" s="53">
        <f>[1]Slutanvändning!U2244</f>
        <v>0</v>
      </c>
      <c r="M38" s="53"/>
      <c r="N38" s="53">
        <v>0</v>
      </c>
      <c r="O38" s="53">
        <v>0</v>
      </c>
      <c r="P38" s="53">
        <f t="shared" si="4"/>
        <v>17004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3">
        <f>[1]Slutanvändning!$N$2258</f>
        <v>0</v>
      </c>
      <c r="C39" s="58">
        <f>[1]Slutanvändning!$N$2259</f>
        <v>1769</v>
      </c>
      <c r="D39" s="53">
        <f>[1]Slutanvändning!$N$2252</f>
        <v>0</v>
      </c>
      <c r="E39" s="53">
        <f>[1]Slutanvändning!$Q$2253</f>
        <v>0</v>
      </c>
      <c r="F39" s="53">
        <f>[1]Slutanvändning!$N$2254</f>
        <v>0</v>
      </c>
      <c r="G39" s="53">
        <f>[1]Slutanvändning!$N$2255</f>
        <v>0</v>
      </c>
      <c r="H39" s="53">
        <f>[1]Slutanvändning!$N$2256</f>
        <v>0</v>
      </c>
      <c r="I39" s="53">
        <f>[1]Slutanvändning!$N$2257</f>
        <v>0</v>
      </c>
      <c r="J39" s="53">
        <v>0</v>
      </c>
      <c r="K39" s="53">
        <f>[1]Slutanvändning!T2253</f>
        <v>0</v>
      </c>
      <c r="L39" s="53">
        <f>[1]Slutanvändning!U2253</f>
        <v>0</v>
      </c>
      <c r="M39" s="53"/>
      <c r="N39" s="53">
        <v>0</v>
      </c>
      <c r="O39" s="53">
        <v>0</v>
      </c>
      <c r="P39" s="53">
        <f>SUM(B39:N39)</f>
        <v>1769</v>
      </c>
      <c r="Q39" s="20"/>
      <c r="R39" s="28"/>
      <c r="T39" s="42"/>
    </row>
    <row r="40" spans="1:47" ht="15.75">
      <c r="A40" s="5" t="s">
        <v>49</v>
      </c>
      <c r="B40" s="53">
        <f>SUM(B32:B39)</f>
        <v>39885</v>
      </c>
      <c r="C40" s="53">
        <f t="shared" ref="C40:O40" si="5">SUM(C32:C39)</f>
        <v>186675</v>
      </c>
      <c r="D40" s="123">
        <f t="shared" si="5"/>
        <v>160081.5</v>
      </c>
      <c r="E40" s="53">
        <f t="shared" si="5"/>
        <v>0</v>
      </c>
      <c r="F40" s="123">
        <f>SUM(F32:F39)</f>
        <v>3.5</v>
      </c>
      <c r="G40" s="53">
        <f t="shared" si="5"/>
        <v>31538</v>
      </c>
      <c r="H40" s="53">
        <f t="shared" si="5"/>
        <v>64778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482961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23 GWh</v>
      </c>
      <c r="T41" s="42"/>
    </row>
    <row r="42" spans="1:47">
      <c r="A42" s="32" t="s">
        <v>86</v>
      </c>
      <c r="B42" s="53">
        <f>B39+B38+B37</f>
        <v>16456</v>
      </c>
      <c r="C42" s="53">
        <f>C39+C38+C37</f>
        <v>53117</v>
      </c>
      <c r="D42" s="53">
        <f>D39+D38+D37</f>
        <v>304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39968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109845</v>
      </c>
      <c r="Q42" s="21"/>
      <c r="R42" s="28" t="s">
        <v>87</v>
      </c>
      <c r="S42" s="10" t="str">
        <f>ROUND(P42/1000,0) &amp;" GWh"</f>
        <v>110 GWh</v>
      </c>
      <c r="T42" s="29">
        <f>P42/P40</f>
        <v>0.22744072502748669</v>
      </c>
    </row>
    <row r="43" spans="1:47">
      <c r="A43" s="33" t="s">
        <v>88</v>
      </c>
      <c r="B43" s="105"/>
      <c r="C43" s="90">
        <f>C40+C24-C7+C46</f>
        <v>201609</v>
      </c>
      <c r="D43" s="90">
        <f t="shared" ref="D43:N43" si="7">D11+D24+D40</f>
        <v>160101.5</v>
      </c>
      <c r="E43" s="90">
        <f t="shared" si="7"/>
        <v>0</v>
      </c>
      <c r="F43" s="90">
        <f t="shared" si="7"/>
        <v>3.5</v>
      </c>
      <c r="G43" s="90">
        <f t="shared" si="7"/>
        <v>31538</v>
      </c>
      <c r="H43" s="90">
        <f t="shared" si="7"/>
        <v>107260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500512</v>
      </c>
      <c r="Q43" s="21"/>
      <c r="R43" s="28" t="s">
        <v>89</v>
      </c>
      <c r="S43" s="10" t="str">
        <f>ROUND(P36/1000,0) &amp;" GWh"</f>
        <v>26 GWh</v>
      </c>
      <c r="T43" s="41">
        <f>P36/P40</f>
        <v>5.3842856876642212E-2</v>
      </c>
    </row>
    <row r="44" spans="1:47">
      <c r="A44" s="33" t="s">
        <v>90</v>
      </c>
      <c r="B44" s="53"/>
      <c r="C44" s="91">
        <f>C43/$P$43</f>
        <v>0.40280552714020845</v>
      </c>
      <c r="D44" s="91">
        <f t="shared" ref="D44:P44" si="8">D43/$P$43</f>
        <v>0.31987544754171726</v>
      </c>
      <c r="E44" s="91">
        <f t="shared" si="8"/>
        <v>0</v>
      </c>
      <c r="F44" s="91">
        <f t="shared" si="8"/>
        <v>6.9928393325234962E-6</v>
      </c>
      <c r="G44" s="91">
        <f t="shared" si="8"/>
        <v>6.3011476248321721E-2</v>
      </c>
      <c r="H44" s="91">
        <f t="shared" si="8"/>
        <v>0.21430055623042005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29 GWh</v>
      </c>
      <c r="T44" s="29">
        <f>P34/P40</f>
        <v>5.9369183018918713E-2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68 GWh</v>
      </c>
      <c r="T45" s="29">
        <f>P32/P40</f>
        <v>0.14076291874499183</v>
      </c>
      <c r="U45" s="23"/>
    </row>
    <row r="46" spans="1:47">
      <c r="A46" s="34" t="s">
        <v>93</v>
      </c>
      <c r="B46" s="90">
        <f>B24-B40</f>
        <v>7581</v>
      </c>
      <c r="C46" s="90">
        <f>(C40+C24)*0.08</f>
        <v>14934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117 GWh</v>
      </c>
      <c r="T46" s="41">
        <f>P33/P40</f>
        <v>0.24233219659558433</v>
      </c>
      <c r="U46" s="23"/>
    </row>
    <row r="47" spans="1:47">
      <c r="A47" s="34" t="s">
        <v>95</v>
      </c>
      <c r="B47" s="107">
        <f>B46/B24</f>
        <v>0.1597143218303628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133 GWh</v>
      </c>
      <c r="T47" s="41">
        <f>P35/P40</f>
        <v>0.27625211973637626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483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U71"/>
  <sheetViews>
    <sheetView zoomScale="70" zoomScaleNormal="70" workbookViewId="0">
      <selection activeCell="B8" sqref="B8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147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[1]Solceller!$C$17</f>
        <v>1653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8">
        <f>[1]Elproduktion!$N$562</f>
        <v>0</v>
      </c>
      <c r="D7" s="56">
        <f>[1]Elproduktion!$N$563</f>
        <v>0</v>
      </c>
      <c r="E7" s="56">
        <f>[1]Elproduktion!$Q$564</f>
        <v>0</v>
      </c>
      <c r="F7" s="56">
        <f>[1]Elproduktion!$N$565</f>
        <v>0</v>
      </c>
      <c r="G7" s="56">
        <f>[1]Elproduktion!$R$566</f>
        <v>0</v>
      </c>
      <c r="H7" s="56">
        <f>[1]Elproduktion!$S$567</f>
        <v>0</v>
      </c>
      <c r="I7" s="56">
        <f>[1]Elproduktion!$N$568</f>
        <v>0</v>
      </c>
      <c r="J7" s="56">
        <f>[1]Elproduktion!$T$566</f>
        <v>0</v>
      </c>
      <c r="K7" s="56">
        <f>[1]Elproduktion!U564</f>
        <v>0</v>
      </c>
      <c r="L7" s="56">
        <f>[1]Elproduktion!V564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8">
        <f>[1]Elproduktion!$N$570</f>
        <v>0</v>
      </c>
      <c r="D8" s="56">
        <f>[1]Elproduktion!$N$571</f>
        <v>0</v>
      </c>
      <c r="E8" s="56">
        <f>[1]Elproduktion!$Q$572</f>
        <v>0</v>
      </c>
      <c r="F8" s="56">
        <f>[1]Elproduktion!$N$573</f>
        <v>0</v>
      </c>
      <c r="G8" s="56">
        <f>[1]Elproduktion!$R$574</f>
        <v>0</v>
      </c>
      <c r="H8" s="56">
        <f>[1]Elproduktion!$S$575</f>
        <v>0</v>
      </c>
      <c r="I8" s="56">
        <f>[1]Elproduktion!$N$576</f>
        <v>0</v>
      </c>
      <c r="J8" s="56">
        <f>[1]Elproduktion!$T$574</f>
        <v>0</v>
      </c>
      <c r="K8" s="56">
        <f>[1]Elproduktion!U572</f>
        <v>0</v>
      </c>
      <c r="L8" s="56">
        <f>[1]Elproduktion!V572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114">
        <f>[1]Elproduktion!$N$578</f>
        <v>6777</v>
      </c>
      <c r="D9" s="56">
        <f>[1]Elproduktion!$N$579</f>
        <v>0</v>
      </c>
      <c r="E9" s="56">
        <f>[1]Elproduktion!$Q$580</f>
        <v>0</v>
      </c>
      <c r="F9" s="56">
        <f>[1]Elproduktion!$N$581</f>
        <v>0</v>
      </c>
      <c r="G9" s="56">
        <f>[1]Elproduktion!$R$582</f>
        <v>0</v>
      </c>
      <c r="H9" s="56">
        <f>[1]Elproduktion!$S$583</f>
        <v>0</v>
      </c>
      <c r="I9" s="56">
        <f>[1]Elproduktion!$N$584</f>
        <v>0</v>
      </c>
      <c r="J9" s="56">
        <f>[1]Elproduktion!$T$582</f>
        <v>0</v>
      </c>
      <c r="K9" s="56">
        <f>[1]Elproduktion!U580</f>
        <v>0</v>
      </c>
      <c r="L9" s="56">
        <f>[1]Elproduktion!V580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114">
        <f>[1]Elproduktion!$N$586</f>
        <v>2803.9708333333333</v>
      </c>
      <c r="D10" s="56">
        <f>[1]Elproduktion!$N$587</f>
        <v>0</v>
      </c>
      <c r="E10" s="56">
        <f>[1]Elproduktion!$Q$588</f>
        <v>0</v>
      </c>
      <c r="F10" s="56">
        <f>[1]Elproduktion!$N$589</f>
        <v>0</v>
      </c>
      <c r="G10" s="56">
        <f>[1]Elproduktion!$R$590</f>
        <v>0</v>
      </c>
      <c r="H10" s="56">
        <f>[1]Elproduktion!$S$591</f>
        <v>0</v>
      </c>
      <c r="I10" s="56">
        <f>[1]Elproduktion!$N$592</f>
        <v>0</v>
      </c>
      <c r="J10" s="56">
        <f>[1]Elproduktion!$T$590</f>
        <v>0</v>
      </c>
      <c r="K10" s="56">
        <f>[1]Elproduktion!U588</f>
        <v>0</v>
      </c>
      <c r="L10" s="56">
        <f>[1]Elproduktion!V588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11233.970833333333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1442 Vårgårda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[1]Fjärrvärmeproduktion!$N$786</f>
        <v>0</v>
      </c>
      <c r="C18" s="56"/>
      <c r="D18" s="58">
        <f>[1]Fjärrvärmeproduktion!$N$787</f>
        <v>0</v>
      </c>
      <c r="E18" s="56">
        <f>[1]Fjärrvärmeproduktion!$Q$788</f>
        <v>0</v>
      </c>
      <c r="F18" s="56">
        <f>[1]Fjärrvärmeproduktion!$N$789</f>
        <v>0</v>
      </c>
      <c r="G18" s="56">
        <f>[1]Fjärrvärmeproduktion!$R$790</f>
        <v>0</v>
      </c>
      <c r="H18" s="56">
        <f>[1]Fjärrvärmeproduktion!$S$791</f>
        <v>0</v>
      </c>
      <c r="I18" s="56">
        <f>[1]Fjärrvärmeproduktion!$N$792</f>
        <v>0</v>
      </c>
      <c r="J18" s="56">
        <f>[1]Fjärrvärmeproduktion!$T$790</f>
        <v>0</v>
      </c>
      <c r="K18" s="56">
        <f>[1]Fjärrvärmeproduktion!U788</f>
        <v>0</v>
      </c>
      <c r="L18" s="56">
        <f>[1]Fjärrvärmeproduktion!V788</f>
        <v>0</v>
      </c>
      <c r="M18" s="56">
        <f>[1]Fjärrvärmeproduktion!$W$791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114">
        <f>[1]Fjärrvärmeproduktion!$N$794+[1]Fjärrvärmeproduktion!$N$826</f>
        <v>44512.696199999751</v>
      </c>
      <c r="C19" s="56"/>
      <c r="D19" s="114">
        <f>[1]Fjärrvärmeproduktion!$N$795</f>
        <v>4500</v>
      </c>
      <c r="E19" s="56">
        <f>[1]Fjärrvärmeproduktion!$Q$796</f>
        <v>0</v>
      </c>
      <c r="F19" s="56">
        <f>[1]Fjärrvärmeproduktion!$N$797</f>
        <v>0</v>
      </c>
      <c r="G19" s="56">
        <f>[1]Fjärrvärmeproduktion!$R$798</f>
        <v>0</v>
      </c>
      <c r="H19" s="57">
        <f>[1]Fjärrvärmeproduktion!$S$799</f>
        <v>32500</v>
      </c>
      <c r="I19" s="56">
        <f>[1]Fjärrvärmeproduktion!$N$800</f>
        <v>0</v>
      </c>
      <c r="J19" s="56">
        <f>[1]Fjärrvärmeproduktion!$T$798</f>
        <v>0</v>
      </c>
      <c r="K19" s="56">
        <f>[1]Fjärrvärmeproduktion!U796</f>
        <v>0</v>
      </c>
      <c r="L19" s="56">
        <f>[1]Fjärrvärmeproduktion!V796</f>
        <v>0</v>
      </c>
      <c r="M19" s="56">
        <f>[1]Fjärrvärmeproduktion!$W$799</f>
        <v>0</v>
      </c>
      <c r="N19" s="56"/>
      <c r="O19" s="56"/>
      <c r="P19" s="57">
        <f t="shared" ref="P19:P24" si="2">SUM(C19:O19)</f>
        <v>37000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[1]Fjärrvärmeproduktion!$N$802</f>
        <v>0</v>
      </c>
      <c r="C20" s="56"/>
      <c r="D20" s="58">
        <f>[1]Fjärrvärmeproduktion!$N$803</f>
        <v>0</v>
      </c>
      <c r="E20" s="56">
        <f>[1]Fjärrvärmeproduktion!$Q$804</f>
        <v>0</v>
      </c>
      <c r="F20" s="56">
        <f>[1]Fjärrvärmeproduktion!$N$805</f>
        <v>0</v>
      </c>
      <c r="G20" s="56">
        <f>[1]Fjärrvärmeproduktion!$R$806</f>
        <v>0</v>
      </c>
      <c r="H20" s="56">
        <f>[1]Fjärrvärmeproduktion!$S$807</f>
        <v>0</v>
      </c>
      <c r="I20" s="56">
        <f>[1]Fjärrvärmeproduktion!$N$808</f>
        <v>0</v>
      </c>
      <c r="J20" s="56">
        <f>[1]Fjärrvärmeproduktion!$T$806</f>
        <v>0</v>
      </c>
      <c r="K20" s="56">
        <f>[1]Fjärrvärmeproduktion!U804</f>
        <v>0</v>
      </c>
      <c r="L20" s="56">
        <f>[1]Fjärrvärmeproduktion!V804</f>
        <v>0</v>
      </c>
      <c r="M20" s="56">
        <f>[1]Fjärrvärmeproduktion!$W$807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[1]Fjärrvärmeproduktion!$N$810</f>
        <v>0</v>
      </c>
      <c r="C21" s="56"/>
      <c r="D21" s="58">
        <f>[1]Fjärrvärmeproduktion!$N$811</f>
        <v>0</v>
      </c>
      <c r="E21" s="56">
        <f>[1]Fjärrvärmeproduktion!$Q$812</f>
        <v>0</v>
      </c>
      <c r="F21" s="56">
        <f>[1]Fjärrvärmeproduktion!$N$813</f>
        <v>0</v>
      </c>
      <c r="G21" s="56">
        <f>[1]Fjärrvärmeproduktion!$R$814</f>
        <v>0</v>
      </c>
      <c r="H21" s="56">
        <f>[1]Fjärrvärmeproduktion!$S$815</f>
        <v>0</v>
      </c>
      <c r="I21" s="56">
        <f>[1]Fjärrvärmeproduktion!$N$816</f>
        <v>0</v>
      </c>
      <c r="J21" s="56">
        <f>[1]Fjärrvärmeproduktion!$T$814</f>
        <v>0</v>
      </c>
      <c r="K21" s="56">
        <f>[1]Fjärrvärmeproduktion!U812</f>
        <v>0</v>
      </c>
      <c r="L21" s="56">
        <f>[1]Fjärrvärmeproduktion!V812</f>
        <v>0</v>
      </c>
      <c r="M21" s="56">
        <f>[1]Fjärrvärmeproduktion!$W$815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[1]Fjärrvärmeproduktion!$N$818</f>
        <v>0</v>
      </c>
      <c r="C22" s="56"/>
      <c r="D22" s="58">
        <f>[1]Fjärrvärmeproduktion!$N$819</f>
        <v>0</v>
      </c>
      <c r="E22" s="56">
        <f>[1]Fjärrvärmeproduktion!$Q$820</f>
        <v>0</v>
      </c>
      <c r="F22" s="56">
        <f>[1]Fjärrvärmeproduktion!$N$821</f>
        <v>0</v>
      </c>
      <c r="G22" s="56">
        <f>[1]Fjärrvärmeproduktion!$R$822</f>
        <v>0</v>
      </c>
      <c r="H22" s="56">
        <f>[1]Fjärrvärmeproduktion!$S$823</f>
        <v>0</v>
      </c>
      <c r="I22" s="56">
        <f>[1]Fjärrvärmeproduktion!$N$824</f>
        <v>0</v>
      </c>
      <c r="J22" s="56">
        <f>[1]Fjärrvärmeproduktion!$T$822</f>
        <v>0</v>
      </c>
      <c r="K22" s="56">
        <f>[1]Fjärrvärmeproduktion!U820</f>
        <v>0</v>
      </c>
      <c r="L22" s="56">
        <f>[1]Fjärrvärmeproduktion!V820</f>
        <v>0</v>
      </c>
      <c r="M22" s="56">
        <f>[1]Fjärrvärmeproduktion!$W$823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319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8">
        <f>[1]Fjärrvärmeproduktion!$N$827</f>
        <v>0</v>
      </c>
      <c r="E23" s="56">
        <f>[1]Fjärrvärmeproduktion!$Q$828</f>
        <v>0</v>
      </c>
      <c r="F23" s="56">
        <f>[1]Fjärrvärmeproduktion!$N$829</f>
        <v>0</v>
      </c>
      <c r="G23" s="56">
        <f>[1]Fjärrvärmeproduktion!$R$830</f>
        <v>0</v>
      </c>
      <c r="H23" s="56">
        <f>[1]Fjärrvärmeproduktion!$S$831</f>
        <v>0</v>
      </c>
      <c r="I23" s="56">
        <f>[1]Fjärrvärmeproduktion!$N$832</f>
        <v>0</v>
      </c>
      <c r="J23" s="56">
        <f>[1]Fjärrvärmeproduktion!$T$830</f>
        <v>0</v>
      </c>
      <c r="K23" s="56">
        <f>[1]Fjärrvärmeproduktion!U828</f>
        <v>0</v>
      </c>
      <c r="L23" s="56">
        <f>[1]Fjärrvärmeproduktion!V828</f>
        <v>0</v>
      </c>
      <c r="M23" s="56">
        <f>[1]Fjärrvärmeproduktion!$W$831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44512.696199999751</v>
      </c>
      <c r="C24" s="56">
        <f t="shared" ref="C24:O24" si="3">SUM(C18:C23)</f>
        <v>0</v>
      </c>
      <c r="D24" s="56">
        <f t="shared" si="3"/>
        <v>4500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32500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37000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128 GWh</v>
      </c>
      <c r="T25" s="29">
        <f>C$44</f>
        <v>0.39953808895566278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107 GWh</v>
      </c>
      <c r="T26" s="29">
        <f>D$44</f>
        <v>0.3338006511116407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2 GWh</v>
      </c>
      <c r="T28" s="29">
        <f>F$44</f>
        <v>5.2292542307857421E-3</v>
      </c>
      <c r="U28" s="23"/>
    </row>
    <row r="29" spans="1:34" ht="15.75">
      <c r="A29" s="48" t="str">
        <f>A2</f>
        <v>1442 Vårgårda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18 GWh</v>
      </c>
      <c r="T29" s="29">
        <f>G$44</f>
        <v>5.5915956443782229E-2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66 GWh</v>
      </c>
      <c r="T30" s="29">
        <f>H$44</f>
        <v>0.20551604925812866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[1]Slutanvändning!$N$1142</f>
        <v>0</v>
      </c>
      <c r="C32" s="58">
        <f>[1]Slutanvändning!$N$1143</f>
        <v>10499</v>
      </c>
      <c r="D32" s="56">
        <f>[1]Slutanvändning!$N$1136</f>
        <v>5711</v>
      </c>
      <c r="E32" s="56">
        <f>[1]Slutanvändning!$Q$1137</f>
        <v>0</v>
      </c>
      <c r="F32" s="58">
        <f>[1]Slutanvändning!$N$1138</f>
        <v>0</v>
      </c>
      <c r="G32" s="56">
        <f>[1]Slutanvändning!$N$1139</f>
        <v>1232</v>
      </c>
      <c r="H32" s="56">
        <f>[1]Slutanvändning!$N$1140</f>
        <v>0</v>
      </c>
      <c r="I32" s="56">
        <f>[1]Slutanvändning!$N$1141</f>
        <v>0</v>
      </c>
      <c r="J32" s="56">
        <v>0</v>
      </c>
      <c r="K32" s="56">
        <f>[1]Slutanvändning!T1137</f>
        <v>0</v>
      </c>
      <c r="L32" s="56">
        <f>[1]Slutanvändning!U1137</f>
        <v>0</v>
      </c>
      <c r="M32" s="56"/>
      <c r="N32" s="56">
        <v>0</v>
      </c>
      <c r="O32" s="56">
        <v>0</v>
      </c>
      <c r="P32" s="56">
        <f t="shared" ref="P32:P38" si="4">SUM(B32:N32)</f>
        <v>17442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120">
        <f>[1]Slutanvändning!$N$1151</f>
        <v>20695.799999999756</v>
      </c>
      <c r="C33" s="120">
        <f>[1]Slutanvändning!$N$1152</f>
        <v>41638.494000000006</v>
      </c>
      <c r="D33" s="117">
        <f>[1]Slutanvändning!$N$1145</f>
        <v>5562.75</v>
      </c>
      <c r="E33" s="56">
        <f>[1]Slutanvändning!$Q$1146</f>
        <v>0</v>
      </c>
      <c r="F33" s="120">
        <f>[1]Slutanvändning!$N$1147</f>
        <v>1668.9560000002384</v>
      </c>
      <c r="G33" s="56">
        <f>[1]Slutanvändning!$N$1148</f>
        <v>0</v>
      </c>
      <c r="H33" s="56">
        <f>[1]Slutanvändning!$N$1149</f>
        <v>1733</v>
      </c>
      <c r="I33" s="56">
        <f>[1]Slutanvändning!$N$1150</f>
        <v>0</v>
      </c>
      <c r="J33" s="56">
        <v>0</v>
      </c>
      <c r="K33" s="56">
        <f>[1]Slutanvändning!T1146</f>
        <v>0</v>
      </c>
      <c r="L33" s="56">
        <f>[1]Slutanvändning!U1146</f>
        <v>0</v>
      </c>
      <c r="M33" s="56"/>
      <c r="N33" s="56">
        <v>0</v>
      </c>
      <c r="O33" s="56">
        <f>[1]Slutanvändning!$W$1151</f>
        <v>0</v>
      </c>
      <c r="P33" s="56">
        <f t="shared" si="4"/>
        <v>71299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120">
        <f>[1]Slutanvändning!$N$1160</f>
        <v>13499</v>
      </c>
      <c r="C34" s="58">
        <f>[1]Slutanvändning!$N$1161</f>
        <v>7686</v>
      </c>
      <c r="D34" s="56">
        <f>[1]Slutanvändning!$N$1154</f>
        <v>29</v>
      </c>
      <c r="E34" s="56">
        <f>[1]Slutanvändning!$Q$1155</f>
        <v>0</v>
      </c>
      <c r="F34" s="58">
        <f>[1]Slutanvändning!$N$1156</f>
        <v>0</v>
      </c>
      <c r="G34" s="56">
        <f>[1]Slutanvändning!$N$1157</f>
        <v>0</v>
      </c>
      <c r="H34" s="56">
        <f>[1]Slutanvändning!$N$1158</f>
        <v>0</v>
      </c>
      <c r="I34" s="56">
        <f>[1]Slutanvändning!$N$1159</f>
        <v>0</v>
      </c>
      <c r="J34" s="56">
        <v>0</v>
      </c>
      <c r="K34" s="56">
        <f>[1]Slutanvändning!T1155</f>
        <v>0</v>
      </c>
      <c r="L34" s="56">
        <f>[1]Slutanvändning!U1155</f>
        <v>0</v>
      </c>
      <c r="M34" s="56"/>
      <c r="N34" s="56">
        <v>0</v>
      </c>
      <c r="O34" s="56">
        <v>0</v>
      </c>
      <c r="P34" s="117">
        <f t="shared" si="4"/>
        <v>21214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[1]Slutanvändning!$N$1169</f>
        <v>0</v>
      </c>
      <c r="C35" s="120">
        <f>[1]Slutanvändning!$N$1170</f>
        <v>100.75</v>
      </c>
      <c r="D35" s="117">
        <f>[1]Slutanvändning!$N$1163</f>
        <v>90420.25</v>
      </c>
      <c r="E35" s="56">
        <f>[1]Slutanvändning!$Q$1164</f>
        <v>0</v>
      </c>
      <c r="F35" s="58">
        <f>[1]Slutanvändning!$N$1165</f>
        <v>0</v>
      </c>
      <c r="G35" s="56">
        <f>[1]Slutanvändning!$N$1166</f>
        <v>16614</v>
      </c>
      <c r="H35" s="56">
        <f>[1]Slutanvändning!$N$1167</f>
        <v>0</v>
      </c>
      <c r="I35" s="56">
        <f>[1]Slutanvändning!$N$1168</f>
        <v>0</v>
      </c>
      <c r="J35" s="56">
        <v>0</v>
      </c>
      <c r="K35" s="56">
        <f>[1]Slutanvändning!T1164</f>
        <v>0</v>
      </c>
      <c r="L35" s="56">
        <f>[1]Slutanvändning!U1164</f>
        <v>0</v>
      </c>
      <c r="M35" s="56"/>
      <c r="N35" s="56">
        <v>0</v>
      </c>
      <c r="O35" s="56">
        <v>0</v>
      </c>
      <c r="P35" s="56">
        <f>SUM(B35:N35)</f>
        <v>107135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120">
        <f>[1]Slutanvändning!$N$1178</f>
        <v>1598.2440000000061</v>
      </c>
      <c r="C36" s="120">
        <f>[1]Slutanvändning!$N$1179</f>
        <v>17952.755999999994</v>
      </c>
      <c r="D36" s="56">
        <f>[1]Slutanvändning!$N$1172</f>
        <v>166</v>
      </c>
      <c r="E36" s="56">
        <f>[1]Slutanvändning!$Q$1173</f>
        <v>0</v>
      </c>
      <c r="F36" s="58">
        <f>[1]Slutanvändning!$N$1174</f>
        <v>0</v>
      </c>
      <c r="G36" s="56">
        <f>[1]Slutanvändning!$N$1175</f>
        <v>0</v>
      </c>
      <c r="H36" s="56">
        <f>[1]Slutanvändning!$N$1176</f>
        <v>0</v>
      </c>
      <c r="I36" s="56">
        <f>[1]Slutanvändning!$N$1177</f>
        <v>0</v>
      </c>
      <c r="J36" s="56">
        <v>0</v>
      </c>
      <c r="K36" s="56">
        <f>[1]Slutanvändning!T1173</f>
        <v>0</v>
      </c>
      <c r="L36" s="56">
        <f>[1]Slutanvändning!U1173</f>
        <v>0</v>
      </c>
      <c r="M36" s="56"/>
      <c r="N36" s="56">
        <v>0</v>
      </c>
      <c r="O36" s="56">
        <v>0</v>
      </c>
      <c r="P36" s="56">
        <f t="shared" si="4"/>
        <v>19717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114">
        <f>[1]Slutanvändning!$N$1187</f>
        <v>600</v>
      </c>
      <c r="C37" s="58">
        <f>[1]Slutanvändning!$N$1188</f>
        <v>34350</v>
      </c>
      <c r="D37" s="56">
        <f>[1]Slutanvändning!$N$1181</f>
        <v>146</v>
      </c>
      <c r="E37" s="56">
        <f>[1]Slutanvändning!$Q$1182</f>
        <v>0</v>
      </c>
      <c r="F37" s="58">
        <f>[1]Slutanvändning!$N$1183</f>
        <v>0</v>
      </c>
      <c r="G37" s="56">
        <f>[1]Slutanvändning!$N$1184</f>
        <v>0</v>
      </c>
      <c r="H37" s="56">
        <f>[1]Slutanvändning!$N$1185</f>
        <v>31359</v>
      </c>
      <c r="I37" s="56">
        <f>[1]Slutanvändning!$N$1186</f>
        <v>0</v>
      </c>
      <c r="J37" s="56">
        <v>0</v>
      </c>
      <c r="K37" s="56">
        <f>[1]Slutanvändning!T1182</f>
        <v>0</v>
      </c>
      <c r="L37" s="56">
        <f>[1]Slutanvändning!U1182</f>
        <v>0</v>
      </c>
      <c r="M37" s="56"/>
      <c r="N37" s="56">
        <v>0</v>
      </c>
      <c r="O37" s="56">
        <v>0</v>
      </c>
      <c r="P37" s="117">
        <f t="shared" si="4"/>
        <v>66455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114">
        <f>[1]Slutanvändning!$N$1196</f>
        <v>6000</v>
      </c>
      <c r="C38" s="58">
        <f>[1]Slutanvändning!$N$1197</f>
        <v>2865</v>
      </c>
      <c r="D38" s="56">
        <f>[1]Slutanvändning!$N$1190</f>
        <v>0</v>
      </c>
      <c r="E38" s="56">
        <f>[1]Slutanvändning!$Q$1191</f>
        <v>0</v>
      </c>
      <c r="F38" s="58">
        <f>[1]Slutanvändning!$N$1192</f>
        <v>0</v>
      </c>
      <c r="G38" s="56">
        <f>[1]Slutanvändning!$N$1193</f>
        <v>0</v>
      </c>
      <c r="H38" s="56">
        <f>[1]Slutanvändning!$N$1194</f>
        <v>0</v>
      </c>
      <c r="I38" s="56">
        <f>[1]Slutanvändning!$N$1195</f>
        <v>0</v>
      </c>
      <c r="J38" s="56">
        <v>0</v>
      </c>
      <c r="K38" s="56">
        <f>[1]Slutanvändning!T1191</f>
        <v>0</v>
      </c>
      <c r="L38" s="56">
        <f>[1]Slutanvändning!U1191</f>
        <v>0</v>
      </c>
      <c r="M38" s="56"/>
      <c r="N38" s="56">
        <v>0</v>
      </c>
      <c r="O38" s="56">
        <v>0</v>
      </c>
      <c r="P38" s="117">
        <f t="shared" si="4"/>
        <v>8865</v>
      </c>
      <c r="Q38" s="20"/>
      <c r="R38" s="28" t="s">
        <v>83</v>
      </c>
      <c r="S38" s="54" t="str">
        <f>ROUND((N43+F43)/1000,0) &amp;" GWh"</f>
        <v>2 GWh</v>
      </c>
      <c r="T38" s="27"/>
      <c r="U38" s="23"/>
    </row>
    <row r="39" spans="1:47" ht="15.75">
      <c r="A39" s="5" t="s">
        <v>84</v>
      </c>
      <c r="B39" s="58">
        <f>[1]Slutanvändning!$N$1205</f>
        <v>0</v>
      </c>
      <c r="C39" s="58">
        <f>[1]Slutanvändning!$N$1206</f>
        <v>2978</v>
      </c>
      <c r="D39" s="56">
        <f>[1]Slutanvändning!$N$1199</f>
        <v>0</v>
      </c>
      <c r="E39" s="56">
        <f>[1]Slutanvändning!$Q$1200</f>
        <v>0</v>
      </c>
      <c r="F39" s="58">
        <f>[1]Slutanvändning!$N$1201</f>
        <v>0</v>
      </c>
      <c r="G39" s="56">
        <f>[1]Slutanvändning!$N$1202</f>
        <v>0</v>
      </c>
      <c r="H39" s="56">
        <f>[1]Slutanvändning!$N$1203</f>
        <v>0</v>
      </c>
      <c r="I39" s="56">
        <f>[1]Slutanvändning!$N$1204</f>
        <v>0</v>
      </c>
      <c r="J39" s="56">
        <v>0</v>
      </c>
      <c r="K39" s="56">
        <f>[1]Slutanvändning!T1200</f>
        <v>0</v>
      </c>
      <c r="L39" s="56">
        <f>[1]Slutanvändning!U1200</f>
        <v>0</v>
      </c>
      <c r="M39" s="56"/>
      <c r="N39" s="56">
        <v>0</v>
      </c>
      <c r="O39" s="56">
        <v>0</v>
      </c>
      <c r="P39" s="56">
        <f>SUM(B39:N39)</f>
        <v>2978</v>
      </c>
      <c r="Q39" s="20"/>
      <c r="R39" s="28"/>
      <c r="T39" s="42"/>
    </row>
    <row r="40" spans="1:47" ht="15.75">
      <c r="A40" s="5" t="s">
        <v>49</v>
      </c>
      <c r="B40" s="117">
        <f>SUM(B32:B39)</f>
        <v>42393.043999999762</v>
      </c>
      <c r="C40" s="56">
        <f t="shared" ref="C40:O40" si="5">SUM(C32:C39)</f>
        <v>118070</v>
      </c>
      <c r="D40" s="56">
        <f t="shared" si="5"/>
        <v>102035</v>
      </c>
      <c r="E40" s="56">
        <f t="shared" si="5"/>
        <v>0</v>
      </c>
      <c r="F40" s="117">
        <f>SUM(F32:F39)</f>
        <v>1668.9560000002384</v>
      </c>
      <c r="G40" s="56">
        <f t="shared" si="5"/>
        <v>17846</v>
      </c>
      <c r="H40" s="56">
        <f t="shared" si="5"/>
        <v>33092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315105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12 GWh</v>
      </c>
      <c r="T41" s="42"/>
    </row>
    <row r="42" spans="1:47">
      <c r="A42" s="32" t="s">
        <v>86</v>
      </c>
      <c r="B42" s="56">
        <f>B39+B38+B37</f>
        <v>6600</v>
      </c>
      <c r="C42" s="56">
        <f>C39+C38+C37</f>
        <v>40193</v>
      </c>
      <c r="D42" s="56">
        <f>D39+D38+D37</f>
        <v>146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31359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78298</v>
      </c>
      <c r="Q42" s="21"/>
      <c r="R42" s="28" t="s">
        <v>87</v>
      </c>
      <c r="S42" s="10" t="str">
        <f>ROUND(P42/1000,0) &amp;" GWh"</f>
        <v>78 GWh</v>
      </c>
      <c r="T42" s="29">
        <f>P42/P40</f>
        <v>0.24848225194776344</v>
      </c>
    </row>
    <row r="43" spans="1:47">
      <c r="A43" s="33" t="s">
        <v>88</v>
      </c>
      <c r="B43" s="101"/>
      <c r="C43" s="102">
        <f>C40+C24-C7+C46</f>
        <v>127515.6</v>
      </c>
      <c r="D43" s="102">
        <f t="shared" ref="D43:N43" si="7">D11+D24+D40</f>
        <v>106535</v>
      </c>
      <c r="E43" s="102">
        <f t="shared" si="7"/>
        <v>0</v>
      </c>
      <c r="F43" s="102">
        <f t="shared" si="7"/>
        <v>1668.9560000002384</v>
      </c>
      <c r="G43" s="102">
        <f t="shared" si="7"/>
        <v>17846</v>
      </c>
      <c r="H43" s="102">
        <f t="shared" si="7"/>
        <v>65592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319157.55600000022</v>
      </c>
      <c r="Q43" s="21"/>
      <c r="R43" s="28" t="s">
        <v>89</v>
      </c>
      <c r="S43" s="10" t="str">
        <f>ROUND(P36/1000,0) &amp;" GWh"</f>
        <v>20 GWh</v>
      </c>
      <c r="T43" s="41">
        <f>P36/P40</f>
        <v>6.2572793195918824E-2</v>
      </c>
    </row>
    <row r="44" spans="1:47">
      <c r="A44" s="33" t="s">
        <v>90</v>
      </c>
      <c r="B44" s="53"/>
      <c r="C44" s="91">
        <f>C43/$P$43</f>
        <v>0.39953808895566278</v>
      </c>
      <c r="D44" s="91">
        <f t="shared" ref="D44:P44" si="8">D43/$P$43</f>
        <v>0.3338006511116407</v>
      </c>
      <c r="E44" s="91">
        <f t="shared" si="8"/>
        <v>0</v>
      </c>
      <c r="F44" s="91">
        <f t="shared" si="8"/>
        <v>5.2292542307857421E-3</v>
      </c>
      <c r="G44" s="91">
        <f t="shared" si="8"/>
        <v>5.5915956443782229E-2</v>
      </c>
      <c r="H44" s="91">
        <f t="shared" si="8"/>
        <v>0.20551604925812866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21 GWh</v>
      </c>
      <c r="T44" s="29">
        <f>P34/P40</f>
        <v>6.7323590549182022E-2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17 GWh</v>
      </c>
      <c r="T45" s="29">
        <f>P32/P40</f>
        <v>5.5352977578902271E-2</v>
      </c>
      <c r="U45" s="23"/>
    </row>
    <row r="46" spans="1:47">
      <c r="A46" s="34" t="s">
        <v>93</v>
      </c>
      <c r="B46" s="90">
        <f>B24-B40-O40</f>
        <v>2119.6521999999895</v>
      </c>
      <c r="C46" s="90">
        <f>(C40+C24)*0.08</f>
        <v>9445.6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71 GWh</v>
      </c>
      <c r="T46" s="41">
        <f>P33/P40</f>
        <v>0.22627060820996175</v>
      </c>
      <c r="U46" s="23"/>
    </row>
    <row r="47" spans="1:47">
      <c r="A47" s="34" t="s">
        <v>95</v>
      </c>
      <c r="B47" s="107">
        <f>B46/B24</f>
        <v>4.7619047619047651E-2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107 GWh</v>
      </c>
      <c r="T47" s="41">
        <f>P35/P40</f>
        <v>0.33999777851827168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315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U71"/>
  <sheetViews>
    <sheetView tabSelected="1" topLeftCell="A11" zoomScale="90" zoomScaleNormal="90" workbookViewId="0">
      <selection activeCell="P44" sqref="P44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120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[1]Solceller!$C$47</f>
        <v>7486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[1]Elproduktion!$N$1762</f>
        <v>10476</v>
      </c>
      <c r="D7" s="53">
        <f>[1]Elproduktion!$N$1763</f>
        <v>0</v>
      </c>
      <c r="E7" s="53">
        <f>[1]Elproduktion!$Q$1764</f>
        <v>0</v>
      </c>
      <c r="F7" s="53">
        <f>[1]Elproduktion!$N$1765</f>
        <v>0</v>
      </c>
      <c r="G7" s="53">
        <f>[1]Elproduktion!$R$1766</f>
        <v>0</v>
      </c>
      <c r="H7" s="53">
        <f>[1]Elproduktion!$S$1767</f>
        <v>0</v>
      </c>
      <c r="I7" s="53">
        <f>[1]Elproduktion!$N$1768</f>
        <v>0</v>
      </c>
      <c r="J7" s="53">
        <f>[1]Elproduktion!$T$1766</f>
        <v>0</v>
      </c>
      <c r="K7" s="53">
        <f>[1]Elproduktion!$U$1764</f>
        <v>0</v>
      </c>
      <c r="L7" s="53">
        <f>[1]Elproduktion!$V$1764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[1]Elproduktion!$N$1770</f>
        <v>0</v>
      </c>
      <c r="D8" s="53">
        <f>[1]Elproduktion!$N$1771</f>
        <v>0</v>
      </c>
      <c r="E8" s="53">
        <f>[1]Elproduktion!$Q$1772</f>
        <v>0</v>
      </c>
      <c r="F8" s="53">
        <f>[1]Elproduktion!$N$1773</f>
        <v>0</v>
      </c>
      <c r="G8" s="53">
        <f>[1]Elproduktion!$R$1774</f>
        <v>0</v>
      </c>
      <c r="H8" s="53">
        <f>[1]Elproduktion!$S$1775</f>
        <v>0</v>
      </c>
      <c r="I8" s="53">
        <f>[1]Elproduktion!$N$1776</f>
        <v>0</v>
      </c>
      <c r="J8" s="53">
        <f>[1]Elproduktion!$T$1774</f>
        <v>0</v>
      </c>
      <c r="K8" s="53">
        <f>[1]Elproduktion!$U$1772</f>
        <v>0</v>
      </c>
      <c r="L8" s="53">
        <f>[1]Elproduktion!$V$1772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121">
        <f>[1]Elproduktion!$N$1778</f>
        <v>5082</v>
      </c>
      <c r="D9" s="53">
        <f>[1]Elproduktion!$N$1779</f>
        <v>0</v>
      </c>
      <c r="E9" s="53">
        <f>[1]Elproduktion!$Q$1780</f>
        <v>0</v>
      </c>
      <c r="F9" s="53">
        <f>[1]Elproduktion!$N$1781</f>
        <v>0</v>
      </c>
      <c r="G9" s="53">
        <f>[1]Elproduktion!$R$1782</f>
        <v>0</v>
      </c>
      <c r="H9" s="53">
        <f>[1]Elproduktion!$S$1783</f>
        <v>0</v>
      </c>
      <c r="I9" s="53">
        <f>[1]Elproduktion!$N$1784</f>
        <v>0</v>
      </c>
      <c r="J9" s="53">
        <f>[1]Elproduktion!$T$1782</f>
        <v>0</v>
      </c>
      <c r="K9" s="53">
        <f>[1]Elproduktion!$U$1780</f>
        <v>0</v>
      </c>
      <c r="L9" s="53">
        <f>[1]Elproduktion!$V$1780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67">
        <f>[1]Elproduktion!$N$1786</f>
        <v>89512</v>
      </c>
      <c r="D10" s="53">
        <f>[1]Elproduktion!$N$1787</f>
        <v>0</v>
      </c>
      <c r="E10" s="53">
        <f>[1]Elproduktion!$Q$1788</f>
        <v>0</v>
      </c>
      <c r="F10" s="53">
        <f>[1]Elproduktion!$N$1789</f>
        <v>0</v>
      </c>
      <c r="G10" s="53">
        <f>[1]Elproduktion!$R$1790</f>
        <v>0</v>
      </c>
      <c r="H10" s="53">
        <f>[1]Elproduktion!$S$1791</f>
        <v>0</v>
      </c>
      <c r="I10" s="53">
        <f>[1]Elproduktion!$N$1792</f>
        <v>0</v>
      </c>
      <c r="J10" s="53">
        <f>[1]Elproduktion!$T$1790</f>
        <v>0</v>
      </c>
      <c r="K10" s="53">
        <f>[1]Elproduktion!$U$1788</f>
        <v>0</v>
      </c>
      <c r="L10" s="53">
        <f>[1]Elproduktion!$V$1788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112556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1494 Lidköping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67">
        <f>[1]Fjärrvärmeproduktion!$N$2466+[1]Fjärrvärmeproduktion!$M$2506</f>
        <v>383000</v>
      </c>
      <c r="C18" s="53"/>
      <c r="D18" s="67">
        <f>[1]Fjärrvärmeproduktion!$N$2467</f>
        <v>3540</v>
      </c>
      <c r="E18" s="53">
        <f>[1]Fjärrvärmeproduktion!$Q$2468</f>
        <v>0</v>
      </c>
      <c r="F18" s="53">
        <f>[1]Fjärrvärmeproduktion!$N$2469</f>
        <v>0</v>
      </c>
      <c r="G18" s="53">
        <f>[1]Fjärrvärmeproduktion!$R$2470</f>
        <v>4140</v>
      </c>
      <c r="H18" s="127">
        <f>[1]Fjärrvärmeproduktion!$S$2471</f>
        <v>1049</v>
      </c>
      <c r="I18" s="53">
        <f>[1]Fjärrvärmeproduktion!$N$2472</f>
        <v>0</v>
      </c>
      <c r="J18" s="53">
        <f>[1]Fjärrvärmeproduktion!$T$2470</f>
        <v>0</v>
      </c>
      <c r="K18" s="53">
        <f>[1]Fjärrvärmeproduktion!$U$2468</f>
        <v>0</v>
      </c>
      <c r="L18" s="55">
        <f>[1]Fjärrvärmeproduktion!$V$2468</f>
        <v>466988</v>
      </c>
      <c r="M18" s="53">
        <f>[1]Fjärrvärmeproduktion!$W$2471</f>
        <v>0</v>
      </c>
      <c r="N18" s="53"/>
      <c r="O18" s="53"/>
      <c r="P18" s="53">
        <f>SUM(C18:O18)</f>
        <v>475717</v>
      </c>
      <c r="Q18" s="4"/>
      <c r="R18" s="4"/>
      <c r="S18" s="4"/>
      <c r="T18" s="4"/>
    </row>
    <row r="19" spans="1:34" ht="15.75">
      <c r="A19" s="5" t="s">
        <v>56</v>
      </c>
      <c r="B19" s="67">
        <f>[1]Fjärrvärmeproduktion!$N$2474</f>
        <v>0</v>
      </c>
      <c r="C19" s="53"/>
      <c r="D19" s="67">
        <f>[1]Fjärrvärmeproduktion!$N$2475</f>
        <v>0</v>
      </c>
      <c r="E19" s="53">
        <f>[1]Fjärrvärmeproduktion!$Q$2476</f>
        <v>0</v>
      </c>
      <c r="F19" s="53">
        <f>[1]Fjärrvärmeproduktion!$N$2477</f>
        <v>0</v>
      </c>
      <c r="G19" s="53">
        <f>[1]Fjärrvärmeproduktion!$R$2478</f>
        <v>0</v>
      </c>
      <c r="H19" s="53">
        <f>[1]Fjärrvärmeproduktion!$S$2479</f>
        <v>0</v>
      </c>
      <c r="I19" s="53">
        <f>[1]Fjärrvärmeproduktion!$N$2480</f>
        <v>0</v>
      </c>
      <c r="J19" s="53">
        <f>[1]Fjärrvärmeproduktion!$T$2478</f>
        <v>0</v>
      </c>
      <c r="K19" s="53">
        <f>[1]Fjärrvärmeproduktion!$U$2476</f>
        <v>0</v>
      </c>
      <c r="L19" s="53">
        <f>[1]Fjärrvärmeproduktion!$V$2476</f>
        <v>0</v>
      </c>
      <c r="M19" s="53">
        <f>[1]Fjärrvärmeproduktion!$W$2479</f>
        <v>0</v>
      </c>
      <c r="N19" s="53"/>
      <c r="O19" s="53"/>
      <c r="P19" s="53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67">
        <f>[1]Fjärrvärmeproduktion!$N$2482</f>
        <v>0</v>
      </c>
      <c r="C20" s="53"/>
      <c r="D20" s="67">
        <f>[1]Fjärrvärmeproduktion!$N$2483</f>
        <v>0</v>
      </c>
      <c r="E20" s="53">
        <f>[1]Fjärrvärmeproduktion!$Q$2484</f>
        <v>0</v>
      </c>
      <c r="F20" s="53">
        <f>[1]Fjärrvärmeproduktion!$N$2485</f>
        <v>0</v>
      </c>
      <c r="G20" s="53">
        <f>[1]Fjärrvärmeproduktion!$R$2486</f>
        <v>0</v>
      </c>
      <c r="H20" s="53">
        <f>[1]Fjärrvärmeproduktion!$S$2487</f>
        <v>0</v>
      </c>
      <c r="I20" s="53">
        <f>[1]Fjärrvärmeproduktion!$N$2488</f>
        <v>0</v>
      </c>
      <c r="J20" s="53">
        <f>[1]Fjärrvärmeproduktion!$T$2486</f>
        <v>0</v>
      </c>
      <c r="K20" s="53">
        <f>[1]Fjärrvärmeproduktion!$U$2484</f>
        <v>0</v>
      </c>
      <c r="L20" s="53">
        <f>[1]Fjärrvärmeproduktion!$V$2484</f>
        <v>0</v>
      </c>
      <c r="M20" s="53">
        <f>[1]Fjärrvärmeproduktion!$W$2487</f>
        <v>0</v>
      </c>
      <c r="N20" s="53"/>
      <c r="O20" s="53"/>
      <c r="P20" s="53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67">
        <f>[1]Fjärrvärmeproduktion!$N$2490</f>
        <v>0</v>
      </c>
      <c r="C21" s="53"/>
      <c r="D21" s="67">
        <f>[1]Fjärrvärmeproduktion!$N$2491</f>
        <v>0</v>
      </c>
      <c r="E21" s="53">
        <f>[1]Fjärrvärmeproduktion!$Q$2492</f>
        <v>0</v>
      </c>
      <c r="F21" s="53">
        <f>[1]Fjärrvärmeproduktion!$N$2493</f>
        <v>0</v>
      </c>
      <c r="G21" s="53">
        <f>[1]Fjärrvärmeproduktion!$R$2494</f>
        <v>0</v>
      </c>
      <c r="H21" s="53">
        <f>[1]Fjärrvärmeproduktion!$S$2495</f>
        <v>0</v>
      </c>
      <c r="I21" s="53">
        <f>[1]Fjärrvärmeproduktion!$N$2496</f>
        <v>0</v>
      </c>
      <c r="J21" s="53">
        <f>[1]Fjärrvärmeproduktion!$T$2494</f>
        <v>0</v>
      </c>
      <c r="K21" s="53">
        <f>[1]Fjärrvärmeproduktion!$U$2492</f>
        <v>0</v>
      </c>
      <c r="L21" s="53">
        <f>[1]Fjärrvärmeproduktion!$V$2492</f>
        <v>0</v>
      </c>
      <c r="M21" s="53">
        <f>[1]Fjärrvärmeproduktion!$W$2495</f>
        <v>0</v>
      </c>
      <c r="N21" s="53"/>
      <c r="O21" s="53"/>
      <c r="P21" s="53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67">
        <f>[1]Fjärrvärmeproduktion!$N$2498</f>
        <v>0</v>
      </c>
      <c r="C22" s="53"/>
      <c r="D22" s="67">
        <f>[1]Fjärrvärmeproduktion!$N$2499</f>
        <v>0</v>
      </c>
      <c r="E22" s="53">
        <f>[1]Fjärrvärmeproduktion!$Q$2500</f>
        <v>0</v>
      </c>
      <c r="F22" s="53">
        <f>[1]Fjärrvärmeproduktion!$N$2501</f>
        <v>0</v>
      </c>
      <c r="G22" s="53">
        <f>[1]Fjärrvärmeproduktion!$R$2502</f>
        <v>0</v>
      </c>
      <c r="H22" s="53">
        <f>[1]Fjärrvärmeproduktion!$S$2503</f>
        <v>0</v>
      </c>
      <c r="I22" s="53">
        <f>[1]Fjärrvärmeproduktion!$N$2504</f>
        <v>0</v>
      </c>
      <c r="J22" s="53">
        <f>[1]Fjärrvärmeproduktion!$T$2502</f>
        <v>0</v>
      </c>
      <c r="K22" s="53">
        <f>[1]Fjärrvärmeproduktion!$U$2500</f>
        <v>0</v>
      </c>
      <c r="L22" s="53">
        <f>[1]Fjärrvärmeproduktion!$V$2500</f>
        <v>0</v>
      </c>
      <c r="M22" s="53">
        <f>[1]Fjärrvärmeproduktion!$W$2503</f>
        <v>0</v>
      </c>
      <c r="N22" s="53"/>
      <c r="O22" s="53"/>
      <c r="P22" s="53">
        <f t="shared" si="2"/>
        <v>0</v>
      </c>
      <c r="Q22" s="18"/>
      <c r="R22" s="30" t="s">
        <v>60</v>
      </c>
      <c r="S22" s="52" t="str">
        <f>ROUND(P43/1000,0) &amp;" GWh"</f>
        <v>1390 GWh</v>
      </c>
      <c r="T22" s="25"/>
      <c r="U22" s="23"/>
    </row>
    <row r="23" spans="1:34" ht="15.75">
      <c r="A23" s="5" t="s">
        <v>61</v>
      </c>
      <c r="B23" s="67">
        <v>0</v>
      </c>
      <c r="C23" s="53"/>
      <c r="D23" s="67">
        <f>[1]Fjärrvärmeproduktion!$N$2507</f>
        <v>0</v>
      </c>
      <c r="E23" s="53">
        <f>[1]Fjärrvärmeproduktion!$Q$2508</f>
        <v>0</v>
      </c>
      <c r="F23" s="53">
        <f>[1]Fjärrvärmeproduktion!$N$2509</f>
        <v>0</v>
      </c>
      <c r="G23" s="53">
        <f>[1]Fjärrvärmeproduktion!$R$2510</f>
        <v>0</v>
      </c>
      <c r="H23" s="53">
        <f>[1]Fjärrvärmeproduktion!$S$2511</f>
        <v>0</v>
      </c>
      <c r="I23" s="53">
        <f>[1]Fjärrvärmeproduktion!$N$2512</f>
        <v>0</v>
      </c>
      <c r="J23" s="53">
        <f>[1]Fjärrvärmeproduktion!$T$2510</f>
        <v>0</v>
      </c>
      <c r="K23" s="53">
        <f>[1]Fjärrvärmeproduktion!$U$2508</f>
        <v>0</v>
      </c>
      <c r="L23" s="53">
        <f>[1]Fjärrvärmeproduktion!$V$2508</f>
        <v>0</v>
      </c>
      <c r="M23" s="53">
        <f>[1]Fjärrvärmeproduktion!$W$2511</f>
        <v>0</v>
      </c>
      <c r="N23" s="53"/>
      <c r="O23" s="53"/>
      <c r="P23" s="53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3">
        <f>SUM(B18:B23)</f>
        <v>383000</v>
      </c>
      <c r="C24" s="53">
        <f t="shared" ref="C24:O24" si="3">SUM(C18:C23)</f>
        <v>0</v>
      </c>
      <c r="D24" s="53">
        <f t="shared" si="3"/>
        <v>3540</v>
      </c>
      <c r="E24" s="53">
        <f t="shared" si="3"/>
        <v>0</v>
      </c>
      <c r="F24" s="53">
        <f t="shared" si="3"/>
        <v>0</v>
      </c>
      <c r="G24" s="53">
        <f t="shared" si="3"/>
        <v>4140</v>
      </c>
      <c r="H24" s="127">
        <f t="shared" si="3"/>
        <v>1049</v>
      </c>
      <c r="I24" s="53">
        <f t="shared" si="3"/>
        <v>0</v>
      </c>
      <c r="J24" s="53">
        <f t="shared" si="3"/>
        <v>0</v>
      </c>
      <c r="K24" s="53">
        <f t="shared" si="3"/>
        <v>0</v>
      </c>
      <c r="L24" s="55">
        <f t="shared" si="3"/>
        <v>466988</v>
      </c>
      <c r="M24" s="53">
        <f t="shared" si="3"/>
        <v>0</v>
      </c>
      <c r="N24" s="53">
        <f t="shared" si="3"/>
        <v>0</v>
      </c>
      <c r="O24" s="53">
        <f t="shared" si="3"/>
        <v>0</v>
      </c>
      <c r="P24" s="53">
        <f t="shared" si="2"/>
        <v>475717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471 GWh</v>
      </c>
      <c r="T25" s="29">
        <f>C$44</f>
        <v>0.33852843982175035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345 GWh</v>
      </c>
      <c r="T26" s="29">
        <f>D$44</f>
        <v>0.24812962152265228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0</v>
      </c>
      <c r="U28" s="23"/>
    </row>
    <row r="29" spans="1:34" ht="15.75">
      <c r="A29" s="48" t="str">
        <f>A2</f>
        <v>1494 Lidköping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64 GWh</v>
      </c>
      <c r="T29" s="29">
        <f>G$44</f>
        <v>4.6373281406728466E-2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43 GWh</v>
      </c>
      <c r="T30" s="29">
        <f>H$44</f>
        <v>3.1011742334021583E-2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67">
        <f>[1]Slutanvändning!$N$3572</f>
        <v>0</v>
      </c>
      <c r="C32" s="67">
        <f>[1]Slutanvändning!$N$3573</f>
        <v>27216</v>
      </c>
      <c r="D32" s="53">
        <f>[1]Slutanvändning!$N$3566</f>
        <v>28872</v>
      </c>
      <c r="E32" s="53">
        <f>[1]Slutanvändning!$Q$3567</f>
        <v>0</v>
      </c>
      <c r="F32" s="53">
        <f>[1]Slutanvändning!$N$3568</f>
        <v>0</v>
      </c>
      <c r="G32" s="53">
        <f>[1]Slutanvändning!$N$3569</f>
        <v>6918</v>
      </c>
      <c r="H32" s="53">
        <f>[1]Slutanvändning!$N$3570</f>
        <v>0</v>
      </c>
      <c r="I32" s="53">
        <f>[1]Slutanvändning!$N$3571</f>
        <v>0</v>
      </c>
      <c r="J32" s="53">
        <v>0</v>
      </c>
      <c r="K32" s="53">
        <f>[1]Slutanvändning!$T$3567</f>
        <v>0</v>
      </c>
      <c r="L32" s="53">
        <f>[1]Slutanvändning!$U$3567</f>
        <v>0</v>
      </c>
      <c r="M32" s="53"/>
      <c r="N32" s="53">
        <v>0</v>
      </c>
      <c r="O32" s="53">
        <v>0</v>
      </c>
      <c r="P32" s="53">
        <f t="shared" ref="P32:P38" si="4">SUM(B32:N32)</f>
        <v>63006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67">
        <f>[1]Slutanvändning!$N$3581</f>
        <v>95000</v>
      </c>
      <c r="C33" s="67">
        <f>[1]Slutanvändning!$N$3582</f>
        <v>126704</v>
      </c>
      <c r="D33" s="53">
        <f>[1]Slutanvändning!$N$3575</f>
        <v>8516</v>
      </c>
      <c r="E33" s="53">
        <f>[1]Slutanvändning!$Q$3576</f>
        <v>0</v>
      </c>
      <c r="F33" s="123">
        <f>[1]Slutanvändning!$N$3577</f>
        <v>0</v>
      </c>
      <c r="G33" s="123">
        <f>[1]Slutanvändning!$N$3578</f>
        <v>5493.9500000000007</v>
      </c>
      <c r="H33" s="123">
        <f>[1]Slutanvändning!$N$3579</f>
        <v>4495.0499999999993</v>
      </c>
      <c r="I33" s="53">
        <f>[1]Slutanvändning!$N$3580</f>
        <v>0</v>
      </c>
      <c r="J33" s="53">
        <v>0</v>
      </c>
      <c r="K33" s="53">
        <f>[1]Slutanvändning!$T$3576</f>
        <v>0</v>
      </c>
      <c r="L33" s="53">
        <f>[1]Slutanvändning!$U$3576</f>
        <v>0</v>
      </c>
      <c r="M33" s="53"/>
      <c r="N33" s="53">
        <v>0</v>
      </c>
      <c r="O33" s="53">
        <v>0</v>
      </c>
      <c r="P33" s="53">
        <f t="shared" si="4"/>
        <v>240209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67">
        <f>[1]Slutanvändning!$N$3590</f>
        <v>58200</v>
      </c>
      <c r="C34" s="67">
        <f>[1]Slutanvändning!$N$3591</f>
        <v>45387</v>
      </c>
      <c r="D34" s="53">
        <f>[1]Slutanvändning!$N$3584</f>
        <v>4983</v>
      </c>
      <c r="E34" s="53">
        <f>[1]Slutanvändning!$Q$3585</f>
        <v>0</v>
      </c>
      <c r="F34" s="53">
        <f>[1]Slutanvändning!$N$3586</f>
        <v>0</v>
      </c>
      <c r="G34" s="53">
        <f>[1]Slutanvändning!$N$3587</f>
        <v>0</v>
      </c>
      <c r="H34" s="53">
        <f>[1]Slutanvändning!$N$3588</f>
        <v>0</v>
      </c>
      <c r="I34" s="53">
        <f>[1]Slutanvändning!$N$3589</f>
        <v>0</v>
      </c>
      <c r="J34" s="53">
        <v>0</v>
      </c>
      <c r="K34" s="53">
        <f>[1]Slutanvändning!$T$3585</f>
        <v>0</v>
      </c>
      <c r="L34" s="53">
        <f>[1]Slutanvändning!$U$3585</f>
        <v>0</v>
      </c>
      <c r="M34" s="53"/>
      <c r="N34" s="53">
        <v>0</v>
      </c>
      <c r="O34" s="53">
        <v>0</v>
      </c>
      <c r="P34" s="53">
        <f t="shared" si="4"/>
        <v>108570</v>
      </c>
      <c r="Q34" s="20"/>
      <c r="R34" s="50" t="str">
        <f>L30</f>
        <v>Avfall</v>
      </c>
      <c r="S34" s="40" t="str">
        <f>ROUND(L43/1000,0) &amp;" GWh"</f>
        <v>467 GWh</v>
      </c>
      <c r="T34" s="29">
        <f>L$44</f>
        <v>0.33595691491484736</v>
      </c>
      <c r="U34" s="23"/>
      <c r="V34" s="7"/>
      <c r="W34" s="39"/>
    </row>
    <row r="35" spans="1:47" ht="15.75">
      <c r="A35" s="5" t="s">
        <v>79</v>
      </c>
      <c r="B35" s="67">
        <f>[1]Slutanvändning!$N$3599</f>
        <v>0</v>
      </c>
      <c r="C35" s="67">
        <f>[1]Slutanvändning!$N$3600</f>
        <v>69</v>
      </c>
      <c r="D35" s="53">
        <f>[1]Slutanvändning!$N$3593</f>
        <v>298889</v>
      </c>
      <c r="E35" s="53">
        <f>[1]Slutanvändning!$Q$3594</f>
        <v>0</v>
      </c>
      <c r="F35" s="53">
        <f>[1]Slutanvändning!$N$3595</f>
        <v>0</v>
      </c>
      <c r="G35" s="53">
        <f>[1]Slutanvändning!$N$3596</f>
        <v>47908</v>
      </c>
      <c r="H35" s="53">
        <f>[1]Slutanvändning!$N$3597</f>
        <v>0</v>
      </c>
      <c r="I35" s="53">
        <f>[1]Slutanvändning!$N$3598</f>
        <v>0</v>
      </c>
      <c r="J35" s="53">
        <v>0</v>
      </c>
      <c r="K35" s="53">
        <f>[1]Slutanvändning!$T$3594</f>
        <v>0</v>
      </c>
      <c r="L35" s="53">
        <f>[1]Slutanvändning!$U$3594</f>
        <v>0</v>
      </c>
      <c r="M35" s="53"/>
      <c r="N35" s="53">
        <v>0</v>
      </c>
      <c r="O35" s="53">
        <v>0</v>
      </c>
      <c r="P35" s="53">
        <f>SUM(B35:N35)</f>
        <v>346866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67">
        <f>[1]Slutanvändning!$N$3608</f>
        <v>33000</v>
      </c>
      <c r="C36" s="67">
        <f>[1]Slutanvändning!$N$3609</f>
        <v>120280</v>
      </c>
      <c r="D36" s="53">
        <f>[1]Slutanvändning!$N$3602</f>
        <v>20</v>
      </c>
      <c r="E36" s="53">
        <f>[1]Slutanvändning!$Q$3603</f>
        <v>0</v>
      </c>
      <c r="F36" s="53">
        <f>[1]Slutanvändning!$N$3604</f>
        <v>0</v>
      </c>
      <c r="G36" s="53">
        <f>[1]Slutanvändning!$N$3605</f>
        <v>0</v>
      </c>
      <c r="H36" s="53">
        <f>[1]Slutanvändning!$N$3606</f>
        <v>0</v>
      </c>
      <c r="I36" s="53">
        <f>[1]Slutanvändning!$N$3607</f>
        <v>0</v>
      </c>
      <c r="J36" s="53">
        <v>0</v>
      </c>
      <c r="K36" s="53">
        <f>[1]Slutanvändning!$T$3603</f>
        <v>0</v>
      </c>
      <c r="L36" s="53">
        <f>[1]Slutanvändning!$U$3603</f>
        <v>0</v>
      </c>
      <c r="M36" s="53"/>
      <c r="N36" s="53">
        <v>0</v>
      </c>
      <c r="O36" s="53">
        <v>0</v>
      </c>
      <c r="P36" s="53">
        <f t="shared" si="4"/>
        <v>153300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67">
        <f>[1]Slutanvändning!$N$3617</f>
        <v>52000</v>
      </c>
      <c r="C37" s="67">
        <f>[1]Slutanvändning!$N$3618</f>
        <v>98200</v>
      </c>
      <c r="D37" s="53">
        <f>[1]Slutanvändning!$N$3611</f>
        <v>86</v>
      </c>
      <c r="E37" s="53">
        <f>[1]Slutanvändning!$Q$3612</f>
        <v>0</v>
      </c>
      <c r="F37" s="53">
        <f>[1]Slutanvändning!$N$3613</f>
        <v>0</v>
      </c>
      <c r="G37" s="53">
        <f>[1]Slutanvändning!$N$3614</f>
        <v>0</v>
      </c>
      <c r="H37" s="53">
        <f>[1]Slutanvändning!$N$3615</f>
        <v>37563</v>
      </c>
      <c r="I37" s="53">
        <f>[1]Slutanvändning!$N$3616</f>
        <v>0</v>
      </c>
      <c r="J37" s="53">
        <v>0</v>
      </c>
      <c r="K37" s="53">
        <f>[1]Slutanvändning!$T$3612</f>
        <v>0</v>
      </c>
      <c r="L37" s="53">
        <f>[1]Slutanvändning!$U$3612</f>
        <v>0</v>
      </c>
      <c r="M37" s="53"/>
      <c r="N37" s="53">
        <v>0</v>
      </c>
      <c r="O37" s="53">
        <v>0</v>
      </c>
      <c r="P37" s="53">
        <f t="shared" si="4"/>
        <v>187849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67">
        <f>[1]Slutanvändning!$N$3626</f>
        <v>85000</v>
      </c>
      <c r="C38" s="67">
        <f>[1]Slutanvändning!$N$3627</f>
        <v>18198</v>
      </c>
      <c r="D38" s="53">
        <f>[1]Slutanvändning!$N$3620</f>
        <v>0</v>
      </c>
      <c r="E38" s="53">
        <f>[1]Slutanvändning!$Q$3621</f>
        <v>0</v>
      </c>
      <c r="F38" s="53">
        <f>[1]Slutanvändning!$N$3622</f>
        <v>0</v>
      </c>
      <c r="G38" s="53">
        <f>[1]Slutanvändning!$N$3623</f>
        <v>0</v>
      </c>
      <c r="H38" s="53">
        <f>[1]Slutanvändning!$N$3624</f>
        <v>0</v>
      </c>
      <c r="I38" s="53">
        <f>[1]Slutanvändning!$N$3625</f>
        <v>0</v>
      </c>
      <c r="J38" s="53">
        <v>0</v>
      </c>
      <c r="K38" s="53">
        <f>[1]Slutanvändning!$T$3621</f>
        <v>0</v>
      </c>
      <c r="L38" s="53">
        <f>[1]Slutanvändning!$U$3621</f>
        <v>0</v>
      </c>
      <c r="M38" s="53"/>
      <c r="N38" s="53">
        <v>0</v>
      </c>
      <c r="O38" s="53">
        <v>0</v>
      </c>
      <c r="P38" s="53">
        <f t="shared" si="4"/>
        <v>103198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67">
        <f>[1]Slutanvändning!$N$3635</f>
        <v>0</v>
      </c>
      <c r="C39" s="67">
        <f>[1]Slutanvändning!$N$3636</f>
        <v>9352</v>
      </c>
      <c r="D39" s="53">
        <f>[1]Slutanvändning!$N$3629</f>
        <v>0</v>
      </c>
      <c r="E39" s="53">
        <f>[1]Slutanvändning!$Q$3630</f>
        <v>0</v>
      </c>
      <c r="F39" s="53">
        <f>[1]Slutanvändning!$N$3631</f>
        <v>0</v>
      </c>
      <c r="G39" s="53">
        <f>[1]Slutanvändning!$N$3632</f>
        <v>0</v>
      </c>
      <c r="H39" s="53">
        <f>[1]Slutanvändning!$N$3633</f>
        <v>0</v>
      </c>
      <c r="I39" s="53">
        <f>[1]Slutanvändning!$N$3634</f>
        <v>0</v>
      </c>
      <c r="J39" s="53">
        <v>0</v>
      </c>
      <c r="K39" s="53">
        <f>[1]Slutanvändning!$T$3630</f>
        <v>0</v>
      </c>
      <c r="L39" s="53">
        <f>[1]Slutanvändning!$U$3630</f>
        <v>0</v>
      </c>
      <c r="M39" s="53"/>
      <c r="N39" s="53">
        <v>0</v>
      </c>
      <c r="O39" s="53">
        <v>0</v>
      </c>
      <c r="P39" s="53">
        <f>SUM(B39:N39)</f>
        <v>9352</v>
      </c>
      <c r="Q39" s="20"/>
      <c r="R39" s="28"/>
      <c r="T39" s="42"/>
    </row>
    <row r="40" spans="1:47" ht="15.75">
      <c r="A40" s="5" t="s">
        <v>49</v>
      </c>
      <c r="B40" s="53">
        <f>SUM(B32:B39)</f>
        <v>323200</v>
      </c>
      <c r="C40" s="53">
        <f t="shared" ref="C40:O40" si="5">SUM(C32:C39)</f>
        <v>445406</v>
      </c>
      <c r="D40" s="53">
        <f t="shared" si="5"/>
        <v>341366</v>
      </c>
      <c r="E40" s="53">
        <f t="shared" si="5"/>
        <v>0</v>
      </c>
      <c r="F40" s="123">
        <f>SUM(F32:F39)</f>
        <v>0</v>
      </c>
      <c r="G40" s="123">
        <f t="shared" si="5"/>
        <v>60319.95</v>
      </c>
      <c r="H40" s="123">
        <f t="shared" si="5"/>
        <v>42058.05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1212350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95 GWh</v>
      </c>
      <c r="T41" s="42"/>
    </row>
    <row r="42" spans="1:47">
      <c r="A42" s="32" t="s">
        <v>86</v>
      </c>
      <c r="B42" s="53">
        <f>B39+B38+B37</f>
        <v>137000</v>
      </c>
      <c r="C42" s="53">
        <f>C39+C38+C37</f>
        <v>125750</v>
      </c>
      <c r="D42" s="53">
        <f>D39+D38+D37</f>
        <v>86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37563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300399</v>
      </c>
      <c r="Q42" s="21"/>
      <c r="R42" s="28" t="s">
        <v>87</v>
      </c>
      <c r="S42" s="10" t="str">
        <f>ROUND(P42/1000,0) &amp;" GWh"</f>
        <v>300 GWh</v>
      </c>
      <c r="T42" s="29">
        <f>P42/P40</f>
        <v>0.24778240607085414</v>
      </c>
    </row>
    <row r="43" spans="1:47">
      <c r="A43" s="33" t="s">
        <v>88</v>
      </c>
      <c r="B43" s="105"/>
      <c r="C43" s="90">
        <f>C40+C24-C7+C46</f>
        <v>470562.48</v>
      </c>
      <c r="D43" s="90">
        <f t="shared" ref="D43:N43" si="7">D11+D24+D40</f>
        <v>344906</v>
      </c>
      <c r="E43" s="90">
        <f t="shared" si="7"/>
        <v>0</v>
      </c>
      <c r="F43" s="90">
        <f t="shared" si="7"/>
        <v>0</v>
      </c>
      <c r="G43" s="90">
        <f t="shared" si="7"/>
        <v>64459.95</v>
      </c>
      <c r="H43" s="90">
        <f>H11+H24+H40</f>
        <v>43107.05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466988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1390023.48</v>
      </c>
      <c r="Q43" s="21"/>
      <c r="R43" s="28" t="s">
        <v>89</v>
      </c>
      <c r="S43" s="10" t="str">
        <f>ROUND(P36/1000,0) &amp;" GWh"</f>
        <v>153 GWh</v>
      </c>
      <c r="T43" s="41">
        <f>P36/P40</f>
        <v>0.12644863282055513</v>
      </c>
    </row>
    <row r="44" spans="1:47">
      <c r="A44" s="33" t="s">
        <v>90</v>
      </c>
      <c r="B44" s="53"/>
      <c r="C44" s="91">
        <f>C43/$P$43</f>
        <v>0.33852843982175035</v>
      </c>
      <c r="D44" s="91">
        <f t="shared" ref="D44:P44" si="8">D43/$P$43</f>
        <v>0.24812962152265228</v>
      </c>
      <c r="E44" s="91">
        <f t="shared" si="8"/>
        <v>0</v>
      </c>
      <c r="F44" s="91">
        <f t="shared" si="8"/>
        <v>0</v>
      </c>
      <c r="G44" s="91">
        <f t="shared" si="8"/>
        <v>4.6373281406728466E-2</v>
      </c>
      <c r="H44" s="91">
        <f t="shared" si="8"/>
        <v>3.1011742334021583E-2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0.33595691491484736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109 GWh</v>
      </c>
      <c r="T44" s="29">
        <f>P34/P40</f>
        <v>8.9553346805790413E-2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63 GWh</v>
      </c>
      <c r="T45" s="29">
        <f>P32/P40</f>
        <v>5.197014063595496E-2</v>
      </c>
      <c r="U45" s="23"/>
    </row>
    <row r="46" spans="1:47">
      <c r="A46" s="34" t="s">
        <v>93</v>
      </c>
      <c r="B46" s="90">
        <f>B24-B40-O33</f>
        <v>59800</v>
      </c>
      <c r="C46" s="90">
        <f>(C40+C24)*0.08</f>
        <v>35632.480000000003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240 GWh</v>
      </c>
      <c r="T46" s="41">
        <f>P33/P40</f>
        <v>0.19813502701365118</v>
      </c>
      <c r="U46" s="23"/>
    </row>
    <row r="47" spans="1:47">
      <c r="A47" s="34" t="s">
        <v>95</v>
      </c>
      <c r="B47" s="169">
        <f>B46/B24</f>
        <v>0.15613577023498695</v>
      </c>
      <c r="C47" s="140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347 GWh</v>
      </c>
      <c r="T47" s="41">
        <f>P35/P40</f>
        <v>0.28611044665319418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1212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148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[1]Solceller!$C$40</f>
        <v>2774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6">
        <f>[1]Elproduktion!$N$1482</f>
        <v>0</v>
      </c>
      <c r="D7" s="56">
        <f>[1]Elproduktion!$N$1483</f>
        <v>0</v>
      </c>
      <c r="E7" s="56">
        <f>[1]Elproduktion!$Q$1484</f>
        <v>0</v>
      </c>
      <c r="F7" s="56">
        <f>[1]Elproduktion!$N$1485</f>
        <v>0</v>
      </c>
      <c r="G7" s="56">
        <f>[1]Elproduktion!$R$1486</f>
        <v>0</v>
      </c>
      <c r="H7" s="56">
        <f>[1]Elproduktion!$S$1487</f>
        <v>0</v>
      </c>
      <c r="I7" s="56">
        <f>[1]Elproduktion!$N$1488</f>
        <v>0</v>
      </c>
      <c r="J7" s="56">
        <f>[1]Elproduktion!$T$1486</f>
        <v>0</v>
      </c>
      <c r="K7" s="56">
        <f>[1]Elproduktion!U1484</f>
        <v>0</v>
      </c>
      <c r="L7" s="56">
        <f>[1]Elproduktion!V1484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6">
        <f>[1]Elproduktion!$N$1490</f>
        <v>0</v>
      </c>
      <c r="D8" s="56">
        <f>[1]Elproduktion!$N$1491</f>
        <v>0</v>
      </c>
      <c r="E8" s="56">
        <f>[1]Elproduktion!$Q$1492</f>
        <v>0</v>
      </c>
      <c r="F8" s="56">
        <f>[1]Elproduktion!$N$1493</f>
        <v>0</v>
      </c>
      <c r="G8" s="56">
        <f>[1]Elproduktion!$R$1494</f>
        <v>0</v>
      </c>
      <c r="H8" s="56">
        <f>[1]Elproduktion!$S$1495</f>
        <v>0</v>
      </c>
      <c r="I8" s="56">
        <f>[1]Elproduktion!$N$1496</f>
        <v>0</v>
      </c>
      <c r="J8" s="56">
        <f>[1]Elproduktion!$T$1494</f>
        <v>0</v>
      </c>
      <c r="K8" s="56">
        <f>[1]Elproduktion!U1492</f>
        <v>0</v>
      </c>
      <c r="L8" s="56">
        <f>[1]Elproduktion!V1492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57">
        <f>[1]Elproduktion!$N$1498</f>
        <v>166500</v>
      </c>
      <c r="D9" s="56">
        <f>[1]Elproduktion!$N$1499</f>
        <v>0</v>
      </c>
      <c r="E9" s="56">
        <f>[1]Elproduktion!$Q$1500</f>
        <v>0</v>
      </c>
      <c r="F9" s="56">
        <f>[1]Elproduktion!$N$1501</f>
        <v>0</v>
      </c>
      <c r="G9" s="56">
        <f>[1]Elproduktion!$R$1502</f>
        <v>0</v>
      </c>
      <c r="H9" s="56">
        <f>[1]Elproduktion!$S$1503</f>
        <v>0</v>
      </c>
      <c r="I9" s="56">
        <f>[1]Elproduktion!$N$1504</f>
        <v>0</v>
      </c>
      <c r="J9" s="56">
        <f>[1]Elproduktion!$T$1502</f>
        <v>0</v>
      </c>
      <c r="K9" s="56">
        <f>[1]Elproduktion!U1500</f>
        <v>0</v>
      </c>
      <c r="L9" s="56">
        <f>[1]Elproduktion!V1500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56">
        <f>[1]Elproduktion!$N$1506</f>
        <v>18514</v>
      </c>
      <c r="D10" s="56">
        <f>[1]Elproduktion!$N$1507</f>
        <v>0</v>
      </c>
      <c r="E10" s="56">
        <f>[1]Elproduktion!$Q$1508</f>
        <v>0</v>
      </c>
      <c r="F10" s="56">
        <f>[1]Elproduktion!$N$1509</f>
        <v>0</v>
      </c>
      <c r="G10" s="56">
        <f>[1]Elproduktion!$R$1510</f>
        <v>0</v>
      </c>
      <c r="H10" s="56">
        <f>[1]Elproduktion!$S$1511</f>
        <v>0</v>
      </c>
      <c r="I10" s="56">
        <f>[1]Elproduktion!$N$1512</f>
        <v>0</v>
      </c>
      <c r="J10" s="56">
        <f>[1]Elproduktion!$T$1510</f>
        <v>0</v>
      </c>
      <c r="K10" s="56">
        <f>[1]Elproduktion!U1508</f>
        <v>0</v>
      </c>
      <c r="L10" s="56">
        <f>[1]Elproduktion!V1508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187788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1487 Vänersborg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[1]Fjärrvärmeproduktion!$N$2074</f>
        <v>0</v>
      </c>
      <c r="C18" s="56"/>
      <c r="D18" s="58">
        <f>[1]Fjärrvärmeproduktion!$N$2075</f>
        <v>0</v>
      </c>
      <c r="E18" s="56">
        <f>[1]Fjärrvärmeproduktion!$Q$2076</f>
        <v>0</v>
      </c>
      <c r="F18" s="56">
        <f>[1]Fjärrvärmeproduktion!$N$2077</f>
        <v>0</v>
      </c>
      <c r="G18" s="56">
        <f>[1]Fjärrvärmeproduktion!$R$2078</f>
        <v>0</v>
      </c>
      <c r="H18" s="56">
        <f>[1]Fjärrvärmeproduktion!$S$2079</f>
        <v>0</v>
      </c>
      <c r="I18" s="56">
        <f>[1]Fjärrvärmeproduktion!$N$2080</f>
        <v>0</v>
      </c>
      <c r="J18" s="56">
        <f>[1]Fjärrvärmeproduktion!$T$2078</f>
        <v>0</v>
      </c>
      <c r="K18" s="56">
        <f>[1]Fjärrvärmeproduktion!U2076</f>
        <v>0</v>
      </c>
      <c r="L18" s="56">
        <f>[1]Fjärrvärmeproduktion!V2076</f>
        <v>0</v>
      </c>
      <c r="M18" s="56">
        <f>[1]Fjärrvärmeproduktion!$W$2079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114">
        <f>[1]Fjärrvärmeproduktion!$N$2082</f>
        <v>8600</v>
      </c>
      <c r="C19" s="56"/>
      <c r="D19" s="114">
        <f>[1]Fjärrvärmeproduktion!$N$2083</f>
        <v>230</v>
      </c>
      <c r="E19" s="56">
        <f>[1]Fjärrvärmeproduktion!$Q$2084</f>
        <v>0</v>
      </c>
      <c r="F19" s="56">
        <f>[1]Fjärrvärmeproduktion!$N$2085</f>
        <v>0</v>
      </c>
      <c r="G19" s="57">
        <f>[1]Fjärrvärmeproduktion!$R$2086</f>
        <v>9100</v>
      </c>
      <c r="H19" s="56">
        <f>[1]Fjärrvärmeproduktion!$S$2087</f>
        <v>2170</v>
      </c>
      <c r="I19" s="56">
        <f>[1]Fjärrvärmeproduktion!$N$2088</f>
        <v>0</v>
      </c>
      <c r="J19" s="56">
        <f>[1]Fjärrvärmeproduktion!$T$2086</f>
        <v>0</v>
      </c>
      <c r="K19" s="56">
        <f>[1]Fjärrvärmeproduktion!U2084</f>
        <v>0</v>
      </c>
      <c r="L19" s="56">
        <f>[1]Fjärrvärmeproduktion!V2084</f>
        <v>0</v>
      </c>
      <c r="M19" s="56">
        <f>[1]Fjärrvärmeproduktion!$W$2087</f>
        <v>0</v>
      </c>
      <c r="N19" s="56"/>
      <c r="O19" s="56"/>
      <c r="P19" s="56">
        <f t="shared" ref="P19:P24" si="2">SUM(C19:O19)</f>
        <v>11500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[1]Fjärrvärmeproduktion!$N$2090</f>
        <v>0</v>
      </c>
      <c r="C20" s="56"/>
      <c r="D20" s="58">
        <f>[1]Fjärrvärmeproduktion!$N$2091</f>
        <v>0</v>
      </c>
      <c r="E20" s="56">
        <f>[1]Fjärrvärmeproduktion!$Q$2092</f>
        <v>0</v>
      </c>
      <c r="F20" s="56">
        <f>[1]Fjärrvärmeproduktion!$N$2093</f>
        <v>0</v>
      </c>
      <c r="G20" s="56">
        <f>[1]Fjärrvärmeproduktion!$R$2094</f>
        <v>0</v>
      </c>
      <c r="H20" s="56">
        <f>[1]Fjärrvärmeproduktion!$S$2095</f>
        <v>0</v>
      </c>
      <c r="I20" s="56">
        <f>[1]Fjärrvärmeproduktion!$N$2096</f>
        <v>0</v>
      </c>
      <c r="J20" s="56">
        <f>[1]Fjärrvärmeproduktion!$T$2094</f>
        <v>0</v>
      </c>
      <c r="K20" s="56">
        <f>[1]Fjärrvärmeproduktion!U2092</f>
        <v>0</v>
      </c>
      <c r="L20" s="56">
        <f>[1]Fjärrvärmeproduktion!V2092</f>
        <v>0</v>
      </c>
      <c r="M20" s="56">
        <f>[1]Fjärrvärmeproduktion!$W$2095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[1]Fjärrvärmeproduktion!$N$2098</f>
        <v>0</v>
      </c>
      <c r="C21" s="56"/>
      <c r="D21" s="58">
        <f>[1]Fjärrvärmeproduktion!$N$2099</f>
        <v>0</v>
      </c>
      <c r="E21" s="56">
        <f>[1]Fjärrvärmeproduktion!$Q$2100</f>
        <v>0</v>
      </c>
      <c r="F21" s="56">
        <f>[1]Fjärrvärmeproduktion!$N$2101</f>
        <v>0</v>
      </c>
      <c r="G21" s="56">
        <f>[1]Fjärrvärmeproduktion!$R$2102</f>
        <v>0</v>
      </c>
      <c r="H21" s="56">
        <f>[1]Fjärrvärmeproduktion!$S$2103</f>
        <v>0</v>
      </c>
      <c r="I21" s="56">
        <f>[1]Fjärrvärmeproduktion!$N$2104</f>
        <v>0</v>
      </c>
      <c r="J21" s="56">
        <f>[1]Fjärrvärmeproduktion!$T$2102</f>
        <v>0</v>
      </c>
      <c r="K21" s="56">
        <f>[1]Fjärrvärmeproduktion!U2100</f>
        <v>0</v>
      </c>
      <c r="L21" s="56">
        <f>[1]Fjärrvärmeproduktion!V2100</f>
        <v>0</v>
      </c>
      <c r="M21" s="56">
        <f>[1]Fjärrvärmeproduktion!$W$2103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[1]Fjärrvärmeproduktion!$N$2106</f>
        <v>120700</v>
      </c>
      <c r="C22" s="56"/>
      <c r="D22" s="58">
        <f>[1]Fjärrvärmeproduktion!$N$2107</f>
        <v>0</v>
      </c>
      <c r="E22" s="56">
        <f>[1]Fjärrvärmeproduktion!$Q$2108</f>
        <v>0</v>
      </c>
      <c r="F22" s="56">
        <f>[1]Fjärrvärmeproduktion!$N$2109</f>
        <v>0</v>
      </c>
      <c r="G22" s="56">
        <f>[1]Fjärrvärmeproduktion!$R$2110</f>
        <v>0</v>
      </c>
      <c r="H22" s="56">
        <f>[1]Fjärrvärmeproduktion!$S$2111</f>
        <v>0</v>
      </c>
      <c r="I22" s="56">
        <f>[1]Fjärrvärmeproduktion!$N$2112</f>
        <v>0</v>
      </c>
      <c r="J22" s="56">
        <f>[1]Fjärrvärmeproduktion!$T$2110</f>
        <v>0</v>
      </c>
      <c r="K22" s="56">
        <f>[1]Fjärrvärmeproduktion!U2108</f>
        <v>0</v>
      </c>
      <c r="L22" s="56">
        <f>[1]Fjärrvärmeproduktion!V2108</f>
        <v>0</v>
      </c>
      <c r="M22" s="56">
        <f>[1]Fjärrvärmeproduktion!$W$2111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1087 GWh</v>
      </c>
      <c r="T22" s="25"/>
      <c r="U22" s="23"/>
    </row>
    <row r="23" spans="1:34" ht="15.75">
      <c r="A23" s="5" t="s">
        <v>61</v>
      </c>
      <c r="B23" s="58">
        <f>[1]Fjärrvärmeproduktion!$N$2114</f>
        <v>0</v>
      </c>
      <c r="C23" s="56"/>
      <c r="D23" s="58">
        <f>[1]Fjärrvärmeproduktion!$N$2115</f>
        <v>0</v>
      </c>
      <c r="E23" s="56">
        <f>[1]Fjärrvärmeproduktion!$Q$2116</f>
        <v>0</v>
      </c>
      <c r="F23" s="56">
        <f>[1]Fjärrvärmeproduktion!$N$2117</f>
        <v>0</v>
      </c>
      <c r="G23" s="56">
        <f>[1]Fjärrvärmeproduktion!$R$2118</f>
        <v>0</v>
      </c>
      <c r="H23" s="56">
        <f>[1]Fjärrvärmeproduktion!$S$2119</f>
        <v>0</v>
      </c>
      <c r="I23" s="56">
        <f>[1]Fjärrvärmeproduktion!$N$2120</f>
        <v>0</v>
      </c>
      <c r="J23" s="56">
        <f>[1]Fjärrvärmeproduktion!$T$2118</f>
        <v>0</v>
      </c>
      <c r="K23" s="56">
        <f>[1]Fjärrvärmeproduktion!U2116</f>
        <v>0</v>
      </c>
      <c r="L23" s="56">
        <f>[1]Fjärrvärmeproduktion!V2116</f>
        <v>0</v>
      </c>
      <c r="M23" s="56">
        <f>[1]Fjärrvärmeproduktion!$W$2119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129300</v>
      </c>
      <c r="C24" s="56">
        <f t="shared" ref="C24:O24" si="3">SUM(C18:C23)</f>
        <v>0</v>
      </c>
      <c r="D24" s="56">
        <f t="shared" si="3"/>
        <v>230</v>
      </c>
      <c r="E24" s="56">
        <f t="shared" si="3"/>
        <v>0</v>
      </c>
      <c r="F24" s="56">
        <f t="shared" si="3"/>
        <v>0</v>
      </c>
      <c r="G24" s="56">
        <f t="shared" si="3"/>
        <v>9100</v>
      </c>
      <c r="H24" s="56">
        <f t="shared" si="3"/>
        <v>2170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11500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693 GWh</v>
      </c>
      <c r="T25" s="29">
        <f>C$44</f>
        <v>0.63746128074998276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289 GWh</v>
      </c>
      <c r="T26" s="29">
        <f>D$44</f>
        <v>0.26627205653762048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4.2498588807682043E-4</v>
      </c>
      <c r="U28" s="23"/>
    </row>
    <row r="29" spans="1:34" ht="15.75">
      <c r="A29" s="48" t="str">
        <f>A2</f>
        <v>1487 Vänersborg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65 GWh</v>
      </c>
      <c r="T29" s="29">
        <f>G$44</f>
        <v>5.9846659940237787E-2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39 GWh</v>
      </c>
      <c r="T30" s="29">
        <f>H$44</f>
        <v>3.5995016884082215E-2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[1]Slutanvändning!$N$3005</f>
        <v>0</v>
      </c>
      <c r="C32" s="58">
        <f>[1]Slutanvändning!$N$3006</f>
        <v>15936</v>
      </c>
      <c r="D32" s="56">
        <f>[1]Slutanvändning!$N$2999</f>
        <v>18527</v>
      </c>
      <c r="E32" s="56">
        <f>[1]Slutanvändning!$Q$3000</f>
        <v>0</v>
      </c>
      <c r="F32" s="58">
        <f>[1]Slutanvändning!$N$3001</f>
        <v>0</v>
      </c>
      <c r="G32" s="58">
        <f>[1]Slutanvändning!$N$3002</f>
        <v>4495</v>
      </c>
      <c r="H32" s="56">
        <f>[1]Slutanvändning!$N$3003</f>
        <v>0</v>
      </c>
      <c r="I32" s="58">
        <f>[1]Slutanvändning!$N$3004</f>
        <v>0</v>
      </c>
      <c r="J32" s="56">
        <v>0</v>
      </c>
      <c r="K32" s="56">
        <f>[1]Slutanvändning!T3000</f>
        <v>0</v>
      </c>
      <c r="L32" s="56">
        <f>[1]Slutanvändning!U3000</f>
        <v>0</v>
      </c>
      <c r="M32" s="56"/>
      <c r="N32" s="56">
        <v>0</v>
      </c>
      <c r="O32" s="56">
        <v>0</v>
      </c>
      <c r="P32" s="56">
        <f t="shared" ref="P32:P38" si="4">SUM(B32:N32)</f>
        <v>38958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120">
        <f>[1]Slutanvändning!$N$3014</f>
        <v>3201.2</v>
      </c>
      <c r="C33" s="120">
        <f>[1]Slutanvändning!$N$3015</f>
        <v>391105.75</v>
      </c>
      <c r="D33" s="56">
        <f>[1]Slutanvändning!$N$3008</f>
        <v>6280</v>
      </c>
      <c r="E33" s="118">
        <f>[1]Slutanvändning!$Q$3009</f>
        <v>0</v>
      </c>
      <c r="F33" s="120">
        <f>[1]Slutanvändning!$N$3010</f>
        <v>462</v>
      </c>
      <c r="G33" s="120">
        <f>[1]Slutanvändning!$N$3011</f>
        <v>136.5</v>
      </c>
      <c r="H33" s="117">
        <f>[1]Slutanvändning!$N$3012</f>
        <v>347</v>
      </c>
      <c r="I33" s="58">
        <f>[1]Slutanvändning!$N$3013</f>
        <v>0</v>
      </c>
      <c r="J33" s="56">
        <v>0</v>
      </c>
      <c r="K33" s="56">
        <f>[1]Slutanvändning!T3009</f>
        <v>0</v>
      </c>
      <c r="L33" s="56">
        <f>[1]Slutanvändning!U3009</f>
        <v>0</v>
      </c>
      <c r="M33" s="56"/>
      <c r="N33" s="56">
        <v>0</v>
      </c>
      <c r="O33" s="56">
        <v>0</v>
      </c>
      <c r="P33" s="119">
        <f t="shared" si="4"/>
        <v>401532.45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120">
        <f>[1]Slutanvändning!$N$3023</f>
        <v>10000</v>
      </c>
      <c r="C34" s="58">
        <f>[1]Slutanvändning!$N$3024</f>
        <v>35713</v>
      </c>
      <c r="D34" s="56">
        <f>[1]Slutanvändning!$N$3017</f>
        <v>29</v>
      </c>
      <c r="E34" s="56">
        <f>[1]Slutanvändning!$Q$3018</f>
        <v>0</v>
      </c>
      <c r="F34" s="58">
        <f>[1]Slutanvändning!$N$3019</f>
        <v>0</v>
      </c>
      <c r="G34" s="58">
        <f>[1]Slutanvändning!$N$3020</f>
        <v>0</v>
      </c>
      <c r="H34" s="56">
        <f>[1]Slutanvändning!$N$3021</f>
        <v>0</v>
      </c>
      <c r="I34" s="58">
        <f>[1]Slutanvändning!$N$3022</f>
        <v>0</v>
      </c>
      <c r="J34" s="56">
        <v>0</v>
      </c>
      <c r="K34" s="56">
        <f>[1]Slutanvändning!T3018</f>
        <v>0</v>
      </c>
      <c r="L34" s="56">
        <f>[1]Slutanvändning!U3018</f>
        <v>0</v>
      </c>
      <c r="M34" s="56"/>
      <c r="N34" s="56">
        <v>0</v>
      </c>
      <c r="O34" s="56">
        <v>0</v>
      </c>
      <c r="P34" s="117">
        <f t="shared" si="4"/>
        <v>45742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[1]Slutanvändning!$N$3032</f>
        <v>0</v>
      </c>
      <c r="C35" s="120">
        <f>[1]Slutanvändning!$N$3033</f>
        <v>69.25</v>
      </c>
      <c r="D35" s="56">
        <f>[1]Slutanvändning!$N$3026</f>
        <v>262940</v>
      </c>
      <c r="E35" s="56">
        <f>[1]Slutanvändning!$Q$3027</f>
        <v>0</v>
      </c>
      <c r="F35" s="58">
        <f>[1]Slutanvändning!$N$3028</f>
        <v>0</v>
      </c>
      <c r="G35" s="120">
        <f>[1]Slutanvändning!$N$3029</f>
        <v>51327.5</v>
      </c>
      <c r="H35" s="56">
        <f>[1]Slutanvändning!$N$3030</f>
        <v>0</v>
      </c>
      <c r="I35" s="58">
        <f>[1]Slutanvändning!$N$3031</f>
        <v>0</v>
      </c>
      <c r="J35" s="56">
        <v>0</v>
      </c>
      <c r="K35" s="56">
        <f>[1]Slutanvändning!T3027</f>
        <v>0</v>
      </c>
      <c r="L35" s="56">
        <f>[1]Slutanvändning!U3027</f>
        <v>0</v>
      </c>
      <c r="M35" s="56"/>
      <c r="N35" s="56">
        <v>0</v>
      </c>
      <c r="O35" s="56">
        <v>0</v>
      </c>
      <c r="P35" s="117">
        <f>SUM(B35:N35)</f>
        <v>314336.75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120">
        <f>[1]Slutanvändning!$N$3041</f>
        <v>34795.800000000003</v>
      </c>
      <c r="C36" s="58">
        <f>[1]Slutanvändning!$N$3042</f>
        <v>77559</v>
      </c>
      <c r="D36" s="56">
        <f>[1]Slutanvändning!$N$3035</f>
        <v>1359</v>
      </c>
      <c r="E36" s="56">
        <f>[1]Slutanvändning!$Q$3036</f>
        <v>0</v>
      </c>
      <c r="F36" s="58">
        <f>[1]Slutanvändning!$N$3037</f>
        <v>0</v>
      </c>
      <c r="G36" s="58">
        <f>[1]Slutanvändning!$N$3038</f>
        <v>0</v>
      </c>
      <c r="H36" s="56">
        <f>[1]Slutanvändning!$N$3039</f>
        <v>0</v>
      </c>
      <c r="I36" s="58">
        <f>[1]Slutanvändning!$N$3040</f>
        <v>0</v>
      </c>
      <c r="J36" s="56">
        <v>0</v>
      </c>
      <c r="K36" s="56">
        <f>[1]Slutanvändning!T3036</f>
        <v>0</v>
      </c>
      <c r="L36" s="56">
        <f>[1]Slutanvändning!U3036</f>
        <v>0</v>
      </c>
      <c r="M36" s="56"/>
      <c r="N36" s="56">
        <v>0</v>
      </c>
      <c r="O36" s="56">
        <v>0</v>
      </c>
      <c r="P36" s="117">
        <f t="shared" si="4"/>
        <v>113713.8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120">
        <f>[1]Slutanvändning!$N$3050</f>
        <v>5300</v>
      </c>
      <c r="C37" s="58">
        <f>[1]Slutanvändning!$N$3051</f>
        <v>97992</v>
      </c>
      <c r="D37" s="56">
        <f>[1]Slutanvändning!$N$3044</f>
        <v>98</v>
      </c>
      <c r="E37" s="56">
        <f>[1]Slutanvändning!$Q$3045</f>
        <v>0</v>
      </c>
      <c r="F37" s="58">
        <f>[1]Slutanvändning!$N$3046</f>
        <v>0</v>
      </c>
      <c r="G37" s="58">
        <f>[1]Slutanvändning!$N$3047</f>
        <v>0</v>
      </c>
      <c r="H37" s="56">
        <f>[1]Slutanvändning!$N$3048</f>
        <v>36613</v>
      </c>
      <c r="I37" s="58">
        <f>[1]Slutanvändning!$N$3049</f>
        <v>0</v>
      </c>
      <c r="J37" s="56">
        <v>0</v>
      </c>
      <c r="K37" s="56">
        <f>[1]Slutanvändning!T3045</f>
        <v>0</v>
      </c>
      <c r="L37" s="56">
        <f>[1]Slutanvändning!U3045</f>
        <v>0</v>
      </c>
      <c r="M37" s="56"/>
      <c r="N37" s="56">
        <v>0</v>
      </c>
      <c r="O37" s="56">
        <v>0</v>
      </c>
      <c r="P37" s="117">
        <f t="shared" si="4"/>
        <v>140003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120">
        <f>[1]Slutanvändning!$N$3059</f>
        <v>67790</v>
      </c>
      <c r="C38" s="58">
        <f>[1]Slutanvändning!$N$3060</f>
        <v>14504</v>
      </c>
      <c r="D38" s="56">
        <f>[1]Slutanvändning!$N$3053</f>
        <v>0</v>
      </c>
      <c r="E38" s="56">
        <f>[1]Slutanvändning!$Q$3054</f>
        <v>0</v>
      </c>
      <c r="F38" s="58">
        <f>[1]Slutanvändning!$N$3055</f>
        <v>0</v>
      </c>
      <c r="G38" s="58">
        <f>[1]Slutanvändning!$N$3056</f>
        <v>0</v>
      </c>
      <c r="H38" s="56">
        <f>[1]Slutanvändning!$N$3057</f>
        <v>0</v>
      </c>
      <c r="I38" s="58">
        <f>[1]Slutanvändning!$N$3058</f>
        <v>0</v>
      </c>
      <c r="J38" s="56">
        <v>0</v>
      </c>
      <c r="K38" s="56">
        <f>[1]Slutanvändning!T3054</f>
        <v>0</v>
      </c>
      <c r="L38" s="56">
        <f>[1]Slutanvändning!U3054</f>
        <v>0</v>
      </c>
      <c r="M38" s="56"/>
      <c r="N38" s="56">
        <v>0</v>
      </c>
      <c r="O38" s="56">
        <v>0</v>
      </c>
      <c r="P38" s="117">
        <f t="shared" si="4"/>
        <v>82294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8">
        <f>[1]Slutanvändning!$N$3068</f>
        <v>0</v>
      </c>
      <c r="C39" s="58">
        <f>[1]Slutanvändning!$N$3069</f>
        <v>8770</v>
      </c>
      <c r="D39" s="56">
        <f>[1]Slutanvändning!$N$3062</f>
        <v>0</v>
      </c>
      <c r="E39" s="56">
        <f>[1]Slutanvändning!$Q$3063</f>
        <v>0</v>
      </c>
      <c r="F39" s="58">
        <f>[1]Slutanvändning!$N$3064</f>
        <v>0</v>
      </c>
      <c r="G39" s="58">
        <f>[1]Slutanvändning!$N$3065</f>
        <v>0</v>
      </c>
      <c r="H39" s="56">
        <f>[1]Slutanvändning!$N$3066</f>
        <v>0</v>
      </c>
      <c r="I39" s="58">
        <f>[1]Slutanvändning!$N$3067</f>
        <v>0</v>
      </c>
      <c r="J39" s="56">
        <v>0</v>
      </c>
      <c r="K39" s="56">
        <f>[1]Slutanvändning!T3063</f>
        <v>0</v>
      </c>
      <c r="L39" s="56">
        <f>[1]Slutanvändning!U3063</f>
        <v>0</v>
      </c>
      <c r="M39" s="56"/>
      <c r="N39" s="56">
        <v>0</v>
      </c>
      <c r="O39" s="56">
        <v>0</v>
      </c>
      <c r="P39" s="56">
        <f>SUM(B39:N39)</f>
        <v>8770</v>
      </c>
      <c r="Q39" s="20"/>
      <c r="R39" s="28"/>
      <c r="T39" s="42"/>
    </row>
    <row r="40" spans="1:47" ht="15.75">
      <c r="A40" s="5" t="s">
        <v>49</v>
      </c>
      <c r="B40" s="56">
        <f>SUM(B32:B39)</f>
        <v>121087</v>
      </c>
      <c r="C40" s="117">
        <f t="shared" ref="C40:O40" si="5">SUM(C32:C39)</f>
        <v>641649</v>
      </c>
      <c r="D40" s="56">
        <f t="shared" si="5"/>
        <v>289233</v>
      </c>
      <c r="E40" s="118">
        <f t="shared" si="5"/>
        <v>0</v>
      </c>
      <c r="F40" s="117">
        <f>SUM(F32:F39)</f>
        <v>462</v>
      </c>
      <c r="G40" s="56">
        <f t="shared" si="5"/>
        <v>55959</v>
      </c>
      <c r="H40" s="117">
        <f t="shared" si="5"/>
        <v>36960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119">
        <f>SUM(B40:N40)</f>
        <v>1145350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60 GWh</v>
      </c>
      <c r="T41" s="42"/>
    </row>
    <row r="42" spans="1:47">
      <c r="A42" s="32" t="s">
        <v>86</v>
      </c>
      <c r="B42" s="56">
        <f>B39+B38+B37</f>
        <v>73090</v>
      </c>
      <c r="C42" s="56">
        <f>C39+C38+C37</f>
        <v>121266</v>
      </c>
      <c r="D42" s="56">
        <f>D39+D38+D37</f>
        <v>98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36613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231067</v>
      </c>
      <c r="Q42" s="21"/>
      <c r="R42" s="28" t="s">
        <v>87</v>
      </c>
      <c r="S42" s="10" t="str">
        <f>ROUND(P42/1000,0) &amp;" GWh"</f>
        <v>231 GWh</v>
      </c>
      <c r="T42" s="29">
        <f>P42/P40</f>
        <v>0.20174357183393724</v>
      </c>
    </row>
    <row r="43" spans="1:47">
      <c r="A43" s="33" t="s">
        <v>88</v>
      </c>
      <c r="B43" s="101"/>
      <c r="C43" s="102">
        <f>C40+C24-C7+C46</f>
        <v>692980.92</v>
      </c>
      <c r="D43" s="102">
        <f t="shared" ref="D43:N43" si="7">D11+D24+D40</f>
        <v>289463</v>
      </c>
      <c r="E43" s="102">
        <f t="shared" si="7"/>
        <v>0</v>
      </c>
      <c r="F43" s="102">
        <f t="shared" si="7"/>
        <v>462</v>
      </c>
      <c r="G43" s="102">
        <f t="shared" si="7"/>
        <v>65059</v>
      </c>
      <c r="H43" s="102">
        <f t="shared" si="7"/>
        <v>39130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1087094.92</v>
      </c>
      <c r="Q43" s="21"/>
      <c r="R43" s="28" t="s">
        <v>89</v>
      </c>
      <c r="S43" s="10" t="str">
        <f>ROUND(P36/1000,0) &amp;" GWh"</f>
        <v>114 GWh</v>
      </c>
      <c r="T43" s="41">
        <f>P36/P40</f>
        <v>9.9283013925874186E-2</v>
      </c>
    </row>
    <row r="44" spans="1:47">
      <c r="A44" s="33" t="s">
        <v>90</v>
      </c>
      <c r="B44" s="53"/>
      <c r="C44" s="91">
        <f>C43/$P$43</f>
        <v>0.63746128074998276</v>
      </c>
      <c r="D44" s="91">
        <f t="shared" ref="D44:P44" si="8">D43/$P$43</f>
        <v>0.26627205653762048</v>
      </c>
      <c r="E44" s="91">
        <f t="shared" si="8"/>
        <v>0</v>
      </c>
      <c r="F44" s="91">
        <f t="shared" si="8"/>
        <v>4.2498588807682043E-4</v>
      </c>
      <c r="G44" s="91">
        <f t="shared" si="8"/>
        <v>5.9846659940237787E-2</v>
      </c>
      <c r="H44" s="91">
        <f t="shared" si="8"/>
        <v>3.5995016884082215E-2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46 GWh</v>
      </c>
      <c r="T44" s="29">
        <f>P34/P40</f>
        <v>3.9937137119657747E-2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39 GWh</v>
      </c>
      <c r="T45" s="29">
        <f>P32/P40</f>
        <v>3.4014056838520976E-2</v>
      </c>
      <c r="U45" s="23"/>
    </row>
    <row r="46" spans="1:47">
      <c r="A46" s="34" t="s">
        <v>93</v>
      </c>
      <c r="B46" s="90">
        <f>B24-B40</f>
        <v>8213</v>
      </c>
      <c r="C46" s="90">
        <f>(C40+C24)*0.08</f>
        <v>51331.92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402 GWh</v>
      </c>
      <c r="T46" s="41">
        <f>P33/P40</f>
        <v>0.35057619941502599</v>
      </c>
      <c r="U46" s="23"/>
    </row>
    <row r="47" spans="1:47">
      <c r="A47" s="34" t="s">
        <v>95</v>
      </c>
      <c r="B47" s="107">
        <f>B46/B24</f>
        <v>6.3518948182521268E-2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314 GWh</v>
      </c>
      <c r="T47" s="41">
        <f>P35/P40</f>
        <v>0.27444602086698389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1145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149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[1]Solceller!$C$45</f>
        <v>1406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8">
        <f>[1]Elproduktion!$N$1682</f>
        <v>0</v>
      </c>
      <c r="D7" s="56">
        <f>[1]Elproduktion!$N$1683</f>
        <v>0</v>
      </c>
      <c r="E7" s="56">
        <f>[1]Elproduktion!$Q$1684</f>
        <v>0</v>
      </c>
      <c r="F7" s="56">
        <f>[1]Elproduktion!$N$1685</f>
        <v>0</v>
      </c>
      <c r="G7" s="56">
        <f>[1]Elproduktion!$R$1686</f>
        <v>0</v>
      </c>
      <c r="H7" s="56">
        <f>[1]Elproduktion!$S$1687</f>
        <v>0</v>
      </c>
      <c r="I7" s="56">
        <f>[1]Elproduktion!$N$1688</f>
        <v>0</v>
      </c>
      <c r="J7" s="56">
        <f>[1]Elproduktion!$T$1686</f>
        <v>0</v>
      </c>
      <c r="K7" s="56">
        <f>[1]Elproduktion!U1684</f>
        <v>0</v>
      </c>
      <c r="L7" s="56">
        <f>[1]Elproduktion!V1684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8">
        <f>[1]Elproduktion!$N$1690</f>
        <v>0</v>
      </c>
      <c r="D8" s="56">
        <f>[1]Elproduktion!$N$1691</f>
        <v>0</v>
      </c>
      <c r="E8" s="56">
        <f>[1]Elproduktion!$Q$1692</f>
        <v>0</v>
      </c>
      <c r="F8" s="56">
        <f>[1]Elproduktion!$N$1693</f>
        <v>0</v>
      </c>
      <c r="G8" s="56">
        <f>[1]Elproduktion!$R$1694</f>
        <v>0</v>
      </c>
      <c r="H8" s="56">
        <f>[1]Elproduktion!$S$1695</f>
        <v>0</v>
      </c>
      <c r="I8" s="56">
        <f>[1]Elproduktion!$N$1696</f>
        <v>0</v>
      </c>
      <c r="J8" s="56">
        <f>[1]Elproduktion!$T$1694</f>
        <v>0</v>
      </c>
      <c r="K8" s="56">
        <f>[1]Elproduktion!U1692</f>
        <v>0</v>
      </c>
      <c r="L8" s="56">
        <f>[1]Elproduktion!V1692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124">
        <f>[1]Elproduktion!$N$1698</f>
        <v>6989</v>
      </c>
      <c r="D9" s="56">
        <f>[1]Elproduktion!$N$1699</f>
        <v>0</v>
      </c>
      <c r="E9" s="56">
        <f>[1]Elproduktion!$Q$1700</f>
        <v>0</v>
      </c>
      <c r="F9" s="56">
        <f>[1]Elproduktion!$N$1701</f>
        <v>0</v>
      </c>
      <c r="G9" s="56">
        <f>[1]Elproduktion!$R$1702</f>
        <v>0</v>
      </c>
      <c r="H9" s="56">
        <f>[1]Elproduktion!$S$1703</f>
        <v>0</v>
      </c>
      <c r="I9" s="56">
        <f>[1]Elproduktion!$N$1704</f>
        <v>0</v>
      </c>
      <c r="J9" s="56">
        <f>[1]Elproduktion!$T$1702</f>
        <v>0</v>
      </c>
      <c r="K9" s="56">
        <f>[1]Elproduktion!U1700</f>
        <v>0</v>
      </c>
      <c r="L9" s="56">
        <f>[1]Elproduktion!V1700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114">
        <f>[1]Elproduktion!$N$1706</f>
        <v>14019.854166666666</v>
      </c>
      <c r="D10" s="56">
        <f>[1]Elproduktion!$N$1707</f>
        <v>0</v>
      </c>
      <c r="E10" s="56">
        <f>[1]Elproduktion!$Q$1708</f>
        <v>0</v>
      </c>
      <c r="F10" s="56">
        <f>[1]Elproduktion!$N$1709</f>
        <v>0</v>
      </c>
      <c r="G10" s="56">
        <f>[1]Elproduktion!$R$1710</f>
        <v>0</v>
      </c>
      <c r="H10" s="56">
        <f>[1]Elproduktion!$S$1711</f>
        <v>0</v>
      </c>
      <c r="I10" s="56">
        <f>[1]Elproduktion!$N$1712</f>
        <v>0</v>
      </c>
      <c r="J10" s="56">
        <f>[1]Elproduktion!$T$1710</f>
        <v>0</v>
      </c>
      <c r="K10" s="56">
        <f>[1]Elproduktion!U1708</f>
        <v>0</v>
      </c>
      <c r="L10" s="56">
        <f>[1]Elproduktion!V1708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22414.854166666664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"/>
      <c r="R12" s="4"/>
      <c r="S12" s="4"/>
      <c r="T12" s="4"/>
    </row>
    <row r="13" spans="1:34" ht="15.7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1492 Åmål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[1]Fjärrvärmeproduktion!$N$2354</f>
        <v>0</v>
      </c>
      <c r="C18" s="53"/>
      <c r="D18" s="53">
        <f>[1]Fjärrvärmeproduktion!$N$2355</f>
        <v>0</v>
      </c>
      <c r="E18" s="53">
        <f>[1]Fjärrvärmeproduktion!$Q$2356</f>
        <v>0</v>
      </c>
      <c r="F18" s="53">
        <f>[1]Fjärrvärmeproduktion!$N$2357</f>
        <v>0</v>
      </c>
      <c r="G18" s="53">
        <f>[1]Fjärrvärmeproduktion!$R$2358</f>
        <v>0</v>
      </c>
      <c r="H18" s="53">
        <f>[1]Fjärrvärmeproduktion!$S$2359</f>
        <v>0</v>
      </c>
      <c r="I18" s="53">
        <f>[1]Fjärrvärmeproduktion!$N$2360</f>
        <v>0</v>
      </c>
      <c r="J18" s="53">
        <f>[1]Fjärrvärmeproduktion!$T$2358</f>
        <v>0</v>
      </c>
      <c r="K18" s="53">
        <f>[1]Fjärrvärmeproduktion!U2356</f>
        <v>0</v>
      </c>
      <c r="L18" s="53">
        <f>[1]Fjärrvärmeproduktion!V2356</f>
        <v>0</v>
      </c>
      <c r="M18" s="53">
        <f>[1]Fjärrvärmeproduktion!$W$2359</f>
        <v>0</v>
      </c>
      <c r="N18" s="53"/>
      <c r="O18" s="53"/>
      <c r="P18" s="53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[1]Fjärrvärmeproduktion!$N$2362+[1]Fjärrvärmeproduktion!$M$2394</f>
        <v>43365</v>
      </c>
      <c r="C19" s="53"/>
      <c r="D19" s="53">
        <f>[1]Fjärrvärmeproduktion!$N$2363</f>
        <v>20</v>
      </c>
      <c r="E19" s="53">
        <f>[1]Fjärrvärmeproduktion!$Q$2364</f>
        <v>0</v>
      </c>
      <c r="F19" s="53">
        <f>[1]Fjärrvärmeproduktion!$N$2365</f>
        <v>0</v>
      </c>
      <c r="G19" s="53">
        <f>[1]Fjärrvärmeproduktion!$R$2366</f>
        <v>837</v>
      </c>
      <c r="H19" s="53">
        <f>[1]Fjärrvärmeproduktion!$S$2367</f>
        <v>40058</v>
      </c>
      <c r="I19" s="53">
        <f>[1]Fjärrvärmeproduktion!$N$2368</f>
        <v>0</v>
      </c>
      <c r="J19" s="53">
        <f>[1]Fjärrvärmeproduktion!$T$2366</f>
        <v>0</v>
      </c>
      <c r="K19" s="53">
        <f>[1]Fjärrvärmeproduktion!U2364</f>
        <v>0</v>
      </c>
      <c r="L19" s="53">
        <f>[1]Fjärrvärmeproduktion!V2364</f>
        <v>0</v>
      </c>
      <c r="M19" s="53">
        <f>[1]Fjärrvärmeproduktion!$W$2367</f>
        <v>0</v>
      </c>
      <c r="N19" s="53"/>
      <c r="O19" s="53"/>
      <c r="P19" s="53">
        <f t="shared" ref="P19:P24" si="2">SUM(C19:O19)</f>
        <v>40915</v>
      </c>
      <c r="Q19" s="4"/>
      <c r="R19" s="4"/>
      <c r="S19" s="4"/>
      <c r="T19" s="4"/>
    </row>
    <row r="20" spans="1:34" ht="15.75">
      <c r="A20" s="5" t="s">
        <v>57</v>
      </c>
      <c r="B20" s="67">
        <f>[1]Fjärrvärmeproduktion!$N$2370</f>
        <v>0</v>
      </c>
      <c r="C20" s="53"/>
      <c r="D20" s="53">
        <f>[1]Fjärrvärmeproduktion!$N$2371</f>
        <v>0</v>
      </c>
      <c r="E20" s="53">
        <f>[1]Fjärrvärmeproduktion!$Q$2372</f>
        <v>0</v>
      </c>
      <c r="F20" s="53">
        <f>[1]Fjärrvärmeproduktion!$N$2373</f>
        <v>0</v>
      </c>
      <c r="G20" s="53">
        <f>[1]Fjärrvärmeproduktion!$R$2374</f>
        <v>0</v>
      </c>
      <c r="H20" s="53">
        <f>[1]Fjärrvärmeproduktion!$S$2375</f>
        <v>0</v>
      </c>
      <c r="I20" s="53">
        <f>[1]Fjärrvärmeproduktion!$N$2376</f>
        <v>0</v>
      </c>
      <c r="J20" s="53">
        <f>[1]Fjärrvärmeproduktion!$T$2374</f>
        <v>0</v>
      </c>
      <c r="K20" s="53">
        <f>[1]Fjärrvärmeproduktion!U2372</f>
        <v>0</v>
      </c>
      <c r="L20" s="53">
        <f>[1]Fjärrvärmeproduktion!V2372</f>
        <v>0</v>
      </c>
      <c r="M20" s="53">
        <f>[1]Fjärrvärmeproduktion!$W$2375</f>
        <v>0</v>
      </c>
      <c r="N20" s="53"/>
      <c r="O20" s="53"/>
      <c r="P20" s="53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67">
        <f>[1]Fjärrvärmeproduktion!$N$2378</f>
        <v>0</v>
      </c>
      <c r="C21" s="53"/>
      <c r="D21" s="53">
        <f>[1]Fjärrvärmeproduktion!$N$2379</f>
        <v>0</v>
      </c>
      <c r="E21" s="53">
        <f>[1]Fjärrvärmeproduktion!$Q$2380</f>
        <v>0</v>
      </c>
      <c r="F21" s="53">
        <f>[1]Fjärrvärmeproduktion!$N$2381</f>
        <v>0</v>
      </c>
      <c r="G21" s="53">
        <f>[1]Fjärrvärmeproduktion!$R$2382</f>
        <v>0</v>
      </c>
      <c r="H21" s="53">
        <f>[1]Fjärrvärmeproduktion!$S$2383</f>
        <v>0</v>
      </c>
      <c r="I21" s="53">
        <f>[1]Fjärrvärmeproduktion!$N$2384</f>
        <v>0</v>
      </c>
      <c r="J21" s="53">
        <f>[1]Fjärrvärmeproduktion!$T$2382</f>
        <v>0</v>
      </c>
      <c r="K21" s="53">
        <f>[1]Fjärrvärmeproduktion!U2380</f>
        <v>0</v>
      </c>
      <c r="L21" s="53">
        <f>[1]Fjärrvärmeproduktion!V2380</f>
        <v>0</v>
      </c>
      <c r="M21" s="53">
        <f>[1]Fjärrvärmeproduktion!$W$2383</f>
        <v>0</v>
      </c>
      <c r="N21" s="53"/>
      <c r="O21" s="53"/>
      <c r="P21" s="53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67">
        <f>[1]Fjärrvärmeproduktion!$N$2386</f>
        <v>0</v>
      </c>
      <c r="C22" s="53"/>
      <c r="D22" s="53">
        <f>[1]Fjärrvärmeproduktion!$N$2387</f>
        <v>0</v>
      </c>
      <c r="E22" s="53">
        <f>[1]Fjärrvärmeproduktion!$Q$2388</f>
        <v>0</v>
      </c>
      <c r="F22" s="53">
        <f>[1]Fjärrvärmeproduktion!$N$2389</f>
        <v>0</v>
      </c>
      <c r="G22" s="53">
        <f>[1]Fjärrvärmeproduktion!$R$2390</f>
        <v>0</v>
      </c>
      <c r="H22" s="53">
        <f>[1]Fjärrvärmeproduktion!$S$2391</f>
        <v>0</v>
      </c>
      <c r="I22" s="53">
        <f>[1]Fjärrvärmeproduktion!$N$2392</f>
        <v>0</v>
      </c>
      <c r="J22" s="53">
        <f>[1]Fjärrvärmeproduktion!$T$2390</f>
        <v>0</v>
      </c>
      <c r="K22" s="53">
        <f>[1]Fjärrvärmeproduktion!U2388</f>
        <v>0</v>
      </c>
      <c r="L22" s="53">
        <f>[1]Fjärrvärmeproduktion!V2388</f>
        <v>0</v>
      </c>
      <c r="M22" s="53">
        <f>[1]Fjärrvärmeproduktion!$W$2391</f>
        <v>0</v>
      </c>
      <c r="N22" s="53"/>
      <c r="O22" s="53"/>
      <c r="P22" s="53">
        <f t="shared" si="2"/>
        <v>0</v>
      </c>
      <c r="Q22" s="18"/>
      <c r="R22" s="30" t="s">
        <v>60</v>
      </c>
      <c r="S22" s="52" t="str">
        <f>ROUND(P43/1000,0) &amp;" GWh"</f>
        <v>309 GWh</v>
      </c>
      <c r="T22" s="25"/>
      <c r="U22" s="23"/>
    </row>
    <row r="23" spans="1:34" ht="15.75">
      <c r="A23" s="5" t="s">
        <v>61</v>
      </c>
      <c r="B23" s="58">
        <v>0</v>
      </c>
      <c r="C23" s="53"/>
      <c r="D23" s="53">
        <f>[1]Fjärrvärmeproduktion!$N$2395</f>
        <v>0</v>
      </c>
      <c r="E23" s="53">
        <f>[1]Fjärrvärmeproduktion!$Q$2396</f>
        <v>0</v>
      </c>
      <c r="F23" s="53">
        <f>[1]Fjärrvärmeproduktion!$N$2397</f>
        <v>0</v>
      </c>
      <c r="G23" s="53">
        <f>[1]Fjärrvärmeproduktion!$R$2398</f>
        <v>0</v>
      </c>
      <c r="H23" s="53">
        <f>[1]Fjärrvärmeproduktion!$S$2399</f>
        <v>0</v>
      </c>
      <c r="I23" s="53">
        <f>[1]Fjärrvärmeproduktion!$N$2400</f>
        <v>0</v>
      </c>
      <c r="J23" s="53">
        <f>[1]Fjärrvärmeproduktion!$T$2398</f>
        <v>0</v>
      </c>
      <c r="K23" s="53">
        <f>[1]Fjärrvärmeproduktion!U2396</f>
        <v>0</v>
      </c>
      <c r="L23" s="53">
        <f>[1]Fjärrvärmeproduktion!V2396</f>
        <v>0</v>
      </c>
      <c r="M23" s="53">
        <f>[1]Fjärrvärmeproduktion!$W$2399</f>
        <v>0</v>
      </c>
      <c r="N23" s="53"/>
      <c r="O23" s="53"/>
      <c r="P23" s="53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3">
        <f>SUM(B18:B23)</f>
        <v>43365</v>
      </c>
      <c r="C24" s="53">
        <f t="shared" ref="C24:O24" si="3">SUM(C18:C23)</f>
        <v>0</v>
      </c>
      <c r="D24" s="53">
        <f t="shared" si="3"/>
        <v>20</v>
      </c>
      <c r="E24" s="53">
        <f t="shared" si="3"/>
        <v>0</v>
      </c>
      <c r="F24" s="53">
        <f t="shared" si="3"/>
        <v>0</v>
      </c>
      <c r="G24" s="53">
        <f t="shared" si="3"/>
        <v>837</v>
      </c>
      <c r="H24" s="53">
        <f t="shared" si="3"/>
        <v>40058</v>
      </c>
      <c r="I24" s="53">
        <f t="shared" si="3"/>
        <v>0</v>
      </c>
      <c r="J24" s="53">
        <f t="shared" si="3"/>
        <v>0</v>
      </c>
      <c r="K24" s="53">
        <f t="shared" si="3"/>
        <v>0</v>
      </c>
      <c r="L24" s="53">
        <f t="shared" si="3"/>
        <v>0</v>
      </c>
      <c r="M24" s="53">
        <f t="shared" si="3"/>
        <v>0</v>
      </c>
      <c r="N24" s="53">
        <f t="shared" si="3"/>
        <v>0</v>
      </c>
      <c r="O24" s="53">
        <f t="shared" si="3"/>
        <v>0</v>
      </c>
      <c r="P24" s="53">
        <f t="shared" si="2"/>
        <v>40915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130 GWh</v>
      </c>
      <c r="T25" s="29">
        <f>C$44</f>
        <v>0.42117993541096976</v>
      </c>
      <c r="U25" s="23"/>
    </row>
    <row r="26" spans="1:34" ht="15.75">
      <c r="B26" s="5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98 GWh</v>
      </c>
      <c r="T26" s="29">
        <f>D$44</f>
        <v>0.31553064355790256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1.5980657581414817E-3</v>
      </c>
      <c r="U28" s="23"/>
    </row>
    <row r="29" spans="1:34" ht="15.75">
      <c r="A29" s="48" t="str">
        <f>A2</f>
        <v>1492 Åmål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18 GWh</v>
      </c>
      <c r="T29" s="29">
        <f>G$44</f>
        <v>5.6640755788055074E-2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63 GWh</v>
      </c>
      <c r="T30" s="29">
        <f>H$44</f>
        <v>0.2050505994849311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[1]Slutanvändning!$N$3410</f>
        <v>0</v>
      </c>
      <c r="C32" s="58">
        <f>[1]Slutanvändning!$N$3411</f>
        <v>4931</v>
      </c>
      <c r="D32" s="58">
        <f>[1]Slutanvändning!$N$3404</f>
        <v>6129</v>
      </c>
      <c r="E32" s="53">
        <f>[1]Slutanvändning!$Q$3405</f>
        <v>0</v>
      </c>
      <c r="F32" s="58">
        <f>[1]Slutanvändning!$N$3406</f>
        <v>0</v>
      </c>
      <c r="G32" s="53">
        <f>[1]Slutanvändning!$N$3407</f>
        <v>1409</v>
      </c>
      <c r="H32" s="53">
        <f>[1]Slutanvändning!$N$3408</f>
        <v>0</v>
      </c>
      <c r="I32" s="53">
        <f>[1]Slutanvändning!$N$3409</f>
        <v>0</v>
      </c>
      <c r="J32" s="53">
        <v>0</v>
      </c>
      <c r="K32" s="53">
        <f>[1]Slutanvändning!T3405</f>
        <v>0</v>
      </c>
      <c r="L32" s="53">
        <f>[1]Slutanvändning!U3405</f>
        <v>0</v>
      </c>
      <c r="M32" s="53"/>
      <c r="N32" s="53">
        <v>0</v>
      </c>
      <c r="O32" s="53">
        <v>0</v>
      </c>
      <c r="P32" s="53">
        <f t="shared" ref="P32:P38" si="4">SUM(B32:N32)</f>
        <v>12469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[1]Slutanvändning!$N$3419</f>
        <v>7750</v>
      </c>
      <c r="C33" s="120">
        <f>[1]Slutanvändning!$N$3420</f>
        <v>27985</v>
      </c>
      <c r="D33" s="58">
        <f>[1]Slutanvändning!$N$3413</f>
        <v>990</v>
      </c>
      <c r="E33" s="53">
        <f>[1]Slutanvändning!$Q$3414</f>
        <v>0</v>
      </c>
      <c r="F33" s="58">
        <f>[1]Slutanvändning!$N$3415</f>
        <v>494</v>
      </c>
      <c r="G33" s="53">
        <f>[1]Slutanvändning!$N$3416</f>
        <v>0</v>
      </c>
      <c r="H33" s="53">
        <f>[1]Slutanvändning!$N$3417</f>
        <v>781</v>
      </c>
      <c r="I33" s="53">
        <f>[1]Slutanvändning!$N$3418</f>
        <v>0</v>
      </c>
      <c r="J33" s="53">
        <v>0</v>
      </c>
      <c r="K33" s="53">
        <f>[1]Slutanvändning!T3414</f>
        <v>0</v>
      </c>
      <c r="L33" s="53">
        <f>[1]Slutanvändning!U3414</f>
        <v>0</v>
      </c>
      <c r="M33" s="53"/>
      <c r="N33" s="53">
        <v>0</v>
      </c>
      <c r="O33" s="53">
        <v>0</v>
      </c>
      <c r="P33" s="123">
        <f t="shared" si="4"/>
        <v>38000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[1]Slutanvändning!$N$3428</f>
        <v>6310</v>
      </c>
      <c r="C34" s="58">
        <f>[1]Slutanvändning!$N$3429</f>
        <v>8640</v>
      </c>
      <c r="D34" s="58">
        <f>[1]Slutanvändning!$N$3422</f>
        <v>0</v>
      </c>
      <c r="E34" s="53">
        <f>[1]Slutanvändning!$Q$3423</f>
        <v>0</v>
      </c>
      <c r="F34" s="58">
        <f>[1]Slutanvändning!$N$3424</f>
        <v>0</v>
      </c>
      <c r="G34" s="53">
        <f>[1]Slutanvändning!$N$3425</f>
        <v>0</v>
      </c>
      <c r="H34" s="53">
        <f>[1]Slutanvändning!$N$3426</f>
        <v>0</v>
      </c>
      <c r="I34" s="53">
        <f>[1]Slutanvändning!$N$3427</f>
        <v>0</v>
      </c>
      <c r="J34" s="53">
        <v>0</v>
      </c>
      <c r="K34" s="53">
        <f>[1]Slutanvändning!T3423</f>
        <v>0</v>
      </c>
      <c r="L34" s="53">
        <f>[1]Slutanvändning!U3423</f>
        <v>0</v>
      </c>
      <c r="M34" s="53"/>
      <c r="N34" s="53">
        <v>0</v>
      </c>
      <c r="O34" s="53">
        <v>0</v>
      </c>
      <c r="P34" s="53">
        <f t="shared" si="4"/>
        <v>14950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[1]Slutanvändning!$N$3437</f>
        <v>0</v>
      </c>
      <c r="C35" s="122">
        <f>[1]Slutanvändning!$N$3438</f>
        <v>22.5</v>
      </c>
      <c r="D35" s="67">
        <f>[1]Slutanvändning!$N$3431</f>
        <v>89958</v>
      </c>
      <c r="E35" s="53">
        <f>[1]Slutanvändning!$Q$3432</f>
        <v>0</v>
      </c>
      <c r="F35" s="58">
        <f>[1]Slutanvändning!$N$3433</f>
        <v>0</v>
      </c>
      <c r="G35" s="53">
        <f>[1]Slutanvändning!$N$3434</f>
        <v>15263</v>
      </c>
      <c r="H35" s="53">
        <f>[1]Slutanvändning!$N$3435</f>
        <v>0</v>
      </c>
      <c r="I35" s="53">
        <f>[1]Slutanvändning!$N$3436</f>
        <v>0</v>
      </c>
      <c r="J35" s="53">
        <v>0</v>
      </c>
      <c r="K35" s="53">
        <f>[1]Slutanvändning!T3432</f>
        <v>0</v>
      </c>
      <c r="L35" s="53">
        <f>[1]Slutanvändning!U3432</f>
        <v>0</v>
      </c>
      <c r="M35" s="53"/>
      <c r="N35" s="53">
        <v>0</v>
      </c>
      <c r="O35" s="53">
        <v>0</v>
      </c>
      <c r="P35" s="123">
        <f>SUM(B35:N35)</f>
        <v>105243.5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[1]Slutanvändning!$N$3446</f>
        <v>5304</v>
      </c>
      <c r="C36" s="58">
        <f>[1]Slutanvändning!$N$3447</f>
        <v>35066</v>
      </c>
      <c r="D36" s="58">
        <f>[1]Slutanvändning!$N$3440</f>
        <v>194</v>
      </c>
      <c r="E36" s="53">
        <f>[1]Slutanvändning!$Q$3441</f>
        <v>0</v>
      </c>
      <c r="F36" s="58">
        <f>[1]Slutanvändning!$N$3442</f>
        <v>0</v>
      </c>
      <c r="G36" s="53">
        <f>[1]Slutanvändning!$N$3443</f>
        <v>0</v>
      </c>
      <c r="H36" s="53">
        <f>[1]Slutanvändning!$N$3444</f>
        <v>0</v>
      </c>
      <c r="I36" s="53">
        <f>[1]Slutanvändning!$N$3445</f>
        <v>0</v>
      </c>
      <c r="J36" s="53">
        <v>0</v>
      </c>
      <c r="K36" s="53">
        <f>[1]Slutanvändning!T3441</f>
        <v>0</v>
      </c>
      <c r="L36" s="53">
        <f>[1]Slutanvändning!U3441</f>
        <v>0</v>
      </c>
      <c r="M36" s="53"/>
      <c r="N36" s="53">
        <v>0</v>
      </c>
      <c r="O36" s="53">
        <v>0</v>
      </c>
      <c r="P36" s="53">
        <f t="shared" si="4"/>
        <v>40564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[1]Slutanvändning!$N$3455</f>
        <v>830</v>
      </c>
      <c r="C37" s="58">
        <f>[1]Slutanvändning!$N$3456</f>
        <v>36127</v>
      </c>
      <c r="D37" s="58">
        <f>[1]Slutanvändning!$N$3449</f>
        <v>198</v>
      </c>
      <c r="E37" s="53">
        <f>[1]Slutanvändning!$Q$3450</f>
        <v>0</v>
      </c>
      <c r="F37" s="58">
        <f>[1]Slutanvändning!$N$3451</f>
        <v>0</v>
      </c>
      <c r="G37" s="53">
        <f>[1]Slutanvändning!$N$3452</f>
        <v>0</v>
      </c>
      <c r="H37" s="53">
        <f>[1]Slutanvändning!$N$3453</f>
        <v>22547</v>
      </c>
      <c r="I37" s="53">
        <f>[1]Slutanvändning!$N$3454</f>
        <v>0</v>
      </c>
      <c r="J37" s="53">
        <v>0</v>
      </c>
      <c r="K37" s="53">
        <f>[1]Slutanvändning!T3450</f>
        <v>0</v>
      </c>
      <c r="L37" s="53">
        <f>[1]Slutanvändning!U3450</f>
        <v>0</v>
      </c>
      <c r="M37" s="53"/>
      <c r="N37" s="53">
        <v>0</v>
      </c>
      <c r="O37" s="53">
        <v>0</v>
      </c>
      <c r="P37" s="53">
        <f t="shared" si="4"/>
        <v>59702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[1]Slutanvändning!$N$3464</f>
        <v>17470</v>
      </c>
      <c r="C38" s="58">
        <f>[1]Slutanvändning!$N$3465</f>
        <v>3701</v>
      </c>
      <c r="D38" s="58">
        <f>[1]Slutanvändning!$N$3458</f>
        <v>49</v>
      </c>
      <c r="E38" s="53">
        <f>[1]Slutanvändning!$Q$3459</f>
        <v>0</v>
      </c>
      <c r="F38" s="58">
        <f>[1]Slutanvändning!$N$3460</f>
        <v>0</v>
      </c>
      <c r="G38" s="53">
        <f>[1]Slutanvändning!$N$3461</f>
        <v>0</v>
      </c>
      <c r="H38" s="53">
        <f>[1]Slutanvändning!$N$3462</f>
        <v>0</v>
      </c>
      <c r="I38" s="53">
        <f>[1]Slutanvändning!$N$3463</f>
        <v>0</v>
      </c>
      <c r="J38" s="53">
        <v>0</v>
      </c>
      <c r="K38" s="53">
        <f>[1]Slutanvändning!T3459</f>
        <v>0</v>
      </c>
      <c r="L38" s="53">
        <f>[1]Slutanvändning!U3459</f>
        <v>0</v>
      </c>
      <c r="M38" s="53"/>
      <c r="N38" s="53">
        <v>0</v>
      </c>
      <c r="O38" s="53">
        <v>0</v>
      </c>
      <c r="P38" s="53">
        <f t="shared" si="4"/>
        <v>21220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3">
        <f>[1]Slutanvändning!$N$3473</f>
        <v>0</v>
      </c>
      <c r="C39" s="58">
        <f>[1]Slutanvändning!$N$3474</f>
        <v>4080</v>
      </c>
      <c r="D39" s="58">
        <f>[1]Slutanvändning!$N$3467</f>
        <v>0</v>
      </c>
      <c r="E39" s="53">
        <f>[1]Slutanvändning!$Q$3468</f>
        <v>0</v>
      </c>
      <c r="F39" s="58">
        <f>[1]Slutanvändning!$N$3469</f>
        <v>0</v>
      </c>
      <c r="G39" s="53">
        <f>[1]Slutanvändning!$N$3470</f>
        <v>0</v>
      </c>
      <c r="H39" s="53">
        <f>[1]Slutanvändning!$N$3471</f>
        <v>0</v>
      </c>
      <c r="I39" s="53">
        <f>[1]Slutanvändning!$N$3472</f>
        <v>0</v>
      </c>
      <c r="J39" s="53">
        <v>0</v>
      </c>
      <c r="K39" s="53">
        <f>[1]Slutanvändning!T3468</f>
        <v>0</v>
      </c>
      <c r="L39" s="53">
        <f>[1]Slutanvändning!U3468</f>
        <v>0</v>
      </c>
      <c r="M39" s="53"/>
      <c r="N39" s="53">
        <v>0</v>
      </c>
      <c r="O39" s="53">
        <v>0</v>
      </c>
      <c r="P39" s="53">
        <f>SUM(B39:N39)</f>
        <v>4080</v>
      </c>
      <c r="Q39" s="20"/>
      <c r="R39" s="28"/>
      <c r="T39" s="42"/>
    </row>
    <row r="40" spans="1:47" ht="15.75">
      <c r="A40" s="5" t="s">
        <v>49</v>
      </c>
      <c r="B40" s="53">
        <f>SUM(B32:B39)</f>
        <v>37664</v>
      </c>
      <c r="C40" s="123">
        <f t="shared" ref="C40:O40" si="5">SUM(C32:C39)</f>
        <v>120552.5</v>
      </c>
      <c r="D40" s="53">
        <f t="shared" si="5"/>
        <v>97518</v>
      </c>
      <c r="E40" s="53">
        <f t="shared" si="5"/>
        <v>0</v>
      </c>
      <c r="F40" s="53">
        <f>SUM(F32:F39)</f>
        <v>494</v>
      </c>
      <c r="G40" s="53">
        <f t="shared" si="5"/>
        <v>16672</v>
      </c>
      <c r="H40" s="53">
        <f t="shared" si="5"/>
        <v>23328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123">
        <f>SUM(B40:N40)</f>
        <v>296228.5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15 GWh</v>
      </c>
      <c r="T41" s="42"/>
    </row>
    <row r="42" spans="1:47">
      <c r="A42" s="32" t="s">
        <v>86</v>
      </c>
      <c r="B42" s="53">
        <f>B39+B38+B37</f>
        <v>18300</v>
      </c>
      <c r="C42" s="53">
        <f>C39+C38+C37</f>
        <v>43908</v>
      </c>
      <c r="D42" s="53">
        <f>D39+D38+D37</f>
        <v>247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22547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85002</v>
      </c>
      <c r="Q42" s="21"/>
      <c r="R42" s="28" t="s">
        <v>87</v>
      </c>
      <c r="S42" s="10" t="str">
        <f>ROUND(P42/1000,0) &amp;" GWh"</f>
        <v>85 GWh</v>
      </c>
      <c r="T42" s="29">
        <f>P42/P40</f>
        <v>0.28694740715359934</v>
      </c>
    </row>
    <row r="43" spans="1:47">
      <c r="A43" s="33" t="s">
        <v>88</v>
      </c>
      <c r="B43" s="105"/>
      <c r="C43" s="90">
        <f>C40+C24-C7+C46</f>
        <v>130196.7</v>
      </c>
      <c r="D43" s="90">
        <f t="shared" ref="D43:N43" si="7">D11+D24+D40</f>
        <v>97538</v>
      </c>
      <c r="E43" s="90">
        <f t="shared" si="7"/>
        <v>0</v>
      </c>
      <c r="F43" s="90">
        <f t="shared" si="7"/>
        <v>494</v>
      </c>
      <c r="G43" s="90">
        <f t="shared" si="7"/>
        <v>17509</v>
      </c>
      <c r="H43" s="90">
        <f t="shared" si="7"/>
        <v>63386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309123.7</v>
      </c>
      <c r="Q43" s="21"/>
      <c r="R43" s="28" t="s">
        <v>89</v>
      </c>
      <c r="S43" s="10" t="str">
        <f>ROUND(P36/1000,0) &amp;" GWh"</f>
        <v>41 GWh</v>
      </c>
      <c r="T43" s="41">
        <f>P36/P40</f>
        <v>0.13693483240133883</v>
      </c>
    </row>
    <row r="44" spans="1:47">
      <c r="A44" s="33" t="s">
        <v>90</v>
      </c>
      <c r="B44" s="53"/>
      <c r="C44" s="91">
        <f>C43/$P$43</f>
        <v>0.42117993541096976</v>
      </c>
      <c r="D44" s="91">
        <f t="shared" ref="D44:P44" si="8">D43/$P$43</f>
        <v>0.31553064355790256</v>
      </c>
      <c r="E44" s="91">
        <f t="shared" si="8"/>
        <v>0</v>
      </c>
      <c r="F44" s="91">
        <f t="shared" si="8"/>
        <v>1.5980657581414817E-3</v>
      </c>
      <c r="G44" s="91">
        <f t="shared" si="8"/>
        <v>5.6640755788055074E-2</v>
      </c>
      <c r="H44" s="91">
        <f t="shared" si="8"/>
        <v>0.2050505994849311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15 GWh</v>
      </c>
      <c r="T44" s="29">
        <f>P34/P40</f>
        <v>5.0467797662952757E-2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12 GWh</v>
      </c>
      <c r="T45" s="29">
        <f>P32/P40</f>
        <v>4.2092506291595846E-2</v>
      </c>
      <c r="U45" s="23"/>
    </row>
    <row r="46" spans="1:47">
      <c r="A46" s="34" t="s">
        <v>93</v>
      </c>
      <c r="B46" s="90">
        <f>B24-B40</f>
        <v>5701</v>
      </c>
      <c r="C46" s="90">
        <f>(C40+C24)*0.08</f>
        <v>9644.2000000000007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38 GWh</v>
      </c>
      <c r="T46" s="41">
        <f>P33/P40</f>
        <v>0.12827935191921103</v>
      </c>
      <c r="U46" s="23"/>
    </row>
    <row r="47" spans="1:47">
      <c r="A47" s="34" t="s">
        <v>95</v>
      </c>
      <c r="B47" s="107">
        <f>B46/B24</f>
        <v>0.13146546754294938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105 GWh</v>
      </c>
      <c r="T47" s="41">
        <f>P35/P40</f>
        <v>0.35527810457130221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296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U71"/>
  <sheetViews>
    <sheetView zoomScale="70" zoomScaleNormal="70" workbookViewId="0">
      <selection activeCell="C12" sqref="C12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150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6"/>
      <c r="C5" s="57">
        <f>[1]Solceller!$C$6</f>
        <v>1890.5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f>SUM(D5:O5)</f>
        <v>0</v>
      </c>
      <c r="Q5" s="37"/>
      <c r="AG5" s="37"/>
      <c r="AH5" s="37"/>
    </row>
    <row r="6" spans="1:34" ht="15.75">
      <c r="A6" s="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6"/>
      <c r="C7" s="58">
        <f>[1]Elproduktion!$N$122</f>
        <v>0</v>
      </c>
      <c r="D7" s="56">
        <f>[1]Elproduktion!$N$123</f>
        <v>0</v>
      </c>
      <c r="E7" s="56">
        <f>[1]Elproduktion!$Q$124</f>
        <v>0</v>
      </c>
      <c r="F7" s="56">
        <f>[1]Elproduktion!$N$125</f>
        <v>0</v>
      </c>
      <c r="G7" s="56">
        <f>[1]Elproduktion!$R$126</f>
        <v>0</v>
      </c>
      <c r="H7" s="56">
        <f>[1]Elproduktion!$S$127</f>
        <v>0</v>
      </c>
      <c r="I7" s="56">
        <f>[1]Elproduktion!$N$128</f>
        <v>0</v>
      </c>
      <c r="J7" s="56">
        <f>[1]Elproduktion!$T$126</f>
        <v>0</v>
      </c>
      <c r="K7" s="56">
        <f>[1]Elproduktion!U124</f>
        <v>0</v>
      </c>
      <c r="L7" s="56">
        <f>[1]Elproduktion!V124</f>
        <v>0</v>
      </c>
      <c r="M7" s="56"/>
      <c r="N7" s="56"/>
      <c r="O7" s="56"/>
      <c r="P7" s="56">
        <f t="shared" si="0"/>
        <v>0</v>
      </c>
      <c r="Q7" s="37"/>
      <c r="AG7" s="37"/>
      <c r="AH7" s="37"/>
    </row>
    <row r="8" spans="1:34" ht="15.75">
      <c r="A8" s="5" t="s">
        <v>46</v>
      </c>
      <c r="B8" s="56"/>
      <c r="C8" s="58">
        <f>[1]Elproduktion!$N$130</f>
        <v>0</v>
      </c>
      <c r="D8" s="56">
        <f>[1]Elproduktion!$N$131</f>
        <v>0</v>
      </c>
      <c r="E8" s="56">
        <f>[1]Elproduktion!$Q$132</f>
        <v>0</v>
      </c>
      <c r="F8" s="56">
        <f>[1]Elproduktion!$N$133</f>
        <v>0</v>
      </c>
      <c r="G8" s="56">
        <f>[1]Elproduktion!$R$134</f>
        <v>0</v>
      </c>
      <c r="H8" s="56">
        <f>[1]Elproduktion!$S$135</f>
        <v>0</v>
      </c>
      <c r="I8" s="56">
        <f>[1]Elproduktion!$N$136</f>
        <v>0</v>
      </c>
      <c r="J8" s="56">
        <f>[1]Elproduktion!$T$134</f>
        <v>0</v>
      </c>
      <c r="K8" s="56">
        <f>[1]Elproduktion!U132</f>
        <v>0</v>
      </c>
      <c r="L8" s="56">
        <f>[1]Elproduktion!V132</f>
        <v>0</v>
      </c>
      <c r="M8" s="56"/>
      <c r="N8" s="56"/>
      <c r="O8" s="56"/>
      <c r="P8" s="56">
        <f t="shared" si="0"/>
        <v>0</v>
      </c>
      <c r="Q8" s="37"/>
      <c r="AG8" s="37"/>
      <c r="AH8" s="37"/>
    </row>
    <row r="9" spans="1:34" ht="15.75">
      <c r="A9" s="5" t="s">
        <v>47</v>
      </c>
      <c r="B9" s="56"/>
      <c r="C9" s="58">
        <f>[1]Elproduktion!$N$138</f>
        <v>0</v>
      </c>
      <c r="D9" s="56">
        <f>[1]Elproduktion!$N$139</f>
        <v>0</v>
      </c>
      <c r="E9" s="56">
        <f>[1]Elproduktion!$Q$140</f>
        <v>0</v>
      </c>
      <c r="F9" s="56">
        <f>[1]Elproduktion!$N$141</f>
        <v>0</v>
      </c>
      <c r="G9" s="56">
        <f>[1]Elproduktion!$R$142</f>
        <v>0</v>
      </c>
      <c r="H9" s="56">
        <f>[1]Elproduktion!$S$143</f>
        <v>0</v>
      </c>
      <c r="I9" s="56">
        <f>[1]Elproduktion!$N$144</f>
        <v>0</v>
      </c>
      <c r="J9" s="56">
        <f>[1]Elproduktion!$T$142</f>
        <v>0</v>
      </c>
      <c r="K9" s="56">
        <f>[1]Elproduktion!U140</f>
        <v>0</v>
      </c>
      <c r="L9" s="56">
        <f>[1]Elproduktion!V140</f>
        <v>0</v>
      </c>
      <c r="M9" s="56"/>
      <c r="N9" s="56"/>
      <c r="O9" s="56"/>
      <c r="P9" s="56">
        <f t="shared" si="0"/>
        <v>0</v>
      </c>
      <c r="Q9" s="37"/>
      <c r="AG9" s="37"/>
      <c r="AH9" s="37"/>
    </row>
    <row r="10" spans="1:34" ht="15.75">
      <c r="A10" s="5" t="s">
        <v>48</v>
      </c>
      <c r="B10" s="56"/>
      <c r="C10" s="114">
        <f>[1]Elproduktion!$N$146</f>
        <v>2803.9708333333333</v>
      </c>
      <c r="D10" s="56">
        <f>[1]Elproduktion!$N$147</f>
        <v>0</v>
      </c>
      <c r="E10" s="56">
        <f>[1]Elproduktion!$Q$148</f>
        <v>0</v>
      </c>
      <c r="F10" s="56">
        <f>[1]Elproduktion!$N$149</f>
        <v>0</v>
      </c>
      <c r="G10" s="56">
        <f>[1]Elproduktion!$R$150</f>
        <v>0</v>
      </c>
      <c r="H10" s="56">
        <f>[1]Elproduktion!$S$151</f>
        <v>0</v>
      </c>
      <c r="I10" s="56">
        <f>[1]Elproduktion!$N$152</f>
        <v>0</v>
      </c>
      <c r="J10" s="56">
        <f>[1]Elproduktion!$T$150</f>
        <v>0</v>
      </c>
      <c r="K10" s="56">
        <f>[1]Elproduktion!U148</f>
        <v>0</v>
      </c>
      <c r="L10" s="56">
        <f>[1]Elproduktion!V148</f>
        <v>0</v>
      </c>
      <c r="M10" s="56"/>
      <c r="N10" s="56"/>
      <c r="O10" s="56"/>
      <c r="P10" s="56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6"/>
      <c r="C11" s="57">
        <f>SUM(C5:C10)</f>
        <v>4694.4708333333328</v>
      </c>
      <c r="D11" s="56">
        <f t="shared" ref="D11:O11" si="1">SUM(D5:D10)</f>
        <v>0</v>
      </c>
      <c r="E11" s="56">
        <f t="shared" si="1"/>
        <v>0</v>
      </c>
      <c r="F11" s="56">
        <f t="shared" si="1"/>
        <v>0</v>
      </c>
      <c r="G11" s="56">
        <f t="shared" si="1"/>
        <v>0</v>
      </c>
      <c r="H11" s="56">
        <f t="shared" si="1"/>
        <v>0</v>
      </c>
      <c r="I11" s="56">
        <f t="shared" si="1"/>
        <v>0</v>
      </c>
      <c r="J11" s="56">
        <f t="shared" si="1"/>
        <v>0</v>
      </c>
      <c r="K11" s="56">
        <f t="shared" si="1"/>
        <v>0</v>
      </c>
      <c r="L11" s="56">
        <f t="shared" si="1"/>
        <v>0</v>
      </c>
      <c r="M11" s="56">
        <f t="shared" si="1"/>
        <v>0</v>
      </c>
      <c r="N11" s="56">
        <f t="shared" si="1"/>
        <v>0</v>
      </c>
      <c r="O11" s="56">
        <f t="shared" si="1"/>
        <v>0</v>
      </c>
      <c r="P11" s="56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1407 Öckerö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6">
        <f>[1]Fjärrvärmeproduktion!$N$170</f>
        <v>0</v>
      </c>
      <c r="C18" s="56"/>
      <c r="D18" s="56">
        <f>[1]Fjärrvärmeproduktion!$N$171</f>
        <v>0</v>
      </c>
      <c r="E18" s="56">
        <f>[1]Fjärrvärmeproduktion!$Q$172</f>
        <v>0</v>
      </c>
      <c r="F18" s="56">
        <f>[1]Fjärrvärmeproduktion!$N$173</f>
        <v>0</v>
      </c>
      <c r="G18" s="56">
        <f>[1]Fjärrvärmeproduktion!$R$174</f>
        <v>0</v>
      </c>
      <c r="H18" s="56">
        <f>[1]Fjärrvärmeproduktion!$S$175</f>
        <v>0</v>
      </c>
      <c r="I18" s="56">
        <f>[1]Fjärrvärmeproduktion!$N$176</f>
        <v>0</v>
      </c>
      <c r="J18" s="56">
        <f>[1]Fjärrvärmeproduktion!$T$174</f>
        <v>0</v>
      </c>
      <c r="K18" s="56">
        <f>[1]Fjärrvärmeproduktion!U172</f>
        <v>0</v>
      </c>
      <c r="L18" s="56">
        <f>[1]Fjärrvärmeproduktion!V172</f>
        <v>0</v>
      </c>
      <c r="M18" s="56">
        <f>[1]Fjärrvärmeproduktion!$W$175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6">
        <f>[1]Fjärrvärmeproduktion!$N$178</f>
        <v>0</v>
      </c>
      <c r="C19" s="56"/>
      <c r="D19" s="56">
        <f>[1]Fjärrvärmeproduktion!$N$179</f>
        <v>0</v>
      </c>
      <c r="E19" s="56">
        <f>[1]Fjärrvärmeproduktion!$Q$180</f>
        <v>0</v>
      </c>
      <c r="F19" s="56">
        <f>[1]Fjärrvärmeproduktion!$N$181</f>
        <v>0</v>
      </c>
      <c r="G19" s="56">
        <f>[1]Fjärrvärmeproduktion!$R$182</f>
        <v>0</v>
      </c>
      <c r="H19" s="56">
        <f>[1]Fjärrvärmeproduktion!$S$183</f>
        <v>0</v>
      </c>
      <c r="I19" s="56">
        <f>[1]Fjärrvärmeproduktion!$N$184</f>
        <v>0</v>
      </c>
      <c r="J19" s="56">
        <f>[1]Fjärrvärmeproduktion!$T$182</f>
        <v>0</v>
      </c>
      <c r="K19" s="56">
        <f>[1]Fjärrvärmeproduktion!U180</f>
        <v>0</v>
      </c>
      <c r="L19" s="56">
        <f>[1]Fjärrvärmeproduktion!V180</f>
        <v>0</v>
      </c>
      <c r="M19" s="56">
        <f>[1]Fjärrvärmeproduktion!$W$183</f>
        <v>0</v>
      </c>
      <c r="N19" s="56"/>
      <c r="O19" s="56"/>
      <c r="P19" s="56">
        <f t="shared" ref="P19:P24" si="2">SUM(C19:O19)</f>
        <v>0</v>
      </c>
      <c r="Q19" s="4"/>
      <c r="R19" s="4"/>
      <c r="S19" s="4"/>
      <c r="T19" s="4"/>
    </row>
    <row r="20" spans="1:34" ht="15.75">
      <c r="A20" s="5" t="s">
        <v>57</v>
      </c>
      <c r="B20" s="56">
        <f>[1]Fjärrvärmeproduktion!$N$186</f>
        <v>0</v>
      </c>
      <c r="C20" s="56"/>
      <c r="D20" s="56">
        <f>[1]Fjärrvärmeproduktion!$N$187</f>
        <v>0</v>
      </c>
      <c r="E20" s="56">
        <f>[1]Fjärrvärmeproduktion!$Q$188</f>
        <v>0</v>
      </c>
      <c r="F20" s="56">
        <f>[1]Fjärrvärmeproduktion!$N$189</f>
        <v>0</v>
      </c>
      <c r="G20" s="56">
        <f>[1]Fjärrvärmeproduktion!$R$190</f>
        <v>0</v>
      </c>
      <c r="H20" s="56">
        <f>[1]Fjärrvärmeproduktion!$S$191</f>
        <v>0</v>
      </c>
      <c r="I20" s="56">
        <f>[1]Fjärrvärmeproduktion!$N$192</f>
        <v>0</v>
      </c>
      <c r="J20" s="56">
        <f>[1]Fjärrvärmeproduktion!$T$190</f>
        <v>0</v>
      </c>
      <c r="K20" s="56">
        <f>[1]Fjärrvärmeproduktion!U188</f>
        <v>0</v>
      </c>
      <c r="L20" s="56">
        <f>[1]Fjärrvärmeproduktion!V188</f>
        <v>0</v>
      </c>
      <c r="M20" s="56">
        <f>[1]Fjärrvärmeproduktion!$W$191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6">
        <f>[1]Fjärrvärmeproduktion!$N$194</f>
        <v>0</v>
      </c>
      <c r="C21" s="56"/>
      <c r="D21" s="56">
        <f>[1]Fjärrvärmeproduktion!$N$195</f>
        <v>0</v>
      </c>
      <c r="E21" s="56">
        <f>[1]Fjärrvärmeproduktion!$Q$196</f>
        <v>0</v>
      </c>
      <c r="F21" s="56">
        <f>[1]Fjärrvärmeproduktion!$N$197</f>
        <v>0</v>
      </c>
      <c r="G21" s="56">
        <f>[1]Fjärrvärmeproduktion!$R$198</f>
        <v>0</v>
      </c>
      <c r="H21" s="56">
        <f>[1]Fjärrvärmeproduktion!$S$199</f>
        <v>0</v>
      </c>
      <c r="I21" s="56">
        <f>[1]Fjärrvärmeproduktion!$N$200</f>
        <v>0</v>
      </c>
      <c r="J21" s="56">
        <f>[1]Fjärrvärmeproduktion!$T$198</f>
        <v>0</v>
      </c>
      <c r="K21" s="56">
        <f>[1]Fjärrvärmeproduktion!U196</f>
        <v>0</v>
      </c>
      <c r="L21" s="56">
        <f>[1]Fjärrvärmeproduktion!V196</f>
        <v>0</v>
      </c>
      <c r="M21" s="56">
        <f>[1]Fjärrvärmeproduktion!$W$199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6">
        <f>[1]Fjärrvärmeproduktion!$N$202</f>
        <v>0</v>
      </c>
      <c r="C22" s="56"/>
      <c r="D22" s="56">
        <f>[1]Fjärrvärmeproduktion!$N$203</f>
        <v>0</v>
      </c>
      <c r="E22" s="56">
        <f>[1]Fjärrvärmeproduktion!$Q$204</f>
        <v>0</v>
      </c>
      <c r="F22" s="56">
        <f>[1]Fjärrvärmeproduktion!$N$205</f>
        <v>0</v>
      </c>
      <c r="G22" s="56">
        <f>[1]Fjärrvärmeproduktion!$R$206</f>
        <v>0</v>
      </c>
      <c r="H22" s="56">
        <f>[1]Fjärrvärmeproduktion!$S$207</f>
        <v>0</v>
      </c>
      <c r="I22" s="56">
        <f>[1]Fjärrvärmeproduktion!$N$208</f>
        <v>0</v>
      </c>
      <c r="J22" s="56">
        <f>[1]Fjärrvärmeproduktion!$T$206</f>
        <v>0</v>
      </c>
      <c r="K22" s="56">
        <f>[1]Fjärrvärmeproduktion!U204</f>
        <v>0</v>
      </c>
      <c r="L22" s="56">
        <f>[1]Fjärrvärmeproduktion!V204</f>
        <v>0</v>
      </c>
      <c r="M22" s="56">
        <f>[1]Fjärrvärmeproduktion!$W$207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189 GWh</v>
      </c>
      <c r="T22" s="25"/>
      <c r="U22" s="23"/>
    </row>
    <row r="23" spans="1:34" ht="15.75">
      <c r="A23" s="5" t="s">
        <v>61</v>
      </c>
      <c r="B23" s="56">
        <f>[1]Fjärrvärmeproduktion!$N$210</f>
        <v>0</v>
      </c>
      <c r="C23" s="56"/>
      <c r="D23" s="56">
        <f>[1]Fjärrvärmeproduktion!$N$211</f>
        <v>0</v>
      </c>
      <c r="E23" s="56">
        <f>[1]Fjärrvärmeproduktion!$Q$212</f>
        <v>0</v>
      </c>
      <c r="F23" s="56">
        <f>[1]Fjärrvärmeproduktion!$N$213</f>
        <v>0</v>
      </c>
      <c r="G23" s="56">
        <f>[1]Fjärrvärmeproduktion!$R$214</f>
        <v>0</v>
      </c>
      <c r="H23" s="56">
        <f>[1]Fjärrvärmeproduktion!$S$215</f>
        <v>0</v>
      </c>
      <c r="I23" s="56">
        <f>[1]Fjärrvärmeproduktion!$N$216</f>
        <v>0</v>
      </c>
      <c r="J23" s="56">
        <f>[1]Fjärrvärmeproduktion!$T$214</f>
        <v>0</v>
      </c>
      <c r="K23" s="56">
        <f>[1]Fjärrvärmeproduktion!U212</f>
        <v>0</v>
      </c>
      <c r="L23" s="56">
        <f>[1]Fjärrvärmeproduktion!V212</f>
        <v>0</v>
      </c>
      <c r="M23" s="56">
        <f>[1]Fjärrvärmeproduktion!$W$215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0</v>
      </c>
      <c r="C24" s="56">
        <f t="shared" ref="C24:O24" si="3">SUM(C18:C23)</f>
        <v>0</v>
      </c>
      <c r="D24" s="56">
        <f t="shared" si="3"/>
        <v>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108 GWh</v>
      </c>
      <c r="T25" s="29">
        <f>C$44</f>
        <v>0.57225870066363305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61 GWh</v>
      </c>
      <c r="T26" s="29">
        <f>D$44</f>
        <v>0.3233461902954462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0</v>
      </c>
      <c r="U28" s="23"/>
    </row>
    <row r="29" spans="1:34" ht="15.75">
      <c r="A29" s="48" t="str">
        <f>A2</f>
        <v>1407 Öckerö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14 GWh</v>
      </c>
      <c r="T29" s="29">
        <f>G$44</f>
        <v>7.4158699189985022E-2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35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6 GWh</v>
      </c>
      <c r="T30" s="29">
        <f>H$44</f>
        <v>3.0236409850935727E-2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6">
        <f>[1]Slutanvändning!$N$251</f>
        <v>0</v>
      </c>
      <c r="C32" s="56">
        <f>[1]Slutanvändning!$N$252</f>
        <v>0</v>
      </c>
      <c r="D32" s="58">
        <f>[1]Slutanvändning!$N$245</f>
        <v>26</v>
      </c>
      <c r="E32" s="56">
        <f>[1]Slutanvändning!$Q$246</f>
        <v>0</v>
      </c>
      <c r="F32" s="58">
        <f>[1]Slutanvändning!$N$247</f>
        <v>0</v>
      </c>
      <c r="G32" s="56">
        <f>[1]Slutanvändning!$N$248</f>
        <v>1</v>
      </c>
      <c r="H32" s="56">
        <f>[1]Slutanvändning!$N$249</f>
        <v>0</v>
      </c>
      <c r="I32" s="56">
        <f>[1]Slutanvändning!$N$250</f>
        <v>0</v>
      </c>
      <c r="J32" s="56">
        <v>0</v>
      </c>
      <c r="K32" s="56">
        <f>[1]Slutanvändning!T246</f>
        <v>0</v>
      </c>
      <c r="L32" s="56">
        <f>[1]Slutanvändning!U246</f>
        <v>0</v>
      </c>
      <c r="M32" s="56"/>
      <c r="N32" s="56">
        <v>0</v>
      </c>
      <c r="O32" s="56">
        <v>0</v>
      </c>
      <c r="P32" s="56">
        <f t="shared" ref="P32:P38" si="4">SUM(B32:N32)</f>
        <v>27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6">
        <f>[1]Slutanvändning!$N$260</f>
        <v>0</v>
      </c>
      <c r="C33" s="56">
        <f>[1]Slutanvändning!$N$261</f>
        <v>6731</v>
      </c>
      <c r="D33" s="58">
        <f>[1]Slutanvändning!$N$254</f>
        <v>792</v>
      </c>
      <c r="E33" s="56">
        <f>[1]Slutanvändning!$Q$255</f>
        <v>0</v>
      </c>
      <c r="F33" s="58">
        <f>[1]Slutanvändning!$N$256</f>
        <v>0</v>
      </c>
      <c r="G33" s="56">
        <f>[1]Slutanvändning!$N$257</f>
        <v>0</v>
      </c>
      <c r="H33" s="56">
        <f>[1]Slutanvändning!$N$258</f>
        <v>0</v>
      </c>
      <c r="I33" s="56">
        <f>[1]Slutanvändning!$N$259</f>
        <v>0</v>
      </c>
      <c r="J33" s="56">
        <v>0</v>
      </c>
      <c r="K33" s="56">
        <f>[1]Slutanvändning!T255</f>
        <v>0</v>
      </c>
      <c r="L33" s="56">
        <f>[1]Slutanvändning!U255</f>
        <v>0</v>
      </c>
      <c r="M33" s="56"/>
      <c r="N33" s="56">
        <v>0</v>
      </c>
      <c r="O33" s="56">
        <v>0</v>
      </c>
      <c r="P33" s="56">
        <f t="shared" si="4"/>
        <v>7523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6">
        <f>[1]Slutanvändning!$N$269</f>
        <v>0</v>
      </c>
      <c r="C34" s="56">
        <f>[1]Slutanvändning!$N$270</f>
        <v>6017</v>
      </c>
      <c r="D34" s="58">
        <f>[1]Slutanvändning!$N$263</f>
        <v>20882</v>
      </c>
      <c r="E34" s="56">
        <f>[1]Slutanvändning!$Q$264</f>
        <v>0</v>
      </c>
      <c r="F34" s="58">
        <f>[1]Slutanvändning!$N$265</f>
        <v>0</v>
      </c>
      <c r="G34" s="56">
        <f>[1]Slutanvändning!$N$266</f>
        <v>0</v>
      </c>
      <c r="H34" s="56">
        <f>[1]Slutanvändning!$N$267</f>
        <v>0</v>
      </c>
      <c r="I34" s="56">
        <f>[1]Slutanvändning!$N$268</f>
        <v>0</v>
      </c>
      <c r="J34" s="56">
        <v>0</v>
      </c>
      <c r="K34" s="56">
        <f>[1]Slutanvändning!T264</f>
        <v>0</v>
      </c>
      <c r="L34" s="56">
        <f>[1]Slutanvändning!U264</f>
        <v>0</v>
      </c>
      <c r="M34" s="56"/>
      <c r="N34" s="56">
        <v>0</v>
      </c>
      <c r="O34" s="56">
        <v>0</v>
      </c>
      <c r="P34" s="56">
        <f t="shared" si="4"/>
        <v>26899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6">
        <f>[1]Slutanvändning!$N$278</f>
        <v>0</v>
      </c>
      <c r="C35" s="56">
        <f>[1]Slutanvändning!$N$279</f>
        <v>0</v>
      </c>
      <c r="D35" s="58">
        <f>[1]Slutanvändning!$N$272</f>
        <v>39480</v>
      </c>
      <c r="E35" s="56">
        <f>[1]Slutanvändning!$Q$273</f>
        <v>0</v>
      </c>
      <c r="F35" s="58">
        <f>[1]Slutanvändning!$N$274</f>
        <v>0</v>
      </c>
      <c r="G35" s="117">
        <f>[1]Slutanvändning!$N$275</f>
        <v>14030.491177606678</v>
      </c>
      <c r="H35" s="56">
        <f>[1]Slutanvändning!$N$276</f>
        <v>0</v>
      </c>
      <c r="I35" s="56">
        <f>[1]Slutanvändning!$N$277</f>
        <v>0</v>
      </c>
      <c r="J35" s="56">
        <v>0</v>
      </c>
      <c r="K35" s="56">
        <f>[1]Slutanvändning!T273</f>
        <v>0</v>
      </c>
      <c r="L35" s="56">
        <f>[1]Slutanvändning!U273</f>
        <v>0</v>
      </c>
      <c r="M35" s="56"/>
      <c r="N35" s="56">
        <v>0</v>
      </c>
      <c r="O35" s="56">
        <v>0</v>
      </c>
      <c r="P35" s="117">
        <f>SUM(B35:N35)</f>
        <v>53510.49117760668</v>
      </c>
      <c r="Q35" s="20"/>
      <c r="R35" s="50" t="str">
        <f>M30</f>
        <v>Övrigt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6">
        <f>[1]Slutanvändning!$N$287</f>
        <v>0</v>
      </c>
      <c r="C36" s="56">
        <f>[1]Slutanvändning!$N$288</f>
        <v>19405</v>
      </c>
      <c r="D36" s="58">
        <f>[1]Slutanvändning!$N$281</f>
        <v>0</v>
      </c>
      <c r="E36" s="56">
        <f>[1]Slutanvändning!$Q$282</f>
        <v>0</v>
      </c>
      <c r="F36" s="58">
        <f>[1]Slutanvändning!$N$283</f>
        <v>0</v>
      </c>
      <c r="G36" s="56">
        <f>[1]Slutanvändning!$N$284</f>
        <v>0</v>
      </c>
      <c r="H36" s="56">
        <f>[1]Slutanvändning!$N$285</f>
        <v>0</v>
      </c>
      <c r="I36" s="56">
        <f>[1]Slutanvändning!$N$286</f>
        <v>0</v>
      </c>
      <c r="J36" s="56">
        <v>0</v>
      </c>
      <c r="K36" s="56">
        <f>[1]Slutanvändning!T282</f>
        <v>0</v>
      </c>
      <c r="L36" s="56">
        <f>[1]Slutanvändning!U282</f>
        <v>0</v>
      </c>
      <c r="M36" s="56"/>
      <c r="N36" s="56">
        <v>0</v>
      </c>
      <c r="O36" s="56">
        <v>0</v>
      </c>
      <c r="P36" s="56">
        <f t="shared" si="4"/>
        <v>19405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6">
        <f>[1]Slutanvändning!$N$296</f>
        <v>0</v>
      </c>
      <c r="C37" s="56">
        <f>[1]Slutanvändning!$N$297</f>
        <v>62737</v>
      </c>
      <c r="D37" s="58">
        <f>[1]Slutanvändning!$N$290</f>
        <v>0</v>
      </c>
      <c r="E37" s="56">
        <f>[1]Slutanvändning!$Q$291</f>
        <v>0</v>
      </c>
      <c r="F37" s="58">
        <f>[1]Slutanvändning!$N$292</f>
        <v>0</v>
      </c>
      <c r="G37" s="56">
        <f>[1]Slutanvändning!$N$293</f>
        <v>0</v>
      </c>
      <c r="H37" s="56">
        <f>[1]Slutanvändning!$N$294</f>
        <v>5721</v>
      </c>
      <c r="I37" s="56">
        <f>[1]Slutanvändning!$N$295</f>
        <v>0</v>
      </c>
      <c r="J37" s="56">
        <v>0</v>
      </c>
      <c r="K37" s="56">
        <f>[1]Slutanvändning!T291</f>
        <v>0</v>
      </c>
      <c r="L37" s="56">
        <f>[1]Slutanvändning!U291</f>
        <v>0</v>
      </c>
      <c r="M37" s="56"/>
      <c r="N37" s="56">
        <v>0</v>
      </c>
      <c r="O37" s="56">
        <v>0</v>
      </c>
      <c r="P37" s="56">
        <f t="shared" si="4"/>
        <v>68458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6">
        <f>[1]Slutanvändning!$N$305</f>
        <v>0</v>
      </c>
      <c r="C38" s="56">
        <f>[1]Slutanvändning!$N$306</f>
        <v>5366</v>
      </c>
      <c r="D38" s="58">
        <f>[1]Slutanvändning!$N$299</f>
        <v>0</v>
      </c>
      <c r="E38" s="56">
        <f>[1]Slutanvändning!$Q$300</f>
        <v>0</v>
      </c>
      <c r="F38" s="58">
        <f>[1]Slutanvändning!$N$301</f>
        <v>0</v>
      </c>
      <c r="G38" s="56">
        <f>[1]Slutanvändning!$N$302</f>
        <v>0</v>
      </c>
      <c r="H38" s="56">
        <f>[1]Slutanvändning!$N$303</f>
        <v>0</v>
      </c>
      <c r="I38" s="56">
        <f>[1]Slutanvändning!$N$304</f>
        <v>0</v>
      </c>
      <c r="J38" s="56">
        <v>0</v>
      </c>
      <c r="K38" s="56">
        <f>[1]Slutanvändning!T300</f>
        <v>0</v>
      </c>
      <c r="L38" s="56">
        <f>[1]Slutanvändning!U300</f>
        <v>0</v>
      </c>
      <c r="M38" s="56"/>
      <c r="N38" s="56">
        <v>0</v>
      </c>
      <c r="O38" s="56">
        <v>0</v>
      </c>
      <c r="P38" s="56">
        <f t="shared" si="4"/>
        <v>5366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6">
        <f>[1]Slutanvändning!$N$314</f>
        <v>0</v>
      </c>
      <c r="C39" s="56">
        <f>[1]Slutanvändning!$N$315</f>
        <v>0</v>
      </c>
      <c r="D39" s="58">
        <f>[1]Slutanvändning!$N$308</f>
        <v>0</v>
      </c>
      <c r="E39" s="56">
        <f>[1]Slutanvändning!$Q$309</f>
        <v>0</v>
      </c>
      <c r="F39" s="58">
        <f>[1]Slutanvändning!$N$310</f>
        <v>0</v>
      </c>
      <c r="G39" s="56">
        <f>[1]Slutanvändning!$N$311</f>
        <v>0</v>
      </c>
      <c r="H39" s="56">
        <f>[1]Slutanvändning!$N$312</f>
        <v>0</v>
      </c>
      <c r="I39" s="56">
        <f>[1]Slutanvändning!$N$313</f>
        <v>0</v>
      </c>
      <c r="J39" s="56">
        <v>0</v>
      </c>
      <c r="K39" s="56">
        <f>[1]Slutanvändning!T309</f>
        <v>0</v>
      </c>
      <c r="L39" s="56">
        <f>[1]Slutanvändning!U309</f>
        <v>0</v>
      </c>
      <c r="M39" s="56"/>
      <c r="N39" s="56">
        <v>0</v>
      </c>
      <c r="O39" s="56">
        <v>0</v>
      </c>
      <c r="P39" s="56">
        <f>SUM(B39:N39)</f>
        <v>0</v>
      </c>
      <c r="Q39" s="20"/>
      <c r="R39" s="28"/>
      <c r="T39" s="42"/>
    </row>
    <row r="40" spans="1:47" ht="15.75">
      <c r="A40" s="5" t="s">
        <v>49</v>
      </c>
      <c r="B40" s="56">
        <f>SUM(B32:B39)</f>
        <v>0</v>
      </c>
      <c r="C40" s="56">
        <f t="shared" ref="C40:O40" si="5">SUM(C32:C39)</f>
        <v>100256</v>
      </c>
      <c r="D40" s="56">
        <f t="shared" si="5"/>
        <v>61180</v>
      </c>
      <c r="E40" s="56">
        <f t="shared" si="5"/>
        <v>0</v>
      </c>
      <c r="F40" s="56">
        <f>SUM(F32:F39)</f>
        <v>0</v>
      </c>
      <c r="G40" s="117">
        <f t="shared" si="5"/>
        <v>14031.491177606678</v>
      </c>
      <c r="H40" s="56">
        <f t="shared" si="5"/>
        <v>5721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117">
        <f>SUM(B40:N40)</f>
        <v>181188.49117760669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8 GWh</v>
      </c>
      <c r="T41" s="42"/>
    </row>
    <row r="42" spans="1:47">
      <c r="A42" s="32" t="s">
        <v>86</v>
      </c>
      <c r="B42" s="56">
        <f>B39+B38+B37</f>
        <v>0</v>
      </c>
      <c r="C42" s="56">
        <f>C39+C38+C37</f>
        <v>68103</v>
      </c>
      <c r="D42" s="56">
        <f>D39+D38+D37</f>
        <v>0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5721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73824</v>
      </c>
      <c r="Q42" s="21"/>
      <c r="R42" s="28" t="s">
        <v>87</v>
      </c>
      <c r="S42" s="10" t="str">
        <f>ROUND(P42/1000,0) &amp;" GWh"</f>
        <v>74 GWh</v>
      </c>
      <c r="T42" s="29">
        <f>P42/P40</f>
        <v>0.40744309707637766</v>
      </c>
    </row>
    <row r="43" spans="1:47">
      <c r="A43" s="33" t="s">
        <v>88</v>
      </c>
      <c r="B43" s="101"/>
      <c r="C43" s="102">
        <f>C40+C24-C7+C46</f>
        <v>108276.48</v>
      </c>
      <c r="D43" s="102">
        <f t="shared" ref="D43:N43" si="7">D11+D24+D40</f>
        <v>61180</v>
      </c>
      <c r="E43" s="102">
        <f t="shared" si="7"/>
        <v>0</v>
      </c>
      <c r="F43" s="102">
        <f t="shared" si="7"/>
        <v>0</v>
      </c>
      <c r="G43" s="102">
        <f t="shared" si="7"/>
        <v>14031.491177606678</v>
      </c>
      <c r="H43" s="102">
        <f t="shared" si="7"/>
        <v>5721</v>
      </c>
      <c r="I43" s="102">
        <f t="shared" si="7"/>
        <v>0</v>
      </c>
      <c r="J43" s="102">
        <f t="shared" si="7"/>
        <v>0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189208.97117760667</v>
      </c>
      <c r="Q43" s="21"/>
      <c r="R43" s="28" t="s">
        <v>89</v>
      </c>
      <c r="S43" s="10" t="str">
        <f>ROUND(P36/1000,0) &amp;" GWh"</f>
        <v>19 GWh</v>
      </c>
      <c r="T43" s="41">
        <f>P36/P40</f>
        <v>0.10709841377827141</v>
      </c>
    </row>
    <row r="44" spans="1:47">
      <c r="A44" s="33" t="s">
        <v>90</v>
      </c>
      <c r="B44" s="53"/>
      <c r="C44" s="91">
        <f>C43/$P$43</f>
        <v>0.57225870066363305</v>
      </c>
      <c r="D44" s="91">
        <f t="shared" ref="D44:P44" si="8">D43/$P$43</f>
        <v>0.3233461902954462</v>
      </c>
      <c r="E44" s="91">
        <f t="shared" si="8"/>
        <v>0</v>
      </c>
      <c r="F44" s="91">
        <f t="shared" si="8"/>
        <v>0</v>
      </c>
      <c r="G44" s="91">
        <f t="shared" si="8"/>
        <v>7.4158699189985022E-2</v>
      </c>
      <c r="H44" s="91">
        <f t="shared" si="8"/>
        <v>3.0236409850935727E-2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27 GWh</v>
      </c>
      <c r="T44" s="29">
        <f>P34/P40</f>
        <v>0.14845865664631397</v>
      </c>
      <c r="U44" s="23"/>
    </row>
    <row r="45" spans="1:47">
      <c r="A45" s="34"/>
      <c r="B45" s="58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0 GWh</v>
      </c>
      <c r="T45" s="29">
        <f>P32/P40</f>
        <v>1.49016087194709E-4</v>
      </c>
      <c r="U45" s="23"/>
    </row>
    <row r="46" spans="1:47">
      <c r="A46" s="34" t="s">
        <v>93</v>
      </c>
      <c r="B46" s="90">
        <f>B24-B40</f>
        <v>0</v>
      </c>
      <c r="C46" s="90">
        <f>(C40+C24)*0.08</f>
        <v>8020.4800000000005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8 GWh</v>
      </c>
      <c r="T46" s="41">
        <f>P33/P40</f>
        <v>4.1520297183918364E-2</v>
      </c>
      <c r="U46" s="23"/>
    </row>
    <row r="47" spans="1:47">
      <c r="A47" s="34" t="s">
        <v>95</v>
      </c>
      <c r="B47" s="107" t="e">
        <f>B46/B24</f>
        <v>#DIV/0!</v>
      </c>
      <c r="C47" s="107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54 GWh</v>
      </c>
      <c r="T47" s="41">
        <f>P35/P40</f>
        <v>0.29533051922792386</v>
      </c>
    </row>
    <row r="48" spans="1:47" ht="15.75" thickBot="1">
      <c r="A48" s="11"/>
      <c r="B48" s="69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71"/>
      <c r="N48" s="71"/>
      <c r="O48" s="71"/>
      <c r="P48" s="71"/>
      <c r="Q48" s="51"/>
      <c r="R48" s="44" t="s">
        <v>97</v>
      </c>
      <c r="S48" s="10" t="str">
        <f>ROUND(P40/1000,0) &amp;" GWh"</f>
        <v>181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69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71"/>
      <c r="N49" s="71"/>
      <c r="O49" s="71"/>
      <c r="P49" s="71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U71"/>
  <sheetViews>
    <sheetView zoomScale="70" zoomScaleNormal="70" workbookViewId="0">
      <selection activeCell="D19" sqref="D19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98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[1]Solceller!$C$15</f>
        <v>1871.5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[1]Elproduktion!$N$482</f>
        <v>0</v>
      </c>
      <c r="D7" s="53">
        <f>[1]Elproduktion!$N$483</f>
        <v>0</v>
      </c>
      <c r="E7" s="53">
        <f>[1]Elproduktion!$Q$484</f>
        <v>0</v>
      </c>
      <c r="F7" s="53">
        <f>[1]Elproduktion!$N$485</f>
        <v>0</v>
      </c>
      <c r="G7" s="53">
        <f>[1]Elproduktion!$R$486</f>
        <v>0</v>
      </c>
      <c r="H7" s="53">
        <f>[1]Elproduktion!$S$487</f>
        <v>0</v>
      </c>
      <c r="I7" s="53">
        <f>[1]Elproduktion!$N$488</f>
        <v>0</v>
      </c>
      <c r="J7" s="53">
        <f>[1]Elproduktion!$T$486</f>
        <v>0</v>
      </c>
      <c r="K7" s="53">
        <f>[1]Elproduktion!$U$484</f>
        <v>0</v>
      </c>
      <c r="L7" s="53">
        <f>[1]Elproduktion!$V$484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[1]Elproduktion!$N$490</f>
        <v>0</v>
      </c>
      <c r="D8" s="53">
        <f>[1]Elproduktion!$N$491</f>
        <v>0</v>
      </c>
      <c r="E8" s="53">
        <f>[1]Elproduktion!$Q$492</f>
        <v>0</v>
      </c>
      <c r="F8" s="53">
        <f>[1]Elproduktion!$N$493</f>
        <v>0</v>
      </c>
      <c r="G8" s="53">
        <f>[1]Elproduktion!$R$494</f>
        <v>0</v>
      </c>
      <c r="H8" s="53">
        <f>[1]Elproduktion!$S$495</f>
        <v>0</v>
      </c>
      <c r="I8" s="53">
        <f>[1]Elproduktion!$N$496</f>
        <v>0</v>
      </c>
      <c r="J8" s="53">
        <f>[1]Elproduktion!$T$494</f>
        <v>0</v>
      </c>
      <c r="K8" s="53">
        <f>[1]Elproduktion!$U$492</f>
        <v>0</v>
      </c>
      <c r="L8" s="53">
        <f>[1]Elproduktion!$V$492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[1]Elproduktion!$N$498</f>
        <v>1641</v>
      </c>
      <c r="D9" s="53">
        <f>[1]Elproduktion!$N$499</f>
        <v>0</v>
      </c>
      <c r="E9" s="53">
        <f>[1]Elproduktion!$Q$500</f>
        <v>0</v>
      </c>
      <c r="F9" s="53">
        <f>[1]Elproduktion!$N$501</f>
        <v>0</v>
      </c>
      <c r="G9" s="53">
        <f>[1]Elproduktion!$R$502</f>
        <v>0</v>
      </c>
      <c r="H9" s="53">
        <f>[1]Elproduktion!$S$503</f>
        <v>0</v>
      </c>
      <c r="I9" s="53">
        <f>[1]Elproduktion!$N$504</f>
        <v>0</v>
      </c>
      <c r="J9" s="53">
        <f>[1]Elproduktion!$T$502</f>
        <v>0</v>
      </c>
      <c r="K9" s="53">
        <f>[1]Elproduktion!$U$500</f>
        <v>0</v>
      </c>
      <c r="L9" s="53">
        <f>[1]Elproduktion!$V$500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[1]Elproduktion!$N$506</f>
        <v>0</v>
      </c>
      <c r="D10" s="53">
        <f>[1]Elproduktion!$N$507</f>
        <v>0</v>
      </c>
      <c r="E10" s="53">
        <f>[1]Elproduktion!$Q$508</f>
        <v>0</v>
      </c>
      <c r="F10" s="53">
        <f>[1]Elproduktion!$N$509</f>
        <v>0</v>
      </c>
      <c r="G10" s="53">
        <f>[1]Elproduktion!$R$510</f>
        <v>0</v>
      </c>
      <c r="H10" s="53">
        <f>[1]Elproduktion!$S$511</f>
        <v>0</v>
      </c>
      <c r="I10" s="53">
        <f>[1]Elproduktion!$N$512</f>
        <v>0</v>
      </c>
      <c r="J10" s="53">
        <f>[1]Elproduktion!$T$510</f>
        <v>0</v>
      </c>
      <c r="K10" s="53">
        <f>[1]Elproduktion!$U$508</f>
        <v>0</v>
      </c>
      <c r="L10" s="53">
        <f>[1]Elproduktion!$V$508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3512.5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1440 Ale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[1]Fjärrvärmeproduktion!$N$674</f>
        <v>0</v>
      </c>
      <c r="C18" s="56"/>
      <c r="D18" s="56">
        <f>[1]Fjärrvärmeproduktion!$N$675</f>
        <v>0</v>
      </c>
      <c r="E18" s="56">
        <f>[1]Fjärrvärmeproduktion!$Q$676</f>
        <v>0</v>
      </c>
      <c r="F18" s="56">
        <f>[1]Fjärrvärmeproduktion!$N$677</f>
        <v>0</v>
      </c>
      <c r="G18" s="56">
        <f>[1]Fjärrvärmeproduktion!$R$678</f>
        <v>0</v>
      </c>
      <c r="H18" s="56">
        <f>[1]Fjärrvärmeproduktion!$S$679</f>
        <v>0</v>
      </c>
      <c r="I18" s="56">
        <f>[1]Fjärrvärmeproduktion!$N$680</f>
        <v>0</v>
      </c>
      <c r="J18" s="56">
        <f>[1]Fjärrvärmeproduktion!$T$678</f>
        <v>0</v>
      </c>
      <c r="K18" s="56">
        <f>[1]Fjärrvärmeproduktion!$U$676</f>
        <v>0</v>
      </c>
      <c r="L18" s="56">
        <f>[1]Fjärrvärmeproduktion!$V$676</f>
        <v>0</v>
      </c>
      <c r="M18" s="56">
        <f>[1]Fjärrvärmeproduktion!$W$679</f>
        <v>0</v>
      </c>
      <c r="N18" s="56">
        <v>0</v>
      </c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[1]Fjärrvärmeproduktion!$N$682</f>
        <v>17</v>
      </c>
      <c r="C19" s="56"/>
      <c r="D19" s="56">
        <f>[1]Fjärrvärmeproduktion!$N$683</f>
        <v>20</v>
      </c>
      <c r="E19" s="56">
        <f>[1]Fjärrvärmeproduktion!$Q$684</f>
        <v>0</v>
      </c>
      <c r="F19" s="56">
        <f>[1]Fjärrvärmeproduktion!$N$685</f>
        <v>0</v>
      </c>
      <c r="G19" s="56">
        <f>[1]Fjärrvärmeproduktion!$R$686</f>
        <v>0</v>
      </c>
      <c r="H19" s="56">
        <f>[1]Fjärrvärmeproduktion!$S$687</f>
        <v>0</v>
      </c>
      <c r="I19" s="56">
        <f>[1]Fjärrvärmeproduktion!$N$688</f>
        <v>0</v>
      </c>
      <c r="J19" s="56">
        <f>[1]Fjärrvärmeproduktion!$T$686</f>
        <v>0</v>
      </c>
      <c r="K19" s="56">
        <f>[1]Fjärrvärmeproduktion!$U$684</f>
        <v>0</v>
      </c>
      <c r="L19" s="56">
        <f>[1]Fjärrvärmeproduktion!$V$684</f>
        <v>0</v>
      </c>
      <c r="M19" s="56">
        <f>[1]Fjärrvärmeproduktion!$W$687</f>
        <v>0</v>
      </c>
      <c r="N19" s="56">
        <v>0</v>
      </c>
      <c r="O19" s="56"/>
      <c r="P19" s="56">
        <f t="shared" ref="P19:P24" si="2">SUM(C19:O19)</f>
        <v>20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[1]Fjärrvärmeproduktion!$N$690</f>
        <v>0</v>
      </c>
      <c r="C20" s="56"/>
      <c r="D20" s="56">
        <f>[1]Fjärrvärmeproduktion!$N$691</f>
        <v>0</v>
      </c>
      <c r="E20" s="56">
        <f>[1]Fjärrvärmeproduktion!$Q$692</f>
        <v>0</v>
      </c>
      <c r="F20" s="56">
        <f>[1]Fjärrvärmeproduktion!$N$693</f>
        <v>0</v>
      </c>
      <c r="G20" s="56">
        <f>[1]Fjärrvärmeproduktion!$R$694</f>
        <v>0</v>
      </c>
      <c r="H20" s="56">
        <f>[1]Fjärrvärmeproduktion!$S$695</f>
        <v>0</v>
      </c>
      <c r="I20" s="56">
        <f>[1]Fjärrvärmeproduktion!$N$696</f>
        <v>0</v>
      </c>
      <c r="J20" s="56">
        <f>[1]Fjärrvärmeproduktion!$T$694</f>
        <v>0</v>
      </c>
      <c r="K20" s="56">
        <f>[1]Fjärrvärmeproduktion!$U$692</f>
        <v>0</v>
      </c>
      <c r="L20" s="56">
        <f>[1]Fjärrvärmeproduktion!$V$692</f>
        <v>0</v>
      </c>
      <c r="M20" s="56">
        <f>[1]Fjärrvärmeproduktion!$W$695</f>
        <v>0</v>
      </c>
      <c r="N20" s="56">
        <v>0</v>
      </c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[1]Fjärrvärmeproduktion!$N$698</f>
        <v>0</v>
      </c>
      <c r="C21" s="56"/>
      <c r="D21" s="56">
        <f>[1]Fjärrvärmeproduktion!$N$699</f>
        <v>0</v>
      </c>
      <c r="E21" s="56">
        <f>[1]Fjärrvärmeproduktion!$Q$700</f>
        <v>0</v>
      </c>
      <c r="F21" s="56">
        <f>[1]Fjärrvärmeproduktion!$N$701</f>
        <v>0</v>
      </c>
      <c r="G21" s="56">
        <f>[1]Fjärrvärmeproduktion!$R$702</f>
        <v>0</v>
      </c>
      <c r="H21" s="56">
        <f>[1]Fjärrvärmeproduktion!$S$703</f>
        <v>0</v>
      </c>
      <c r="I21" s="56">
        <f>[1]Fjärrvärmeproduktion!$N$704</f>
        <v>0</v>
      </c>
      <c r="J21" s="56">
        <f>[1]Fjärrvärmeproduktion!$T$702</f>
        <v>0</v>
      </c>
      <c r="K21" s="56">
        <f>[1]Fjärrvärmeproduktion!$U$700</f>
        <v>0</v>
      </c>
      <c r="L21" s="56">
        <f>[1]Fjärrvärmeproduktion!$V$700</f>
        <v>0</v>
      </c>
      <c r="M21" s="56">
        <f>[1]Fjärrvärmeproduktion!$W$703</f>
        <v>0</v>
      </c>
      <c r="N21" s="56">
        <v>0</v>
      </c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114">
        <f>[1]Fjärrvärmeproduktion!$N$706</f>
        <v>54300</v>
      </c>
      <c r="C22" s="56"/>
      <c r="D22" s="56">
        <f>[1]Fjärrvärmeproduktion!$N$707</f>
        <v>0</v>
      </c>
      <c r="E22" s="56">
        <f>[1]Fjärrvärmeproduktion!$Q$708</f>
        <v>0</v>
      </c>
      <c r="F22" s="56">
        <f>[1]Fjärrvärmeproduktion!$N$709</f>
        <v>0</v>
      </c>
      <c r="G22" s="56">
        <f>[1]Fjärrvärmeproduktion!$R$710</f>
        <v>0</v>
      </c>
      <c r="H22" s="56">
        <f>[1]Fjärrvärmeproduktion!$S$711</f>
        <v>0</v>
      </c>
      <c r="I22" s="56">
        <f>[1]Fjärrvärmeproduktion!$N$712</f>
        <v>0</v>
      </c>
      <c r="J22" s="56">
        <f>[1]Fjärrvärmeproduktion!$T$710</f>
        <v>0</v>
      </c>
      <c r="K22" s="56">
        <f>[1]Fjärrvärmeproduktion!$U$708</f>
        <v>0</v>
      </c>
      <c r="L22" s="56">
        <f>[1]Fjärrvärmeproduktion!$V$708</f>
        <v>0</v>
      </c>
      <c r="M22" s="56">
        <f>[1]Fjärrvärmeproduktion!$W$711</f>
        <v>0</v>
      </c>
      <c r="N22" s="56">
        <v>0</v>
      </c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624 GWh</v>
      </c>
      <c r="T22" s="25"/>
      <c r="U22" s="23"/>
    </row>
    <row r="23" spans="1:34" ht="15.75">
      <c r="A23" s="5" t="s">
        <v>61</v>
      </c>
      <c r="B23" s="58">
        <f>[1]Fjärrvärmeproduktion!$N$714</f>
        <v>0</v>
      </c>
      <c r="C23" s="56"/>
      <c r="D23" s="56">
        <f>[1]Fjärrvärmeproduktion!$N$715</f>
        <v>0</v>
      </c>
      <c r="E23" s="56">
        <f>[1]Fjärrvärmeproduktion!$Q$716</f>
        <v>0</v>
      </c>
      <c r="F23" s="56">
        <f>[1]Fjärrvärmeproduktion!$N$717</f>
        <v>0</v>
      </c>
      <c r="G23" s="56">
        <f>[1]Fjärrvärmeproduktion!$R$718</f>
        <v>0</v>
      </c>
      <c r="H23" s="56">
        <f>[1]Fjärrvärmeproduktion!$S$719</f>
        <v>0</v>
      </c>
      <c r="I23" s="56">
        <f>[1]Fjärrvärmeproduktion!$N$720</f>
        <v>0</v>
      </c>
      <c r="J23" s="56">
        <f>[1]Fjärrvärmeproduktion!$T$718</f>
        <v>0</v>
      </c>
      <c r="K23" s="56">
        <f>[1]Fjärrvärmeproduktion!$U$716</f>
        <v>0</v>
      </c>
      <c r="L23" s="56">
        <f>[1]Fjärrvärmeproduktion!$V$716</f>
        <v>0</v>
      </c>
      <c r="M23" s="56">
        <f>[1]Fjärrvärmeproduktion!$W$719</f>
        <v>0</v>
      </c>
      <c r="N23" s="56">
        <v>0</v>
      </c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7">
        <f>SUM(B18:B23)</f>
        <v>54317</v>
      </c>
      <c r="C24" s="56">
        <f t="shared" ref="C24:O24" si="3">SUM(C18:C23)</f>
        <v>0</v>
      </c>
      <c r="D24" s="56">
        <f t="shared" si="3"/>
        <v>20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0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20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332 GWh</v>
      </c>
      <c r="T25" s="29">
        <f>C$44</f>
        <v>0.53262924840970172</v>
      </c>
      <c r="U25" s="23"/>
    </row>
    <row r="26" spans="1:34" ht="15.75">
      <c r="A26" s="9" t="s">
        <v>100</v>
      </c>
      <c r="B26" s="132">
        <f>'FV imp-exp'!B8</f>
        <v>11000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18"/>
      <c r="R26" s="50" t="str">
        <f>D30</f>
        <v>Oljeprodukter</v>
      </c>
      <c r="S26" s="40" t="str">
        <f>ROUND(D43/1000,0) &amp;" GWh"</f>
        <v>181 GWh</v>
      </c>
      <c r="T26" s="29">
        <f>D$44</f>
        <v>0.29050155391113053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64 GWh</v>
      </c>
      <c r="T28" s="29">
        <f>F$44</f>
        <v>0.10194035315171136</v>
      </c>
      <c r="U28" s="23"/>
    </row>
    <row r="29" spans="1:34" ht="15.75">
      <c r="A29" s="48" t="str">
        <f>A2</f>
        <v>1440 Ale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26 GWh</v>
      </c>
      <c r="T29" s="29">
        <f>G$44</f>
        <v>4.1375648959068693E-2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21 GWh</v>
      </c>
      <c r="T30" s="29">
        <f>H$44</f>
        <v>3.3553195568387803E-2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[1]Slutanvändning!$N$980</f>
        <v>0</v>
      </c>
      <c r="C32" s="58">
        <f>[1]Slutanvändning!$N$981</f>
        <v>5820</v>
      </c>
      <c r="D32" s="56">
        <f>[1]Slutanvändning!$N$974</f>
        <v>1379</v>
      </c>
      <c r="E32" s="56">
        <f>[1]Slutanvändning!$Q$975</f>
        <v>0</v>
      </c>
      <c r="F32" s="58">
        <f>[1]Slutanvändning!$N$976</f>
        <v>0</v>
      </c>
      <c r="G32" s="56">
        <f>[1]Slutanvändning!$N$977</f>
        <v>304</v>
      </c>
      <c r="H32" s="56">
        <f>[1]Slutanvändning!$N$978</f>
        <v>0</v>
      </c>
      <c r="I32" s="56">
        <f>[1]Slutanvändning!$N$979</f>
        <v>0</v>
      </c>
      <c r="J32" s="56">
        <v>0</v>
      </c>
      <c r="K32" s="56">
        <f>[1]Slutanvändning!$T$975</f>
        <v>0</v>
      </c>
      <c r="L32" s="56">
        <f>[1]Slutanvändning!$U$975</f>
        <v>0</v>
      </c>
      <c r="M32" s="56"/>
      <c r="N32" s="56">
        <v>0</v>
      </c>
      <c r="O32" s="56">
        <v>0</v>
      </c>
      <c r="P32" s="56">
        <f t="shared" ref="P32:P38" si="4">SUM(B32:N32)</f>
        <v>7503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8">
        <f>[1]Slutanvändning!$N$989</f>
        <v>2000</v>
      </c>
      <c r="C33" s="58">
        <f>[1]Slutanvändning!$N$990</f>
        <v>103809</v>
      </c>
      <c r="D33" s="56">
        <f>[1]Slutanvändning!$N$983</f>
        <v>15905</v>
      </c>
      <c r="E33" s="56">
        <f>[1]Slutanvändning!$Q$984</f>
        <v>0</v>
      </c>
      <c r="F33" s="116">
        <f>[1]Slutanvändning!$N$985</f>
        <v>63595</v>
      </c>
      <c r="G33" s="117">
        <f>[1]Slutanvändning!$N$986</f>
        <v>0</v>
      </c>
      <c r="H33" s="56">
        <f>[1]Slutanvändning!$N$987</f>
        <v>0</v>
      </c>
      <c r="I33" s="56">
        <f>[1]Slutanvändning!$N$988</f>
        <v>0</v>
      </c>
      <c r="J33" s="56">
        <v>0</v>
      </c>
      <c r="K33" s="56">
        <f>[1]Slutanvändning!$T$984</f>
        <v>0</v>
      </c>
      <c r="L33" s="56">
        <f>[1]Slutanvändning!$U$984</f>
        <v>0</v>
      </c>
      <c r="M33" s="56"/>
      <c r="N33" s="56">
        <v>0</v>
      </c>
      <c r="O33" s="56">
        <v>0</v>
      </c>
      <c r="P33" s="119">
        <f t="shared" si="4"/>
        <v>185309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8">
        <f>[1]Slutanvändning!$N$998</f>
        <v>10000</v>
      </c>
      <c r="C34" s="58">
        <f>[1]Slutanvändning!$N$999</f>
        <v>19210</v>
      </c>
      <c r="D34" s="56">
        <f>[1]Slutanvändning!$N$992</f>
        <v>453</v>
      </c>
      <c r="E34" s="56">
        <f>[1]Slutanvändning!$Q$993</f>
        <v>0</v>
      </c>
      <c r="F34" s="58">
        <f>[1]Slutanvändning!$N$994</f>
        <v>0</v>
      </c>
      <c r="G34" s="56">
        <f>[1]Slutanvändning!$N$995</f>
        <v>0</v>
      </c>
      <c r="H34" s="56">
        <f>[1]Slutanvändning!$N$996</f>
        <v>0</v>
      </c>
      <c r="I34" s="56">
        <f>[1]Slutanvändning!$N$997</f>
        <v>0</v>
      </c>
      <c r="J34" s="56">
        <v>0</v>
      </c>
      <c r="K34" s="56">
        <f>[1]Slutanvändning!$T$993</f>
        <v>0</v>
      </c>
      <c r="L34" s="56">
        <f>[1]Slutanvändning!$U$993</f>
        <v>0</v>
      </c>
      <c r="M34" s="56"/>
      <c r="N34" s="56">
        <v>0</v>
      </c>
      <c r="O34" s="56">
        <v>0</v>
      </c>
      <c r="P34" s="56">
        <f t="shared" si="4"/>
        <v>29663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[1]Slutanvändning!$N$1007</f>
        <v>0</v>
      </c>
      <c r="C35" s="120">
        <f>[1]Slutanvändning!$N$1008</f>
        <v>35081</v>
      </c>
      <c r="D35" s="56">
        <f>[1]Slutanvändning!$N$1001</f>
        <v>162816</v>
      </c>
      <c r="E35" s="56">
        <f>[1]Slutanvändning!$Q$1002</f>
        <v>0</v>
      </c>
      <c r="F35" s="58">
        <f>[1]Slutanvändning!$N$1003</f>
        <v>0</v>
      </c>
      <c r="G35" s="117">
        <f>[1]Slutanvändning!$N$1004</f>
        <v>25508</v>
      </c>
      <c r="H35" s="56">
        <f>[1]Slutanvändning!$N$1005</f>
        <v>0</v>
      </c>
      <c r="I35" s="56">
        <f>[1]Slutanvändning!$N$1006</f>
        <v>0</v>
      </c>
      <c r="J35" s="56">
        <v>0</v>
      </c>
      <c r="K35" s="56">
        <f>[1]Slutanvändning!$T$1002</f>
        <v>0</v>
      </c>
      <c r="L35" s="56">
        <f>[1]Slutanvändning!$U$1002</f>
        <v>0</v>
      </c>
      <c r="M35" s="56"/>
      <c r="N35" s="56">
        <v>0</v>
      </c>
      <c r="O35" s="56">
        <v>0</v>
      </c>
      <c r="P35" s="56">
        <f>SUM(B35:N35)</f>
        <v>223405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8">
        <f>[1]Slutanvändning!$N$1016</f>
        <v>6000</v>
      </c>
      <c r="C36" s="58">
        <f>[1]Slutanvändning!$N$1017</f>
        <v>23768</v>
      </c>
      <c r="D36" s="56">
        <f>[1]Slutanvändning!$N$1010</f>
        <v>479</v>
      </c>
      <c r="E36" s="56">
        <f>[1]Slutanvändning!$Q$1011</f>
        <v>0</v>
      </c>
      <c r="F36" s="58">
        <f>[1]Slutanvändning!$N$1012</f>
        <v>0</v>
      </c>
      <c r="G36" s="56">
        <f>[1]Slutanvändning!$N$1013</f>
        <v>0</v>
      </c>
      <c r="H36" s="56">
        <f>[1]Slutanvändning!$N$1014</f>
        <v>0</v>
      </c>
      <c r="I36" s="56">
        <f>[1]Slutanvändning!$N$1015</f>
        <v>0</v>
      </c>
      <c r="J36" s="56">
        <v>0</v>
      </c>
      <c r="K36" s="56">
        <f>[1]Slutanvändning!$T$1011</f>
        <v>0</v>
      </c>
      <c r="L36" s="56">
        <f>[1]Slutanvändning!$U$1011</f>
        <v>0</v>
      </c>
      <c r="M36" s="56"/>
      <c r="N36" s="56">
        <v>0</v>
      </c>
      <c r="O36" s="56">
        <v>0</v>
      </c>
      <c r="P36" s="56">
        <f t="shared" si="4"/>
        <v>30247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8">
        <f>[1]Slutanvändning!$N$1025</f>
        <v>6000</v>
      </c>
      <c r="C37" s="58">
        <f>[1]Slutanvändning!$N$1026</f>
        <v>94801</v>
      </c>
      <c r="D37" s="56">
        <f>[1]Slutanvändning!$N$1019</f>
        <v>176</v>
      </c>
      <c r="E37" s="56">
        <f>[1]Slutanvändning!$Q$1020</f>
        <v>0</v>
      </c>
      <c r="F37" s="58">
        <f>[1]Slutanvändning!$N$1021</f>
        <v>0</v>
      </c>
      <c r="G37" s="56">
        <f>[1]Slutanvändning!$N$1022</f>
        <v>0</v>
      </c>
      <c r="H37" s="56">
        <f>[1]Slutanvändning!$N$1023</f>
        <v>20932</v>
      </c>
      <c r="I37" s="56">
        <f>[1]Slutanvändning!$N$1024</f>
        <v>0</v>
      </c>
      <c r="J37" s="56">
        <v>0</v>
      </c>
      <c r="K37" s="56">
        <f>[1]Slutanvändning!$T$1020</f>
        <v>0</v>
      </c>
      <c r="L37" s="56">
        <f>[1]Slutanvändning!$U$1020</f>
        <v>0</v>
      </c>
      <c r="M37" s="56"/>
      <c r="N37" s="56">
        <v>0</v>
      </c>
      <c r="O37" s="56">
        <v>0</v>
      </c>
      <c r="P37" s="56">
        <f t="shared" si="4"/>
        <v>121909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8">
        <f>[1]Slutanvändning!$N$1034</f>
        <v>30000</v>
      </c>
      <c r="C38" s="58">
        <f>[1]Slutanvändning!$N$1035</f>
        <v>22806</v>
      </c>
      <c r="D38" s="56">
        <f>[1]Slutanvändning!$N$1028</f>
        <v>0</v>
      </c>
      <c r="E38" s="56">
        <f>[1]Slutanvändning!$Q$1029</f>
        <v>0</v>
      </c>
      <c r="F38" s="58">
        <f>[1]Slutanvändning!$N$1030</f>
        <v>0</v>
      </c>
      <c r="G38" s="56">
        <f>[1]Slutanvändning!$N$1031</f>
        <v>0</v>
      </c>
      <c r="H38" s="56">
        <f>[1]Slutanvändning!$N$1032</f>
        <v>0</v>
      </c>
      <c r="I38" s="56">
        <f>[1]Slutanvändning!$N$1033</f>
        <v>0</v>
      </c>
      <c r="J38" s="56">
        <v>0</v>
      </c>
      <c r="K38" s="56">
        <f>[1]Slutanvändning!$T$1029</f>
        <v>0</v>
      </c>
      <c r="L38" s="56">
        <f>[1]Slutanvändning!$U$1029</f>
        <v>0</v>
      </c>
      <c r="M38" s="56"/>
      <c r="N38" s="56">
        <v>0</v>
      </c>
      <c r="O38" s="56">
        <v>0</v>
      </c>
      <c r="P38" s="56">
        <f t="shared" si="4"/>
        <v>52806</v>
      </c>
      <c r="Q38" s="20"/>
      <c r="R38" s="28" t="s">
        <v>83</v>
      </c>
      <c r="S38" s="54" t="str">
        <f>ROUND((N43+F43)/1000,0) &amp;" GWh"</f>
        <v>64 GWh</v>
      </c>
      <c r="T38" s="27"/>
      <c r="U38" s="23"/>
    </row>
    <row r="39" spans="1:47" ht="15.75">
      <c r="A39" s="5" t="s">
        <v>84</v>
      </c>
      <c r="B39" s="58">
        <f>[1]Slutanvändning!$N$1043</f>
        <v>0</v>
      </c>
      <c r="C39" s="58">
        <f>[1]Slutanvändning!$N$1044</f>
        <v>2370</v>
      </c>
      <c r="D39" s="56">
        <f>[1]Slutanvändning!$N$1037</f>
        <v>0</v>
      </c>
      <c r="E39" s="56">
        <f>[1]Slutanvändning!$Q$1038</f>
        <v>0</v>
      </c>
      <c r="F39" s="58">
        <f>[1]Slutanvändning!$N$1039</f>
        <v>0</v>
      </c>
      <c r="G39" s="56">
        <f>[1]Slutanvändning!$N$1040</f>
        <v>0</v>
      </c>
      <c r="H39" s="56">
        <f>[1]Slutanvändning!$N$1041</f>
        <v>0</v>
      </c>
      <c r="I39" s="56">
        <f>[1]Slutanvändning!$N$1042</f>
        <v>0</v>
      </c>
      <c r="J39" s="56">
        <v>0</v>
      </c>
      <c r="K39" s="56">
        <f>[1]Slutanvändning!$T$1038</f>
        <v>0</v>
      </c>
      <c r="L39" s="56">
        <f>[1]Slutanvändning!$U$1038</f>
        <v>0</v>
      </c>
      <c r="M39" s="56"/>
      <c r="N39" s="56">
        <v>0</v>
      </c>
      <c r="O39" s="56">
        <v>0</v>
      </c>
      <c r="P39" s="56">
        <f>SUM(B39:N39)</f>
        <v>2370</v>
      </c>
      <c r="Q39" s="20"/>
      <c r="R39" s="28"/>
      <c r="T39" s="42"/>
    </row>
    <row r="40" spans="1:47" ht="15.75">
      <c r="A40" s="5" t="s">
        <v>49</v>
      </c>
      <c r="B40" s="56">
        <f>SUM(B32:B39)</f>
        <v>54000</v>
      </c>
      <c r="C40" s="56">
        <f t="shared" ref="C40:O40" si="5">SUM(C32:C39)</f>
        <v>307665</v>
      </c>
      <c r="D40" s="56">
        <f t="shared" si="5"/>
        <v>181208</v>
      </c>
      <c r="E40" s="56">
        <f t="shared" si="5"/>
        <v>0</v>
      </c>
      <c r="F40" s="118">
        <f>SUM(F32:F39)</f>
        <v>63595</v>
      </c>
      <c r="G40" s="117">
        <f t="shared" si="5"/>
        <v>25812</v>
      </c>
      <c r="H40" s="56">
        <f t="shared" si="5"/>
        <v>20932</v>
      </c>
      <c r="I40" s="56">
        <f t="shared" si="5"/>
        <v>0</v>
      </c>
      <c r="J40" s="56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653212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36 GWh</v>
      </c>
      <c r="T41" s="42"/>
    </row>
    <row r="42" spans="1:47">
      <c r="A42" s="32" t="s">
        <v>86</v>
      </c>
      <c r="B42" s="56">
        <f>B39+B38+B37</f>
        <v>36000</v>
      </c>
      <c r="C42" s="56">
        <f>C39+C38+C37</f>
        <v>119977</v>
      </c>
      <c r="D42" s="56">
        <f>D39+D38+D37</f>
        <v>176</v>
      </c>
      <c r="E42" s="56">
        <f t="shared" ref="E42:I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20932</v>
      </c>
      <c r="I42" s="56">
        <f t="shared" si="6"/>
        <v>0</v>
      </c>
      <c r="J42" s="56">
        <f t="shared" ref="J42:P42" si="7">J39+J38+J37</f>
        <v>0</v>
      </c>
      <c r="K42" s="56">
        <f t="shared" si="7"/>
        <v>0</v>
      </c>
      <c r="L42" s="56">
        <f t="shared" si="7"/>
        <v>0</v>
      </c>
      <c r="M42" s="56">
        <f t="shared" si="7"/>
        <v>0</v>
      </c>
      <c r="N42" s="56">
        <f t="shared" si="7"/>
        <v>0</v>
      </c>
      <c r="O42" s="56">
        <f t="shared" si="7"/>
        <v>0</v>
      </c>
      <c r="P42" s="56">
        <f t="shared" si="7"/>
        <v>177085</v>
      </c>
      <c r="Q42" s="21"/>
      <c r="R42" s="28" t="s">
        <v>87</v>
      </c>
      <c r="S42" s="10" t="str">
        <f>ROUND(P42/1000,0) &amp;" GWh"</f>
        <v>177 GWh</v>
      </c>
      <c r="T42" s="29">
        <f>P42/P40</f>
        <v>0.27109881631078425</v>
      </c>
    </row>
    <row r="43" spans="1:47">
      <c r="A43" s="33" t="s">
        <v>88</v>
      </c>
      <c r="B43" s="101"/>
      <c r="C43" s="102">
        <f>C40+C24-C7+C46</f>
        <v>332278.2</v>
      </c>
      <c r="D43" s="102">
        <f t="shared" ref="D43:N43" si="8">D11+D24+D40</f>
        <v>181228</v>
      </c>
      <c r="E43" s="102">
        <f t="shared" si="8"/>
        <v>0</v>
      </c>
      <c r="F43" s="102">
        <f t="shared" si="8"/>
        <v>63595</v>
      </c>
      <c r="G43" s="102">
        <f t="shared" si="8"/>
        <v>25812</v>
      </c>
      <c r="H43" s="102">
        <f t="shared" si="8"/>
        <v>20932</v>
      </c>
      <c r="I43" s="102">
        <f t="shared" si="8"/>
        <v>0</v>
      </c>
      <c r="J43" s="102">
        <f t="shared" si="8"/>
        <v>0</v>
      </c>
      <c r="K43" s="102">
        <f t="shared" si="8"/>
        <v>0</v>
      </c>
      <c r="L43" s="102">
        <f t="shared" si="8"/>
        <v>0</v>
      </c>
      <c r="M43" s="102">
        <f t="shared" si="8"/>
        <v>0</v>
      </c>
      <c r="N43" s="102">
        <f t="shared" si="8"/>
        <v>0</v>
      </c>
      <c r="O43" s="102">
        <v>0</v>
      </c>
      <c r="P43" s="103">
        <f>SUM(C43:O43)</f>
        <v>623845.19999999995</v>
      </c>
      <c r="Q43" s="21"/>
      <c r="R43" s="28" t="s">
        <v>89</v>
      </c>
      <c r="S43" s="10" t="str">
        <f>ROUND(P36/1000,0) &amp;" GWh"</f>
        <v>30 GWh</v>
      </c>
      <c r="T43" s="41">
        <f>P36/P40</f>
        <v>4.6305028076642808E-2</v>
      </c>
    </row>
    <row r="44" spans="1:47">
      <c r="A44" s="33" t="s">
        <v>90</v>
      </c>
      <c r="B44" s="53"/>
      <c r="C44" s="91">
        <f>C43/$P$43</f>
        <v>0.53262924840970172</v>
      </c>
      <c r="D44" s="91">
        <f t="shared" ref="D44:P44" si="9">D43/$P$43</f>
        <v>0.29050155391113053</v>
      </c>
      <c r="E44" s="91">
        <f t="shared" si="9"/>
        <v>0</v>
      </c>
      <c r="F44" s="91">
        <f t="shared" si="9"/>
        <v>0.10194035315171136</v>
      </c>
      <c r="G44" s="91">
        <f t="shared" si="9"/>
        <v>4.1375648959068693E-2</v>
      </c>
      <c r="H44" s="91">
        <f t="shared" si="9"/>
        <v>3.3553195568387803E-2</v>
      </c>
      <c r="I44" s="91">
        <f t="shared" si="9"/>
        <v>0</v>
      </c>
      <c r="J44" s="91">
        <f t="shared" si="9"/>
        <v>0</v>
      </c>
      <c r="K44" s="91">
        <f t="shared" si="9"/>
        <v>0</v>
      </c>
      <c r="L44" s="91">
        <f t="shared" si="9"/>
        <v>0</v>
      </c>
      <c r="M44" s="91">
        <f t="shared" si="9"/>
        <v>0</v>
      </c>
      <c r="N44" s="91">
        <f t="shared" si="9"/>
        <v>0</v>
      </c>
      <c r="O44" s="91">
        <f t="shared" si="9"/>
        <v>0</v>
      </c>
      <c r="P44" s="91">
        <f t="shared" si="9"/>
        <v>1</v>
      </c>
      <c r="Q44" s="21"/>
      <c r="R44" s="28" t="s">
        <v>91</v>
      </c>
      <c r="S44" s="10" t="str">
        <f>ROUND(P34/1000,0) &amp;" GWh"</f>
        <v>30 GWh</v>
      </c>
      <c r="T44" s="29">
        <f>P34/P40</f>
        <v>4.5410984488956113E-2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8 GWh</v>
      </c>
      <c r="T45" s="29">
        <f>P32/P40</f>
        <v>1.1486316846598042E-2</v>
      </c>
      <c r="U45" s="23"/>
    </row>
    <row r="46" spans="1:47">
      <c r="A46" s="34" t="s">
        <v>93</v>
      </c>
      <c r="B46" s="90">
        <f>B24+B26-B40</f>
        <v>11317</v>
      </c>
      <c r="C46" s="90">
        <f>(C40+C24)*0.08</f>
        <v>24613.200000000001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185 GWh</v>
      </c>
      <c r="T46" s="41">
        <f>P33/P40</f>
        <v>0.28368890957300236</v>
      </c>
      <c r="U46" s="23"/>
    </row>
    <row r="47" spans="1:47">
      <c r="A47" s="34" t="s">
        <v>95</v>
      </c>
      <c r="B47" s="92">
        <f>B46/B24</f>
        <v>0.20835097667396948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223 GWh</v>
      </c>
      <c r="T47" s="41">
        <f>P35/P40</f>
        <v>0.34200994470401647</v>
      </c>
    </row>
    <row r="48" spans="1:47" ht="15.75" thickBot="1">
      <c r="A48" s="11"/>
      <c r="B48" s="93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4"/>
      <c r="N48" s="94"/>
      <c r="O48" s="94"/>
      <c r="P48" s="94"/>
      <c r="Q48" s="51"/>
      <c r="R48" s="44" t="s">
        <v>97</v>
      </c>
      <c r="S48" s="10" t="str">
        <f>ROUND(P40/1000,0) &amp;" GWh"</f>
        <v>653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93"/>
      <c r="C49" s="94"/>
      <c r="D49" s="95"/>
      <c r="E49" s="95"/>
      <c r="F49" s="95"/>
      <c r="G49" s="95"/>
      <c r="H49" s="95"/>
      <c r="I49" s="95"/>
      <c r="J49" s="95"/>
      <c r="K49" s="95"/>
      <c r="L49" s="95"/>
      <c r="M49" s="94"/>
      <c r="N49" s="94"/>
      <c r="O49" s="94"/>
      <c r="P49" s="94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93"/>
      <c r="C50" s="104"/>
      <c r="D50" s="95"/>
      <c r="E50" s="95"/>
      <c r="F50" s="95"/>
      <c r="G50" s="95"/>
      <c r="H50" s="95"/>
      <c r="I50" s="95"/>
      <c r="J50" s="95"/>
      <c r="K50" s="95"/>
      <c r="L50" s="95"/>
      <c r="M50" s="94"/>
      <c r="N50" s="94"/>
      <c r="O50" s="94"/>
      <c r="P50" s="94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93"/>
      <c r="C51" s="94"/>
      <c r="D51" s="95"/>
      <c r="E51" s="95"/>
      <c r="F51" s="95"/>
      <c r="G51" s="95"/>
      <c r="H51" s="95"/>
      <c r="I51" s="95"/>
      <c r="J51" s="95"/>
      <c r="K51" s="95"/>
      <c r="L51" s="95"/>
      <c r="M51" s="94"/>
      <c r="N51" s="94"/>
      <c r="O51" s="94"/>
      <c r="P51" s="94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5" right="0.75" top="0.75" bottom="0.5" header="0.5" footer="0.75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4"/>
  <dimension ref="A1:AU71"/>
  <sheetViews>
    <sheetView topLeftCell="C1" zoomScale="70" zoomScaleNormal="70" workbookViewId="0">
      <selection activeCell="C9" sqref="C9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101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[1]Solceller!$C$42</f>
        <v>4199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67">
        <f>[1]Elproduktion!$N$1562</f>
        <v>0</v>
      </c>
      <c r="D7" s="53">
        <f>[1]Elproduktion!$N$1563</f>
        <v>0</v>
      </c>
      <c r="E7" s="53">
        <f>[1]Elproduktion!$Q$1564</f>
        <v>0</v>
      </c>
      <c r="F7" s="53">
        <f>[1]Elproduktion!$N$1565</f>
        <v>0</v>
      </c>
      <c r="G7" s="53">
        <f>[1]Elproduktion!$R$1566</f>
        <v>0</v>
      </c>
      <c r="H7" s="53">
        <f>[1]Elproduktion!$S$1567</f>
        <v>0</v>
      </c>
      <c r="I7" s="53">
        <f>[1]Elproduktion!$N$1568</f>
        <v>0</v>
      </c>
      <c r="J7" s="53">
        <f>[1]Elproduktion!$T$1566</f>
        <v>0</v>
      </c>
      <c r="K7" s="53">
        <f>[1]Elproduktion!$U$1564</f>
        <v>0</v>
      </c>
      <c r="L7" s="53">
        <f>[1]Elproduktion!$V$1564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67">
        <f>[1]Elproduktion!$N$1570</f>
        <v>0</v>
      </c>
      <c r="D8" s="53">
        <f>[1]Elproduktion!$N$1571</f>
        <v>0</v>
      </c>
      <c r="E8" s="53">
        <f>[1]Elproduktion!$Q$1572</f>
        <v>0</v>
      </c>
      <c r="F8" s="53">
        <f>[1]Elproduktion!$N$1573</f>
        <v>0</v>
      </c>
      <c r="G8" s="53">
        <f>[1]Elproduktion!$R$1574</f>
        <v>0</v>
      </c>
      <c r="H8" s="53">
        <f>[1]Elproduktion!$S$1575</f>
        <v>0</v>
      </c>
      <c r="I8" s="53">
        <f>[1]Elproduktion!$N$1576</f>
        <v>0</v>
      </c>
      <c r="J8" s="53">
        <f>[1]Elproduktion!$T$1574</f>
        <v>0</v>
      </c>
      <c r="K8" s="53">
        <f>[1]Elproduktion!$U$1572</f>
        <v>0</v>
      </c>
      <c r="L8" s="53">
        <f>[1]Elproduktion!$V$1572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121">
        <f>[1]Elproduktion!$N$1578</f>
        <v>8709</v>
      </c>
      <c r="D9" s="53">
        <f>[1]Elproduktion!$N$1579</f>
        <v>0</v>
      </c>
      <c r="E9" s="53">
        <f>[1]Elproduktion!$Q$1580</f>
        <v>0</v>
      </c>
      <c r="F9" s="53">
        <f>[1]Elproduktion!$N$1581</f>
        <v>0</v>
      </c>
      <c r="G9" s="53">
        <f>[1]Elproduktion!$R$1582</f>
        <v>0</v>
      </c>
      <c r="H9" s="53">
        <f>[1]Elproduktion!$S$1583</f>
        <v>0</v>
      </c>
      <c r="I9" s="53">
        <f>[1]Elproduktion!$N$1584</f>
        <v>0</v>
      </c>
      <c r="J9" s="53">
        <f>[1]Elproduktion!$T$1582</f>
        <v>0</v>
      </c>
      <c r="K9" s="53">
        <f>[1]Elproduktion!$U$1580</f>
        <v>0</v>
      </c>
      <c r="L9" s="53">
        <f>[1]Elproduktion!$V$1580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121">
        <f>[1]Elproduktion!$N$1586</f>
        <v>11215.883333333333</v>
      </c>
      <c r="D10" s="53">
        <f>[1]Elproduktion!$N$1587</f>
        <v>0</v>
      </c>
      <c r="E10" s="53">
        <f>[1]Elproduktion!$Q$1588</f>
        <v>0</v>
      </c>
      <c r="F10" s="53">
        <f>[1]Elproduktion!$N$1589</f>
        <v>0</v>
      </c>
      <c r="G10" s="53">
        <f>[1]Elproduktion!$R$1590</f>
        <v>0</v>
      </c>
      <c r="H10" s="53">
        <f>[1]Elproduktion!$S$1591</f>
        <v>0</v>
      </c>
      <c r="I10" s="53">
        <f>[1]Elproduktion!$N$1592</f>
        <v>0</v>
      </c>
      <c r="J10" s="53">
        <f>[1]Elproduktion!$T$1590</f>
        <v>0</v>
      </c>
      <c r="K10" s="53">
        <f>[1]Elproduktion!$U$1588</f>
        <v>0</v>
      </c>
      <c r="L10" s="53">
        <f>[1]Elproduktion!$V$1588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24123.883333333331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1489 Alingsås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[1]Fjärrvärmeproduktion!$N$2186</f>
        <v>0</v>
      </c>
      <c r="C18" s="56"/>
      <c r="D18" s="58">
        <f>[1]Fjärrvärmeproduktion!$N$2187</f>
        <v>0</v>
      </c>
      <c r="E18" s="56">
        <f>[1]Fjärrvärmeproduktion!$Q$2188</f>
        <v>0</v>
      </c>
      <c r="F18" s="56">
        <f>[1]Fjärrvärmeproduktion!$N$2189</f>
        <v>0</v>
      </c>
      <c r="G18" s="56">
        <f>[1]Fjärrvärmeproduktion!$R$2190</f>
        <v>0</v>
      </c>
      <c r="H18" s="56">
        <f>[1]Fjärrvärmeproduktion!$S$2191</f>
        <v>0</v>
      </c>
      <c r="I18" s="58">
        <f>[1]Fjärrvärmeproduktion!$N$2192</f>
        <v>0</v>
      </c>
      <c r="J18" s="56">
        <f>[1]Fjärrvärmeproduktion!$T$2190</f>
        <v>0</v>
      </c>
      <c r="K18" s="56">
        <f>[1]Fjärrvärmeproduktion!$U$2188</f>
        <v>0</v>
      </c>
      <c r="L18" s="56">
        <f>[1]Fjärrvärmeproduktion!$V$2188</f>
        <v>0</v>
      </c>
      <c r="M18" s="56">
        <f>[1]Fjärrvärmeproduktion!$W$2191</f>
        <v>0</v>
      </c>
      <c r="N18" s="56">
        <v>0</v>
      </c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[1]Fjärrvärmeproduktion!$N$2194+[1]Fjärrvärmeproduktion!$M$2226</f>
        <v>130733</v>
      </c>
      <c r="C19" s="56"/>
      <c r="D19" s="58">
        <f>[1]Fjärrvärmeproduktion!$N$2195</f>
        <v>866</v>
      </c>
      <c r="E19" s="56">
        <f>[1]Fjärrvärmeproduktion!$Q$2196</f>
        <v>0</v>
      </c>
      <c r="F19" s="56">
        <f>[1]Fjärrvärmeproduktion!$N$2197</f>
        <v>0</v>
      </c>
      <c r="G19" s="56">
        <f>[1]Fjärrvärmeproduktion!$R$2198</f>
        <v>408</v>
      </c>
      <c r="H19" s="56">
        <f>[1]Fjärrvärmeproduktion!$S$2199</f>
        <v>116305</v>
      </c>
      <c r="I19" s="58">
        <f>[1]Fjärrvärmeproduktion!$N$2200</f>
        <v>1344</v>
      </c>
      <c r="J19" s="56">
        <f>[1]Fjärrvärmeproduktion!$T$2198</f>
        <v>0</v>
      </c>
      <c r="K19" s="56">
        <f>[1]Fjärrvärmeproduktion!$U$2196</f>
        <v>0</v>
      </c>
      <c r="L19" s="56">
        <f>[1]Fjärrvärmeproduktion!$V$2196</f>
        <v>0</v>
      </c>
      <c r="M19" s="56">
        <f>[1]Fjärrvärmeproduktion!$W$2199</f>
        <v>0</v>
      </c>
      <c r="N19" s="56">
        <v>0</v>
      </c>
      <c r="O19" s="56"/>
      <c r="P19" s="56">
        <f t="shared" ref="P19:P24" si="2">SUM(C19:O19)</f>
        <v>118923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[1]Fjärrvärmeproduktion!$N$2202</f>
        <v>0</v>
      </c>
      <c r="C20" s="56"/>
      <c r="D20" s="58">
        <f>[1]Fjärrvärmeproduktion!$N$2203</f>
        <v>0</v>
      </c>
      <c r="E20" s="56">
        <f>[1]Fjärrvärmeproduktion!$Q$2204</f>
        <v>0</v>
      </c>
      <c r="F20" s="56">
        <f>[1]Fjärrvärmeproduktion!$N$2205</f>
        <v>0</v>
      </c>
      <c r="G20" s="56">
        <f>[1]Fjärrvärmeproduktion!$R$2206</f>
        <v>0</v>
      </c>
      <c r="H20" s="56">
        <f>[1]Fjärrvärmeproduktion!$S$2207</f>
        <v>0</v>
      </c>
      <c r="I20" s="58">
        <f>[1]Fjärrvärmeproduktion!$N$2208</f>
        <v>0</v>
      </c>
      <c r="J20" s="56">
        <f>[1]Fjärrvärmeproduktion!$T$2206</f>
        <v>0</v>
      </c>
      <c r="K20" s="56">
        <f>[1]Fjärrvärmeproduktion!$U$2204</f>
        <v>0</v>
      </c>
      <c r="L20" s="56">
        <f>[1]Fjärrvärmeproduktion!$V$2204</f>
        <v>0</v>
      </c>
      <c r="M20" s="56">
        <f>[1]Fjärrvärmeproduktion!$W$2207</f>
        <v>0</v>
      </c>
      <c r="N20" s="56">
        <v>0</v>
      </c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[1]Fjärrvärmeproduktion!$N$2210</f>
        <v>0</v>
      </c>
      <c r="C21" s="56"/>
      <c r="D21" s="58">
        <f>[1]Fjärrvärmeproduktion!$N$2211</f>
        <v>0</v>
      </c>
      <c r="E21" s="56">
        <f>[1]Fjärrvärmeproduktion!$Q$2212</f>
        <v>0</v>
      </c>
      <c r="F21" s="56">
        <f>[1]Fjärrvärmeproduktion!$N$2213</f>
        <v>0</v>
      </c>
      <c r="G21" s="56">
        <f>[1]Fjärrvärmeproduktion!$R$2214</f>
        <v>0</v>
      </c>
      <c r="H21" s="56">
        <f>[1]Fjärrvärmeproduktion!$S$2215</f>
        <v>0</v>
      </c>
      <c r="I21" s="58">
        <f>[1]Fjärrvärmeproduktion!$N$2216</f>
        <v>0</v>
      </c>
      <c r="J21" s="56">
        <f>[1]Fjärrvärmeproduktion!$T$2214</f>
        <v>0</v>
      </c>
      <c r="K21" s="56">
        <f>[1]Fjärrvärmeproduktion!$U$2212</f>
        <v>0</v>
      </c>
      <c r="L21" s="56">
        <f>[1]Fjärrvärmeproduktion!$V$2212</f>
        <v>0</v>
      </c>
      <c r="M21" s="56">
        <f>[1]Fjärrvärmeproduktion!$W$2215</f>
        <v>0</v>
      </c>
      <c r="N21" s="56">
        <v>0</v>
      </c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[1]Fjärrvärmeproduktion!$N$2218</f>
        <v>0</v>
      </c>
      <c r="C22" s="56"/>
      <c r="D22" s="58">
        <f>[1]Fjärrvärmeproduktion!$N$2219</f>
        <v>0</v>
      </c>
      <c r="E22" s="56">
        <f>[1]Fjärrvärmeproduktion!$Q$2220</f>
        <v>0</v>
      </c>
      <c r="F22" s="56">
        <f>[1]Fjärrvärmeproduktion!$N$2221</f>
        <v>0</v>
      </c>
      <c r="G22" s="56">
        <f>[1]Fjärrvärmeproduktion!$R$2222</f>
        <v>0</v>
      </c>
      <c r="H22" s="56">
        <f>[1]Fjärrvärmeproduktion!$S$2223</f>
        <v>0</v>
      </c>
      <c r="I22" s="58">
        <f>[1]Fjärrvärmeproduktion!$N$2224</f>
        <v>0</v>
      </c>
      <c r="J22" s="56">
        <f>[1]Fjärrvärmeproduktion!$T$2222</f>
        <v>0</v>
      </c>
      <c r="K22" s="56">
        <f>[1]Fjärrvärmeproduktion!$U$2220</f>
        <v>0</v>
      </c>
      <c r="L22" s="56">
        <f>[1]Fjärrvärmeproduktion!$V$2220</f>
        <v>0</v>
      </c>
      <c r="M22" s="56">
        <f>[1]Fjärrvärmeproduktion!$W$2223</f>
        <v>0</v>
      </c>
      <c r="N22" s="56">
        <v>0</v>
      </c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778 GWh</v>
      </c>
      <c r="T22" s="25"/>
      <c r="U22" s="23"/>
    </row>
    <row r="23" spans="1:34" ht="15.75">
      <c r="A23" s="5" t="s">
        <v>61</v>
      </c>
      <c r="B23" s="58">
        <v>0</v>
      </c>
      <c r="C23" s="56"/>
      <c r="D23" s="58">
        <f>[1]Fjärrvärmeproduktion!$N$2227</f>
        <v>0</v>
      </c>
      <c r="E23" s="56">
        <f>[1]Fjärrvärmeproduktion!$Q$2228</f>
        <v>0</v>
      </c>
      <c r="F23" s="56">
        <f>[1]Fjärrvärmeproduktion!$N$2229</f>
        <v>0</v>
      </c>
      <c r="G23" s="56">
        <f>[1]Fjärrvärmeproduktion!$R$2230</f>
        <v>0</v>
      </c>
      <c r="H23" s="56">
        <f>[1]Fjärrvärmeproduktion!$S$2231</f>
        <v>0</v>
      </c>
      <c r="I23" s="58">
        <f>[1]Fjärrvärmeproduktion!$N$2232</f>
        <v>0</v>
      </c>
      <c r="J23" s="56">
        <f>[1]Fjärrvärmeproduktion!$T$2230</f>
        <v>0</v>
      </c>
      <c r="K23" s="56">
        <f>[1]Fjärrvärmeproduktion!$U$2228</f>
        <v>0</v>
      </c>
      <c r="L23" s="56">
        <f>[1]Fjärrvärmeproduktion!$V$2228</f>
        <v>0</v>
      </c>
      <c r="M23" s="56">
        <f>[1]Fjärrvärmeproduktion!$W$2231</f>
        <v>0</v>
      </c>
      <c r="N23" s="56">
        <v>0</v>
      </c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130733</v>
      </c>
      <c r="C24" s="56">
        <f t="shared" ref="C24:O24" si="3">SUM(C18:C23)</f>
        <v>0</v>
      </c>
      <c r="D24" s="56">
        <f t="shared" si="3"/>
        <v>866</v>
      </c>
      <c r="E24" s="56">
        <f t="shared" si="3"/>
        <v>0</v>
      </c>
      <c r="F24" s="56">
        <f t="shared" si="3"/>
        <v>0</v>
      </c>
      <c r="G24" s="56">
        <f t="shared" si="3"/>
        <v>408</v>
      </c>
      <c r="H24" s="56">
        <f t="shared" si="3"/>
        <v>116305</v>
      </c>
      <c r="I24" s="56">
        <f t="shared" si="3"/>
        <v>1344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118923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382 GWh</v>
      </c>
      <c r="T25" s="29">
        <f>C$44</f>
        <v>0.49067074571392061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210 GWh</v>
      </c>
      <c r="T26" s="29">
        <f>D$44</f>
        <v>0.27005225023281837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2.0824867210139365E-4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0</v>
      </c>
      <c r="U28" s="23"/>
    </row>
    <row r="29" spans="1:34" ht="15.75">
      <c r="A29" s="48" t="str">
        <f>A2</f>
        <v>1489 Alingsås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29 GWh</v>
      </c>
      <c r="T29" s="29">
        <f>G$44</f>
        <v>3.7643441005162176E-2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155 GWh</v>
      </c>
      <c r="T30" s="29">
        <f>H$44</f>
        <v>0.19969762168893396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1 GWh</v>
      </c>
      <c r="T31" s="29">
        <f>I$44</f>
        <v>1.727692687063414E-3</v>
      </c>
      <c r="U31" s="22"/>
      <c r="AG31" s="17"/>
      <c r="AH31" s="17"/>
    </row>
    <row r="32" spans="1:34" ht="15.75">
      <c r="A32" s="5" t="s">
        <v>76</v>
      </c>
      <c r="B32" s="53">
        <f>[1]Slutanvändning!$N$3167</f>
        <v>0</v>
      </c>
      <c r="C32" s="67">
        <f>[1]Slutanvändning!$N$3168</f>
        <v>7373</v>
      </c>
      <c r="D32" s="67">
        <f>[1]Slutanvändning!$N$3161</f>
        <v>6369</v>
      </c>
      <c r="E32" s="53">
        <f>[1]Slutanvändning!$Q$3162</f>
        <v>0</v>
      </c>
      <c r="F32" s="67">
        <f>[1]Slutanvändning!$N$3163</f>
        <v>0</v>
      </c>
      <c r="G32" s="53">
        <f>[1]Slutanvändning!$N$3164</f>
        <v>1418</v>
      </c>
      <c r="H32" s="53">
        <f>[1]Slutanvändning!$N$3165</f>
        <v>0</v>
      </c>
      <c r="I32" s="53">
        <f>[1]Slutanvändning!$N$3166</f>
        <v>0</v>
      </c>
      <c r="J32" s="53">
        <v>0</v>
      </c>
      <c r="K32" s="53">
        <f>[1]Slutanvändning!$T$3162</f>
        <v>0</v>
      </c>
      <c r="L32" s="53">
        <f>[1]Slutanvändning!$U$3162</f>
        <v>0</v>
      </c>
      <c r="M32" s="53"/>
      <c r="N32" s="53">
        <v>0</v>
      </c>
      <c r="O32" s="53">
        <v>0</v>
      </c>
      <c r="P32" s="53">
        <f t="shared" ref="P32:P38" si="4">SUM(B32:N32)</f>
        <v>15160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[1]Slutanvändning!$N$3176</f>
        <v>5127</v>
      </c>
      <c r="C33" s="122">
        <f>[1]Slutanvändning!$N$3177</f>
        <v>28992</v>
      </c>
      <c r="D33" s="67">
        <f>[1]Slutanvändning!$N$3170</f>
        <v>8789</v>
      </c>
      <c r="E33" s="53">
        <f>[1]Slutanvändning!$Q$3171</f>
        <v>162</v>
      </c>
      <c r="F33" s="122">
        <f>[1]Slutanvändning!$N$3172</f>
        <v>0</v>
      </c>
      <c r="G33" s="123">
        <f>[1]Slutanvändning!$N$3173</f>
        <v>0</v>
      </c>
      <c r="H33" s="53">
        <f>[1]Slutanvändning!$N$3174</f>
        <v>362</v>
      </c>
      <c r="I33" s="53">
        <f>[1]Slutanvändning!$N$3175</f>
        <v>0</v>
      </c>
      <c r="J33" s="53">
        <v>0</v>
      </c>
      <c r="K33" s="53">
        <f>[1]Slutanvändning!$T$3171</f>
        <v>0</v>
      </c>
      <c r="L33" s="53">
        <f>[1]Slutanvändning!$U$3171</f>
        <v>0</v>
      </c>
      <c r="M33" s="53"/>
      <c r="N33" s="53">
        <v>0</v>
      </c>
      <c r="O33" s="53">
        <v>0</v>
      </c>
      <c r="P33" s="53">
        <f t="shared" si="4"/>
        <v>43432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[1]Slutanvändning!$N$3185</f>
        <v>15234</v>
      </c>
      <c r="C34" s="67">
        <f>[1]Slutanvändning!$N$3186</f>
        <v>35035</v>
      </c>
      <c r="D34" s="67">
        <f>[1]Slutanvändning!$N$3179</f>
        <v>0</v>
      </c>
      <c r="E34" s="53">
        <f>[1]Slutanvändning!$Q$3180</f>
        <v>0</v>
      </c>
      <c r="F34" s="67">
        <f>[1]Slutanvändning!$N$3181</f>
        <v>0</v>
      </c>
      <c r="G34" s="53">
        <f>[1]Slutanvändning!$N$3182</f>
        <v>0</v>
      </c>
      <c r="H34" s="53">
        <f>[1]Slutanvändning!$N$3183</f>
        <v>0</v>
      </c>
      <c r="I34" s="53">
        <f>[1]Slutanvändning!$N$3184</f>
        <v>0</v>
      </c>
      <c r="J34" s="53">
        <v>0</v>
      </c>
      <c r="K34" s="53">
        <f>[1]Slutanvändning!$T$3180</f>
        <v>0</v>
      </c>
      <c r="L34" s="53">
        <f>[1]Slutanvändning!$U$3180</f>
        <v>0</v>
      </c>
      <c r="M34" s="53"/>
      <c r="N34" s="53">
        <v>0</v>
      </c>
      <c r="O34" s="53">
        <v>0</v>
      </c>
      <c r="P34" s="53">
        <f t="shared" si="4"/>
        <v>50269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[1]Slutanvändning!$N$3194</f>
        <v>0</v>
      </c>
      <c r="C35" s="122">
        <f>[1]Slutanvändning!$N$3195</f>
        <v>59924.560248378839</v>
      </c>
      <c r="D35" s="67">
        <f>[1]Slutanvändning!$N$3188</f>
        <v>193740</v>
      </c>
      <c r="E35" s="53">
        <f>[1]Slutanvändning!$Q$3189</f>
        <v>0</v>
      </c>
      <c r="F35" s="67">
        <f>[1]Slutanvändning!$N$3190</f>
        <v>0</v>
      </c>
      <c r="G35" s="123">
        <f>[1]Slutanvändning!$N$3191</f>
        <v>27457.439751621165</v>
      </c>
      <c r="H35" s="53">
        <f>[1]Slutanvändning!$N$3192</f>
        <v>0</v>
      </c>
      <c r="I35" s="53">
        <f>[1]Slutanvändning!$N$3193</f>
        <v>0</v>
      </c>
      <c r="J35" s="53">
        <v>0</v>
      </c>
      <c r="K35" s="53">
        <f>[1]Slutanvändning!$T$3189</f>
        <v>0</v>
      </c>
      <c r="L35" s="53">
        <f>[1]Slutanvändning!$U$3189</f>
        <v>0</v>
      </c>
      <c r="M35" s="53"/>
      <c r="N35" s="53">
        <v>0</v>
      </c>
      <c r="O35" s="53">
        <v>0</v>
      </c>
      <c r="P35" s="53">
        <f>SUM(B35:N35)</f>
        <v>281122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[1]Slutanvändning!$N$3203</f>
        <v>23801</v>
      </c>
      <c r="C36" s="67">
        <f>[1]Slutanvändning!$N$3204</f>
        <v>73150</v>
      </c>
      <c r="D36" s="67">
        <f>[1]Slutanvändning!$N$3197</f>
        <v>196</v>
      </c>
      <c r="E36" s="53">
        <f>[1]Slutanvändning!$Q$3198</f>
        <v>0</v>
      </c>
      <c r="F36" s="67">
        <f>[1]Slutanvändning!$N$3199</f>
        <v>0</v>
      </c>
      <c r="G36" s="53">
        <f>[1]Slutanvändning!$N$3200</f>
        <v>0</v>
      </c>
      <c r="H36" s="53">
        <f>[1]Slutanvändning!$N$3201</f>
        <v>0</v>
      </c>
      <c r="I36" s="53">
        <f>[1]Slutanvändning!$N$3202</f>
        <v>0</v>
      </c>
      <c r="J36" s="53">
        <v>0</v>
      </c>
      <c r="K36" s="53">
        <f>[1]Slutanvändning!$T$3198</f>
        <v>0</v>
      </c>
      <c r="L36" s="53">
        <f>[1]Slutanvändning!$U$3198</f>
        <v>0</v>
      </c>
      <c r="M36" s="53"/>
      <c r="N36" s="53">
        <v>0</v>
      </c>
      <c r="O36" s="53">
        <v>0</v>
      </c>
      <c r="P36" s="53">
        <f t="shared" si="4"/>
        <v>97147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[1]Slutanvändning!$N$3212</f>
        <v>9437</v>
      </c>
      <c r="C37" s="67">
        <f>[1]Slutanvändning!$N$3213</f>
        <v>117584</v>
      </c>
      <c r="D37" s="67">
        <f>[1]Slutanvändning!$N$3206</f>
        <v>118</v>
      </c>
      <c r="E37" s="53">
        <f>[1]Slutanvändning!$Q$3207</f>
        <v>0</v>
      </c>
      <c r="F37" s="67">
        <f>[1]Slutanvändning!$N$3208</f>
        <v>0</v>
      </c>
      <c r="G37" s="53">
        <f>[1]Slutanvändning!$N$3209</f>
        <v>0</v>
      </c>
      <c r="H37" s="53">
        <f>[1]Slutanvändning!$N$3210</f>
        <v>38681</v>
      </c>
      <c r="I37" s="53">
        <f>[1]Slutanvändning!$N$3211</f>
        <v>0</v>
      </c>
      <c r="J37" s="53">
        <v>0</v>
      </c>
      <c r="K37" s="53">
        <f>[1]Slutanvändning!$T$3207</f>
        <v>0</v>
      </c>
      <c r="L37" s="53">
        <f>[1]Slutanvändning!$U$3207</f>
        <v>0</v>
      </c>
      <c r="M37" s="53"/>
      <c r="N37" s="53">
        <v>0</v>
      </c>
      <c r="O37" s="53">
        <v>0</v>
      </c>
      <c r="P37" s="53">
        <f t="shared" si="4"/>
        <v>165820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[1]Slutanvändning!$N$3221</f>
        <v>57539</v>
      </c>
      <c r="C38" s="67">
        <f>[1]Slutanvändning!$N$3222</f>
        <v>22228</v>
      </c>
      <c r="D38" s="67">
        <f>[1]Slutanvändning!$N$3215</f>
        <v>0</v>
      </c>
      <c r="E38" s="53">
        <f>[1]Slutanvändning!$Q$3216</f>
        <v>0</v>
      </c>
      <c r="F38" s="67">
        <f>[1]Slutanvändning!$N$3217</f>
        <v>0</v>
      </c>
      <c r="G38" s="53">
        <f>[1]Slutanvändning!$N$3218</f>
        <v>0</v>
      </c>
      <c r="H38" s="53">
        <f>[1]Slutanvändning!$N$3219</f>
        <v>0</v>
      </c>
      <c r="I38" s="53">
        <f>[1]Slutanvändning!$N$3220</f>
        <v>0</v>
      </c>
      <c r="J38" s="53">
        <v>0</v>
      </c>
      <c r="K38" s="53">
        <f>[1]Slutanvändning!$T$3216</f>
        <v>0</v>
      </c>
      <c r="L38" s="53">
        <f>[1]Slutanvändning!$U$3216</f>
        <v>0</v>
      </c>
      <c r="M38" s="53"/>
      <c r="N38" s="53">
        <v>0</v>
      </c>
      <c r="O38" s="53">
        <v>0</v>
      </c>
      <c r="P38" s="53">
        <f t="shared" si="4"/>
        <v>79767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3">
        <f>[1]Slutanvändning!$N$3230</f>
        <v>0</v>
      </c>
      <c r="C39" s="67">
        <f>[1]Slutanvändning!$N$3231</f>
        <v>9140</v>
      </c>
      <c r="D39" s="67">
        <f>[1]Slutanvändning!$N$3224</f>
        <v>0</v>
      </c>
      <c r="E39" s="53">
        <f>[1]Slutanvändning!$Q$3225</f>
        <v>0</v>
      </c>
      <c r="F39" s="67">
        <f>[1]Slutanvändning!$N$3226</f>
        <v>0</v>
      </c>
      <c r="G39" s="53">
        <f>[1]Slutanvändning!$N$3227</f>
        <v>0</v>
      </c>
      <c r="H39" s="53">
        <f>[1]Slutanvändning!$N$3228</f>
        <v>0</v>
      </c>
      <c r="I39" s="53">
        <f>[1]Slutanvändning!$N$3229</f>
        <v>0</v>
      </c>
      <c r="J39" s="53">
        <v>0</v>
      </c>
      <c r="K39" s="53">
        <f>[1]Slutanvändning!$T$3225</f>
        <v>0</v>
      </c>
      <c r="L39" s="53">
        <f>[1]Slutanvändning!$U$3225</f>
        <v>0</v>
      </c>
      <c r="M39" s="53"/>
      <c r="N39" s="53">
        <v>0</v>
      </c>
      <c r="O39" s="53">
        <v>0</v>
      </c>
      <c r="P39" s="53">
        <f>SUM(B39:N39)</f>
        <v>9140</v>
      </c>
      <c r="Q39" s="20"/>
      <c r="R39" s="28"/>
      <c r="T39" s="42"/>
    </row>
    <row r="40" spans="1:47" ht="15.75">
      <c r="A40" s="5" t="s">
        <v>49</v>
      </c>
      <c r="B40" s="53">
        <f>SUM(B32:B39)</f>
        <v>111138</v>
      </c>
      <c r="C40" s="123">
        <f t="shared" ref="C40:O40" si="5">SUM(C32:C39)</f>
        <v>353426.56024837884</v>
      </c>
      <c r="D40" s="53">
        <f t="shared" si="5"/>
        <v>209212</v>
      </c>
      <c r="E40" s="53">
        <f>SUM(E32:E39)</f>
        <v>162</v>
      </c>
      <c r="F40" s="123">
        <f>SUM(F32:F39)</f>
        <v>0</v>
      </c>
      <c r="G40" s="123">
        <f t="shared" si="5"/>
        <v>28875.439751621165</v>
      </c>
      <c r="H40" s="53">
        <f t="shared" si="5"/>
        <v>39043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741857.00000000012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48 GWh</v>
      </c>
      <c r="T41" s="42"/>
    </row>
    <row r="42" spans="1:47">
      <c r="A42" s="32" t="s">
        <v>86</v>
      </c>
      <c r="B42" s="53">
        <f>B39+B38+B37</f>
        <v>66976</v>
      </c>
      <c r="C42" s="53">
        <f>C39+C38+C37</f>
        <v>148952</v>
      </c>
      <c r="D42" s="53">
        <f>D39+D38+D37</f>
        <v>118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38681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254727</v>
      </c>
      <c r="Q42" s="21"/>
      <c r="R42" s="28" t="s">
        <v>87</v>
      </c>
      <c r="S42" s="10" t="str">
        <f>ROUND(P42/1000,0) &amp;" GWh"</f>
        <v>255 GWh</v>
      </c>
      <c r="T42" s="29">
        <f>P42/P40</f>
        <v>0.34336401759368712</v>
      </c>
    </row>
    <row r="43" spans="1:47">
      <c r="A43" s="33" t="s">
        <v>88</v>
      </c>
      <c r="B43" s="105"/>
      <c r="C43" s="90">
        <f>C40+C24-C7+C46</f>
        <v>381700.68506824912</v>
      </c>
      <c r="D43" s="90">
        <f t="shared" ref="D43:N43" si="7">D11+D24+D40</f>
        <v>210078</v>
      </c>
      <c r="E43" s="90">
        <f t="shared" si="7"/>
        <v>162</v>
      </c>
      <c r="F43" s="90">
        <f t="shared" si="7"/>
        <v>0</v>
      </c>
      <c r="G43" s="90">
        <f t="shared" si="7"/>
        <v>29283.439751621165</v>
      </c>
      <c r="H43" s="90">
        <f t="shared" si="7"/>
        <v>155348</v>
      </c>
      <c r="I43" s="90">
        <f t="shared" si="7"/>
        <v>1344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777916.12481987034</v>
      </c>
      <c r="Q43" s="21"/>
      <c r="R43" s="28" t="s">
        <v>89</v>
      </c>
      <c r="S43" s="10" t="str">
        <f>ROUND(P36/1000,0) &amp;" GWh"</f>
        <v>97 GWh</v>
      </c>
      <c r="T43" s="41">
        <f>P36/P40</f>
        <v>0.13095111321993319</v>
      </c>
    </row>
    <row r="44" spans="1:47">
      <c r="A44" s="33" t="s">
        <v>90</v>
      </c>
      <c r="B44" s="53"/>
      <c r="C44" s="91">
        <f>C43/$P$43</f>
        <v>0.49067074571392061</v>
      </c>
      <c r="D44" s="91">
        <f t="shared" ref="D44:P44" si="8">D43/$P$43</f>
        <v>0.27005225023281837</v>
      </c>
      <c r="E44" s="91">
        <f t="shared" si="8"/>
        <v>2.0824867210139365E-4</v>
      </c>
      <c r="F44" s="91">
        <f t="shared" si="8"/>
        <v>0</v>
      </c>
      <c r="G44" s="91">
        <f t="shared" si="8"/>
        <v>3.7643441005162176E-2</v>
      </c>
      <c r="H44" s="91">
        <f t="shared" si="8"/>
        <v>0.19969762168893396</v>
      </c>
      <c r="I44" s="91">
        <f t="shared" si="8"/>
        <v>1.727692687063414E-3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50 GWh</v>
      </c>
      <c r="T44" s="29">
        <f>P34/P40</f>
        <v>6.7761037504532537E-2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15 GWh</v>
      </c>
      <c r="T45" s="29">
        <f>P32/P40</f>
        <v>2.0435205167572724E-2</v>
      </c>
      <c r="U45" s="23"/>
    </row>
    <row r="46" spans="1:47">
      <c r="A46" s="34" t="s">
        <v>93</v>
      </c>
      <c r="B46" s="90">
        <f>B24-B40</f>
        <v>19595</v>
      </c>
      <c r="C46" s="90">
        <f>(C40+C24)*0.08</f>
        <v>28274.124819870307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43 GWh</v>
      </c>
      <c r="T46" s="41">
        <f>P33/P40</f>
        <v>5.8544975648945813E-2</v>
      </c>
      <c r="U46" s="23"/>
    </row>
    <row r="47" spans="1:47">
      <c r="A47" s="34" t="s">
        <v>95</v>
      </c>
      <c r="B47" s="92">
        <f>B46/B24</f>
        <v>0.14988564478746758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281 GWh</v>
      </c>
      <c r="T47" s="41">
        <f>P35/P40</f>
        <v>0.37894365086532844</v>
      </c>
    </row>
    <row r="48" spans="1:47" ht="15.75" thickBot="1">
      <c r="A48" s="11"/>
      <c r="B48" s="93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51"/>
      <c r="R48" s="44" t="s">
        <v>97</v>
      </c>
      <c r="S48" s="10" t="str">
        <f>ROUND(P40/1000,0) &amp;" GWh"</f>
        <v>742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93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93"/>
      <c r="C50" s="67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5" right="0.75" top="0.75" bottom="0.5" header="0.5" footer="0.75"/>
  <pageSetup paperSize="9" orientation="portrait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71"/>
  <sheetViews>
    <sheetView zoomScale="70" zoomScaleNormal="70" workbookViewId="0">
      <selection activeCell="E10" sqref="E10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102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[1]Solceller!$C$24</f>
        <v>1035.5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[1]Elproduktion!$N$842</f>
        <v>0</v>
      </c>
      <c r="D7" s="53">
        <f>[1]Elproduktion!$N$843</f>
        <v>0</v>
      </c>
      <c r="E7" s="53">
        <f>[1]Elproduktion!$Q$844</f>
        <v>0</v>
      </c>
      <c r="F7" s="53">
        <f>[1]Elproduktion!$N$845</f>
        <v>0</v>
      </c>
      <c r="G7" s="53">
        <f>[1]Elproduktion!$R$846</f>
        <v>0</v>
      </c>
      <c r="H7" s="53">
        <f>[1]Elproduktion!$S$847</f>
        <v>0</v>
      </c>
      <c r="I7" s="53">
        <f>[1]Elproduktion!$N$848</f>
        <v>0</v>
      </c>
      <c r="J7" s="53">
        <f>[1]Elproduktion!$T$846</f>
        <v>0</v>
      </c>
      <c r="K7" s="53">
        <f>[1]Elproduktion!$U$844</f>
        <v>0</v>
      </c>
      <c r="L7" s="53">
        <f>[1]Elproduktion!$V$844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[1]Elproduktion!$N$850</f>
        <v>0</v>
      </c>
      <c r="D8" s="53">
        <f>[1]Elproduktion!$N$851</f>
        <v>0</v>
      </c>
      <c r="E8" s="53">
        <f>[1]Elproduktion!$Q$852</f>
        <v>0</v>
      </c>
      <c r="F8" s="53">
        <f>[1]Elproduktion!$N$853</f>
        <v>0</v>
      </c>
      <c r="G8" s="53">
        <f>[1]Elproduktion!$R$854</f>
        <v>0</v>
      </c>
      <c r="H8" s="53">
        <f>[1]Elproduktion!$S$855</f>
        <v>0</v>
      </c>
      <c r="I8" s="53">
        <f>[1]Elproduktion!$N$856</f>
        <v>0</v>
      </c>
      <c r="J8" s="53">
        <f>[1]Elproduktion!$T$854</f>
        <v>0</v>
      </c>
      <c r="K8" s="53">
        <f>[1]Elproduktion!$U$852</f>
        <v>0</v>
      </c>
      <c r="L8" s="53">
        <f>[1]Elproduktion!$V$852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[1]Elproduktion!$N$858</f>
        <v>67500</v>
      </c>
      <c r="D9" s="53">
        <f>[1]Elproduktion!$N$859</f>
        <v>0</v>
      </c>
      <c r="E9" s="53">
        <f>[1]Elproduktion!$Q$860</f>
        <v>0</v>
      </c>
      <c r="F9" s="53">
        <f>[1]Elproduktion!$N$861</f>
        <v>0</v>
      </c>
      <c r="G9" s="53">
        <f>[1]Elproduktion!$R$862</f>
        <v>0</v>
      </c>
      <c r="H9" s="53">
        <f>[1]Elproduktion!$S$863</f>
        <v>0</v>
      </c>
      <c r="I9" s="53">
        <f>[1]Elproduktion!$N$864</f>
        <v>0</v>
      </c>
      <c r="J9" s="53">
        <f>[1]Elproduktion!$T$862</f>
        <v>0</v>
      </c>
      <c r="K9" s="53">
        <f>[1]Elproduktion!$U$860</f>
        <v>0</v>
      </c>
      <c r="L9" s="53">
        <f>[1]Elproduktion!$V$860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[1]Elproduktion!$N$866</f>
        <v>0</v>
      </c>
      <c r="D10" s="53">
        <f>[1]Elproduktion!$N$867</f>
        <v>0</v>
      </c>
      <c r="E10" s="53">
        <f>[1]Elproduktion!$Q$868</f>
        <v>0</v>
      </c>
      <c r="F10" s="53">
        <f>[1]Elproduktion!$N$869</f>
        <v>0</v>
      </c>
      <c r="G10" s="53">
        <f>[1]Elproduktion!$R$870</f>
        <v>0</v>
      </c>
      <c r="H10" s="53">
        <f>[1]Elproduktion!$S$871</f>
        <v>0</v>
      </c>
      <c r="I10" s="53">
        <f>[1]Elproduktion!$N$872</f>
        <v>0</v>
      </c>
      <c r="J10" s="53">
        <f>[1]Elproduktion!$T$870</f>
        <v>0</v>
      </c>
      <c r="K10" s="53">
        <f>[1]Elproduktion!$U$868</f>
        <v>0</v>
      </c>
      <c r="L10" s="53">
        <f>[1]Elproduktion!$V$868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68535.5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1460 Bengtsfors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[1]Fjärrvärmeproduktion!$N$1178</f>
        <v>0</v>
      </c>
      <c r="C18" s="56"/>
      <c r="D18" s="58">
        <f>[1]Fjärrvärmeproduktion!$N$1179</f>
        <v>0</v>
      </c>
      <c r="E18" s="56">
        <f>[1]Fjärrvärmeproduktion!$Q$1180</f>
        <v>0</v>
      </c>
      <c r="F18" s="56">
        <f>[1]Fjärrvärmeproduktion!$N$1181</f>
        <v>0</v>
      </c>
      <c r="G18" s="56">
        <f>[1]Fjärrvärmeproduktion!$R$1182</f>
        <v>0</v>
      </c>
      <c r="H18" s="56">
        <f>[1]Fjärrvärmeproduktion!$S$1183</f>
        <v>0</v>
      </c>
      <c r="I18" s="56">
        <f>[1]Fjärrvärmeproduktion!$N$1184</f>
        <v>0</v>
      </c>
      <c r="J18" s="56">
        <f>[1]Fjärrvärmeproduktion!$T$1182</f>
        <v>0</v>
      </c>
      <c r="K18" s="56">
        <f>[1]Fjärrvärmeproduktion!$U$1180</f>
        <v>0</v>
      </c>
      <c r="L18" s="56">
        <f>[1]Fjärrvärmeproduktion!$V$1180</f>
        <v>0</v>
      </c>
      <c r="M18" s="56">
        <f>[1]Fjärrvärmeproduktion!$W$1183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[1]Fjärrvärmeproduktion!$N$1186</f>
        <v>15384</v>
      </c>
      <c r="C19" s="56"/>
      <c r="D19" s="58">
        <f>[1]Fjärrvärmeproduktion!$N$1187</f>
        <v>975</v>
      </c>
      <c r="E19" s="56">
        <f>[1]Fjärrvärmeproduktion!$Q$1188</f>
        <v>0</v>
      </c>
      <c r="F19" s="56">
        <f>[1]Fjärrvärmeproduktion!$N$1189</f>
        <v>0</v>
      </c>
      <c r="G19" s="56">
        <f>[1]Fjärrvärmeproduktion!$R$1190</f>
        <v>0</v>
      </c>
      <c r="H19" s="56">
        <f>[1]Fjärrvärmeproduktion!$S$1191</f>
        <v>14909</v>
      </c>
      <c r="I19" s="56">
        <f>[1]Fjärrvärmeproduktion!$N$1192</f>
        <v>0</v>
      </c>
      <c r="J19" s="56">
        <f>[1]Fjärrvärmeproduktion!$T$1190</f>
        <v>0</v>
      </c>
      <c r="K19" s="56">
        <f>[1]Fjärrvärmeproduktion!$U$1188</f>
        <v>0</v>
      </c>
      <c r="L19" s="56">
        <f>[1]Fjärrvärmeproduktion!$V$1188</f>
        <v>0</v>
      </c>
      <c r="M19" s="56">
        <f>[1]Fjärrvärmeproduktion!$W$1191</f>
        <v>0</v>
      </c>
      <c r="N19" s="56"/>
      <c r="O19" s="56"/>
      <c r="P19" s="56">
        <f t="shared" ref="P19:P24" si="2">SUM(C19:O19)</f>
        <v>15884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[1]Fjärrvärmeproduktion!$N$1194</f>
        <v>0</v>
      </c>
      <c r="C20" s="56"/>
      <c r="D20" s="58">
        <f>[1]Fjärrvärmeproduktion!$N$1195</f>
        <v>0</v>
      </c>
      <c r="E20" s="56">
        <f>[1]Fjärrvärmeproduktion!$Q$1196</f>
        <v>0</v>
      </c>
      <c r="F20" s="56">
        <f>[1]Fjärrvärmeproduktion!$N$1197</f>
        <v>0</v>
      </c>
      <c r="G20" s="56">
        <f>[1]Fjärrvärmeproduktion!$R$1198</f>
        <v>0</v>
      </c>
      <c r="H20" s="56">
        <f>[1]Fjärrvärmeproduktion!$S$1199</f>
        <v>0</v>
      </c>
      <c r="I20" s="56">
        <f>[1]Fjärrvärmeproduktion!$N$1200</f>
        <v>0</v>
      </c>
      <c r="J20" s="56">
        <f>[1]Fjärrvärmeproduktion!$T$1198</f>
        <v>0</v>
      </c>
      <c r="K20" s="56">
        <f>[1]Fjärrvärmeproduktion!$U$1196</f>
        <v>0</v>
      </c>
      <c r="L20" s="56">
        <f>[1]Fjärrvärmeproduktion!$V$1196</f>
        <v>0</v>
      </c>
      <c r="M20" s="56">
        <f>[1]Fjärrvärmeproduktion!$W$1199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[1]Fjärrvärmeproduktion!$N$1202</f>
        <v>0</v>
      </c>
      <c r="C21" s="56"/>
      <c r="D21" s="58">
        <f>[1]Fjärrvärmeproduktion!$N$1203</f>
        <v>0</v>
      </c>
      <c r="E21" s="56">
        <f>[1]Fjärrvärmeproduktion!$Q$1204</f>
        <v>0</v>
      </c>
      <c r="F21" s="56">
        <f>[1]Fjärrvärmeproduktion!$N$1205</f>
        <v>0</v>
      </c>
      <c r="G21" s="56">
        <f>[1]Fjärrvärmeproduktion!$R$1206</f>
        <v>0</v>
      </c>
      <c r="H21" s="56">
        <f>[1]Fjärrvärmeproduktion!$S$1207</f>
        <v>0</v>
      </c>
      <c r="I21" s="56">
        <f>[1]Fjärrvärmeproduktion!$N$1208</f>
        <v>0</v>
      </c>
      <c r="J21" s="56">
        <f>[1]Fjärrvärmeproduktion!$T$1206</f>
        <v>0</v>
      </c>
      <c r="K21" s="56">
        <f>[1]Fjärrvärmeproduktion!$U$1204</f>
        <v>0</v>
      </c>
      <c r="L21" s="56">
        <f>[1]Fjärrvärmeproduktion!$V$1204</f>
        <v>0</v>
      </c>
      <c r="M21" s="56">
        <f>[1]Fjärrvärmeproduktion!$W$1207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[1]Fjärrvärmeproduktion!$N$1210</f>
        <v>16007</v>
      </c>
      <c r="C22" s="56"/>
      <c r="D22" s="58">
        <f>[1]Fjärrvärmeproduktion!$N$1211</f>
        <v>0</v>
      </c>
      <c r="E22" s="56">
        <f>[1]Fjärrvärmeproduktion!$Q$1212</f>
        <v>0</v>
      </c>
      <c r="F22" s="56">
        <f>[1]Fjärrvärmeproduktion!$N$1213</f>
        <v>0</v>
      </c>
      <c r="G22" s="56">
        <f>[1]Fjärrvärmeproduktion!$R$1214</f>
        <v>0</v>
      </c>
      <c r="H22" s="56">
        <f>[1]Fjärrvärmeproduktion!$S$1215</f>
        <v>0</v>
      </c>
      <c r="I22" s="56">
        <f>[1]Fjärrvärmeproduktion!$N$1216</f>
        <v>0</v>
      </c>
      <c r="J22" s="56">
        <f>[1]Fjärrvärmeproduktion!$T$1214</f>
        <v>0</v>
      </c>
      <c r="K22" s="56">
        <f>[1]Fjärrvärmeproduktion!$U$1212</f>
        <v>0</v>
      </c>
      <c r="L22" s="56">
        <f>[1]Fjärrvärmeproduktion!$V$1212</f>
        <v>0</v>
      </c>
      <c r="M22" s="56">
        <f>[1]Fjärrvärmeproduktion!$W$1215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805 GWh</v>
      </c>
      <c r="T22" s="25"/>
      <c r="U22" s="23"/>
    </row>
    <row r="23" spans="1:34" ht="15.75">
      <c r="A23" s="5" t="s">
        <v>61</v>
      </c>
      <c r="B23" s="58">
        <f>[1]Fjärrvärmeproduktion!$N$1218</f>
        <v>0</v>
      </c>
      <c r="C23" s="56"/>
      <c r="D23" s="58">
        <f>[1]Fjärrvärmeproduktion!$N$1219</f>
        <v>0</v>
      </c>
      <c r="E23" s="56">
        <f>[1]Fjärrvärmeproduktion!$Q$1220</f>
        <v>0</v>
      </c>
      <c r="F23" s="56">
        <f>[1]Fjärrvärmeproduktion!$N$1221</f>
        <v>0</v>
      </c>
      <c r="G23" s="56">
        <f>[1]Fjärrvärmeproduktion!$R$1222</f>
        <v>0</v>
      </c>
      <c r="H23" s="56">
        <f>[1]Fjärrvärmeproduktion!$S$1223</f>
        <v>0</v>
      </c>
      <c r="I23" s="56">
        <f>[1]Fjärrvärmeproduktion!$N$1224</f>
        <v>0</v>
      </c>
      <c r="J23" s="56">
        <f>[1]Fjärrvärmeproduktion!$T$1222</f>
        <v>0</v>
      </c>
      <c r="K23" s="56">
        <f>[1]Fjärrvärmeproduktion!$U$1220</f>
        <v>0</v>
      </c>
      <c r="L23" s="56">
        <f>[1]Fjärrvärmeproduktion!$V$1220</f>
        <v>0</v>
      </c>
      <c r="M23" s="56">
        <f>[1]Fjärrvärmeproduktion!$W$1223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31391</v>
      </c>
      <c r="C24" s="56">
        <f t="shared" ref="C24:O24" si="3">SUM(C18:C23)</f>
        <v>0</v>
      </c>
      <c r="D24" s="56">
        <f t="shared" si="3"/>
        <v>975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14909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15884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8"/>
      <c r="R25" s="50" t="str">
        <f>C30</f>
        <v>El</v>
      </c>
      <c r="S25" s="40" t="str">
        <f>ROUND(C43/1000,0) &amp;" GWh"</f>
        <v>262 GWh</v>
      </c>
      <c r="T25" s="29">
        <f>C$44</f>
        <v>0.32568930906820948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121 GWh</v>
      </c>
      <c r="T26" s="29">
        <f>D$44</f>
        <v>0.1504621403731814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100 GWh</v>
      </c>
      <c r="T28" s="29">
        <f>F$44</f>
        <v>0.12475702653660369</v>
      </c>
      <c r="U28" s="23"/>
    </row>
    <row r="29" spans="1:34" ht="15.75">
      <c r="A29" s="48" t="str">
        <f>A2</f>
        <v>1460 Bengtsfors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20 GWh</v>
      </c>
      <c r="T29" s="29">
        <f>G$44</f>
        <v>2.5009306424141335E-2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108 GWh</v>
      </c>
      <c r="T30" s="29">
        <f>H$44</f>
        <v>0.1346101565019972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8">
        <f>[1]Slutanvändning!$N$1709</f>
        <v>0</v>
      </c>
      <c r="C32" s="58">
        <f>[1]Slutanvändning!$N$1710</f>
        <v>4750</v>
      </c>
      <c r="D32" s="58">
        <f>[1]Slutanvändning!$N$1703</f>
        <v>1544</v>
      </c>
      <c r="E32" s="56">
        <f>[1]Slutanvändning!$Q$1704</f>
        <v>0</v>
      </c>
      <c r="F32" s="58">
        <f>[1]Slutanvändning!$N$1705</f>
        <v>0</v>
      </c>
      <c r="G32" s="58">
        <f>[1]Slutanvändning!$N$1706</f>
        <v>361</v>
      </c>
      <c r="H32" s="58">
        <f>[1]Slutanvändning!$N$1707</f>
        <v>0</v>
      </c>
      <c r="I32" s="56">
        <f>[1]Slutanvändning!$N$1708</f>
        <v>0</v>
      </c>
      <c r="J32" s="56">
        <v>0</v>
      </c>
      <c r="K32" s="56">
        <f>[1]Slutanvändning!$T$1704</f>
        <v>0</v>
      </c>
      <c r="L32" s="56">
        <f>[1]Slutanvändning!$U$1704</f>
        <v>0</v>
      </c>
      <c r="M32" s="56"/>
      <c r="N32" s="56">
        <v>0</v>
      </c>
      <c r="O32" s="56">
        <v>0</v>
      </c>
      <c r="P32" s="56">
        <f t="shared" ref="P32:P38" si="4">SUM(B32:N32)</f>
        <v>6655</v>
      </c>
      <c r="Q32" s="20"/>
      <c r="R32" s="50" t="str">
        <f>J30</f>
        <v>Avlutar</v>
      </c>
      <c r="S32" s="40" t="str">
        <f>ROUND(J43/1000,0) &amp;" GWh"</f>
        <v>193 GWh</v>
      </c>
      <c r="T32" s="29">
        <f>J$44</f>
        <v>0.23947206109586686</v>
      </c>
      <c r="U32" s="23"/>
    </row>
    <row r="33" spans="1:47" ht="15.75">
      <c r="A33" s="5" t="s">
        <v>77</v>
      </c>
      <c r="B33" s="58">
        <f>[1]Slutanvändning!$N$1718</f>
        <v>0</v>
      </c>
      <c r="C33" s="120">
        <f>[1]Slutanvändning!$N$1719</f>
        <v>166554.75</v>
      </c>
      <c r="D33" s="58">
        <f>[1]Slutanvändning!$N$1712</f>
        <v>35308</v>
      </c>
      <c r="E33" s="56">
        <f>[1]Slutanvändning!$Q$1713</f>
        <v>0</v>
      </c>
      <c r="F33" s="120">
        <f>[1]Slutanvändning!$N$1714</f>
        <v>100407</v>
      </c>
      <c r="G33" s="58">
        <v>0</v>
      </c>
      <c r="H33" s="58">
        <f>[1]Slutanvändning!$N$1716</f>
        <v>73358</v>
      </c>
      <c r="I33" s="56">
        <f>[1]Slutanvändning!$N$1717</f>
        <v>0</v>
      </c>
      <c r="J33" s="56">
        <f>[1]Slutanvändning!$S$1715</f>
        <v>192732</v>
      </c>
      <c r="K33" s="56">
        <f>[1]Slutanvändning!$T$1713</f>
        <v>0</v>
      </c>
      <c r="L33" s="56">
        <f>[1]Slutanvändning!$U$1713</f>
        <v>0</v>
      </c>
      <c r="M33" s="56"/>
      <c r="N33" s="56">
        <v>0</v>
      </c>
      <c r="O33" s="56">
        <v>0</v>
      </c>
      <c r="P33" s="117">
        <f t="shared" si="4"/>
        <v>568359.75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8">
        <f>[1]Slutanvändning!$N$1727</f>
        <v>5211</v>
      </c>
      <c r="C34" s="58">
        <f>[1]Slutanvändning!$N$1728</f>
        <v>9600</v>
      </c>
      <c r="D34" s="58">
        <f>[1]Slutanvändning!$N$1721</f>
        <v>0</v>
      </c>
      <c r="E34" s="56">
        <f>[1]Slutanvändning!$Q$1722</f>
        <v>0</v>
      </c>
      <c r="F34" s="58">
        <f>[1]Slutanvändning!$N$1723</f>
        <v>0</v>
      </c>
      <c r="G34" s="58">
        <f>[1]Slutanvändning!$N$1724</f>
        <v>0</v>
      </c>
      <c r="H34" s="58">
        <f>[1]Slutanvändning!$N$1725</f>
        <v>0</v>
      </c>
      <c r="I34" s="56">
        <f>[1]Slutanvändning!$N$1726</f>
        <v>0</v>
      </c>
      <c r="J34" s="56">
        <v>0</v>
      </c>
      <c r="K34" s="56">
        <f>[1]Slutanvändning!$T$1722</f>
        <v>0</v>
      </c>
      <c r="L34" s="56">
        <f>[1]Slutanvändning!$U$1722</f>
        <v>0</v>
      </c>
      <c r="M34" s="56"/>
      <c r="N34" s="56">
        <v>0</v>
      </c>
      <c r="O34" s="56">
        <v>0</v>
      </c>
      <c r="P34" s="56">
        <f t="shared" si="4"/>
        <v>14811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8">
        <f>[1]Slutanvändning!$N$1736</f>
        <v>0</v>
      </c>
      <c r="C35" s="120">
        <f>[1]Slutanvändning!$N$1737</f>
        <v>170.25</v>
      </c>
      <c r="D35" s="58">
        <f>[1]Slutanvändning!$N$1730</f>
        <v>83055</v>
      </c>
      <c r="E35" s="56">
        <f>[1]Slutanvändning!$Q$1731</f>
        <v>0</v>
      </c>
      <c r="F35" s="58">
        <f>[1]Slutanvändning!$N$1732</f>
        <v>0</v>
      </c>
      <c r="G35" s="58">
        <f>[1]Slutanvändning!$N$1733</f>
        <v>19767</v>
      </c>
      <c r="H35" s="58">
        <f>[1]Slutanvändning!$N$1734</f>
        <v>0</v>
      </c>
      <c r="I35" s="56">
        <f>[1]Slutanvändning!$N$1735</f>
        <v>0</v>
      </c>
      <c r="J35" s="56">
        <v>0</v>
      </c>
      <c r="K35" s="56">
        <f>[1]Slutanvändning!$T$1731</f>
        <v>0</v>
      </c>
      <c r="L35" s="56">
        <f>[1]Slutanvändning!$U$1731</f>
        <v>0</v>
      </c>
      <c r="M35" s="56"/>
      <c r="N35" s="56">
        <v>0</v>
      </c>
      <c r="O35" s="56">
        <v>0</v>
      </c>
      <c r="P35" s="117">
        <f>SUM(B35:N35)</f>
        <v>102992.25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8">
        <f>[1]Slutanvändning!$N$1745</f>
        <v>0</v>
      </c>
      <c r="C36" s="58">
        <f>[1]Slutanvändning!$N$1746</f>
        <v>15906</v>
      </c>
      <c r="D36" s="58">
        <f>[1]Slutanvändning!$N$1739</f>
        <v>90</v>
      </c>
      <c r="E36" s="56">
        <f>[1]Slutanvändning!$Q$1740</f>
        <v>0</v>
      </c>
      <c r="F36" s="58">
        <f>[1]Slutanvändning!$N$1741</f>
        <v>0</v>
      </c>
      <c r="G36" s="58">
        <f>[1]Slutanvändning!$N$1742</f>
        <v>0</v>
      </c>
      <c r="H36" s="58">
        <f>[1]Slutanvändning!$N$1743</f>
        <v>0</v>
      </c>
      <c r="I36" s="56">
        <f>[1]Slutanvändning!$N$1744</f>
        <v>0</v>
      </c>
      <c r="J36" s="56">
        <v>0</v>
      </c>
      <c r="K36" s="56">
        <f>[1]Slutanvändning!$T$1740</f>
        <v>0</v>
      </c>
      <c r="L36" s="56">
        <f>[1]Slutanvändning!$U$1740</f>
        <v>0</v>
      </c>
      <c r="M36" s="56"/>
      <c r="N36" s="56">
        <v>0</v>
      </c>
      <c r="O36" s="56">
        <v>0</v>
      </c>
      <c r="P36" s="56">
        <f t="shared" si="4"/>
        <v>15996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8">
        <f>[1]Slutanvändning!$N$1754</f>
        <v>9487</v>
      </c>
      <c r="C37" s="58">
        <f>[1]Slutanvändning!$N$1755</f>
        <v>32933</v>
      </c>
      <c r="D37" s="58">
        <f>[1]Slutanvändning!$N$1748</f>
        <v>123</v>
      </c>
      <c r="E37" s="56">
        <f>[1]Slutanvändning!$Q$1749</f>
        <v>0</v>
      </c>
      <c r="F37" s="58">
        <f>[1]Slutanvändning!$N$1750</f>
        <v>0</v>
      </c>
      <c r="G37" s="58">
        <f>[1]Slutanvändning!$N$1751</f>
        <v>0</v>
      </c>
      <c r="H37" s="58">
        <f>[1]Slutanvändning!$N$1752</f>
        <v>20070</v>
      </c>
      <c r="I37" s="56">
        <f>[1]Slutanvändning!$N$1753</f>
        <v>0</v>
      </c>
      <c r="J37" s="56">
        <v>0</v>
      </c>
      <c r="K37" s="56">
        <f>[1]Slutanvändning!$T$1749</f>
        <v>0</v>
      </c>
      <c r="L37" s="56">
        <f>[1]Slutanvändning!$U$1749</f>
        <v>0</v>
      </c>
      <c r="M37" s="56"/>
      <c r="N37" s="56">
        <v>0</v>
      </c>
      <c r="O37" s="56">
        <v>0</v>
      </c>
      <c r="P37" s="56">
        <f t="shared" si="4"/>
        <v>62613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8">
        <f>[1]Slutanvändning!$N$1763</f>
        <v>7271</v>
      </c>
      <c r="C38" s="58">
        <f>[1]Slutanvändning!$N$1764</f>
        <v>6729</v>
      </c>
      <c r="D38" s="58">
        <f>[1]Slutanvändning!$N$1757</f>
        <v>0</v>
      </c>
      <c r="E38" s="56">
        <f>[1]Slutanvändning!$Q$1758</f>
        <v>0</v>
      </c>
      <c r="F38" s="58">
        <f>[1]Slutanvändning!$N$1759</f>
        <v>0</v>
      </c>
      <c r="G38" s="58">
        <f>[1]Slutanvändning!$N$1760</f>
        <v>0</v>
      </c>
      <c r="H38" s="58">
        <f>[1]Slutanvändning!$N$1761</f>
        <v>0</v>
      </c>
      <c r="I38" s="56">
        <f>[1]Slutanvändning!$N$1762</f>
        <v>0</v>
      </c>
      <c r="J38" s="56">
        <v>0</v>
      </c>
      <c r="K38" s="56">
        <f>[1]Slutanvändning!$T$1758</f>
        <v>0</v>
      </c>
      <c r="L38" s="56">
        <f>[1]Slutanvändning!$U$1758</f>
        <v>0</v>
      </c>
      <c r="M38" s="56"/>
      <c r="N38" s="56">
        <v>0</v>
      </c>
      <c r="O38" s="56">
        <v>0</v>
      </c>
      <c r="P38" s="56">
        <f t="shared" si="4"/>
        <v>14000</v>
      </c>
      <c r="Q38" s="20"/>
      <c r="R38" s="28" t="s">
        <v>83</v>
      </c>
      <c r="S38" s="54" t="str">
        <f>ROUND((N43+F43)/1000,0) &amp;" GWh"</f>
        <v>100 GWh</v>
      </c>
      <c r="T38" s="27"/>
      <c r="U38" s="23"/>
    </row>
    <row r="39" spans="1:47" ht="15.75">
      <c r="A39" s="5" t="s">
        <v>84</v>
      </c>
      <c r="B39" s="58">
        <f>[1]Slutanvändning!$N$1772</f>
        <v>0</v>
      </c>
      <c r="C39" s="58">
        <f>[1]Slutanvändning!$N$1773</f>
        <v>6062</v>
      </c>
      <c r="D39" s="58">
        <f>[1]Slutanvändning!$N$1766</f>
        <v>0</v>
      </c>
      <c r="E39" s="56">
        <f>[1]Slutanvändning!$Q$1767</f>
        <v>0</v>
      </c>
      <c r="F39" s="58">
        <f>[1]Slutanvändning!$N$1768</f>
        <v>0</v>
      </c>
      <c r="G39" s="58">
        <f>[1]Slutanvändning!$N$1769</f>
        <v>0</v>
      </c>
      <c r="H39" s="58">
        <f>[1]Slutanvändning!$N$1770</f>
        <v>0</v>
      </c>
      <c r="I39" s="56">
        <f>[1]Slutanvändning!$N$1771</f>
        <v>0</v>
      </c>
      <c r="J39" s="56">
        <v>0</v>
      </c>
      <c r="K39" s="56">
        <f>[1]Slutanvändning!$T$1767</f>
        <v>0</v>
      </c>
      <c r="L39" s="56">
        <f>[1]Slutanvändning!$U$1767</f>
        <v>0</v>
      </c>
      <c r="M39" s="56"/>
      <c r="N39" s="56">
        <v>0</v>
      </c>
      <c r="O39" s="56">
        <v>0</v>
      </c>
      <c r="P39" s="56">
        <f>SUM(B39:N39)</f>
        <v>6062</v>
      </c>
      <c r="Q39" s="20"/>
      <c r="R39" s="28"/>
      <c r="T39" s="42"/>
    </row>
    <row r="40" spans="1:47" ht="15.75">
      <c r="A40" s="5" t="s">
        <v>49</v>
      </c>
      <c r="B40" s="56">
        <f>SUM(B32:B39)</f>
        <v>21969</v>
      </c>
      <c r="C40" s="117">
        <f t="shared" ref="C40:O40" si="5">SUM(C32:C39)</f>
        <v>242705</v>
      </c>
      <c r="D40" s="56">
        <f t="shared" si="5"/>
        <v>120120</v>
      </c>
      <c r="E40" s="56">
        <f t="shared" si="5"/>
        <v>0</v>
      </c>
      <c r="F40" s="117">
        <f>SUM(F32:F39)</f>
        <v>100407</v>
      </c>
      <c r="G40" s="56">
        <f t="shared" si="5"/>
        <v>20128</v>
      </c>
      <c r="H40" s="56">
        <f t="shared" si="5"/>
        <v>93428</v>
      </c>
      <c r="I40" s="56">
        <f t="shared" si="5"/>
        <v>0</v>
      </c>
      <c r="J40" s="56">
        <f t="shared" si="5"/>
        <v>192732</v>
      </c>
      <c r="K40" s="56">
        <f t="shared" si="5"/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>SUM(B40:N40)</f>
        <v>791489</v>
      </c>
      <c r="Q40" s="20"/>
      <c r="R40" s="28"/>
      <c r="S40" s="9" t="s">
        <v>62</v>
      </c>
      <c r="T40" s="42" t="s">
        <v>63</v>
      </c>
    </row>
    <row r="41" spans="1:4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1"/>
      <c r="R41" s="28" t="s">
        <v>85</v>
      </c>
      <c r="S41" s="43" t="str">
        <f>ROUND((B46+C46)/1000,0) &amp;" GWh"</f>
        <v>29 GWh</v>
      </c>
      <c r="T41" s="42"/>
    </row>
    <row r="42" spans="1:47">
      <c r="A42" s="32" t="s">
        <v>86</v>
      </c>
      <c r="B42" s="56">
        <f>B39+B38+B37</f>
        <v>16758</v>
      </c>
      <c r="C42" s="56">
        <f>C39+C38+C37</f>
        <v>45724</v>
      </c>
      <c r="D42" s="56">
        <f>D39+D38+D37</f>
        <v>123</v>
      </c>
      <c r="E42" s="56">
        <f t="shared" ref="E42:P42" si="6">E39+E38+E37</f>
        <v>0</v>
      </c>
      <c r="F42" s="56">
        <f t="shared" si="6"/>
        <v>0</v>
      </c>
      <c r="G42" s="56">
        <f t="shared" si="6"/>
        <v>0</v>
      </c>
      <c r="H42" s="56">
        <f t="shared" si="6"/>
        <v>20070</v>
      </c>
      <c r="I42" s="56">
        <f t="shared" si="6"/>
        <v>0</v>
      </c>
      <c r="J42" s="56">
        <f t="shared" si="6"/>
        <v>0</v>
      </c>
      <c r="K42" s="56">
        <f t="shared" si="6"/>
        <v>0</v>
      </c>
      <c r="L42" s="56">
        <f t="shared" si="6"/>
        <v>0</v>
      </c>
      <c r="M42" s="56">
        <f t="shared" si="6"/>
        <v>0</v>
      </c>
      <c r="N42" s="56">
        <f t="shared" si="6"/>
        <v>0</v>
      </c>
      <c r="O42" s="56">
        <f t="shared" si="6"/>
        <v>0</v>
      </c>
      <c r="P42" s="56">
        <f t="shared" si="6"/>
        <v>82675</v>
      </c>
      <c r="Q42" s="21"/>
      <c r="R42" s="28" t="s">
        <v>87</v>
      </c>
      <c r="S42" s="10" t="str">
        <f>ROUND(P42/1000,0) &amp;" GWh"</f>
        <v>83 GWh</v>
      </c>
      <c r="T42" s="29">
        <f>P42/P40</f>
        <v>0.10445502085310093</v>
      </c>
    </row>
    <row r="43" spans="1:47">
      <c r="A43" s="33" t="s">
        <v>88</v>
      </c>
      <c r="B43" s="101"/>
      <c r="C43" s="102">
        <f>C40+C24-C7+C46</f>
        <v>262121.4</v>
      </c>
      <c r="D43" s="102">
        <f t="shared" ref="D43:N43" si="7">D11+D24+D40</f>
        <v>121095</v>
      </c>
      <c r="E43" s="102">
        <f t="shared" si="7"/>
        <v>0</v>
      </c>
      <c r="F43" s="102">
        <f t="shared" si="7"/>
        <v>100407</v>
      </c>
      <c r="G43" s="102">
        <f t="shared" si="7"/>
        <v>20128</v>
      </c>
      <c r="H43" s="102">
        <f t="shared" si="7"/>
        <v>108337</v>
      </c>
      <c r="I43" s="102">
        <f t="shared" si="7"/>
        <v>0</v>
      </c>
      <c r="J43" s="102">
        <f t="shared" si="7"/>
        <v>192732</v>
      </c>
      <c r="K43" s="102">
        <f t="shared" si="7"/>
        <v>0</v>
      </c>
      <c r="L43" s="102">
        <f t="shared" si="7"/>
        <v>0</v>
      </c>
      <c r="M43" s="102">
        <f t="shared" si="7"/>
        <v>0</v>
      </c>
      <c r="N43" s="102">
        <f t="shared" si="7"/>
        <v>0</v>
      </c>
      <c r="O43" s="102">
        <v>0</v>
      </c>
      <c r="P43" s="103">
        <f>SUM(C43:O43)</f>
        <v>804820.4</v>
      </c>
      <c r="Q43" s="21"/>
      <c r="R43" s="28" t="s">
        <v>89</v>
      </c>
      <c r="S43" s="10" t="str">
        <f>ROUND(P36/1000,0) &amp;" GWh"</f>
        <v>16 GWh</v>
      </c>
      <c r="T43" s="41">
        <f>P36/P40</f>
        <v>2.0210009235756908E-2</v>
      </c>
    </row>
    <row r="44" spans="1:47">
      <c r="A44" s="33" t="s">
        <v>90</v>
      </c>
      <c r="B44" s="53"/>
      <c r="C44" s="91">
        <f>C43/$P$43</f>
        <v>0.32568930906820948</v>
      </c>
      <c r="D44" s="91">
        <f t="shared" ref="D44:P44" si="8">D43/$P$43</f>
        <v>0.1504621403731814</v>
      </c>
      <c r="E44" s="91">
        <f t="shared" si="8"/>
        <v>0</v>
      </c>
      <c r="F44" s="91">
        <f t="shared" si="8"/>
        <v>0.12475702653660369</v>
      </c>
      <c r="G44" s="91">
        <f t="shared" si="8"/>
        <v>2.5009306424141335E-2</v>
      </c>
      <c r="H44" s="91">
        <f t="shared" si="8"/>
        <v>0.1346101565019972</v>
      </c>
      <c r="I44" s="91">
        <f t="shared" si="8"/>
        <v>0</v>
      </c>
      <c r="J44" s="91">
        <f t="shared" si="8"/>
        <v>0.23947206109586686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15 GWh</v>
      </c>
      <c r="T44" s="29">
        <f>P34/P40</f>
        <v>1.8712831132207775E-2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7 GWh</v>
      </c>
      <c r="T45" s="29">
        <f>P32/P40</f>
        <v>8.408202767189437E-3</v>
      </c>
      <c r="U45" s="23"/>
    </row>
    <row r="46" spans="1:47">
      <c r="A46" s="34" t="s">
        <v>93</v>
      </c>
      <c r="B46" s="90">
        <f>B24-B40</f>
        <v>9422</v>
      </c>
      <c r="C46" s="90">
        <f>(C40+C24)*0.08</f>
        <v>19416.400000000001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568 GWh</v>
      </c>
      <c r="T46" s="41">
        <f>P33/P40</f>
        <v>0.71808925961068315</v>
      </c>
      <c r="U46" s="23"/>
    </row>
    <row r="47" spans="1:47">
      <c r="A47" s="34" t="s">
        <v>95</v>
      </c>
      <c r="B47" s="92">
        <f>B46/B24</f>
        <v>0.30014972444331178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103 GWh</v>
      </c>
      <c r="T47" s="41">
        <f>P35/P40</f>
        <v>0.13012467640106179</v>
      </c>
    </row>
    <row r="48" spans="1:47" ht="15.75" thickBot="1">
      <c r="A48" s="11"/>
      <c r="B48" s="93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4"/>
      <c r="N48" s="94"/>
      <c r="O48" s="94"/>
      <c r="P48" s="94"/>
      <c r="Q48" s="51"/>
      <c r="R48" s="44" t="s">
        <v>97</v>
      </c>
      <c r="S48" s="10" t="str">
        <f>ROUND(P40/1000,0) &amp;" GWh"</f>
        <v>791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93"/>
      <c r="C49" s="94"/>
      <c r="D49" s="95"/>
      <c r="E49" s="95"/>
      <c r="F49" s="95"/>
      <c r="G49" s="95"/>
      <c r="H49" s="95"/>
      <c r="I49" s="95"/>
      <c r="J49" s="95"/>
      <c r="K49" s="95"/>
      <c r="L49" s="95"/>
      <c r="M49" s="94"/>
      <c r="N49" s="94"/>
      <c r="O49" s="94"/>
      <c r="P49" s="94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93"/>
      <c r="C50" s="104"/>
      <c r="D50" s="95"/>
      <c r="E50" s="95"/>
      <c r="F50" s="95"/>
      <c r="G50" s="95"/>
      <c r="H50" s="95"/>
      <c r="I50" s="95"/>
      <c r="J50" s="95"/>
      <c r="K50" s="95"/>
      <c r="L50" s="95"/>
      <c r="M50" s="94"/>
      <c r="N50" s="94"/>
      <c r="O50" s="94"/>
      <c r="P50" s="94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71"/>
  <sheetViews>
    <sheetView zoomScale="70" zoomScaleNormal="70" workbookViewId="0">
      <selection activeCell="C5" sqref="C5"/>
    </sheetView>
  </sheetViews>
  <sheetFormatPr defaultColWidth="8.625" defaultRowHeight="15"/>
  <cols>
    <col min="1" max="1" width="49.5" style="9" customWidth="1"/>
    <col min="2" max="2" width="17.625" style="38" customWidth="1"/>
    <col min="3" max="3" width="17.625" style="79" customWidth="1"/>
    <col min="4" max="12" width="17.625" style="38" customWidth="1"/>
    <col min="13" max="16" width="17.625" style="79" customWidth="1"/>
    <col min="17" max="20" width="17.625" style="9" customWidth="1"/>
    <col min="21" max="16384" width="8.625" style="9"/>
  </cols>
  <sheetData>
    <row r="1" spans="1:34" ht="18.75">
      <c r="A1" s="3" t="s">
        <v>23</v>
      </c>
      <c r="Q1" s="4"/>
      <c r="R1" s="4"/>
      <c r="S1" s="4"/>
      <c r="T1" s="4"/>
    </row>
    <row r="2" spans="1:34" ht="15.75">
      <c r="A2" s="48" t="s">
        <v>103</v>
      </c>
      <c r="Q2" s="5"/>
      <c r="AG2" s="37"/>
      <c r="AH2" s="5"/>
    </row>
    <row r="3" spans="1:34" ht="30">
      <c r="A3" s="6">
        <f>'Vgötalands län'!A3</f>
        <v>2020</v>
      </c>
      <c r="C3" s="80" t="s">
        <v>25</v>
      </c>
      <c r="D3" s="80" t="s">
        <v>26</v>
      </c>
      <c r="E3" s="80" t="s">
        <v>27</v>
      </c>
      <c r="F3" s="80" t="s">
        <v>28</v>
      </c>
      <c r="G3" s="80" t="s">
        <v>29</v>
      </c>
      <c r="H3" s="80" t="s">
        <v>30</v>
      </c>
      <c r="I3" s="80" t="s">
        <v>31</v>
      </c>
      <c r="J3" s="80" t="s">
        <v>32</v>
      </c>
      <c r="K3" s="80" t="s">
        <v>33</v>
      </c>
      <c r="L3" s="80" t="s">
        <v>34</v>
      </c>
      <c r="M3" s="80" t="s">
        <v>35</v>
      </c>
      <c r="N3" s="80" t="s">
        <v>35</v>
      </c>
      <c r="O3" s="80" t="s">
        <v>35</v>
      </c>
      <c r="P3" s="81" t="s">
        <v>36</v>
      </c>
      <c r="Q3" s="37"/>
      <c r="AG3" s="37"/>
      <c r="AH3" s="37"/>
    </row>
    <row r="4" spans="1:34" s="16" customFormat="1" ht="11.25">
      <c r="A4" s="49" t="s">
        <v>37</v>
      </c>
      <c r="B4" s="82"/>
      <c r="C4" s="83" t="s">
        <v>38</v>
      </c>
      <c r="D4" s="83" t="s">
        <v>39</v>
      </c>
      <c r="E4" s="84"/>
      <c r="F4" s="83" t="s">
        <v>40</v>
      </c>
      <c r="G4" s="84"/>
      <c r="H4" s="84"/>
      <c r="I4" s="83" t="s">
        <v>41</v>
      </c>
      <c r="J4" s="84"/>
      <c r="K4" s="84"/>
      <c r="L4" s="84"/>
      <c r="M4" s="84"/>
      <c r="N4" s="84"/>
      <c r="O4" s="84"/>
      <c r="P4" s="85" t="s">
        <v>42</v>
      </c>
      <c r="Q4" s="17"/>
      <c r="AG4" s="17"/>
      <c r="AH4" s="17"/>
    </row>
    <row r="5" spans="1:34" ht="15.75">
      <c r="A5" s="5" t="s">
        <v>43</v>
      </c>
      <c r="B5" s="53"/>
      <c r="C5" s="55">
        <f>[1]Solceller!$C$18</f>
        <v>978.5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>
        <f>SUM(D5:O5)</f>
        <v>0</v>
      </c>
      <c r="Q5" s="37"/>
      <c r="AG5" s="37"/>
      <c r="AH5" s="37"/>
    </row>
    <row r="6" spans="1:34" ht="15.75">
      <c r="A6" s="5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>
        <f t="shared" ref="P6:P11" si="0">SUM(D6:O6)</f>
        <v>0</v>
      </c>
      <c r="Q6" s="37"/>
      <c r="AG6" s="37"/>
      <c r="AH6" s="37"/>
    </row>
    <row r="7" spans="1:34" ht="15.75">
      <c r="A7" s="5" t="s">
        <v>99</v>
      </c>
      <c r="B7" s="53"/>
      <c r="C7" s="53">
        <f>[1]Elproduktion!$N$602</f>
        <v>0</v>
      </c>
      <c r="D7" s="53">
        <f>[1]Elproduktion!$N$603</f>
        <v>0</v>
      </c>
      <c r="E7" s="53">
        <f>[1]Elproduktion!$Q$604</f>
        <v>0</v>
      </c>
      <c r="F7" s="53">
        <f>[1]Elproduktion!$N$605</f>
        <v>0</v>
      </c>
      <c r="G7" s="53">
        <f>[1]Elproduktion!$R$606</f>
        <v>0</v>
      </c>
      <c r="H7" s="53">
        <f>[1]Elproduktion!$S$607</f>
        <v>0</v>
      </c>
      <c r="I7" s="53">
        <f>[1]Elproduktion!$N$608</f>
        <v>0</v>
      </c>
      <c r="J7" s="53">
        <f>[1]Elproduktion!$T$606</f>
        <v>0</v>
      </c>
      <c r="K7" s="53">
        <f>[1]Elproduktion!$U$604</f>
        <v>0</v>
      </c>
      <c r="L7" s="53">
        <f>[1]Elproduktion!$V$604</f>
        <v>0</v>
      </c>
      <c r="M7" s="53"/>
      <c r="N7" s="53"/>
      <c r="O7" s="53"/>
      <c r="P7" s="53">
        <f t="shared" si="0"/>
        <v>0</v>
      </c>
      <c r="Q7" s="37"/>
      <c r="AG7" s="37"/>
      <c r="AH7" s="37"/>
    </row>
    <row r="8" spans="1:34" ht="15.75">
      <c r="A8" s="5" t="s">
        <v>46</v>
      </c>
      <c r="B8" s="53"/>
      <c r="C8" s="53">
        <f>[1]Elproduktion!$N$610</f>
        <v>0</v>
      </c>
      <c r="D8" s="53">
        <f>[1]Elproduktion!$N$611</f>
        <v>0</v>
      </c>
      <c r="E8" s="53">
        <f>[1]Elproduktion!$Q$612</f>
        <v>0</v>
      </c>
      <c r="F8" s="53">
        <f>[1]Elproduktion!$N$613</f>
        <v>0</v>
      </c>
      <c r="G8" s="53">
        <f>[1]Elproduktion!$R$614</f>
        <v>0</v>
      </c>
      <c r="H8" s="53">
        <f>[1]Elproduktion!$S$615</f>
        <v>0</v>
      </c>
      <c r="I8" s="53">
        <f>[1]Elproduktion!$N$616</f>
        <v>0</v>
      </c>
      <c r="J8" s="53">
        <f>[1]Elproduktion!$T$614</f>
        <v>0</v>
      </c>
      <c r="K8" s="53">
        <f>[1]Elproduktion!$U$612</f>
        <v>0</v>
      </c>
      <c r="L8" s="53">
        <f>[1]Elproduktion!$V$612</f>
        <v>0</v>
      </c>
      <c r="M8" s="53"/>
      <c r="N8" s="53"/>
      <c r="O8" s="53"/>
      <c r="P8" s="53">
        <f t="shared" si="0"/>
        <v>0</v>
      </c>
      <c r="Q8" s="37"/>
      <c r="AG8" s="37"/>
      <c r="AH8" s="37"/>
    </row>
    <row r="9" spans="1:34" ht="15.75">
      <c r="A9" s="5" t="s">
        <v>47</v>
      </c>
      <c r="B9" s="53"/>
      <c r="C9" s="55">
        <f>[1]Elproduktion!$N$618</f>
        <v>4280</v>
      </c>
      <c r="D9" s="53">
        <f>[1]Elproduktion!$N$619</f>
        <v>0</v>
      </c>
      <c r="E9" s="53">
        <f>[1]Elproduktion!$Q$620</f>
        <v>0</v>
      </c>
      <c r="F9" s="53">
        <f>[1]Elproduktion!$N$621</f>
        <v>0</v>
      </c>
      <c r="G9" s="53">
        <f>[1]Elproduktion!$R$622</f>
        <v>0</v>
      </c>
      <c r="H9" s="53">
        <f>[1]Elproduktion!$S$623</f>
        <v>0</v>
      </c>
      <c r="I9" s="53">
        <f>[1]Elproduktion!$N$624</f>
        <v>0</v>
      </c>
      <c r="J9" s="53">
        <f>[1]Elproduktion!$T$622</f>
        <v>0</v>
      </c>
      <c r="K9" s="53">
        <f>[1]Elproduktion!$U$620</f>
        <v>0</v>
      </c>
      <c r="L9" s="53">
        <f>[1]Elproduktion!$V$620</f>
        <v>0</v>
      </c>
      <c r="M9" s="53"/>
      <c r="N9" s="53"/>
      <c r="O9" s="53"/>
      <c r="P9" s="53">
        <f t="shared" si="0"/>
        <v>0</v>
      </c>
      <c r="Q9" s="37"/>
      <c r="AG9" s="37"/>
      <c r="AH9" s="37"/>
    </row>
    <row r="10" spans="1:34" ht="15.75">
      <c r="A10" s="5" t="s">
        <v>48</v>
      </c>
      <c r="B10" s="53"/>
      <c r="C10" s="53">
        <f>[1]Elproduktion!$N$626</f>
        <v>0</v>
      </c>
      <c r="D10" s="53">
        <f>[1]Elproduktion!$N$627</f>
        <v>0</v>
      </c>
      <c r="E10" s="53">
        <f>[1]Elproduktion!$Q$628</f>
        <v>0</v>
      </c>
      <c r="F10" s="53">
        <f>[1]Elproduktion!$N$629</f>
        <v>0</v>
      </c>
      <c r="G10" s="53">
        <f>[1]Elproduktion!$R$630</f>
        <v>0</v>
      </c>
      <c r="H10" s="53">
        <f>[1]Elproduktion!$S$631</f>
        <v>0</v>
      </c>
      <c r="I10" s="53">
        <f>[1]Elproduktion!$N$632</f>
        <v>0</v>
      </c>
      <c r="J10" s="53">
        <f>[1]Elproduktion!$T$630</f>
        <v>0</v>
      </c>
      <c r="K10" s="53">
        <f>[1]Elproduktion!$U$628</f>
        <v>0</v>
      </c>
      <c r="L10" s="53">
        <f>[1]Elproduktion!$V$628</f>
        <v>0</v>
      </c>
      <c r="M10" s="53"/>
      <c r="N10" s="53"/>
      <c r="O10" s="53"/>
      <c r="P10" s="53">
        <f t="shared" si="0"/>
        <v>0</v>
      </c>
      <c r="Q10" s="37"/>
      <c r="R10" s="5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7"/>
      <c r="AH10" s="37"/>
    </row>
    <row r="11" spans="1:34" ht="15.75">
      <c r="A11" s="5" t="s">
        <v>49</v>
      </c>
      <c r="B11" s="53"/>
      <c r="C11" s="55">
        <f>SUM(C5:C10)</f>
        <v>5258.5</v>
      </c>
      <c r="D11" s="53">
        <f t="shared" ref="D11:O11" si="1">SUM(D5:D10)</f>
        <v>0</v>
      </c>
      <c r="E11" s="53">
        <f t="shared" si="1"/>
        <v>0</v>
      </c>
      <c r="F11" s="53">
        <f t="shared" si="1"/>
        <v>0</v>
      </c>
      <c r="G11" s="53">
        <f t="shared" si="1"/>
        <v>0</v>
      </c>
      <c r="H11" s="53">
        <f t="shared" si="1"/>
        <v>0</v>
      </c>
      <c r="I11" s="53">
        <f t="shared" si="1"/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0"/>
        <v>0</v>
      </c>
      <c r="Q11" s="37"/>
      <c r="R11" s="5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7"/>
      <c r="AH11" s="37"/>
    </row>
    <row r="12" spans="1:34" ht="15.75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"/>
      <c r="R12" s="4"/>
      <c r="S12" s="4"/>
      <c r="T12" s="4"/>
    </row>
    <row r="13" spans="1:34" ht="15.7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"/>
      <c r="R13" s="4"/>
      <c r="S13" s="4"/>
      <c r="T13" s="4"/>
    </row>
    <row r="14" spans="1:34" ht="18.75">
      <c r="A14" s="3" t="s">
        <v>50</v>
      </c>
      <c r="B14" s="86"/>
      <c r="C14" s="53"/>
      <c r="D14" s="86"/>
      <c r="E14" s="86"/>
      <c r="F14" s="86"/>
      <c r="G14" s="86"/>
      <c r="H14" s="86"/>
      <c r="I14" s="86"/>
      <c r="J14" s="53"/>
      <c r="K14" s="53"/>
      <c r="L14" s="53"/>
      <c r="M14" s="53"/>
      <c r="N14" s="53"/>
      <c r="O14" s="53"/>
      <c r="P14" s="86"/>
      <c r="Q14" s="4"/>
      <c r="R14" s="4"/>
      <c r="S14" s="4"/>
      <c r="T14" s="4"/>
    </row>
    <row r="15" spans="1:34" ht="15.75">
      <c r="A15" s="48" t="str">
        <f>A2</f>
        <v>1443 Bollebygd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"/>
      <c r="R15" s="4"/>
      <c r="S15" s="4"/>
      <c r="T15" s="4"/>
    </row>
    <row r="16" spans="1:34" ht="30">
      <c r="A16" s="6">
        <f>'Vgötalands län'!A16</f>
        <v>2020</v>
      </c>
      <c r="B16" s="80" t="s">
        <v>51</v>
      </c>
      <c r="C16" s="53" t="s">
        <v>52</v>
      </c>
      <c r="D16" s="80" t="s">
        <v>26</v>
      </c>
      <c r="E16" s="80" t="s">
        <v>27</v>
      </c>
      <c r="F16" s="80" t="s">
        <v>28</v>
      </c>
      <c r="G16" s="80" t="s">
        <v>29</v>
      </c>
      <c r="H16" s="80" t="s">
        <v>30</v>
      </c>
      <c r="I16" s="80" t="s">
        <v>31</v>
      </c>
      <c r="J16" s="80" t="s">
        <v>32</v>
      </c>
      <c r="K16" s="80" t="s">
        <v>33</v>
      </c>
      <c r="L16" s="80" t="s">
        <v>34</v>
      </c>
      <c r="M16" s="80" t="s">
        <v>53</v>
      </c>
      <c r="N16" s="80" t="s">
        <v>54</v>
      </c>
      <c r="O16" s="80" t="s">
        <v>35</v>
      </c>
      <c r="P16" s="81" t="s">
        <v>36</v>
      </c>
      <c r="Q16" s="37"/>
      <c r="AG16" s="37"/>
      <c r="AH16" s="37"/>
    </row>
    <row r="17" spans="1:34" s="16" customFormat="1" ht="11.25">
      <c r="A17" s="49" t="s">
        <v>37</v>
      </c>
      <c r="B17" s="83" t="s">
        <v>55</v>
      </c>
      <c r="C17" s="87"/>
      <c r="D17" s="83" t="s">
        <v>39</v>
      </c>
      <c r="E17" s="84"/>
      <c r="F17" s="83" t="s">
        <v>40</v>
      </c>
      <c r="G17" s="84"/>
      <c r="H17" s="84"/>
      <c r="I17" s="83" t="s">
        <v>41</v>
      </c>
      <c r="J17" s="84"/>
      <c r="K17" s="84"/>
      <c r="L17" s="84"/>
      <c r="M17" s="84"/>
      <c r="N17" s="84"/>
      <c r="O17" s="84"/>
      <c r="P17" s="85" t="s">
        <v>42</v>
      </c>
      <c r="Q17" s="17"/>
      <c r="AG17" s="17"/>
      <c r="AH17" s="17"/>
    </row>
    <row r="18" spans="1:34" ht="15.75">
      <c r="A18" s="5" t="s">
        <v>45</v>
      </c>
      <c r="B18" s="58">
        <f>[1]Fjärrvärmeproduktion!$N$842</f>
        <v>0</v>
      </c>
      <c r="C18" s="56"/>
      <c r="D18" s="56">
        <f>[1]Fjärrvärmeproduktion!$N$843</f>
        <v>0</v>
      </c>
      <c r="E18" s="56">
        <f>[1]Fjärrvärmeproduktion!$Q$844</f>
        <v>0</v>
      </c>
      <c r="F18" s="56">
        <f>[1]Fjärrvärmeproduktion!$N$845</f>
        <v>0</v>
      </c>
      <c r="G18" s="56">
        <f>[1]Fjärrvärmeproduktion!$R$846</f>
        <v>0</v>
      </c>
      <c r="H18" s="56">
        <f>[1]Fjärrvärmeproduktion!$S$847</f>
        <v>0</v>
      </c>
      <c r="I18" s="56">
        <f>[1]Fjärrvärmeproduktion!$N$848</f>
        <v>0</v>
      </c>
      <c r="J18" s="56">
        <f>[1]Fjärrvärmeproduktion!$T$846</f>
        <v>0</v>
      </c>
      <c r="K18" s="56">
        <f>[1]Fjärrvärmeproduktion!$U$844</f>
        <v>0</v>
      </c>
      <c r="L18" s="56">
        <f>[1]Fjärrvärmeproduktion!$V$844</f>
        <v>0</v>
      </c>
      <c r="M18" s="56">
        <f>[1]Fjärrvärmeproduktion!$W$847</f>
        <v>0</v>
      </c>
      <c r="N18" s="56"/>
      <c r="O18" s="56"/>
      <c r="P18" s="56">
        <f>SUM(C18:O18)</f>
        <v>0</v>
      </c>
      <c r="Q18" s="4"/>
      <c r="R18" s="4"/>
      <c r="S18" s="4"/>
      <c r="T18" s="4"/>
    </row>
    <row r="19" spans="1:34" ht="15.75">
      <c r="A19" s="5" t="s">
        <v>56</v>
      </c>
      <c r="B19" s="58">
        <f>[1]Fjärrvärmeproduktion!$N$850</f>
        <v>7320</v>
      </c>
      <c r="C19" s="56"/>
      <c r="D19" s="56">
        <f>[1]Fjärrvärmeproduktion!$N$851</f>
        <v>20</v>
      </c>
      <c r="E19" s="56">
        <f>[1]Fjärrvärmeproduktion!$Q$852</f>
        <v>0</v>
      </c>
      <c r="F19" s="56">
        <f>[1]Fjärrvärmeproduktion!$N$853</f>
        <v>0</v>
      </c>
      <c r="G19" s="56">
        <f>[1]Fjärrvärmeproduktion!$R$854</f>
        <v>0</v>
      </c>
      <c r="H19" s="56">
        <f>[1]Fjärrvärmeproduktion!$S$855</f>
        <v>8587</v>
      </c>
      <c r="I19" s="56">
        <f>[1]Fjärrvärmeproduktion!$N$856</f>
        <v>0</v>
      </c>
      <c r="J19" s="56">
        <f>[1]Fjärrvärmeproduktion!$T$854</f>
        <v>0</v>
      </c>
      <c r="K19" s="56">
        <f>[1]Fjärrvärmeproduktion!$U$852</f>
        <v>0</v>
      </c>
      <c r="L19" s="56">
        <f>[1]Fjärrvärmeproduktion!$V$852</f>
        <v>0</v>
      </c>
      <c r="M19" s="56">
        <f>[1]Fjärrvärmeproduktion!$W$855</f>
        <v>0</v>
      </c>
      <c r="N19" s="56"/>
      <c r="O19" s="56"/>
      <c r="P19" s="56">
        <f t="shared" ref="P19:P24" si="2">SUM(C19:O19)</f>
        <v>8607</v>
      </c>
      <c r="Q19" s="4"/>
      <c r="R19" s="4"/>
      <c r="S19" s="4"/>
      <c r="T19" s="4"/>
    </row>
    <row r="20" spans="1:34" ht="15.75">
      <c r="A20" s="5" t="s">
        <v>57</v>
      </c>
      <c r="B20" s="58">
        <f>[1]Fjärrvärmeproduktion!$N$858</f>
        <v>0</v>
      </c>
      <c r="C20" s="56"/>
      <c r="D20" s="56">
        <f>[1]Fjärrvärmeproduktion!$N$859</f>
        <v>0</v>
      </c>
      <c r="E20" s="56">
        <f>[1]Fjärrvärmeproduktion!$Q$860</f>
        <v>0</v>
      </c>
      <c r="F20" s="56">
        <f>[1]Fjärrvärmeproduktion!$N$861</f>
        <v>0</v>
      </c>
      <c r="G20" s="56">
        <f>[1]Fjärrvärmeproduktion!$R$862</f>
        <v>0</v>
      </c>
      <c r="H20" s="56">
        <f>[1]Fjärrvärmeproduktion!$S$863</f>
        <v>0</v>
      </c>
      <c r="I20" s="56">
        <f>[1]Fjärrvärmeproduktion!$N$864</f>
        <v>0</v>
      </c>
      <c r="J20" s="56">
        <f>[1]Fjärrvärmeproduktion!$T$862</f>
        <v>0</v>
      </c>
      <c r="K20" s="56">
        <f>[1]Fjärrvärmeproduktion!$U$860</f>
        <v>0</v>
      </c>
      <c r="L20" s="56">
        <f>[1]Fjärrvärmeproduktion!$V$860</f>
        <v>0</v>
      </c>
      <c r="M20" s="56">
        <f>[1]Fjärrvärmeproduktion!$W$863</f>
        <v>0</v>
      </c>
      <c r="N20" s="56"/>
      <c r="O20" s="56"/>
      <c r="P20" s="56">
        <f t="shared" si="2"/>
        <v>0</v>
      </c>
      <c r="Q20" s="4"/>
      <c r="R20" s="4"/>
      <c r="S20" s="4"/>
      <c r="T20" s="4"/>
    </row>
    <row r="21" spans="1:34" ht="16.5" thickBot="1">
      <c r="A21" s="5" t="s">
        <v>58</v>
      </c>
      <c r="B21" s="58">
        <f>[1]Fjärrvärmeproduktion!$N$866</f>
        <v>0</v>
      </c>
      <c r="C21" s="56"/>
      <c r="D21" s="56">
        <f>[1]Fjärrvärmeproduktion!$N$867</f>
        <v>0</v>
      </c>
      <c r="E21" s="56">
        <f>[1]Fjärrvärmeproduktion!$Q$868</f>
        <v>0</v>
      </c>
      <c r="F21" s="56">
        <f>[1]Fjärrvärmeproduktion!$N$869</f>
        <v>0</v>
      </c>
      <c r="G21" s="56">
        <f>[1]Fjärrvärmeproduktion!$R$870</f>
        <v>0</v>
      </c>
      <c r="H21" s="56">
        <f>[1]Fjärrvärmeproduktion!$S$871</f>
        <v>0</v>
      </c>
      <c r="I21" s="56">
        <f>[1]Fjärrvärmeproduktion!$N$872</f>
        <v>0</v>
      </c>
      <c r="J21" s="56">
        <f>[1]Fjärrvärmeproduktion!$T$870</f>
        <v>0</v>
      </c>
      <c r="K21" s="56">
        <f>[1]Fjärrvärmeproduktion!$U$868</f>
        <v>0</v>
      </c>
      <c r="L21" s="56">
        <f>[1]Fjärrvärmeproduktion!$V$868</f>
        <v>0</v>
      </c>
      <c r="M21" s="56">
        <f>[1]Fjärrvärmeproduktion!$W$871</f>
        <v>0</v>
      </c>
      <c r="N21" s="56"/>
      <c r="O21" s="56"/>
      <c r="P21" s="56">
        <f t="shared" si="2"/>
        <v>0</v>
      </c>
      <c r="Q21" s="4"/>
      <c r="R21" s="24"/>
      <c r="S21" s="24"/>
      <c r="T21" s="24"/>
    </row>
    <row r="22" spans="1:34" ht="15.75">
      <c r="A22" s="5" t="s">
        <v>59</v>
      </c>
      <c r="B22" s="58">
        <f>[1]Fjärrvärmeproduktion!$N$874</f>
        <v>0</v>
      </c>
      <c r="C22" s="56"/>
      <c r="D22" s="56">
        <f>[1]Fjärrvärmeproduktion!$N$875</f>
        <v>0</v>
      </c>
      <c r="E22" s="56">
        <f>[1]Fjärrvärmeproduktion!$Q$876</f>
        <v>0</v>
      </c>
      <c r="F22" s="56">
        <f>[1]Fjärrvärmeproduktion!$N$877</f>
        <v>0</v>
      </c>
      <c r="G22" s="56">
        <f>[1]Fjärrvärmeproduktion!$R$878</f>
        <v>0</v>
      </c>
      <c r="H22" s="56">
        <f>[1]Fjärrvärmeproduktion!$S$879</f>
        <v>0</v>
      </c>
      <c r="I22" s="56">
        <f>[1]Fjärrvärmeproduktion!$N$880</f>
        <v>0</v>
      </c>
      <c r="J22" s="56">
        <f>[1]Fjärrvärmeproduktion!$T$878</f>
        <v>0</v>
      </c>
      <c r="K22" s="56">
        <f>[1]Fjärrvärmeproduktion!$U$876</f>
        <v>0</v>
      </c>
      <c r="L22" s="56">
        <f>[1]Fjärrvärmeproduktion!$V$876</f>
        <v>0</v>
      </c>
      <c r="M22" s="56">
        <f>[1]Fjärrvärmeproduktion!$W$879</f>
        <v>0</v>
      </c>
      <c r="N22" s="56"/>
      <c r="O22" s="56"/>
      <c r="P22" s="56">
        <f t="shared" si="2"/>
        <v>0</v>
      </c>
      <c r="Q22" s="18"/>
      <c r="R22" s="30" t="s">
        <v>60</v>
      </c>
      <c r="S22" s="52" t="str">
        <f>ROUND(P43/1000,0) &amp;" GWh"</f>
        <v>134 GWh</v>
      </c>
      <c r="T22" s="25"/>
      <c r="U22" s="23"/>
    </row>
    <row r="23" spans="1:34" ht="15.75">
      <c r="A23" s="5" t="s">
        <v>61</v>
      </c>
      <c r="B23" s="58">
        <f>[1]Fjärrvärmeproduktion!$N$882</f>
        <v>0</v>
      </c>
      <c r="C23" s="56"/>
      <c r="D23" s="56">
        <f>[1]Fjärrvärmeproduktion!$N$883</f>
        <v>0</v>
      </c>
      <c r="E23" s="56">
        <f>[1]Fjärrvärmeproduktion!$Q$884</f>
        <v>0</v>
      </c>
      <c r="F23" s="56">
        <f>[1]Fjärrvärmeproduktion!$N$885</f>
        <v>0</v>
      </c>
      <c r="G23" s="56">
        <f>[1]Fjärrvärmeproduktion!$R$886</f>
        <v>0</v>
      </c>
      <c r="H23" s="56">
        <f>[1]Fjärrvärmeproduktion!$S$887</f>
        <v>0</v>
      </c>
      <c r="I23" s="56">
        <f>[1]Fjärrvärmeproduktion!$N$888</f>
        <v>0</v>
      </c>
      <c r="J23" s="56">
        <f>[1]Fjärrvärmeproduktion!$T$886</f>
        <v>0</v>
      </c>
      <c r="K23" s="56">
        <f>[1]Fjärrvärmeproduktion!$U$884</f>
        <v>0</v>
      </c>
      <c r="L23" s="56">
        <f>[1]Fjärrvärmeproduktion!$V$884</f>
        <v>0</v>
      </c>
      <c r="M23" s="56">
        <f>[1]Fjärrvärmeproduktion!$W$887</f>
        <v>0</v>
      </c>
      <c r="N23" s="56"/>
      <c r="O23" s="56"/>
      <c r="P23" s="56">
        <f t="shared" si="2"/>
        <v>0</v>
      </c>
      <c r="Q23" s="18"/>
      <c r="R23" s="28"/>
      <c r="S23" s="4"/>
      <c r="T23" s="26"/>
      <c r="U23" s="23"/>
    </row>
    <row r="24" spans="1:34" ht="15.75">
      <c r="A24" s="5" t="s">
        <v>49</v>
      </c>
      <c r="B24" s="56">
        <f>SUM(B18:B23)</f>
        <v>7320</v>
      </c>
      <c r="C24" s="56">
        <f t="shared" ref="C24:O24" si="3">SUM(C18:C23)</f>
        <v>0</v>
      </c>
      <c r="D24" s="56">
        <f t="shared" si="3"/>
        <v>20</v>
      </c>
      <c r="E24" s="56">
        <f t="shared" si="3"/>
        <v>0</v>
      </c>
      <c r="F24" s="56">
        <f t="shared" si="3"/>
        <v>0</v>
      </c>
      <c r="G24" s="56">
        <f t="shared" si="3"/>
        <v>0</v>
      </c>
      <c r="H24" s="56">
        <f t="shared" si="3"/>
        <v>8587</v>
      </c>
      <c r="I24" s="56">
        <f t="shared" si="3"/>
        <v>0</v>
      </c>
      <c r="J24" s="56">
        <f t="shared" si="3"/>
        <v>0</v>
      </c>
      <c r="K24" s="56">
        <f t="shared" si="3"/>
        <v>0</v>
      </c>
      <c r="L24" s="56">
        <f t="shared" si="3"/>
        <v>0</v>
      </c>
      <c r="M24" s="56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2"/>
        <v>8607</v>
      </c>
      <c r="Q24" s="18"/>
      <c r="R24" s="28"/>
      <c r="S24" s="4" t="s">
        <v>62</v>
      </c>
      <c r="T24" s="26" t="s">
        <v>63</v>
      </c>
      <c r="U24" s="23"/>
    </row>
    <row r="25" spans="1:34" ht="15.7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18"/>
      <c r="R25" s="50" t="str">
        <f>C30</f>
        <v>El</v>
      </c>
      <c r="S25" s="40" t="str">
        <f>ROUND(C43/1000,0) &amp;" GWh"</f>
        <v>77 GWh</v>
      </c>
      <c r="T25" s="29">
        <f>C$44</f>
        <v>0.5764286695376063</v>
      </c>
      <c r="U25" s="23"/>
    </row>
    <row r="26" spans="1:34" ht="15.75">
      <c r="B26" s="8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18"/>
      <c r="R26" s="50" t="str">
        <f>D30</f>
        <v>Oljeprodukter</v>
      </c>
      <c r="S26" s="40" t="str">
        <f>ROUND(D43/1000,0) &amp;" GWh"</f>
        <v>25 GWh</v>
      </c>
      <c r="T26" s="29">
        <f>D$44</f>
        <v>0.18887423095733605</v>
      </c>
      <c r="U26" s="23"/>
    </row>
    <row r="27" spans="1:34" ht="15.7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18"/>
      <c r="R27" s="50" t="str">
        <f>E30</f>
        <v>Kol och koks</v>
      </c>
      <c r="S27" s="40" t="str">
        <f>ROUND(E43/1000,0) &amp;" GWh"</f>
        <v>0 GWh</v>
      </c>
      <c r="T27" s="29">
        <f>E$44</f>
        <v>0</v>
      </c>
      <c r="U27" s="23"/>
    </row>
    <row r="28" spans="1:34" ht="18.75">
      <c r="A28" s="3" t="s">
        <v>65</v>
      </c>
      <c r="B28" s="86"/>
      <c r="C28" s="53"/>
      <c r="D28" s="86"/>
      <c r="E28" s="86"/>
      <c r="F28" s="86"/>
      <c r="G28" s="86"/>
      <c r="H28" s="86"/>
      <c r="I28" s="53"/>
      <c r="J28" s="53"/>
      <c r="K28" s="53"/>
      <c r="L28" s="53"/>
      <c r="M28" s="53"/>
      <c r="N28" s="53"/>
      <c r="O28" s="53"/>
      <c r="P28" s="53"/>
      <c r="Q28" s="18"/>
      <c r="R28" s="50" t="str">
        <f>F30</f>
        <v>Gasol/naturgas</v>
      </c>
      <c r="S28" s="40" t="str">
        <f>ROUND(F43/1000,0) &amp;" GWh"</f>
        <v>0 GWh</v>
      </c>
      <c r="T28" s="29">
        <f>F$44</f>
        <v>0</v>
      </c>
      <c r="U28" s="23"/>
    </row>
    <row r="29" spans="1:34" ht="15.75">
      <c r="A29" s="48" t="str">
        <f>A2</f>
        <v>1443 Bollebygd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18"/>
      <c r="R29" s="50" t="str">
        <f>G30</f>
        <v>Biodrivmedel</v>
      </c>
      <c r="S29" s="40" t="str">
        <f>ROUND(G43/1000,0) &amp;" GWh"</f>
        <v>6 GWh</v>
      </c>
      <c r="T29" s="29">
        <f>G$44</f>
        <v>4.1827347820093681E-2</v>
      </c>
      <c r="U29" s="23"/>
    </row>
    <row r="30" spans="1:34" ht="30">
      <c r="A30" s="6">
        <f>'Vgötalands län'!A30</f>
        <v>2020</v>
      </c>
      <c r="B30" s="53" t="s">
        <v>66</v>
      </c>
      <c r="C30" s="53" t="s">
        <v>52</v>
      </c>
      <c r="D30" s="80" t="s">
        <v>26</v>
      </c>
      <c r="E30" s="80" t="s">
        <v>27</v>
      </c>
      <c r="F30" s="80" t="s">
        <v>28</v>
      </c>
      <c r="G30" s="80" t="s">
        <v>67</v>
      </c>
      <c r="H30" s="80" t="s">
        <v>30</v>
      </c>
      <c r="I30" s="80" t="s">
        <v>31</v>
      </c>
      <c r="J30" s="80" t="s">
        <v>32</v>
      </c>
      <c r="K30" s="80" t="s">
        <v>33</v>
      </c>
      <c r="L30" s="80" t="s">
        <v>34</v>
      </c>
      <c r="M30" s="80" t="s">
        <v>53</v>
      </c>
      <c r="N30" s="80" t="s">
        <v>68</v>
      </c>
      <c r="O30" s="80" t="s">
        <v>69</v>
      </c>
      <c r="P30" s="81" t="s">
        <v>70</v>
      </c>
      <c r="Q30" s="18"/>
      <c r="R30" s="50" t="str">
        <f>H30</f>
        <v>Biobränslen</v>
      </c>
      <c r="S30" s="40" t="str">
        <f>ROUND(H43/1000,0) &amp;" GWh"</f>
        <v>26 GWh</v>
      </c>
      <c r="T30" s="29">
        <f>H$44</f>
        <v>0.19286975168496387</v>
      </c>
      <c r="U30" s="23"/>
    </row>
    <row r="31" spans="1:34" s="16" customFormat="1">
      <c r="A31" s="15"/>
      <c r="B31" s="83" t="s">
        <v>71</v>
      </c>
      <c r="C31" s="89" t="s">
        <v>72</v>
      </c>
      <c r="D31" s="83" t="s">
        <v>39</v>
      </c>
      <c r="E31" s="84"/>
      <c r="F31" s="83" t="s">
        <v>40</v>
      </c>
      <c r="G31" s="83" t="s">
        <v>73</v>
      </c>
      <c r="H31" s="83" t="s">
        <v>74</v>
      </c>
      <c r="I31" s="83" t="s">
        <v>41</v>
      </c>
      <c r="J31" s="84"/>
      <c r="K31" s="84"/>
      <c r="L31" s="84"/>
      <c r="M31" s="84"/>
      <c r="N31" s="84"/>
      <c r="O31" s="84"/>
      <c r="P31" s="85" t="s">
        <v>75</v>
      </c>
      <c r="Q31" s="19"/>
      <c r="R31" s="50" t="str">
        <f>I30</f>
        <v>Biogas</v>
      </c>
      <c r="S31" s="40" t="str">
        <f>ROUND(I43/1000,0) &amp;" GWh"</f>
        <v>0 GWh</v>
      </c>
      <c r="T31" s="29">
        <f>I$44</f>
        <v>0</v>
      </c>
      <c r="U31" s="22"/>
      <c r="AG31" s="17"/>
      <c r="AH31" s="17"/>
    </row>
    <row r="32" spans="1:34" ht="15.75">
      <c r="A32" s="5" t="s">
        <v>76</v>
      </c>
      <c r="B32" s="53">
        <f>[1]Slutanvändning!$N$1223</f>
        <v>0</v>
      </c>
      <c r="C32" s="67">
        <f>[1]Slutanvändning!$N$1224</f>
        <v>4192</v>
      </c>
      <c r="D32" s="53">
        <f>[1]Slutanvändning!$N$1217</f>
        <v>132</v>
      </c>
      <c r="E32" s="53">
        <f>[1]Slutanvändning!$Q$1218</f>
        <v>0</v>
      </c>
      <c r="F32" s="53">
        <f>[1]Slutanvändning!$N$1219</f>
        <v>0</v>
      </c>
      <c r="G32" s="53">
        <f>[1]Slutanvändning!$N$1220</f>
        <v>22</v>
      </c>
      <c r="H32" s="53">
        <f>[1]Slutanvändning!$N$1221</f>
        <v>0</v>
      </c>
      <c r="I32" s="53">
        <f>[1]Slutanvändning!$N$1222</f>
        <v>0</v>
      </c>
      <c r="J32" s="53">
        <v>0</v>
      </c>
      <c r="K32" s="53">
        <f>[1]Slutanvändning!$T$1218</f>
        <v>0</v>
      </c>
      <c r="L32" s="53">
        <f>[1]Slutanvändning!$U$1218</f>
        <v>0</v>
      </c>
      <c r="M32" s="53"/>
      <c r="N32" s="53">
        <v>0</v>
      </c>
      <c r="O32" s="53">
        <v>0</v>
      </c>
      <c r="P32" s="53">
        <f t="shared" ref="P32:P38" si="4">SUM(B32:N32)</f>
        <v>4346</v>
      </c>
      <c r="Q32" s="20"/>
      <c r="R32" s="50" t="str">
        <f>J30</f>
        <v>Avlutar</v>
      </c>
      <c r="S32" s="40" t="str">
        <f>ROUND(J43/1000,0) &amp;" GWh"</f>
        <v>0 GWh</v>
      </c>
      <c r="T32" s="29">
        <f>J$44</f>
        <v>0</v>
      </c>
      <c r="U32" s="23"/>
    </row>
    <row r="33" spans="1:47" ht="15.75">
      <c r="A33" s="5" t="s">
        <v>77</v>
      </c>
      <c r="B33" s="53">
        <f>[1]Slutanvändning!$N$1232</f>
        <v>0</v>
      </c>
      <c r="C33" s="122">
        <f>[1]Slutanvändning!$N$1233</f>
        <v>9107</v>
      </c>
      <c r="D33" s="53">
        <f>[1]Slutanvändning!$N$1226</f>
        <v>2275</v>
      </c>
      <c r="E33" s="53">
        <f>[1]Slutanvändning!$Q$1227</f>
        <v>0</v>
      </c>
      <c r="F33" s="123">
        <f>[1]Slutanvändning!$N$1228</f>
        <v>0</v>
      </c>
      <c r="G33" s="53">
        <f>[1]Slutanvändning!$N$1229</f>
        <v>0</v>
      </c>
      <c r="H33" s="123">
        <f>[1]Slutanvändning!$N$1230</f>
        <v>1599</v>
      </c>
      <c r="I33" s="53">
        <f>[1]Slutanvändning!$N$1231</f>
        <v>0</v>
      </c>
      <c r="J33" s="53">
        <v>0</v>
      </c>
      <c r="K33" s="53">
        <f>[1]Slutanvändning!$T$1227</f>
        <v>0</v>
      </c>
      <c r="L33" s="53">
        <f>[1]Slutanvändning!$U$1227</f>
        <v>0</v>
      </c>
      <c r="M33" s="53"/>
      <c r="N33" s="53">
        <v>0</v>
      </c>
      <c r="O33" s="53">
        <v>0</v>
      </c>
      <c r="P33" s="53">
        <f t="shared" si="4"/>
        <v>12981</v>
      </c>
      <c r="Q33" s="20"/>
      <c r="R33" s="50" t="str">
        <f>K30</f>
        <v>Torv</v>
      </c>
      <c r="S33" s="40" t="str">
        <f>ROUND(K43/1000,0) &amp;" GWh"</f>
        <v>0 GWh</v>
      </c>
      <c r="T33" s="29">
        <f>K$44</f>
        <v>0</v>
      </c>
      <c r="U33" s="23"/>
    </row>
    <row r="34" spans="1:47" ht="15.75">
      <c r="A34" s="5" t="s">
        <v>78</v>
      </c>
      <c r="B34" s="53">
        <f>[1]Slutanvändning!$N$1241</f>
        <v>2014</v>
      </c>
      <c r="C34" s="67">
        <f>[1]Slutanvändning!$N$1242</f>
        <v>4684</v>
      </c>
      <c r="D34" s="53">
        <f>[1]Slutanvändning!$N$1235</f>
        <v>0</v>
      </c>
      <c r="E34" s="53">
        <f>[1]Slutanvändning!$Q$1236</f>
        <v>0</v>
      </c>
      <c r="F34" s="53">
        <f>[1]Slutanvändning!$N$1237</f>
        <v>0</v>
      </c>
      <c r="G34" s="53">
        <f>[1]Slutanvändning!$N$1238</f>
        <v>0</v>
      </c>
      <c r="H34" s="53">
        <f>[1]Slutanvändning!$N$1239</f>
        <v>0</v>
      </c>
      <c r="I34" s="53">
        <f>[1]Slutanvändning!$N$1240</f>
        <v>0</v>
      </c>
      <c r="J34" s="53">
        <v>0</v>
      </c>
      <c r="K34" s="53">
        <f>[1]Slutanvändning!$T$1236</f>
        <v>0</v>
      </c>
      <c r="L34" s="53">
        <f>[1]Slutanvändning!$U$1236</f>
        <v>0</v>
      </c>
      <c r="M34" s="53"/>
      <c r="N34" s="53">
        <v>0</v>
      </c>
      <c r="O34" s="53">
        <v>0</v>
      </c>
      <c r="P34" s="53">
        <f t="shared" si="4"/>
        <v>6698</v>
      </c>
      <c r="Q34" s="20"/>
      <c r="R34" s="50" t="str">
        <f>L30</f>
        <v>Avfall</v>
      </c>
      <c r="S34" s="40" t="str">
        <f>ROUND(L43/1000,0) &amp;" GWh"</f>
        <v>0 GWh</v>
      </c>
      <c r="T34" s="29">
        <f>L$44</f>
        <v>0</v>
      </c>
      <c r="U34" s="23"/>
      <c r="V34" s="7"/>
      <c r="W34" s="39"/>
    </row>
    <row r="35" spans="1:47" ht="15.75">
      <c r="A35" s="5" t="s">
        <v>79</v>
      </c>
      <c r="B35" s="53">
        <f>[1]Slutanvändning!$N$1250</f>
        <v>0</v>
      </c>
      <c r="C35" s="122">
        <f>[1]Slutanvändning!$N$1251</f>
        <v>2</v>
      </c>
      <c r="D35" s="123">
        <f>[1]Slutanvändning!$N$1244</f>
        <v>22493.91666666721</v>
      </c>
      <c r="E35" s="53">
        <f>[1]Slutanvändning!$Q$1245</f>
        <v>0</v>
      </c>
      <c r="F35" s="53">
        <f>[1]Slutanvändning!$N$1246</f>
        <v>0</v>
      </c>
      <c r="G35" s="123">
        <f>[1]Slutanvändning!$N$1247</f>
        <v>5569.0833333327901</v>
      </c>
      <c r="H35" s="53">
        <f>[1]Slutanvändning!$N$1248</f>
        <v>0</v>
      </c>
      <c r="I35" s="53">
        <f>[1]Slutanvändning!$N$1249</f>
        <v>0</v>
      </c>
      <c r="J35" s="53">
        <v>0</v>
      </c>
      <c r="K35" s="53">
        <f>[1]Slutanvändning!$T$1245</f>
        <v>0</v>
      </c>
      <c r="L35" s="53">
        <f>[1]Slutanvändning!$U$1245</f>
        <v>0</v>
      </c>
      <c r="M35" s="53"/>
      <c r="N35" s="53">
        <v>0</v>
      </c>
      <c r="O35" s="53">
        <v>0</v>
      </c>
      <c r="P35" s="53">
        <f>SUM(B35:N35)</f>
        <v>28065</v>
      </c>
      <c r="Q35" s="20"/>
      <c r="R35" s="50" t="str">
        <f>M30</f>
        <v>RT-flis</v>
      </c>
      <c r="S35" s="40" t="str">
        <f>ROUND(M43/1000,0) &amp;" GWh"</f>
        <v>0 GWh</v>
      </c>
      <c r="T35" s="29">
        <f>M$44</f>
        <v>0</v>
      </c>
      <c r="U35" s="23"/>
    </row>
    <row r="36" spans="1:47" ht="15.75">
      <c r="A36" s="5" t="s">
        <v>80</v>
      </c>
      <c r="B36" s="53">
        <f>[1]Slutanvändning!$N$1259</f>
        <v>222</v>
      </c>
      <c r="C36" s="67">
        <f>[1]Slutanvändning!$N$1260</f>
        <v>14759</v>
      </c>
      <c r="D36" s="53">
        <f>[1]Slutanvändning!$N$1253</f>
        <v>226</v>
      </c>
      <c r="E36" s="53">
        <f>[1]Slutanvändning!$Q$1254</f>
        <v>0</v>
      </c>
      <c r="F36" s="53">
        <f>[1]Slutanvändning!$N$1255</f>
        <v>0</v>
      </c>
      <c r="G36" s="53">
        <f>[1]Slutanvändning!$N$1256</f>
        <v>0</v>
      </c>
      <c r="H36" s="53">
        <f>[1]Slutanvändning!$N$1257</f>
        <v>0</v>
      </c>
      <c r="I36" s="53">
        <f>[1]Slutanvändning!$N$1258</f>
        <v>0</v>
      </c>
      <c r="J36" s="53">
        <v>0</v>
      </c>
      <c r="K36" s="53">
        <f>[1]Slutanvändning!$T$1254</f>
        <v>0</v>
      </c>
      <c r="L36" s="53">
        <f>[1]Slutanvändning!$U$1254</f>
        <v>0</v>
      </c>
      <c r="M36" s="53"/>
      <c r="N36" s="53">
        <v>0</v>
      </c>
      <c r="O36" s="53">
        <v>0</v>
      </c>
      <c r="P36" s="53">
        <f t="shared" si="4"/>
        <v>15207</v>
      </c>
      <c r="Q36" s="20"/>
      <c r="R36" s="50" t="str">
        <f>N30</f>
        <v>Bränngas+övrig gas</v>
      </c>
      <c r="S36" s="40" t="str">
        <f>ROUND(N43/1000,0) &amp;" GWh"</f>
        <v>0 GWh</v>
      </c>
      <c r="T36" s="29">
        <f>N$44</f>
        <v>0</v>
      </c>
      <c r="U36" s="23"/>
    </row>
    <row r="37" spans="1:47" ht="15.75">
      <c r="A37" s="5" t="s">
        <v>81</v>
      </c>
      <c r="B37" s="53">
        <f>[1]Slutanvändning!$N$1268</f>
        <v>0</v>
      </c>
      <c r="C37" s="67">
        <f>[1]Slutanvändning!$N$1269</f>
        <v>33433</v>
      </c>
      <c r="D37" s="53">
        <f>[1]Slutanvändning!$N$1262</f>
        <v>100</v>
      </c>
      <c r="E37" s="53">
        <f>[1]Slutanvändning!$Q$1263</f>
        <v>0</v>
      </c>
      <c r="F37" s="53">
        <f>[1]Slutanvändning!$N$1264</f>
        <v>0</v>
      </c>
      <c r="G37" s="53">
        <f>[1]Slutanvändning!$N$1265</f>
        <v>0</v>
      </c>
      <c r="H37" s="53">
        <f>[1]Slutanvändning!$N$1266</f>
        <v>15595</v>
      </c>
      <c r="I37" s="53">
        <f>[1]Slutanvändning!$N$1267</f>
        <v>0</v>
      </c>
      <c r="J37" s="53">
        <v>0</v>
      </c>
      <c r="K37" s="53">
        <f>[1]Slutanvändning!$T$1263</f>
        <v>0</v>
      </c>
      <c r="L37" s="53">
        <f>[1]Slutanvändning!$U$1263</f>
        <v>0</v>
      </c>
      <c r="M37" s="53"/>
      <c r="N37" s="53">
        <v>0</v>
      </c>
      <c r="O37" s="53">
        <v>0</v>
      </c>
      <c r="P37" s="53">
        <f t="shared" si="4"/>
        <v>49128</v>
      </c>
      <c r="Q37" s="20"/>
      <c r="R37" s="50" t="str">
        <f>O30</f>
        <v>Ånga</v>
      </c>
      <c r="S37" s="40" t="str">
        <f>ROUND(O40/1000,0) &amp;" GWh"</f>
        <v>0 GWh</v>
      </c>
      <c r="T37" s="29">
        <f>O$44</f>
        <v>0</v>
      </c>
      <c r="U37" s="23"/>
    </row>
    <row r="38" spans="1:47" ht="15.75">
      <c r="A38" s="5" t="s">
        <v>82</v>
      </c>
      <c r="B38" s="53">
        <f>[1]Slutanvändning!$N$1277</f>
        <v>4267</v>
      </c>
      <c r="C38" s="67">
        <f>[1]Slutanvändning!$N$1278</f>
        <v>2239</v>
      </c>
      <c r="D38" s="53">
        <f>[1]Slutanvändning!$N$1271</f>
        <v>0</v>
      </c>
      <c r="E38" s="53">
        <f>[1]Slutanvändning!$Q$1272</f>
        <v>0</v>
      </c>
      <c r="F38" s="53">
        <f>[1]Slutanvändning!$N$1273</f>
        <v>0</v>
      </c>
      <c r="G38" s="53">
        <f>[1]Slutanvändning!$N$1274</f>
        <v>0</v>
      </c>
      <c r="H38" s="53">
        <f>[1]Slutanvändning!$N$1275</f>
        <v>0</v>
      </c>
      <c r="I38" s="53">
        <f>[1]Slutanvändning!$N$1276</f>
        <v>0</v>
      </c>
      <c r="J38" s="53">
        <v>0</v>
      </c>
      <c r="K38" s="53">
        <f>[1]Slutanvändning!$T$1272</f>
        <v>0</v>
      </c>
      <c r="L38" s="53">
        <f>[1]Slutanvändning!$U$1272</f>
        <v>0</v>
      </c>
      <c r="M38" s="53"/>
      <c r="N38" s="53">
        <v>0</v>
      </c>
      <c r="O38" s="53">
        <v>0</v>
      </c>
      <c r="P38" s="53">
        <f t="shared" si="4"/>
        <v>6506</v>
      </c>
      <c r="Q38" s="20"/>
      <c r="R38" s="28" t="s">
        <v>83</v>
      </c>
      <c r="S38" s="54" t="str">
        <f>ROUND((N43+F43)/1000,0) &amp;" GWh"</f>
        <v>0 GWh</v>
      </c>
      <c r="T38" s="27"/>
      <c r="U38" s="23"/>
    </row>
    <row r="39" spans="1:47" ht="15.75">
      <c r="A39" s="5" t="s">
        <v>84</v>
      </c>
      <c r="B39" s="53">
        <f>[1]Slutanvändning!$N$1286</f>
        <v>0</v>
      </c>
      <c r="C39" s="67">
        <f>[1]Slutanvändning!$N$1287</f>
        <v>2928</v>
      </c>
      <c r="D39" s="53">
        <f>[1]Slutanvändning!$N$1280</f>
        <v>0</v>
      </c>
      <c r="E39" s="53">
        <f>[1]Slutanvändning!$Q$1281</f>
        <v>0</v>
      </c>
      <c r="F39" s="53">
        <f>[1]Slutanvändning!$N$1282</f>
        <v>0</v>
      </c>
      <c r="G39" s="53">
        <f>[1]Slutanvändning!$N$1283</f>
        <v>0</v>
      </c>
      <c r="H39" s="53">
        <f>[1]Slutanvändning!$N$1284</f>
        <v>0</v>
      </c>
      <c r="I39" s="53">
        <f>[1]Slutanvändning!$N$1285</f>
        <v>0</v>
      </c>
      <c r="J39" s="53">
        <v>0</v>
      </c>
      <c r="K39" s="53">
        <f>[1]Slutanvändning!$T$1281</f>
        <v>0</v>
      </c>
      <c r="L39" s="53">
        <f>[1]Slutanvändning!$U$1281</f>
        <v>0</v>
      </c>
      <c r="M39" s="53"/>
      <c r="N39" s="53">
        <v>0</v>
      </c>
      <c r="O39" s="53">
        <v>0</v>
      </c>
      <c r="P39" s="53">
        <f>SUM(B39:N39)</f>
        <v>2928</v>
      </c>
      <c r="Q39" s="20"/>
      <c r="R39" s="28"/>
      <c r="T39" s="42"/>
    </row>
    <row r="40" spans="1:47" ht="15.75">
      <c r="A40" s="5" t="s">
        <v>49</v>
      </c>
      <c r="B40" s="53">
        <f>SUM(B32:B39)</f>
        <v>6503</v>
      </c>
      <c r="C40" s="123">
        <f t="shared" ref="C40:O40" si="5">SUM(C32:C39)</f>
        <v>71344</v>
      </c>
      <c r="D40" s="123">
        <f t="shared" si="5"/>
        <v>25226.91666666721</v>
      </c>
      <c r="E40" s="53">
        <f t="shared" si="5"/>
        <v>0</v>
      </c>
      <c r="F40" s="123">
        <f>SUM(F32:F39)</f>
        <v>0</v>
      </c>
      <c r="G40" s="123">
        <f t="shared" si="5"/>
        <v>5591.0833333327901</v>
      </c>
      <c r="H40" s="123">
        <f t="shared" si="5"/>
        <v>17194</v>
      </c>
      <c r="I40" s="53">
        <f t="shared" si="5"/>
        <v>0</v>
      </c>
      <c r="J40" s="53">
        <f t="shared" si="5"/>
        <v>0</v>
      </c>
      <c r="K40" s="53">
        <f t="shared" si="5"/>
        <v>0</v>
      </c>
      <c r="L40" s="53">
        <f t="shared" si="5"/>
        <v>0</v>
      </c>
      <c r="M40" s="53">
        <f t="shared" si="5"/>
        <v>0</v>
      </c>
      <c r="N40" s="53">
        <f t="shared" si="5"/>
        <v>0</v>
      </c>
      <c r="O40" s="53">
        <f t="shared" si="5"/>
        <v>0</v>
      </c>
      <c r="P40" s="53">
        <f>SUM(B40:N40)</f>
        <v>125859</v>
      </c>
      <c r="Q40" s="20"/>
      <c r="R40" s="28"/>
      <c r="S40" s="9" t="s">
        <v>62</v>
      </c>
      <c r="T40" s="42" t="s">
        <v>63</v>
      </c>
    </row>
    <row r="41" spans="1:47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1"/>
      <c r="R41" s="28" t="s">
        <v>85</v>
      </c>
      <c r="S41" s="43" t="str">
        <f>ROUND((B46+C46)/1000,0) &amp;" GWh"</f>
        <v>7 GWh</v>
      </c>
      <c r="T41" s="42"/>
    </row>
    <row r="42" spans="1:47">
      <c r="A42" s="32" t="s">
        <v>86</v>
      </c>
      <c r="B42" s="53">
        <f>B39+B38+B37</f>
        <v>4267</v>
      </c>
      <c r="C42" s="53">
        <f>C39+C38+C37</f>
        <v>38600</v>
      </c>
      <c r="D42" s="53">
        <f>D39+D38+D37</f>
        <v>100</v>
      </c>
      <c r="E42" s="53">
        <f t="shared" ref="E42:P42" si="6">E39+E38+E37</f>
        <v>0</v>
      </c>
      <c r="F42" s="53">
        <f t="shared" si="6"/>
        <v>0</v>
      </c>
      <c r="G42" s="53">
        <f t="shared" si="6"/>
        <v>0</v>
      </c>
      <c r="H42" s="53">
        <f t="shared" si="6"/>
        <v>15595</v>
      </c>
      <c r="I42" s="53">
        <f t="shared" si="6"/>
        <v>0</v>
      </c>
      <c r="J42" s="53">
        <f t="shared" si="6"/>
        <v>0</v>
      </c>
      <c r="K42" s="53">
        <f t="shared" si="6"/>
        <v>0</v>
      </c>
      <c r="L42" s="53">
        <f t="shared" si="6"/>
        <v>0</v>
      </c>
      <c r="M42" s="53">
        <f t="shared" si="6"/>
        <v>0</v>
      </c>
      <c r="N42" s="53">
        <f t="shared" si="6"/>
        <v>0</v>
      </c>
      <c r="O42" s="53">
        <f t="shared" si="6"/>
        <v>0</v>
      </c>
      <c r="P42" s="53">
        <f t="shared" si="6"/>
        <v>58562</v>
      </c>
      <c r="Q42" s="21"/>
      <c r="R42" s="28" t="s">
        <v>87</v>
      </c>
      <c r="S42" s="10" t="str">
        <f>ROUND(P42/1000,0) &amp;" GWh"</f>
        <v>59 GWh</v>
      </c>
      <c r="T42" s="29">
        <f>P42/P40</f>
        <v>0.46529846892157095</v>
      </c>
    </row>
    <row r="43" spans="1:47">
      <c r="A43" s="33" t="s">
        <v>88</v>
      </c>
      <c r="B43" s="105"/>
      <c r="C43" s="90">
        <f>C40+C24-C7+C46</f>
        <v>77051.520000000004</v>
      </c>
      <c r="D43" s="90">
        <f t="shared" ref="D43:N43" si="7">D11+D24+D40</f>
        <v>25246.91666666721</v>
      </c>
      <c r="E43" s="90">
        <f t="shared" si="7"/>
        <v>0</v>
      </c>
      <c r="F43" s="90">
        <f t="shared" si="7"/>
        <v>0</v>
      </c>
      <c r="G43" s="90">
        <f t="shared" si="7"/>
        <v>5591.0833333327901</v>
      </c>
      <c r="H43" s="90">
        <f t="shared" si="7"/>
        <v>25781</v>
      </c>
      <c r="I43" s="90">
        <f t="shared" si="7"/>
        <v>0</v>
      </c>
      <c r="J43" s="90">
        <f t="shared" si="7"/>
        <v>0</v>
      </c>
      <c r="K43" s="90">
        <f t="shared" si="7"/>
        <v>0</v>
      </c>
      <c r="L43" s="90">
        <f t="shared" si="7"/>
        <v>0</v>
      </c>
      <c r="M43" s="90">
        <f t="shared" si="7"/>
        <v>0</v>
      </c>
      <c r="N43" s="90">
        <f t="shared" si="7"/>
        <v>0</v>
      </c>
      <c r="O43" s="90">
        <v>0</v>
      </c>
      <c r="P43" s="106">
        <f>SUM(C43:O43)</f>
        <v>133670.52000000002</v>
      </c>
      <c r="Q43" s="21"/>
      <c r="R43" s="28" t="s">
        <v>89</v>
      </c>
      <c r="S43" s="10" t="str">
        <f>ROUND(P36/1000,0) &amp;" GWh"</f>
        <v>15 GWh</v>
      </c>
      <c r="T43" s="41">
        <f>P36/P40</f>
        <v>0.12082568588658738</v>
      </c>
    </row>
    <row r="44" spans="1:47">
      <c r="A44" s="33" t="s">
        <v>90</v>
      </c>
      <c r="B44" s="53"/>
      <c r="C44" s="91">
        <f>C43/$P$43</f>
        <v>0.5764286695376063</v>
      </c>
      <c r="D44" s="91">
        <f t="shared" ref="D44:P44" si="8">D43/$P$43</f>
        <v>0.18887423095733605</v>
      </c>
      <c r="E44" s="91">
        <f t="shared" si="8"/>
        <v>0</v>
      </c>
      <c r="F44" s="91">
        <f t="shared" si="8"/>
        <v>0</v>
      </c>
      <c r="G44" s="91">
        <f t="shared" si="8"/>
        <v>4.1827347820093681E-2</v>
      </c>
      <c r="H44" s="91">
        <f t="shared" si="8"/>
        <v>0.19286975168496387</v>
      </c>
      <c r="I44" s="91">
        <f t="shared" si="8"/>
        <v>0</v>
      </c>
      <c r="J44" s="91">
        <f t="shared" si="8"/>
        <v>0</v>
      </c>
      <c r="K44" s="91">
        <f t="shared" si="8"/>
        <v>0</v>
      </c>
      <c r="L44" s="91">
        <f t="shared" si="8"/>
        <v>0</v>
      </c>
      <c r="M44" s="91">
        <f t="shared" si="8"/>
        <v>0</v>
      </c>
      <c r="N44" s="91">
        <f t="shared" si="8"/>
        <v>0</v>
      </c>
      <c r="O44" s="91">
        <f t="shared" si="8"/>
        <v>0</v>
      </c>
      <c r="P44" s="91">
        <f t="shared" si="8"/>
        <v>1</v>
      </c>
      <c r="Q44" s="21"/>
      <c r="R44" s="28" t="s">
        <v>91</v>
      </c>
      <c r="S44" s="10" t="str">
        <f>ROUND(P34/1000,0) &amp;" GWh"</f>
        <v>7 GWh</v>
      </c>
      <c r="T44" s="29">
        <f>P34/P40</f>
        <v>5.3218283952677199E-2</v>
      </c>
      <c r="U44" s="23"/>
    </row>
    <row r="45" spans="1:47">
      <c r="A45" s="34"/>
      <c r="B45" s="6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1"/>
      <c r="R45" s="28" t="s">
        <v>92</v>
      </c>
      <c r="S45" s="10" t="str">
        <f>ROUND(P32/1000,0) &amp;" GWh"</f>
        <v>4 GWh</v>
      </c>
      <c r="T45" s="29">
        <f>P32/P40</f>
        <v>3.4530704995272485E-2</v>
      </c>
      <c r="U45" s="23"/>
    </row>
    <row r="46" spans="1:47">
      <c r="A46" s="34" t="s">
        <v>93</v>
      </c>
      <c r="B46" s="90">
        <f>B24-B40</f>
        <v>817</v>
      </c>
      <c r="C46" s="90">
        <f>(C40+C24)*0.08</f>
        <v>5707.52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38"/>
      <c r="Q46" s="21"/>
      <c r="R46" s="28" t="s">
        <v>94</v>
      </c>
      <c r="S46" s="10" t="str">
        <f>ROUND(P33/1000,0) &amp;" GWh"</f>
        <v>13 GWh</v>
      </c>
      <c r="T46" s="41">
        <f>P33/P40</f>
        <v>0.1031392272304722</v>
      </c>
      <c r="U46" s="23"/>
    </row>
    <row r="47" spans="1:47">
      <c r="A47" s="34" t="s">
        <v>95</v>
      </c>
      <c r="B47" s="92">
        <f>B46/B24</f>
        <v>0.1116120218579235</v>
      </c>
      <c r="C47" s="92">
        <f>C46/(C40+C24)</f>
        <v>0.08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1"/>
      <c r="R47" s="28" t="s">
        <v>96</v>
      </c>
      <c r="S47" s="10" t="str">
        <f>ROUND(P35/1000,0) &amp;" GWh"</f>
        <v>28 GWh</v>
      </c>
      <c r="T47" s="41">
        <f>P35/P40</f>
        <v>0.22298762901341979</v>
      </c>
    </row>
    <row r="48" spans="1:47" ht="15.75" thickBot="1">
      <c r="A48" s="11"/>
      <c r="B48" s="93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51"/>
      <c r="R48" s="44" t="s">
        <v>97</v>
      </c>
      <c r="S48" s="10" t="str">
        <f>ROUND(P40/1000,0) &amp;" GWh"</f>
        <v>126 GWh</v>
      </c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>
      <c r="A49" s="12"/>
      <c r="B49" s="93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>
      <c r="A50" s="12"/>
      <c r="B50" s="69"/>
      <c r="C50" s="70"/>
      <c r="D50" s="96"/>
      <c r="E50" s="96"/>
      <c r="F50" s="96"/>
      <c r="G50" s="96"/>
      <c r="H50" s="96"/>
      <c r="I50" s="96"/>
      <c r="J50" s="96"/>
      <c r="K50" s="96"/>
      <c r="L50" s="96"/>
      <c r="M50" s="71"/>
      <c r="N50" s="71"/>
      <c r="O50" s="71"/>
      <c r="P50" s="71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>
      <c r="A51" s="12"/>
      <c r="B51" s="69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71"/>
      <c r="N51" s="71"/>
      <c r="O51" s="71"/>
      <c r="P51" s="71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>
      <c r="A52" s="12"/>
      <c r="B52" s="69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71"/>
      <c r="N52" s="71"/>
      <c r="O52" s="71"/>
      <c r="P52" s="71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>
      <c r="A53" s="12"/>
      <c r="B53" s="69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71"/>
      <c r="N53" s="71"/>
      <c r="O53" s="71"/>
      <c r="P53" s="71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>
      <c r="A54" s="12"/>
      <c r="B54" s="69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71"/>
      <c r="N54" s="71"/>
      <c r="O54" s="71"/>
      <c r="P54" s="71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5.75">
      <c r="A55" s="12"/>
      <c r="B55" s="69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71"/>
      <c r="N55" s="71"/>
      <c r="O55" s="71"/>
      <c r="P55" s="71"/>
      <c r="Q55" s="12"/>
      <c r="S55" s="31"/>
      <c r="T55" s="3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5.75">
      <c r="A56" s="12"/>
      <c r="B56" s="69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71"/>
      <c r="N56" s="71"/>
      <c r="O56" s="71"/>
      <c r="P56" s="71"/>
      <c r="Q56" s="12"/>
      <c r="S56" s="31"/>
      <c r="T56" s="3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5.75">
      <c r="A57" s="12"/>
      <c r="B57" s="69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71"/>
      <c r="N57" s="71"/>
      <c r="O57" s="71"/>
      <c r="P57" s="71"/>
      <c r="Q57" s="12"/>
      <c r="S57" s="31"/>
      <c r="T57" s="3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5.7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99"/>
      <c r="O58" s="99"/>
      <c r="S58" s="31"/>
      <c r="T58" s="35"/>
    </row>
    <row r="59" spans="1:47" ht="15.7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9"/>
      <c r="N59" s="99"/>
      <c r="O59" s="99"/>
      <c r="S59" s="13"/>
      <c r="T59" s="14"/>
    </row>
    <row r="60" spans="1:47" ht="15.7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9"/>
      <c r="N60" s="99"/>
      <c r="O60" s="99"/>
      <c r="T60" s="31"/>
    </row>
    <row r="61" spans="1:47" ht="15.75">
      <c r="A61" s="8"/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9"/>
      <c r="O61" s="99"/>
      <c r="S61" s="46"/>
      <c r="T61" s="47"/>
    </row>
    <row r="62" spans="1:47" ht="15.75">
      <c r="C62" s="97"/>
      <c r="M62" s="99"/>
      <c r="N62" s="99"/>
      <c r="O62" s="99"/>
      <c r="S62" s="31"/>
      <c r="T62" s="35"/>
    </row>
    <row r="63" spans="1:47" ht="15.75">
      <c r="S63" s="31"/>
      <c r="T63" s="35"/>
    </row>
    <row r="64" spans="1:47" ht="15.75">
      <c r="S64" s="31"/>
      <c r="T64" s="35"/>
    </row>
    <row r="65" spans="2:20" ht="15.75">
      <c r="B65" s="53"/>
      <c r="D65" s="53"/>
      <c r="E65" s="53"/>
      <c r="F65" s="53"/>
      <c r="G65" s="53"/>
      <c r="H65" s="53"/>
      <c r="I65" s="53"/>
      <c r="J65" s="53"/>
      <c r="S65" s="31"/>
      <c r="T65" s="35"/>
    </row>
    <row r="66" spans="2:20" ht="15.75">
      <c r="B66" s="53"/>
      <c r="D66" s="53"/>
      <c r="E66" s="53"/>
      <c r="F66" s="53"/>
      <c r="G66" s="53"/>
      <c r="H66" s="53"/>
      <c r="I66" s="53"/>
      <c r="J66" s="53"/>
      <c r="S66" s="31"/>
      <c r="T66" s="35"/>
    </row>
    <row r="67" spans="2:20" ht="15.75">
      <c r="B67" s="53"/>
      <c r="D67" s="53"/>
      <c r="E67" s="53"/>
      <c r="F67" s="53"/>
      <c r="G67" s="53"/>
      <c r="H67" s="53"/>
      <c r="I67" s="53"/>
      <c r="J67" s="53"/>
      <c r="S67" s="31"/>
      <c r="T67" s="35"/>
    </row>
    <row r="68" spans="2:20" ht="15.75">
      <c r="B68" s="53"/>
      <c r="D68" s="53"/>
      <c r="E68" s="53"/>
      <c r="F68" s="53"/>
      <c r="G68" s="53"/>
      <c r="H68" s="53"/>
      <c r="I68" s="53"/>
      <c r="J68" s="53"/>
      <c r="R68" s="36"/>
      <c r="S68" s="13"/>
      <c r="T68" s="14"/>
    </row>
    <row r="69" spans="2:20">
      <c r="B69" s="53"/>
      <c r="D69" s="53"/>
      <c r="E69" s="53"/>
      <c r="F69" s="53"/>
      <c r="G69" s="53"/>
      <c r="H69" s="53"/>
      <c r="I69" s="53"/>
      <c r="J69" s="53"/>
    </row>
    <row r="70" spans="2:20">
      <c r="B70" s="53"/>
      <c r="D70" s="53"/>
      <c r="E70" s="53"/>
      <c r="F70" s="53"/>
      <c r="G70" s="53"/>
      <c r="H70" s="53"/>
      <c r="I70" s="53"/>
      <c r="J70" s="53"/>
    </row>
    <row r="71" spans="2:20" ht="15.75">
      <c r="B71" s="100"/>
      <c r="D71" s="100"/>
      <c r="E71" s="100"/>
      <c r="F71" s="100"/>
      <c r="G71" s="100"/>
      <c r="H71" s="100"/>
      <c r="I71" s="100"/>
      <c r="J71" s="10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Precio.VS.ApplicationLogic.Workplace.EventReceivers.DocumentEventReceiver_ItemAdded_Synchronous</Name>
    <Synchronization>Synchronous</Synchronization>
    <Type>10001</Type>
    <SequenceNumber>10000</SequenceNumber>
    <Url/>
    <Assembly>Precio.VS.ApplicationLogic, Version=1.0.0.0, Culture=neutral, PublicKeyToken=ebe4555da8d0fa9c</Assembly>
    <Class>Precio.VS.ApplicationLogic.Workplace.EventReceivers.DocumentEventReceiver</Class>
    <Data/>
    <Filter/>
  </Receiver>
  <Receiver>
    <Name>Precio.VS.ApplicationLogic.Workplace.EventReceivers.DocumentEventReceiver_ItemUpdated_Synchronous</Name>
    <Synchronization>Synchronous</Synchronization>
    <Type>10002</Type>
    <SequenceNumber>10000</SequenceNumber>
    <Url/>
    <Assembly>Precio.VS.ApplicationLogic, Version=1.0.0.0, Culture=neutral, PublicKeyToken=ebe4555da8d0fa9c</Assembly>
    <Class>Precio.VS.ApplicationLogic.Workplace.EventReceivers.DocumentEventReceiver</Class>
    <Data/>
    <Filter/>
  </Receiver>
  <Receiver>
    <Name>Precio.VS.ApplicationLogic.Workplace.EventReceivers.DocumentEventReceiver_ItemDeleted_Synchronous</Name>
    <Synchronization>Synchronous</Synchronization>
    <Type>10003</Type>
    <SequenceNumber>10000</SequenceNumber>
    <Url/>
    <Assembly>Precio.VS.ApplicationLogic, Version=1.0.0.0, Culture=neutral, PublicKeyToken=ebe4555da8d0fa9c</Assembly>
    <Class>Precio.VS.ApplicationLogic.Workplace.EventReceivers.DocumentEventReceiver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VSWSDocEstablishBy xmlns="http://schemas.microsoft.com/sharepoint/v3" xsi:nil="true"/>
    <PVSWSDocStatus xmlns="http://schemas.microsoft.com/sharepoint/v3" xsi:nil="true"/>
    <PVSWSDocToolProcess xmlns="http://schemas.microsoft.com/sharepoint/v3" xsi:nil="true"/>
    <PVSWSDocAssignNr xmlns="http://schemas.microsoft.com/sharepoint/v3">10288367</PVSWSDocAssignNr>
    <PVSWSDocAssignmentResponsible xmlns="http://schemas.microsoft.com/sharepoint/v3">Beijer Englund, Ronja</PVSWSDocAssignmentResponsible>
    <PVSWSDocProjName xmlns="http://schemas.microsoft.com/sharepoint/v3">Energistatistik, Kommunal regional energistatistik, KRE</PVSWSDocProjName>
    <PVSWSDocChangeLabel xmlns="http://schemas.microsoft.com/sharepoint/v3" xsi:nil="true"/>
    <PVSWSDocItemVersion xmlns="http://schemas.microsoft.com/sharepoint/v3">0.1</PVSWSDocItemVersion>
    <PVSWSDocToolModifiedBy xmlns="http://schemas.microsoft.com/sharepoint/v3" xsi:nil="true"/>
    <PVSWSDocType xmlns="http://schemas.microsoft.com/sharepoint/v3" xsi:nil="true"/>
    <PVSWSDocLocation xmlns="http://schemas.microsoft.com/sharepoint/v3" xsi:nil="true"/>
    <PVSWSDocRevDate xmlns="http://schemas.microsoft.com/sharepoint/v3" xsi:nil="true"/>
    <PVSWSDocToolName xmlns="http://schemas.microsoft.com/sharepoint/v3" xsi:nil="true"/>
    <PVSWSDocAssign2 xmlns="http://schemas.microsoft.com/sharepoint/v3" xsi:nil="true"/>
    <PVSWSDocAssign3 xmlns="http://schemas.microsoft.com/sharepoint/v3" xsi:nil="true"/>
    <PVSWSDocApproveBy xmlns="http://schemas.microsoft.com/sharepoint/v3" xsi:nil="true"/>
    <PVSWSDocCompany xmlns="http://schemas.microsoft.com/sharepoint/v3">WSP Sverige AB</PVSWSDocCompany>
    <PVSWSDocAssign1 xmlns="http://schemas.microsoft.com/sharepoint/v3" xsi:nil="true"/>
    <PVSWSDocDate xmlns="http://schemas.microsoft.com/sharepoint/v3">2019-06-07T11:53:46+00:00</PVSWSDocDate>
    <PVSWSDocName xmlns="http://schemas.microsoft.com/sharepoint/v3">Mall Mellan-Energibalans ver 1.0</PVSWSDocName>
    <PVSWSDocAssignment xmlns="http://schemas.microsoft.com/sharepoint/v3">Energistatistik, kommunal och regional energistatistik</PVSWSDocAssignment>
    <PVSWSDocAssign4 xmlns="http://schemas.microsoft.com/sharepoint/v3" xsi:nil="true"/>
    <PVSWSDocRevBy xmlns="http://schemas.microsoft.com/sharepoint/v3" xsi:nil="true"/>
    <PVSWSDocToolResponsible xmlns="http://schemas.microsoft.com/sharepoint/v3" xsi:nil="true"/>
    <PVSWSDocPhase xmlns="http://schemas.microsoft.com/sharepoint/v3" xsi:nil="true"/>
    <PVSWSDocToolVersion xmlns="http://schemas.microsoft.com/sharepoint/v3" xsi:nil="true"/>
    <PVSWSDocToolPublishedDate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Standarddokument" ma:contentTypeID="0x010100F3AFF667EC9D4557811DA86F1C6D7EFB00A394280B47F27144A57240EB8744E34D" ma:contentTypeVersion="0" ma:contentTypeDescription="" ma:contentTypeScope="" ma:versionID="317fbb44ce4ac96b35b17c414ebfc90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afb5be0f03a00811c74f9aa8c21d0ad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VSWSDocName" minOccurs="0"/>
                <xsd:element ref="ns1:PVSWSDocAssign1" minOccurs="0"/>
                <xsd:element ref="ns1:PVSWSDocAssign2" minOccurs="0"/>
                <xsd:element ref="ns1:PVSWSDocAssign3" minOccurs="0"/>
                <xsd:element ref="ns1:PVSWSDocAssign4" minOccurs="0"/>
                <xsd:element ref="ns1:PVSWSDocDate" minOccurs="0"/>
                <xsd:element ref="ns1:PVSWSDocEstablishBy" minOccurs="0"/>
                <xsd:element ref="ns1:PVSWSDocType" minOccurs="0"/>
                <xsd:element ref="ns1:PVSWSDocPhase" minOccurs="0"/>
                <xsd:element ref="ns1:PVSWSDocStatus" minOccurs="0"/>
                <xsd:element ref="ns1:PVSWSDocRevBy" minOccurs="0"/>
                <xsd:element ref="ns1:PVSWSDocApproveBy" minOccurs="0"/>
                <xsd:element ref="ns1:PVSWSDocLocation" minOccurs="0"/>
                <xsd:element ref="ns1:PVSWSDocRevDate" minOccurs="0"/>
                <xsd:element ref="ns1:PVSWSDocChangeLabel" minOccurs="0"/>
                <xsd:element ref="ns1:PVSWSDocAssignment" minOccurs="0"/>
                <xsd:element ref="ns1:PVSWSDocAssignNr" minOccurs="0"/>
                <xsd:element ref="ns1:PVSWSDocAssignmentResponsible" minOccurs="0"/>
                <xsd:element ref="ns1:PVSWSDocCompany" minOccurs="0"/>
                <xsd:element ref="ns1:PVSWSDocItemVersion" minOccurs="0"/>
                <xsd:element ref="ns1:PVSWSDocProjName" minOccurs="0"/>
                <xsd:element ref="ns1:PVSWSDocToolName" minOccurs="0"/>
                <xsd:element ref="ns1:PVSWSDocToolVersion" minOccurs="0"/>
                <xsd:element ref="ns1:PVSWSDocToolPublishedDate" minOccurs="0"/>
                <xsd:element ref="ns1:PVSWSDocToolResponsible" minOccurs="0"/>
                <xsd:element ref="ns1:PVSWSDocToolModifiedBy" minOccurs="0"/>
                <xsd:element ref="ns1:PVSWSDocToolProces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VSWSDocName" ma:index="8" nillable="true" ma:displayName="Dokumentnamn" ma:description="" ma:hidden="true" ma:internalName="PVSWSDocName" ma:readOnly="false">
      <xsd:simpleType>
        <xsd:restriction base="dms:Text"/>
      </xsd:simpleType>
    </xsd:element>
    <xsd:element name="PVSWSDocAssign1" ma:index="9" nillable="true" ma:displayName="Titel" ma:description="" ma:internalName="PVSWSDocAssign1" ma:readOnly="false">
      <xsd:simpleType>
        <xsd:restriction base="dms:Text"/>
      </xsd:simpleType>
    </xsd:element>
    <xsd:element name="PVSWSDocAssign2" ma:index="10" nillable="true" ma:displayName="Titel rad 2" ma:description="" ma:internalName="PVSWSDocAssign2" ma:readOnly="false">
      <xsd:simpleType>
        <xsd:restriction base="dms:Text"/>
      </xsd:simpleType>
    </xsd:element>
    <xsd:element name="PVSWSDocAssign3" ma:index="11" nillable="true" ma:displayName="Titel rad 3" ma:description="" ma:internalName="PVSWSDocAssign3" ma:readOnly="false">
      <xsd:simpleType>
        <xsd:restriction base="dms:Text"/>
      </xsd:simpleType>
    </xsd:element>
    <xsd:element name="PVSWSDocAssign4" ma:index="12" nillable="true" ma:displayName="Titel rad 4" ma:description="" ma:internalName="PVSWSDocAssign4" ma:readOnly="false">
      <xsd:simpleType>
        <xsd:restriction base="dms:Text"/>
      </xsd:simpleType>
    </xsd:element>
    <xsd:element name="PVSWSDocDate" ma:index="13" nillable="true" ma:displayName="Datum" ma:default="[today]" ma:description="" ma:format="DateOnly" ma:internalName="PVSWSDocDate">
      <xsd:simpleType>
        <xsd:restriction base="dms:DateTime"/>
      </xsd:simpleType>
    </xsd:element>
    <xsd:element name="PVSWSDocEstablishBy" ma:index="14" nillable="true" ma:displayName="Författare" ma:description="" ma:internalName="PVSWSDocEstablishBy" ma:readOnly="false">
      <xsd:simpleType>
        <xsd:restriction base="dms:Text"/>
      </xsd:simpleType>
    </xsd:element>
    <xsd:element name="PVSWSDocType" ma:index="15" nillable="true" ma:displayName="Dokumenttyp" ma:default="" ma:description="" ma:format="Dropdown" ma:internalName="PVSWSDocType">
      <xsd:simpleType>
        <xsd:restriction base="dms:Choice">
          <xsd:enumeration value="Rapport"/>
          <xsd:enumeration value="Administrativa föreskrifter"/>
          <xsd:enumeration value="Avtal och kontrakt"/>
          <xsd:enumeration value="Beräkningar"/>
          <xsd:enumeration value="Bilder"/>
          <xsd:enumeration value="Korrespondens"/>
          <xsd:enumeration value="Beskrivningar"/>
          <xsd:enumeration value="Ekonomi"/>
          <xsd:enumeration value="Handlingsförteckning"/>
          <xsd:enumeration value="Listor"/>
          <xsd:enumeration value="Mallar och instruktioner"/>
          <xsd:enumeration value="Mängdförteckning"/>
          <xsd:enumeration value="Organisation"/>
          <xsd:enumeration value="PM"/>
          <xsd:enumeration value="Mötesdokument"/>
          <xsd:enumeration value="Ritningsförteckning"/>
          <xsd:enumeration value="Styrande dokument"/>
          <xsd:enumeration value="Skiss"/>
          <xsd:enumeration value="Teknisk beskrivning"/>
          <xsd:enumeration value="Tidplaner"/>
          <xsd:enumeration value="Upphandling"/>
          <xsd:enumeration value="Utlåtanden och granskning"/>
        </xsd:restriction>
      </xsd:simpleType>
    </xsd:element>
    <xsd:element name="PVSWSDocPhase" ma:index="16" nillable="true" ma:displayName="Skede" ma:default="" ma:description="" ma:format="Dropdown" ma:internalName="PVSWSDocPhase">
      <xsd:simpleType>
        <xsd:restriction base="dms:Choice">
          <xsd:enumeration value="Förstudiehandling"/>
          <xsd:enumeration value="Preliminär handling"/>
          <xsd:enumeration value="Programhandling"/>
          <xsd:enumeration value="Informationshandling"/>
          <xsd:enumeration value="Systemhandling"/>
          <xsd:enumeration value="Förfrågningsunderlag"/>
          <xsd:enumeration value="Bygghandling"/>
          <xsd:enumeration value="Relationshandling"/>
          <xsd:enumeration value="Förvaltningshandling"/>
          <xsd:enumeration value="Upphandlingsdokument"/>
        </xsd:restriction>
      </xsd:simpleType>
    </xsd:element>
    <xsd:element name="PVSWSDocStatus" ma:index="17" nillable="true" ma:displayName="Granskningsstatus" ma:default="" ma:description="" ma:format="Dropdown" ma:internalName="PVSWSDocStatus">
      <xsd:simpleType>
        <xsd:restriction base="dms:Choice">
          <xsd:enumeration value="Under arbete"/>
          <xsd:enumeration value="För information"/>
          <xsd:enumeration value="Preliminär"/>
          <xsd:enumeration value="Förhandskopia"/>
          <xsd:enumeration value="För granskning"/>
          <xsd:enumeration value="För godkännande"/>
          <xsd:enumeration value="Godkänd"/>
          <xsd:enumeration value="Ej giltigt"/>
          <xsd:enumeration value="Ersatt"/>
        </xsd:restriction>
      </xsd:simpleType>
    </xsd:element>
    <xsd:element name="PVSWSDocRevBy" ma:index="18" nillable="true" ma:displayName="Granskad av" ma:description="" ma:internalName="PVSWSDocRevBy" ma:readOnly="false">
      <xsd:simpleType>
        <xsd:restriction base="dms:Text"/>
      </xsd:simpleType>
    </xsd:element>
    <xsd:element name="PVSWSDocApproveBy" ma:index="19" nillable="true" ma:displayName="Godkänd av" ma:description="" ma:internalName="PVSWSDocApproveBy" ma:readOnly="false">
      <xsd:simpleType>
        <xsd:restriction base="dms:Text"/>
      </xsd:simpleType>
    </xsd:element>
    <xsd:element name="PVSWSDocLocation" ma:index="20" nillable="true" ma:displayName="Ansvarig part" ma:description="" ma:internalName="PVSWSDocLocation" ma:readOnly="false">
      <xsd:simpleType>
        <xsd:restriction base="dms:Text"/>
      </xsd:simpleType>
    </xsd:element>
    <xsd:element name="PVSWSDocRevDate" ma:index="21" nillable="true" ma:displayName="Ändringsdatum" ma:description="" ma:format="DateOnly" ma:internalName="PVSWSDocRevDate">
      <xsd:simpleType>
        <xsd:restriction base="dms:DateTime"/>
      </xsd:simpleType>
    </xsd:element>
    <xsd:element name="PVSWSDocChangeLabel" ma:index="22" nillable="true" ma:displayName="Ändringsbeteckning" ma:description="Ändringsbeteckning bör vara 2 tecken (siffror eller bokstäver)" ma:internalName="PVSWSDocChangeLabel">
      <xsd:simpleType>
        <xsd:restriction base="dms:Text">
          <xsd:maxLength value="20"/>
        </xsd:restriction>
      </xsd:simpleType>
    </xsd:element>
    <xsd:element name="PVSWSDocAssignment" ma:index="23" nillable="true" ma:displayName="Uppdragsnamn" ma:default="Energistatistik, kommunal och regional energistatistik" ma:description="" ma:internalName="PVSWSDocAssignment" ma:readOnly="false">
      <xsd:simpleType>
        <xsd:restriction base="dms:Text"/>
      </xsd:simpleType>
    </xsd:element>
    <xsd:element name="PVSWSDocAssignNr" ma:index="24" nillable="true" ma:displayName="Uppdragsnummer" ma:default="10288367" ma:description="" ma:internalName="PVSWSDocAssignNr" ma:readOnly="false">
      <xsd:simpleType>
        <xsd:restriction base="dms:Text"/>
      </xsd:simpleType>
    </xsd:element>
    <xsd:element name="PVSWSDocAssignmentResponsible" ma:index="25" nillable="true" ma:displayName="Uppdragsansvarig" ma:internalName="PVSWSDocAssignmentResponsible">
      <xsd:simpleType>
        <xsd:restriction base="dms:Text"/>
      </xsd:simpleType>
    </xsd:element>
    <xsd:element name="PVSWSDocCompany" ma:index="26" nillable="true" ma:displayName="Företag" ma:default="WSP Sverige AB" ma:internalName="PVSWSDocCompany">
      <xsd:simpleType>
        <xsd:restriction base="dms:Text"/>
      </xsd:simpleType>
    </xsd:element>
    <xsd:element name="PVSWSDocItemVersion" ma:index="27" nillable="true" ma:displayName="Version" ma:internalName="PVSWSDocItemVersion">
      <xsd:simpleType>
        <xsd:restriction base="dms:Text"/>
      </xsd:simpleType>
    </xsd:element>
    <xsd:element name="PVSWSDocProjName" ma:index="28" nillable="true" ma:displayName="Projektnamn" ma:description="" ma:internalName="PVSWSDocProjName" ma:readOnly="false">
      <xsd:simpleType>
        <xsd:restriction base="dms:Text"/>
      </xsd:simpleType>
    </xsd:element>
    <xsd:element name="PVSWSDocToolName" ma:index="29" nillable="true" ma:displayName="Mallnamn" ma:description="Namnet på den använda mallen" ma:internalName="PVSWSDocToolName" ma:readOnly="false">
      <xsd:simpleType>
        <xsd:restriction base="dms:Text"/>
      </xsd:simpleType>
    </xsd:element>
    <xsd:element name="PVSWSDocToolVersion" ma:index="30" nillable="true" ma:displayName="Mallversion" ma:description="Versionen på den använda mallen" ma:internalName="PVSWSDocToolVersion" ma:readOnly="false">
      <xsd:simpleType>
        <xsd:restriction base="dms:Text"/>
      </xsd:simpleType>
    </xsd:element>
    <xsd:element name="PVSWSDocToolPublishedDate" ma:index="31" nillable="true" ma:displayName="Mall publicerad" ma:description="Publiceringsdatum för den använda mallen" ma:format="DateOnly" ma:internalName="PVSWSDocToolPublishedDate" ma:readOnly="false">
      <xsd:simpleType>
        <xsd:restriction base="dms:DateTime"/>
      </xsd:simpleType>
    </xsd:element>
    <xsd:element name="PVSWSDocToolResponsible" ma:index="32" nillable="true" ma:displayName="Mallansvarig" ma:description="Den ansvariga för den använda mallen" ma:internalName="PVSWSDocToolResponsible" ma:readOnly="false">
      <xsd:simpleType>
        <xsd:restriction base="dms:Text"/>
      </xsd:simpleType>
    </xsd:element>
    <xsd:element name="PVSWSDocToolModifiedBy" ma:index="33" nillable="true" ma:displayName="Mall ändrad av" ma:description="Personen som ändrade den använda mallen" ma:internalName="PVSWSDocToolModifiedBy" ma:readOnly="false">
      <xsd:simpleType>
        <xsd:restriction base="dms:Text"/>
      </xsd:simpleType>
    </xsd:element>
    <xsd:element name="PVSWSDocToolProcess" ma:index="34" nillable="true" ma:displayName="Uppdragstyp för mall" ma:description="Uppdragstypen för den använda mallen" ma:internalName="PVSWSDocToolProcess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AA97BB-31D2-41B4-AF2C-8725E130121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6775692-EEB9-457C-9F41-4018AE6E2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738083-536C-48E5-B091-E0B18A553C0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96E10621-BA08-4950-92DD-AE570D7B7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INSTRUKTIONER</vt:lpstr>
      <vt:lpstr>FV imp-exp</vt:lpstr>
      <vt:lpstr>Vgötalands län</vt:lpstr>
      <vt:lpstr>Skara</vt:lpstr>
      <vt:lpstr>Lidköping</vt:lpstr>
      <vt:lpstr>Ale</vt:lpstr>
      <vt:lpstr>Alingsås</vt:lpstr>
      <vt:lpstr>Bengtsfors</vt:lpstr>
      <vt:lpstr>Bollebygd</vt:lpstr>
      <vt:lpstr>Borås</vt:lpstr>
      <vt:lpstr>Dals-Ed</vt:lpstr>
      <vt:lpstr>Essunga</vt:lpstr>
      <vt:lpstr>Falköping</vt:lpstr>
      <vt:lpstr>Färgelanda</vt:lpstr>
      <vt:lpstr>Grästorp</vt:lpstr>
      <vt:lpstr>Gullspång</vt:lpstr>
      <vt:lpstr>Göteborg</vt:lpstr>
      <vt:lpstr>Götene</vt:lpstr>
      <vt:lpstr>Herrljunga</vt:lpstr>
      <vt:lpstr>Hjo</vt:lpstr>
      <vt:lpstr>Härryda</vt:lpstr>
      <vt:lpstr>Karlsborg</vt:lpstr>
      <vt:lpstr>Kungälv</vt:lpstr>
      <vt:lpstr>Lerum</vt:lpstr>
      <vt:lpstr>Lilla Edet</vt:lpstr>
      <vt:lpstr>Lysekil</vt:lpstr>
      <vt:lpstr>Mariestad</vt:lpstr>
      <vt:lpstr>Mark</vt:lpstr>
      <vt:lpstr>Mellerud</vt:lpstr>
      <vt:lpstr>Munkedal</vt:lpstr>
      <vt:lpstr>Mölndal</vt:lpstr>
      <vt:lpstr>Orust</vt:lpstr>
      <vt:lpstr>Partille</vt:lpstr>
      <vt:lpstr>Skövde</vt:lpstr>
      <vt:lpstr>Sotenäs</vt:lpstr>
      <vt:lpstr>Stenungsund</vt:lpstr>
      <vt:lpstr>Strömstad</vt:lpstr>
      <vt:lpstr>Svenljunga</vt:lpstr>
      <vt:lpstr>Tanum</vt:lpstr>
      <vt:lpstr>Tibro</vt:lpstr>
      <vt:lpstr>Tidaholm</vt:lpstr>
      <vt:lpstr>Tjörn</vt:lpstr>
      <vt:lpstr>Tranemo</vt:lpstr>
      <vt:lpstr>Trollhättan</vt:lpstr>
      <vt:lpstr>Töreboda</vt:lpstr>
      <vt:lpstr>Uddevalla</vt:lpstr>
      <vt:lpstr>Ulricehamn</vt:lpstr>
      <vt:lpstr>Vara</vt:lpstr>
      <vt:lpstr>Vårgårda</vt:lpstr>
      <vt:lpstr>Vänersborg</vt:lpstr>
      <vt:lpstr>Åmål</vt:lpstr>
      <vt:lpstr>Öckerö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</dc:creator>
  <cp:keywords/>
  <dc:description/>
  <cp:lastModifiedBy>Gary Linnéusson</cp:lastModifiedBy>
  <cp:revision/>
  <dcterms:created xsi:type="dcterms:W3CDTF">2016-02-06T11:09:18Z</dcterms:created>
  <dcterms:modified xsi:type="dcterms:W3CDTF">2023-08-09T07:15:59Z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0x010100F3AFF667EC9D4557811DA86F1C6D7EFB00A394280B47F27144A57240EB8744E34D</vt:lpwstr>
  </property>
</Properties>
</file>