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jonkopinguniversity-my.sharepoint.com/personal/gary_linneusson_ju_se/Documents/SUES-DIGIT_Formas 2022-2025/Modeller/Vensim/"/>
    </mc:Choice>
  </mc:AlternateContent>
  <xr:revisionPtr revIDLastSave="409" documentId="8_{8AD27935-F643-4985-8181-C05521639B47}" xr6:coauthVersionLast="47" xr6:coauthVersionMax="47" xr10:uidLastSave="{14746A6C-EA94-418E-BF08-92C2EFFF05FD}"/>
  <bookViews>
    <workbookView xWindow="-120" yWindow="-120" windowWidth="38640" windowHeight="21390" activeTab="1" xr2:uid="{00000000-000D-0000-FFFF-FFFF00000000}"/>
  </bookViews>
  <sheets>
    <sheet name="Sheet1" sheetId="1" r:id="rId1"/>
    <sheet name="Skara" sheetId="2" r:id="rId2"/>
    <sheet name="Lidköping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2" l="1"/>
  <c r="E57" i="2"/>
  <c r="E56" i="2"/>
  <c r="E55" i="2"/>
  <c r="E54" i="2"/>
  <c r="E53" i="2"/>
  <c r="E52" i="2"/>
  <c r="E51" i="2"/>
  <c r="E50" i="2"/>
  <c r="E41" i="2"/>
  <c r="E38" i="2"/>
  <c r="E33" i="2"/>
  <c r="E31" i="2"/>
  <c r="E30" i="2"/>
  <c r="E25" i="2"/>
  <c r="E23" i="2"/>
  <c r="E22" i="2"/>
  <c r="E17" i="2"/>
  <c r="E15" i="2"/>
  <c r="E14" i="2"/>
  <c r="E9" i="2"/>
  <c r="E7" i="2"/>
  <c r="E6" i="2"/>
  <c r="E1" i="2"/>
  <c r="E45" i="2" s="1"/>
  <c r="E45" i="3"/>
  <c r="E51" i="3"/>
  <c r="E52" i="3"/>
  <c r="E53" i="3"/>
  <c r="E54" i="3"/>
  <c r="E55" i="3"/>
  <c r="E56" i="3"/>
  <c r="E57" i="3"/>
  <c r="E58" i="3"/>
  <c r="E5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" i="3"/>
  <c r="E1" i="3"/>
  <c r="B54" i="3"/>
  <c r="C54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6" i="3"/>
  <c r="C26" i="3" s="1"/>
  <c r="B25" i="3"/>
  <c r="C25" i="3" s="1"/>
  <c r="B24" i="3"/>
  <c r="C24" i="3" s="1"/>
  <c r="B23" i="3"/>
  <c r="C23" i="3" s="1"/>
  <c r="B22" i="3"/>
  <c r="B21" i="3"/>
  <c r="C21" i="3" s="1"/>
  <c r="B20" i="3"/>
  <c r="C20" i="3" s="1"/>
  <c r="A19" i="3"/>
  <c r="C19" i="3" s="1"/>
  <c r="A17" i="3"/>
  <c r="C17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C22" i="3"/>
  <c r="E39" i="2" l="1"/>
  <c r="E8" i="2"/>
  <c r="E16" i="2"/>
  <c r="E24" i="2"/>
  <c r="E32" i="2"/>
  <c r="E40" i="2"/>
  <c r="E10" i="2"/>
  <c r="E18" i="2"/>
  <c r="E26" i="2"/>
  <c r="E34" i="2"/>
  <c r="E42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A53" i="3"/>
  <c r="C53" i="3" s="1"/>
  <c r="A52" i="3"/>
  <c r="C52" i="3" s="1"/>
  <c r="A51" i="3"/>
  <c r="C51" i="3" s="1"/>
  <c r="A50" i="3"/>
  <c r="C50" i="3" s="1"/>
  <c r="B33" i="2" l="1"/>
  <c r="C33" i="2" s="1"/>
  <c r="B54" i="2"/>
  <c r="C54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2" i="2"/>
  <c r="C32" i="2" s="1"/>
  <c r="B31" i="2"/>
  <c r="C31" i="2" s="1"/>
  <c r="B30" i="2"/>
  <c r="C30" i="2" s="1"/>
  <c r="B29" i="2"/>
  <c r="C29" i="2" s="1"/>
  <c r="B28" i="2"/>
  <c r="C28" i="2" s="1"/>
  <c r="B25" i="2"/>
  <c r="C25" i="2" s="1"/>
  <c r="B26" i="2"/>
  <c r="C26" i="2" s="1"/>
  <c r="B24" i="2"/>
  <c r="C24" i="2" s="1"/>
  <c r="B23" i="2"/>
  <c r="C23" i="2" s="1"/>
  <c r="B22" i="2"/>
  <c r="C22" i="2" s="1"/>
  <c r="B21" i="2"/>
  <c r="C21" i="2" s="1"/>
  <c r="B20" i="2"/>
  <c r="C20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A19" i="2" l="1"/>
  <c r="C19" i="2" s="1"/>
  <c r="A17" i="2"/>
  <c r="C17" i="2" s="1"/>
  <c r="A53" i="2"/>
  <c r="C53" i="2" s="1"/>
  <c r="A52" i="2"/>
  <c r="C52" i="2" s="1"/>
  <c r="A51" i="2"/>
  <c r="C51" i="2" s="1"/>
  <c r="A50" i="2"/>
  <c r="C50" i="2" s="1"/>
  <c r="A16" i="2" l="1"/>
  <c r="C16" i="2" s="1"/>
  <c r="A18" i="2"/>
  <c r="C18" i="2" s="1"/>
  <c r="A56" i="2" l="1"/>
  <c r="C56" i="2" s="1"/>
  <c r="A55" i="2"/>
  <c r="C55" i="2" s="1"/>
  <c r="A27" i="3"/>
  <c r="C27" i="3" s="1"/>
  <c r="A27" i="2"/>
  <c r="C27" i="2" s="1"/>
  <c r="A56" i="3"/>
  <c r="C56" i="3" s="1"/>
  <c r="A55" i="3"/>
  <c r="C55" i="3" s="1"/>
  <c r="A14" i="3"/>
  <c r="C14" i="3" s="1"/>
  <c r="A15" i="3"/>
  <c r="C15" i="3" s="1"/>
  <c r="A14" i="2"/>
  <c r="C14" i="2" s="1"/>
  <c r="A15" i="2"/>
  <c r="C15" i="2" s="1"/>
  <c r="A58" i="3" l="1"/>
  <c r="C58" i="3" s="1"/>
  <c r="A57" i="3"/>
  <c r="C57" i="3" s="1"/>
  <c r="A58" i="2"/>
  <c r="C58" i="2" s="1"/>
  <c r="A57" i="2"/>
  <c r="C57" i="2" s="1"/>
  <c r="A16" i="3"/>
  <c r="C16" i="3" s="1"/>
  <c r="A18" i="3"/>
  <c r="C18" i="3" s="1"/>
</calcChain>
</file>

<file path=xl/sharedStrings.xml><?xml version="1.0" encoding="utf-8"?>
<sst xmlns="http://schemas.openxmlformats.org/spreadsheetml/2006/main" count="186" uniqueCount="66">
  <si>
    <t>bio fuels Agriculture and forrestry</t>
  </si>
  <si>
    <t>bio fuels Industry</t>
  </si>
  <si>
    <t>bio fuels Industry green</t>
  </si>
  <si>
    <t>bio fuels small houses direct heating green</t>
  </si>
  <si>
    <t>bio fuels transports</t>
  </si>
  <si>
    <t>bio gas Industry</t>
  </si>
  <si>
    <t>CGP use of bio fuels green</t>
  </si>
  <si>
    <t>CGP use of bio oil</t>
  </si>
  <si>
    <t>CGP use of oil products</t>
  </si>
  <si>
    <t>DHP industry</t>
  </si>
  <si>
    <t>DHP others</t>
  </si>
  <si>
    <t>DHP Public</t>
  </si>
  <si>
    <t>DHP use of Bio gas</t>
  </si>
  <si>
    <t>DHP use of oil products</t>
  </si>
  <si>
    <t>electric production CGP</t>
  </si>
  <si>
    <t>electricity Agriculture and forrestry</t>
  </si>
  <si>
    <t>electricity holiday cottages</t>
  </si>
  <si>
    <t>electricity others</t>
  </si>
  <si>
    <t>electricity Public</t>
  </si>
  <si>
    <t>oil Agriculture and forrestry</t>
  </si>
  <si>
    <t>oil industry</t>
  </si>
  <si>
    <t>oil others</t>
  </si>
  <si>
    <t>oil Public</t>
  </si>
  <si>
    <t>Propane and natural gas Industry</t>
  </si>
  <si>
    <t>Från Energibalans databas (MWh)</t>
  </si>
  <si>
    <t>Till vensim modell (GWh)</t>
  </si>
  <si>
    <t>biodrivmedel</t>
  </si>
  <si>
    <t>biobränslen</t>
  </si>
  <si>
    <t>input RT flis DHP</t>
  </si>
  <si>
    <t>init import energy</t>
  </si>
  <si>
    <t>init solar energy</t>
  </si>
  <si>
    <t>init water energy</t>
  </si>
  <si>
    <t>init wind energy</t>
  </si>
  <si>
    <t>init electricity Industry</t>
  </si>
  <si>
    <t>init electricity Transports</t>
  </si>
  <si>
    <t>init oil transports</t>
  </si>
  <si>
    <t>Input variables</t>
  </si>
  <si>
    <t>init input bio fuels DHP</t>
  </si>
  <si>
    <t>factor distribution loss DHP</t>
  </si>
  <si>
    <t>factor distribution losses on gross production at CGP</t>
  </si>
  <si>
    <t>factor distribution loss from EEP</t>
  </si>
  <si>
    <t>factor internal losses CGP</t>
  </si>
  <si>
    <t>usage DHP energy per apartment building</t>
  </si>
  <si>
    <t>usage DHP energy per small house</t>
  </si>
  <si>
    <t>init no small houses</t>
  </si>
  <si>
    <t>init no apartment buildings</t>
  </si>
  <si>
    <t>init no apartment buildings DHP users</t>
  </si>
  <si>
    <t>init small houses DHP users</t>
  </si>
  <si>
    <t>with EH electric usage per small house</t>
  </si>
  <si>
    <t>with DHP electric usage per small house</t>
  </si>
  <si>
    <t>with EH electric usage per apartment building</t>
  </si>
  <si>
    <t>with DHP electric usage per apartment building</t>
  </si>
  <si>
    <t>factor internal losses DHP</t>
  </si>
  <si>
    <t>Från beräkningsFil (MWh)</t>
  </si>
  <si>
    <t xml:space="preserve">Från Energibalans databas </t>
  </si>
  <si>
    <t>Från beräkningsFil (units)</t>
  </si>
  <si>
    <t>Till vensim modell (units, dmnl)</t>
  </si>
  <si>
    <t>init CGP use of wastes</t>
  </si>
  <si>
    <t>houses oil use</t>
  </si>
  <si>
    <t>appartment buildings oil use</t>
  </si>
  <si>
    <t>x</t>
  </si>
  <si>
    <t>Unchanged output</t>
  </si>
  <si>
    <t>PeakHourS</t>
  </si>
  <si>
    <t>PeakHourW factor</t>
  </si>
  <si>
    <t>PeakHourW (MWh)</t>
  </si>
  <si>
    <t>Till vensim 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</si>
</sst>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.0000000_-;\-* #,##0.0000000_-;_-* &quot;-&quot;??_-;_-@_-"/>
    <numFmt numFmtId="166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1" xfId="1" applyFont="1" applyBorder="1"/>
    <xf numFmtId="43" fontId="0" fillId="2" borderId="1" xfId="1" applyFont="1" applyFill="1" applyBorder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43" fontId="0" fillId="2" borderId="0" xfId="1" applyFont="1" applyFill="1" applyBorder="1"/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onkopinguniversity-my.sharepoint.com/personal/gary_linneusson_ju_se/Documents/SUES-DIGIT_Formas%202022-2025/Modeller/Energibalans-Vastra-Gotaland-2020.xlsx" TargetMode="External"/><Relationship Id="rId1" Type="http://schemas.openxmlformats.org/officeDocument/2006/relationships/externalLinkPath" Target="/personal/gary_linneusson_ju_se/Documents/SUES-DIGIT_Formas%202022-2025/Modeller/Energibalans-Vastra-Gotaland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onkopinguniversity-my.sharepoint.com/personal/gary_linneusson_ju_se/Documents/SUES-DIGIT_Formas%202022-2025/Modeller/Vensim/inputDataHelpFile_toSankeyInfo.xlsx" TargetMode="External"/><Relationship Id="rId1" Type="http://schemas.openxmlformats.org/officeDocument/2006/relationships/externalLinkPath" Target="inputDataHelpFile_toSankey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KTIONER"/>
      <sheetName val="FV imp-exp"/>
      <sheetName val="Vgötalands län"/>
      <sheetName val="Skara"/>
      <sheetName val="Lidköping"/>
      <sheetName val="Ale"/>
      <sheetName val="Alingsås"/>
      <sheetName val="Bengtsfors"/>
      <sheetName val="Bollebygd"/>
      <sheetName val="Borås"/>
      <sheetName val="Dals-Ed"/>
      <sheetName val="Essunga"/>
      <sheetName val="Falköping"/>
      <sheetName val="Färgelanda"/>
      <sheetName val="Grästorp"/>
      <sheetName val="Gullspång"/>
      <sheetName val="Göteborg"/>
      <sheetName val="Götene"/>
      <sheetName val="Herrljunga"/>
      <sheetName val="Hjo"/>
      <sheetName val="Härryda"/>
      <sheetName val="Karlsborg"/>
      <sheetName val="Kungälv"/>
      <sheetName val="Lerum"/>
      <sheetName val="Lilla Edet"/>
      <sheetName val="Lysekil"/>
      <sheetName val="Mariestad"/>
      <sheetName val="Mark"/>
      <sheetName val="Mellerud"/>
      <sheetName val="Munkedal"/>
      <sheetName val="Mölndal"/>
      <sheetName val="Orust"/>
      <sheetName val="Partille"/>
      <sheetName val="Skövde"/>
      <sheetName val="Sotenäs"/>
      <sheetName val="Stenungsund"/>
      <sheetName val="Strömstad"/>
      <sheetName val="Svenljunga"/>
      <sheetName val="Tanum"/>
      <sheetName val="Tibro"/>
      <sheetName val="Tidaholm"/>
      <sheetName val="Tjörn"/>
      <sheetName val="Tranemo"/>
      <sheetName val="Trollhättan"/>
      <sheetName val="Töreboda"/>
      <sheetName val="Uddevalla"/>
      <sheetName val="Ulricehamn"/>
      <sheetName val="Vara"/>
      <sheetName val="Vårgårda"/>
      <sheetName val="Vänersborg"/>
      <sheetName val="Åmål"/>
      <sheetName val="Öckerö"/>
    </sheetNames>
    <sheetDataSet>
      <sheetData sheetId="0"/>
      <sheetData sheetId="1"/>
      <sheetData sheetId="2"/>
      <sheetData sheetId="3">
        <row r="5">
          <cell r="C5">
            <v>3410.5</v>
          </cell>
        </row>
        <row r="7">
          <cell r="C7">
            <v>0</v>
          </cell>
        </row>
        <row r="9">
          <cell r="C9">
            <v>2501</v>
          </cell>
        </row>
        <row r="10">
          <cell r="C10">
            <v>180795</v>
          </cell>
        </row>
        <row r="18">
          <cell r="D18">
            <v>0</v>
          </cell>
          <cell r="G18">
            <v>0</v>
          </cell>
          <cell r="H18">
            <v>0</v>
          </cell>
          <cell r="L18">
            <v>0</v>
          </cell>
        </row>
        <row r="19">
          <cell r="D19">
            <v>100</v>
          </cell>
          <cell r="H19">
            <v>84966</v>
          </cell>
          <cell r="I19">
            <v>121</v>
          </cell>
          <cell r="M19">
            <v>13750</v>
          </cell>
        </row>
        <row r="32">
          <cell r="C32">
            <v>12413</v>
          </cell>
          <cell r="D32">
            <v>8987</v>
          </cell>
          <cell r="G32">
            <v>2185</v>
          </cell>
        </row>
        <row r="33">
          <cell r="B33">
            <v>11646</v>
          </cell>
          <cell r="C33">
            <v>62837</v>
          </cell>
          <cell r="D33">
            <v>6354</v>
          </cell>
          <cell r="F33">
            <v>113</v>
          </cell>
          <cell r="G33">
            <v>11979</v>
          </cell>
          <cell r="H33">
            <v>0</v>
          </cell>
          <cell r="I33">
            <v>2462</v>
          </cell>
        </row>
        <row r="34">
          <cell r="B34">
            <v>2005</v>
          </cell>
          <cell r="C34">
            <v>19271</v>
          </cell>
          <cell r="D34">
            <v>0</v>
          </cell>
        </row>
        <row r="35">
          <cell r="C35">
            <v>205</v>
          </cell>
          <cell r="D35">
            <v>107966</v>
          </cell>
          <cell r="G35">
            <v>20703</v>
          </cell>
        </row>
        <row r="36">
          <cell r="B36">
            <v>20558</v>
          </cell>
          <cell r="C36">
            <v>44020</v>
          </cell>
          <cell r="D36">
            <v>523</v>
          </cell>
        </row>
        <row r="37">
          <cell r="D37">
            <v>10</v>
          </cell>
          <cell r="H37">
            <v>26406.135462720122</v>
          </cell>
        </row>
        <row r="38">
          <cell r="D38">
            <v>59</v>
          </cell>
        </row>
        <row r="39">
          <cell r="C39">
            <v>2597</v>
          </cell>
        </row>
        <row r="47">
          <cell r="B47">
            <v>0.1543596030723125</v>
          </cell>
        </row>
      </sheetData>
      <sheetData sheetId="4">
        <row r="5">
          <cell r="C5">
            <v>7486</v>
          </cell>
        </row>
        <row r="7">
          <cell r="C7">
            <v>10476</v>
          </cell>
        </row>
        <row r="9">
          <cell r="C9">
            <v>5082</v>
          </cell>
        </row>
        <row r="10">
          <cell r="C10">
            <v>89512</v>
          </cell>
        </row>
        <row r="18">
          <cell r="D18">
            <v>3540</v>
          </cell>
          <cell r="G18">
            <v>4140</v>
          </cell>
          <cell r="H18">
            <v>1049</v>
          </cell>
          <cell r="L18">
            <v>466988</v>
          </cell>
        </row>
        <row r="19">
          <cell r="D19">
            <v>0</v>
          </cell>
          <cell r="H19">
            <v>0</v>
          </cell>
          <cell r="I19">
            <v>0</v>
          </cell>
          <cell r="M19">
            <v>0</v>
          </cell>
        </row>
        <row r="32">
          <cell r="C32">
            <v>27216</v>
          </cell>
          <cell r="D32">
            <v>28872</v>
          </cell>
          <cell r="G32">
            <v>6918</v>
          </cell>
        </row>
        <row r="33">
          <cell r="B33">
            <v>95000</v>
          </cell>
          <cell r="C33">
            <v>126704</v>
          </cell>
          <cell r="D33">
            <v>8516</v>
          </cell>
          <cell r="F33">
            <v>0</v>
          </cell>
          <cell r="G33">
            <v>5493.9500000000007</v>
          </cell>
          <cell r="H33">
            <v>4495.0499999999993</v>
          </cell>
          <cell r="I33">
            <v>0</v>
          </cell>
        </row>
        <row r="34">
          <cell r="B34">
            <v>58200</v>
          </cell>
          <cell r="C34">
            <v>45387</v>
          </cell>
          <cell r="D34">
            <v>4983</v>
          </cell>
        </row>
        <row r="35">
          <cell r="C35">
            <v>69</v>
          </cell>
          <cell r="D35">
            <v>298889</v>
          </cell>
          <cell r="G35">
            <v>47908</v>
          </cell>
        </row>
        <row r="36">
          <cell r="B36">
            <v>33000</v>
          </cell>
          <cell r="C36">
            <v>120280</v>
          </cell>
          <cell r="D36">
            <v>20</v>
          </cell>
        </row>
        <row r="37">
          <cell r="D37">
            <v>86</v>
          </cell>
          <cell r="H37">
            <v>37563</v>
          </cell>
        </row>
        <row r="38">
          <cell r="D38">
            <v>0</v>
          </cell>
        </row>
        <row r="39">
          <cell r="C39">
            <v>9352</v>
          </cell>
        </row>
        <row r="47">
          <cell r="B47">
            <v>0.15613577023498695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kara"/>
      <sheetName val="Lidköping"/>
    </sheetNames>
    <sheetDataSet>
      <sheetData sheetId="0"/>
      <sheetData sheetId="1">
        <row r="11">
          <cell r="A11">
            <v>145.88214285714287</v>
          </cell>
        </row>
        <row r="12">
          <cell r="A12">
            <v>12.831818181818182</v>
          </cell>
        </row>
        <row r="13">
          <cell r="A13">
            <v>291</v>
          </cell>
        </row>
        <row r="14">
          <cell r="A14">
            <v>280</v>
          </cell>
        </row>
        <row r="15">
          <cell r="A15">
            <v>3000</v>
          </cell>
        </row>
        <row r="16">
          <cell r="A16">
            <v>440</v>
          </cell>
        </row>
        <row r="17">
          <cell r="A17">
            <v>176.38214285714287</v>
          </cell>
        </row>
        <row r="18">
          <cell r="A18">
            <v>30.5</v>
          </cell>
        </row>
        <row r="19">
          <cell r="A19">
            <v>17.991818181818182</v>
          </cell>
        </row>
        <row r="20">
          <cell r="A20">
            <v>5.16</v>
          </cell>
        </row>
        <row r="23">
          <cell r="A23">
            <v>29337.78</v>
          </cell>
        </row>
        <row r="25">
          <cell r="A25">
            <v>7.4074074074074084E-2</v>
          </cell>
        </row>
        <row r="27">
          <cell r="A27">
            <v>0</v>
          </cell>
        </row>
        <row r="29">
          <cell r="A29">
            <v>0</v>
          </cell>
        </row>
        <row r="31">
          <cell r="A31">
            <v>3.5416477152127111E-2</v>
          </cell>
        </row>
      </sheetData>
      <sheetData sheetId="2">
        <row r="11">
          <cell r="A11">
            <v>145.79759862778729</v>
          </cell>
        </row>
        <row r="12">
          <cell r="A12">
            <v>12.833168805528134</v>
          </cell>
        </row>
        <row r="13">
          <cell r="A13">
            <v>586</v>
          </cell>
        </row>
        <row r="14">
          <cell r="A14">
            <v>583</v>
          </cell>
        </row>
        <row r="15">
          <cell r="A15">
            <v>8347</v>
          </cell>
        </row>
        <row r="16">
          <cell r="A16">
            <v>4052</v>
          </cell>
        </row>
        <row r="17">
          <cell r="A17">
            <v>176.29759862778729</v>
          </cell>
        </row>
        <row r="18">
          <cell r="A18">
            <v>30.5</v>
          </cell>
        </row>
        <row r="19">
          <cell r="A19">
            <v>17.993168805528136</v>
          </cell>
        </row>
        <row r="20">
          <cell r="A20">
            <v>5.16</v>
          </cell>
        </row>
        <row r="23">
          <cell r="A23">
            <v>358006.48</v>
          </cell>
        </row>
        <row r="25">
          <cell r="A25">
            <v>7.5723164328783718E-2</v>
          </cell>
        </row>
        <row r="27">
          <cell r="A27">
            <v>4.7173004117994521E-2</v>
          </cell>
        </row>
        <row r="29">
          <cell r="A29">
            <v>0.13504968383017163</v>
          </cell>
        </row>
        <row r="31">
          <cell r="A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F031-13A4-408E-9C3A-9AF171098716}">
  <dimension ref="A1:K58"/>
  <sheetViews>
    <sheetView tabSelected="1" workbookViewId="0">
      <selection activeCell="F25" sqref="F25"/>
    </sheetView>
  </sheetViews>
  <sheetFormatPr defaultColWidth="9.140625" defaultRowHeight="15" x14ac:dyDescent="0.25"/>
  <cols>
    <col min="1" max="1" width="24.140625" style="3" customWidth="1"/>
    <col min="2" max="2" width="31.140625" style="3" bestFit="1" customWidth="1"/>
    <col min="3" max="3" width="32.85546875" style="3" customWidth="1"/>
    <col min="4" max="4" width="18.7109375" style="3" bestFit="1" customWidth="1"/>
    <col min="5" max="5" width="19.7109375" style="3" bestFit="1" customWidth="1"/>
    <col min="6" max="7" width="32.85546875" style="3" customWidth="1"/>
    <col min="8" max="8" width="40.5703125" style="3" customWidth="1"/>
    <col min="9" max="10" width="9.140625" style="3"/>
    <col min="11" max="11" width="26.140625" style="3" bestFit="1" customWidth="1"/>
    <col min="12" max="16384" width="9.140625" style="3"/>
  </cols>
  <sheetData>
    <row r="1" spans="1:11" x14ac:dyDescent="0.25">
      <c r="E1" s="3">
        <f>365*24</f>
        <v>8760</v>
      </c>
    </row>
    <row r="2" spans="1:11" x14ac:dyDescent="0.25">
      <c r="E2" s="2" t="s">
        <v>65</v>
      </c>
    </row>
    <row r="3" spans="1:11" x14ac:dyDescent="0.25">
      <c r="A3" s="1" t="s">
        <v>53</v>
      </c>
      <c r="B3" s="1" t="s">
        <v>24</v>
      </c>
      <c r="C3" s="2" t="s">
        <v>25</v>
      </c>
      <c r="D3" s="2" t="s">
        <v>63</v>
      </c>
      <c r="E3" s="2" t="s">
        <v>64</v>
      </c>
      <c r="F3" s="2"/>
      <c r="G3" s="2" t="s">
        <v>62</v>
      </c>
      <c r="H3" s="2" t="s">
        <v>36</v>
      </c>
      <c r="I3" s="1"/>
      <c r="K3" s="3" t="s">
        <v>61</v>
      </c>
    </row>
    <row r="4" spans="1:11" x14ac:dyDescent="0.25">
      <c r="B4" s="3">
        <f>[1]Skara!$G$32</f>
        <v>2185</v>
      </c>
      <c r="C4" s="6">
        <f>(A4+B4)/1000</f>
        <v>2.1850000000000001</v>
      </c>
      <c r="D4" s="3">
        <v>1</v>
      </c>
      <c r="E4" s="4">
        <f>1000*C4*D4/$E$1</f>
        <v>0.24942922374429224</v>
      </c>
      <c r="F4" s="6"/>
      <c r="G4" s="6"/>
      <c r="H4" s="3" t="s">
        <v>0</v>
      </c>
      <c r="I4" s="3" t="s">
        <v>26</v>
      </c>
      <c r="K4" s="3" t="s">
        <v>60</v>
      </c>
    </row>
    <row r="5" spans="1:11" x14ac:dyDescent="0.25">
      <c r="B5" s="3">
        <f>[1]Skara!$G$33</f>
        <v>11979</v>
      </c>
      <c r="C5" s="6">
        <f t="shared" ref="C5:C45" si="0">(A5+B5)/1000</f>
        <v>11.978999999999999</v>
      </c>
      <c r="D5" s="3">
        <v>1</v>
      </c>
      <c r="E5" s="4">
        <f t="shared" ref="E5:E45" si="1">1000*C5*D5/$E$1</f>
        <v>1.3674657534246575</v>
      </c>
      <c r="F5" s="6"/>
      <c r="G5" s="6"/>
      <c r="H5" s="3" t="s">
        <v>1</v>
      </c>
      <c r="I5" s="3" t="s">
        <v>26</v>
      </c>
      <c r="K5" s="3" t="s">
        <v>60</v>
      </c>
    </row>
    <row r="6" spans="1:11" x14ac:dyDescent="0.25">
      <c r="B6" s="3">
        <f>[1]Skara!$H$33</f>
        <v>0</v>
      </c>
      <c r="C6" s="6">
        <f t="shared" si="0"/>
        <v>0</v>
      </c>
      <c r="D6" s="3">
        <v>1</v>
      </c>
      <c r="E6" s="4">
        <f t="shared" si="1"/>
        <v>0</v>
      </c>
      <c r="F6" s="6"/>
      <c r="G6" s="6"/>
      <c r="H6" s="3" t="s">
        <v>2</v>
      </c>
      <c r="I6" s="3" t="s">
        <v>27</v>
      </c>
      <c r="K6" s="3" t="s">
        <v>60</v>
      </c>
    </row>
    <row r="7" spans="1:11" x14ac:dyDescent="0.25">
      <c r="B7" s="3">
        <f>[1]Skara!$H$37</f>
        <v>26406.135462720122</v>
      </c>
      <c r="C7" s="6">
        <f t="shared" si="0"/>
        <v>26.406135462720123</v>
      </c>
      <c r="D7" s="3">
        <v>3</v>
      </c>
      <c r="E7" s="4">
        <f t="shared" si="1"/>
        <v>9.0431970762740139</v>
      </c>
      <c r="F7" s="6"/>
      <c r="G7" s="6"/>
      <c r="H7" s="3" t="s">
        <v>3</v>
      </c>
      <c r="I7" s="3" t="s">
        <v>27</v>
      </c>
      <c r="K7" s="3" t="s">
        <v>60</v>
      </c>
    </row>
    <row r="8" spans="1:11" x14ac:dyDescent="0.25">
      <c r="B8" s="3">
        <f>[1]Skara!$G$35</f>
        <v>20703</v>
      </c>
      <c r="C8" s="6">
        <f t="shared" si="0"/>
        <v>20.702999999999999</v>
      </c>
      <c r="D8" s="3">
        <v>1</v>
      </c>
      <c r="E8" s="4">
        <f t="shared" si="1"/>
        <v>2.3633561643835614</v>
      </c>
      <c r="F8" s="6"/>
      <c r="G8" s="6"/>
      <c r="H8" s="3" t="s">
        <v>4</v>
      </c>
      <c r="I8" s="3" t="s">
        <v>26</v>
      </c>
      <c r="K8" s="3" t="s">
        <v>60</v>
      </c>
    </row>
    <row r="9" spans="1:11" x14ac:dyDescent="0.25">
      <c r="B9" s="3">
        <f>[1]Skara!$I$33</f>
        <v>2462</v>
      </c>
      <c r="C9" s="6">
        <f t="shared" si="0"/>
        <v>2.4620000000000002</v>
      </c>
      <c r="D9" s="3">
        <v>1</v>
      </c>
      <c r="E9" s="4">
        <f t="shared" si="1"/>
        <v>0.2810502283105023</v>
      </c>
      <c r="F9" s="6"/>
      <c r="G9" s="6"/>
      <c r="H9" s="3" t="s">
        <v>5</v>
      </c>
      <c r="K9" s="3" t="s">
        <v>60</v>
      </c>
    </row>
    <row r="10" spans="1:11" x14ac:dyDescent="0.25">
      <c r="B10" s="3">
        <f>[1]Skara!$H$18</f>
        <v>0</v>
      </c>
      <c r="C10" s="6">
        <f t="shared" si="0"/>
        <v>0</v>
      </c>
      <c r="D10" s="3">
        <v>3</v>
      </c>
      <c r="E10" s="4">
        <f t="shared" si="1"/>
        <v>0</v>
      </c>
      <c r="F10" s="6"/>
      <c r="G10" s="6"/>
      <c r="H10" s="3" t="s">
        <v>6</v>
      </c>
      <c r="K10" s="3" t="s">
        <v>60</v>
      </c>
    </row>
    <row r="11" spans="1:11" x14ac:dyDescent="0.25">
      <c r="B11" s="3">
        <f>[1]Skara!$G$18</f>
        <v>0</v>
      </c>
      <c r="C11" s="6">
        <f t="shared" si="0"/>
        <v>0</v>
      </c>
      <c r="D11" s="3">
        <v>3</v>
      </c>
      <c r="E11" s="4">
        <f t="shared" si="1"/>
        <v>0</v>
      </c>
      <c r="F11" s="6"/>
      <c r="G11" s="6"/>
      <c r="H11" s="3" t="s">
        <v>7</v>
      </c>
      <c r="K11" s="3" t="s">
        <v>60</v>
      </c>
    </row>
    <row r="12" spans="1:11" x14ac:dyDescent="0.25">
      <c r="B12" s="3">
        <f>[1]Skara!$D$18</f>
        <v>0</v>
      </c>
      <c r="C12" s="6">
        <f t="shared" si="0"/>
        <v>0</v>
      </c>
      <c r="D12" s="3">
        <v>3</v>
      </c>
      <c r="E12" s="4">
        <f t="shared" si="1"/>
        <v>0</v>
      </c>
      <c r="F12" s="6"/>
      <c r="G12" s="6"/>
      <c r="H12" s="3" t="s">
        <v>8</v>
      </c>
      <c r="K12" s="3" t="s">
        <v>60</v>
      </c>
    </row>
    <row r="13" spans="1:11" x14ac:dyDescent="0.25">
      <c r="B13" s="3">
        <f>[1]Skara!$L$18</f>
        <v>0</v>
      </c>
      <c r="C13" s="6">
        <f t="shared" si="0"/>
        <v>0</v>
      </c>
      <c r="D13" s="3">
        <v>3</v>
      </c>
      <c r="E13" s="4">
        <f t="shared" si="1"/>
        <v>0</v>
      </c>
      <c r="F13" s="6"/>
      <c r="G13" s="6"/>
      <c r="H13" s="3" t="s">
        <v>57</v>
      </c>
    </row>
    <row r="14" spans="1:11" x14ac:dyDescent="0.25">
      <c r="A14" s="3">
        <f>[2]Skara!$A$11</f>
        <v>145.88214285714287</v>
      </c>
      <c r="C14" s="6">
        <f t="shared" si="0"/>
        <v>0.14588214285714288</v>
      </c>
      <c r="D14" s="3">
        <v>3</v>
      </c>
      <c r="E14" s="4">
        <f t="shared" si="1"/>
        <v>4.9959637964774956E-2</v>
      </c>
      <c r="F14" s="6"/>
      <c r="G14" s="6"/>
      <c r="H14" s="3" t="s">
        <v>42</v>
      </c>
    </row>
    <row r="15" spans="1:11" x14ac:dyDescent="0.25">
      <c r="A15" s="3">
        <f>[2]Skara!$A$12</f>
        <v>12.831818181818182</v>
      </c>
      <c r="C15" s="6">
        <f t="shared" si="0"/>
        <v>1.2831818181818182E-2</v>
      </c>
      <c r="D15" s="3">
        <v>3</v>
      </c>
      <c r="E15" s="4">
        <f t="shared" si="1"/>
        <v>4.3944582814445833E-3</v>
      </c>
      <c r="F15" s="6"/>
      <c r="G15" s="6"/>
      <c r="H15" s="3" t="s">
        <v>43</v>
      </c>
    </row>
    <row r="16" spans="1:11" x14ac:dyDescent="0.25">
      <c r="A16" s="3">
        <f>[2]Skara!$A$17</f>
        <v>176.38214285714287</v>
      </c>
      <c r="C16" s="6">
        <f t="shared" si="0"/>
        <v>0.17638214285714288</v>
      </c>
      <c r="D16" s="3">
        <v>3</v>
      </c>
      <c r="E16" s="4">
        <f t="shared" si="1"/>
        <v>6.0404843444227009E-2</v>
      </c>
      <c r="F16" s="6"/>
      <c r="G16" s="6"/>
      <c r="H16" s="3" t="s">
        <v>50</v>
      </c>
    </row>
    <row r="17" spans="1:11" x14ac:dyDescent="0.25">
      <c r="A17" s="3">
        <f>[2]Skara!$A$18</f>
        <v>30.5</v>
      </c>
      <c r="C17" s="6">
        <f t="shared" si="0"/>
        <v>3.0499999999999999E-2</v>
      </c>
      <c r="D17" s="3">
        <v>3</v>
      </c>
      <c r="E17" s="4">
        <f t="shared" si="1"/>
        <v>1.0445205479452055E-2</v>
      </c>
      <c r="F17" s="6"/>
      <c r="G17" s="6"/>
      <c r="H17" s="3" t="s">
        <v>51</v>
      </c>
    </row>
    <row r="18" spans="1:11" x14ac:dyDescent="0.25">
      <c r="A18" s="3">
        <f>[2]Skara!$A$19</f>
        <v>17.991818181818182</v>
      </c>
      <c r="C18" s="6">
        <f t="shared" si="0"/>
        <v>1.7991818181818182E-2</v>
      </c>
      <c r="D18" s="3">
        <v>3</v>
      </c>
      <c r="E18" s="4">
        <f t="shared" si="1"/>
        <v>6.1615815691158154E-3</v>
      </c>
      <c r="F18" s="6"/>
      <c r="G18" s="6"/>
      <c r="H18" s="3" t="s">
        <v>48</v>
      </c>
    </row>
    <row r="19" spans="1:11" x14ac:dyDescent="0.25">
      <c r="A19" s="3">
        <f>[2]Skara!$A$20</f>
        <v>5.16</v>
      </c>
      <c r="C19" s="6">
        <f t="shared" si="0"/>
        <v>5.1600000000000005E-3</v>
      </c>
      <c r="D19" s="3">
        <v>3</v>
      </c>
      <c r="E19" s="4">
        <f t="shared" si="1"/>
        <v>1.767123287671233E-3</v>
      </c>
      <c r="F19" s="6"/>
      <c r="G19" s="6"/>
      <c r="H19" s="3" t="s">
        <v>49</v>
      </c>
    </row>
    <row r="20" spans="1:11" x14ac:dyDescent="0.25">
      <c r="B20" s="3">
        <f>[1]Skara!$B$33</f>
        <v>11646</v>
      </c>
      <c r="C20" s="6">
        <f t="shared" si="0"/>
        <v>11.646000000000001</v>
      </c>
      <c r="D20" s="3">
        <v>3</v>
      </c>
      <c r="E20" s="4">
        <f t="shared" si="1"/>
        <v>3.9883561643835614</v>
      </c>
      <c r="F20" s="6"/>
      <c r="G20" s="6"/>
      <c r="H20" s="3" t="s">
        <v>9</v>
      </c>
      <c r="K20" s="3" t="s">
        <v>60</v>
      </c>
    </row>
    <row r="21" spans="1:11" x14ac:dyDescent="0.25">
      <c r="B21" s="3">
        <f>[1]Skara!$B$36</f>
        <v>20558</v>
      </c>
      <c r="C21" s="6">
        <f t="shared" si="0"/>
        <v>20.558</v>
      </c>
      <c r="D21" s="3">
        <v>3</v>
      </c>
      <c r="E21" s="4">
        <f t="shared" si="1"/>
        <v>7.0404109589041095</v>
      </c>
      <c r="F21" s="6"/>
      <c r="G21" s="6"/>
      <c r="H21" s="3" t="s">
        <v>10</v>
      </c>
      <c r="K21" s="3" t="s">
        <v>60</v>
      </c>
    </row>
    <row r="22" spans="1:11" x14ac:dyDescent="0.25">
      <c r="B22" s="3">
        <f>[1]Skara!$B$34</f>
        <v>2005</v>
      </c>
      <c r="C22" s="6">
        <f t="shared" si="0"/>
        <v>2.0049999999999999</v>
      </c>
      <c r="D22" s="3">
        <v>3</v>
      </c>
      <c r="E22" s="4">
        <f t="shared" si="1"/>
        <v>0.68664383561643838</v>
      </c>
      <c r="F22" s="6"/>
      <c r="G22" s="6"/>
      <c r="H22" s="3" t="s">
        <v>11</v>
      </c>
      <c r="K22" s="3" t="s">
        <v>60</v>
      </c>
    </row>
    <row r="23" spans="1:11" x14ac:dyDescent="0.25">
      <c r="B23" s="3">
        <f>[1]Skara!$I$19</f>
        <v>121</v>
      </c>
      <c r="C23" s="6">
        <f t="shared" si="0"/>
        <v>0.121</v>
      </c>
      <c r="D23" s="3">
        <v>3</v>
      </c>
      <c r="E23" s="4">
        <f t="shared" si="1"/>
        <v>4.1438356164383565E-2</v>
      </c>
      <c r="F23" s="6"/>
      <c r="G23" s="6"/>
      <c r="H23" s="3" t="s">
        <v>12</v>
      </c>
      <c r="K23" s="3" t="s">
        <v>60</v>
      </c>
    </row>
    <row r="24" spans="1:11" x14ac:dyDescent="0.25">
      <c r="B24" s="3">
        <f>[1]Skara!$D$19</f>
        <v>100</v>
      </c>
      <c r="C24" s="6">
        <f t="shared" si="0"/>
        <v>0.1</v>
      </c>
      <c r="D24" s="3">
        <v>3</v>
      </c>
      <c r="E24" s="4">
        <f t="shared" si="1"/>
        <v>3.4246575342465752E-2</v>
      </c>
      <c r="F24" s="6"/>
      <c r="G24" s="6"/>
      <c r="H24" s="3" t="s">
        <v>13</v>
      </c>
      <c r="K24" s="3" t="s">
        <v>60</v>
      </c>
    </row>
    <row r="25" spans="1:11" x14ac:dyDescent="0.25">
      <c r="B25" s="3">
        <f>[1]Skara!$H$19</f>
        <v>84966</v>
      </c>
      <c r="C25" s="6">
        <f t="shared" si="0"/>
        <v>84.965999999999994</v>
      </c>
      <c r="D25" s="3">
        <v>3</v>
      </c>
      <c r="E25" s="4">
        <f t="shared" si="1"/>
        <v>29.097945205479451</v>
      </c>
      <c r="F25" s="6"/>
      <c r="G25" s="6"/>
      <c r="H25" s="3" t="s">
        <v>37</v>
      </c>
    </row>
    <row r="26" spans="1:11" x14ac:dyDescent="0.25">
      <c r="B26" s="3">
        <f>[1]Skara!$M$19</f>
        <v>13750</v>
      </c>
      <c r="C26" s="6">
        <f t="shared" si="0"/>
        <v>13.75</v>
      </c>
      <c r="D26" s="3">
        <v>3</v>
      </c>
      <c r="E26" s="4">
        <f t="shared" si="1"/>
        <v>4.7089041095890414</v>
      </c>
      <c r="F26" s="6"/>
      <c r="G26" s="6"/>
      <c r="H26" s="3" t="s">
        <v>28</v>
      </c>
    </row>
    <row r="27" spans="1:11" x14ac:dyDescent="0.25">
      <c r="A27" s="3">
        <f>[2]Skara!$A$23</f>
        <v>29337.78</v>
      </c>
      <c r="C27" s="6">
        <f t="shared" si="0"/>
        <v>29.337779999999999</v>
      </c>
      <c r="D27" s="3">
        <v>1</v>
      </c>
      <c r="E27" s="4">
        <f t="shared" si="1"/>
        <v>3.3490616438356162</v>
      </c>
      <c r="F27" s="6"/>
      <c r="G27" s="6"/>
      <c r="H27" s="3" t="s">
        <v>29</v>
      </c>
    </row>
    <row r="28" spans="1:11" x14ac:dyDescent="0.25">
      <c r="B28" s="3">
        <f>[1]Skara!$C$5</f>
        <v>3410.5</v>
      </c>
      <c r="C28" s="6">
        <f t="shared" si="0"/>
        <v>3.4104999999999999</v>
      </c>
      <c r="D28" s="3">
        <v>0</v>
      </c>
      <c r="E28" s="4">
        <f t="shared" si="1"/>
        <v>0</v>
      </c>
      <c r="F28" s="6"/>
      <c r="G28" s="6"/>
      <c r="H28" s="3" t="s">
        <v>30</v>
      </c>
    </row>
    <row r="29" spans="1:11" x14ac:dyDescent="0.25">
      <c r="B29" s="3">
        <f>[1]Skara!$C$9</f>
        <v>2501</v>
      </c>
      <c r="C29" s="6">
        <f t="shared" si="0"/>
        <v>2.5009999999999999</v>
      </c>
      <c r="D29" s="3">
        <v>1</v>
      </c>
      <c r="E29" s="4">
        <f t="shared" si="1"/>
        <v>0.28550228310502285</v>
      </c>
      <c r="F29" s="6"/>
      <c r="G29" s="6"/>
      <c r="H29" s="3" t="s">
        <v>31</v>
      </c>
    </row>
    <row r="30" spans="1:11" x14ac:dyDescent="0.25">
      <c r="B30" s="3">
        <f>[1]Skara!$C$10</f>
        <v>180795</v>
      </c>
      <c r="C30" s="6">
        <f t="shared" si="0"/>
        <v>180.79499999999999</v>
      </c>
      <c r="D30" s="3">
        <v>0</v>
      </c>
      <c r="E30" s="4">
        <f t="shared" si="1"/>
        <v>0</v>
      </c>
      <c r="F30" s="6"/>
      <c r="G30" s="6"/>
      <c r="H30" s="3" t="s">
        <v>32</v>
      </c>
    </row>
    <row r="31" spans="1:11" x14ac:dyDescent="0.25">
      <c r="B31" s="3">
        <f>[1]Skara!$C$7</f>
        <v>0</v>
      </c>
      <c r="C31" s="6">
        <f t="shared" si="0"/>
        <v>0</v>
      </c>
      <c r="D31" s="3">
        <v>1</v>
      </c>
      <c r="E31" s="4">
        <f t="shared" si="1"/>
        <v>0</v>
      </c>
      <c r="F31" s="6"/>
      <c r="G31" s="6"/>
      <c r="H31" s="3" t="s">
        <v>14</v>
      </c>
      <c r="K31" s="3" t="s">
        <v>60</v>
      </c>
    </row>
    <row r="32" spans="1:11" x14ac:dyDescent="0.25">
      <c r="B32" s="3">
        <f>[1]Skara!$C$32</f>
        <v>12413</v>
      </c>
      <c r="C32" s="6">
        <f t="shared" si="0"/>
        <v>12.413</v>
      </c>
      <c r="D32" s="3">
        <v>2</v>
      </c>
      <c r="E32" s="4">
        <f t="shared" si="1"/>
        <v>2.8340182648401826</v>
      </c>
      <c r="F32" s="6"/>
      <c r="G32" s="6"/>
      <c r="H32" s="3" t="s">
        <v>15</v>
      </c>
      <c r="K32" s="3" t="s">
        <v>60</v>
      </c>
    </row>
    <row r="33" spans="2:11" x14ac:dyDescent="0.25">
      <c r="B33" s="3">
        <f>[1]Skara!$C$39</f>
        <v>2597</v>
      </c>
      <c r="C33" s="6">
        <f t="shared" si="0"/>
        <v>2.597</v>
      </c>
      <c r="D33" s="3">
        <v>0.5</v>
      </c>
      <c r="E33" s="4">
        <f t="shared" si="1"/>
        <v>0.14823059360730595</v>
      </c>
      <c r="F33" s="6"/>
      <c r="G33" s="6"/>
      <c r="H33" s="3" t="s">
        <v>16</v>
      </c>
      <c r="K33" s="3" t="s">
        <v>60</v>
      </c>
    </row>
    <row r="34" spans="2:11" x14ac:dyDescent="0.25">
      <c r="B34" s="3">
        <f>[1]Skara!$C$33</f>
        <v>62837</v>
      </c>
      <c r="C34" s="6">
        <f t="shared" si="0"/>
        <v>62.837000000000003</v>
      </c>
      <c r="D34" s="3">
        <v>1</v>
      </c>
      <c r="E34" s="4">
        <f t="shared" si="1"/>
        <v>7.1731735159817349</v>
      </c>
      <c r="F34" s="6"/>
      <c r="G34" s="6"/>
      <c r="H34" s="3" t="s">
        <v>33</v>
      </c>
    </row>
    <row r="35" spans="2:11" x14ac:dyDescent="0.25">
      <c r="B35" s="3">
        <f>[1]Skara!$C$36</f>
        <v>44020</v>
      </c>
      <c r="C35" s="6">
        <f t="shared" si="0"/>
        <v>44.02</v>
      </c>
      <c r="D35" s="3">
        <v>1</v>
      </c>
      <c r="E35" s="4">
        <f t="shared" si="1"/>
        <v>5.0251141552511411</v>
      </c>
      <c r="F35" s="6"/>
      <c r="G35" s="6"/>
      <c r="H35" s="3" t="s">
        <v>17</v>
      </c>
      <c r="K35" s="3" t="s">
        <v>60</v>
      </c>
    </row>
    <row r="36" spans="2:11" x14ac:dyDescent="0.25">
      <c r="B36" s="3">
        <f>[1]Skara!$C$34</f>
        <v>19271</v>
      </c>
      <c r="C36" s="6">
        <f t="shared" si="0"/>
        <v>19.271000000000001</v>
      </c>
      <c r="D36" s="3">
        <v>1.5</v>
      </c>
      <c r="E36" s="4">
        <f t="shared" si="1"/>
        <v>3.2998287671232878</v>
      </c>
      <c r="F36" s="6"/>
      <c r="G36" s="6"/>
      <c r="H36" s="3" t="s">
        <v>18</v>
      </c>
      <c r="K36" s="3" t="s">
        <v>60</v>
      </c>
    </row>
    <row r="37" spans="2:11" x14ac:dyDescent="0.25">
      <c r="B37" s="3">
        <f>[1]Skara!$C$35</f>
        <v>205</v>
      </c>
      <c r="C37" s="6">
        <f t="shared" si="0"/>
        <v>0.20499999999999999</v>
      </c>
      <c r="D37" s="3">
        <v>1</v>
      </c>
      <c r="E37" s="4">
        <f t="shared" si="1"/>
        <v>2.3401826484018264E-2</v>
      </c>
      <c r="F37" s="6"/>
      <c r="G37" s="6"/>
      <c r="H37" s="3" t="s">
        <v>34</v>
      </c>
    </row>
    <row r="38" spans="2:11" x14ac:dyDescent="0.25">
      <c r="B38" s="3">
        <f>[1]Skara!$D$32</f>
        <v>8987</v>
      </c>
      <c r="C38" s="6">
        <f t="shared" si="0"/>
        <v>8.9870000000000001</v>
      </c>
      <c r="D38" s="3">
        <v>1</v>
      </c>
      <c r="E38" s="4">
        <f t="shared" si="1"/>
        <v>1.0259132420091324</v>
      </c>
      <c r="F38" s="6"/>
      <c r="G38" s="6"/>
      <c r="H38" s="3" t="s">
        <v>19</v>
      </c>
      <c r="K38" s="3" t="s">
        <v>60</v>
      </c>
    </row>
    <row r="39" spans="2:11" x14ac:dyDescent="0.25">
      <c r="B39" s="3">
        <f>[1]Skara!$D$37</f>
        <v>10</v>
      </c>
      <c r="C39" s="6">
        <f t="shared" si="0"/>
        <v>0.01</v>
      </c>
      <c r="D39" s="3">
        <v>3</v>
      </c>
      <c r="E39" s="4">
        <f t="shared" si="1"/>
        <v>3.4246575342465752E-3</v>
      </c>
      <c r="F39" s="6"/>
      <c r="G39" s="6"/>
      <c r="H39" s="3" t="s">
        <v>58</v>
      </c>
    </row>
    <row r="40" spans="2:11" x14ac:dyDescent="0.25">
      <c r="B40" s="3">
        <f>[1]Skara!$D$38</f>
        <v>59</v>
      </c>
      <c r="C40" s="6">
        <f t="shared" si="0"/>
        <v>5.8999999999999997E-2</v>
      </c>
      <c r="D40" s="3">
        <v>1</v>
      </c>
      <c r="E40" s="4">
        <f t="shared" si="1"/>
        <v>6.735159817351598E-3</v>
      </c>
      <c r="F40" s="6"/>
      <c r="G40" s="6"/>
      <c r="H40" s="3" t="s">
        <v>59</v>
      </c>
    </row>
    <row r="41" spans="2:11" x14ac:dyDescent="0.25">
      <c r="B41" s="3">
        <f>[1]Skara!$D$33</f>
        <v>6354</v>
      </c>
      <c r="C41" s="6">
        <f t="shared" si="0"/>
        <v>6.3540000000000001</v>
      </c>
      <c r="D41" s="3">
        <v>1</v>
      </c>
      <c r="E41" s="4">
        <f t="shared" si="1"/>
        <v>0.72534246575342465</v>
      </c>
      <c r="F41" s="6"/>
      <c r="G41" s="6"/>
      <c r="H41" s="3" t="s">
        <v>20</v>
      </c>
      <c r="K41" s="3" t="s">
        <v>60</v>
      </c>
    </row>
    <row r="42" spans="2:11" x14ac:dyDescent="0.25">
      <c r="B42" s="3">
        <f>[1]Skara!$D$36</f>
        <v>523</v>
      </c>
      <c r="C42" s="6">
        <f t="shared" si="0"/>
        <v>0.52300000000000002</v>
      </c>
      <c r="D42" s="3">
        <v>1</v>
      </c>
      <c r="E42" s="4">
        <f t="shared" si="1"/>
        <v>5.9703196347031966E-2</v>
      </c>
      <c r="F42" s="6"/>
      <c r="G42" s="6"/>
      <c r="H42" s="3" t="s">
        <v>21</v>
      </c>
      <c r="K42" s="3" t="s">
        <v>60</v>
      </c>
    </row>
    <row r="43" spans="2:11" x14ac:dyDescent="0.25">
      <c r="B43" s="3">
        <f>[1]Skara!$D$34</f>
        <v>0</v>
      </c>
      <c r="C43" s="6">
        <f t="shared" si="0"/>
        <v>0</v>
      </c>
      <c r="D43" s="3">
        <v>1</v>
      </c>
      <c r="E43" s="4">
        <f t="shared" si="1"/>
        <v>0</v>
      </c>
      <c r="F43" s="6"/>
      <c r="G43" s="6"/>
      <c r="H43" s="3" t="s">
        <v>22</v>
      </c>
      <c r="K43" s="3" t="s">
        <v>60</v>
      </c>
    </row>
    <row r="44" spans="2:11" x14ac:dyDescent="0.25">
      <c r="B44" s="3">
        <f>[1]Skara!$D$35</f>
        <v>107966</v>
      </c>
      <c r="C44" s="6">
        <f t="shared" si="0"/>
        <v>107.96599999999999</v>
      </c>
      <c r="D44" s="3">
        <v>1</v>
      </c>
      <c r="E44" s="4">
        <f t="shared" si="1"/>
        <v>12.324885844748858</v>
      </c>
      <c r="F44" s="6"/>
      <c r="G44" s="6"/>
      <c r="H44" s="3" t="s">
        <v>35</v>
      </c>
    </row>
    <row r="45" spans="2:11" x14ac:dyDescent="0.25">
      <c r="B45" s="3">
        <f>[1]Skara!$F$33</f>
        <v>113</v>
      </c>
      <c r="C45" s="6">
        <f t="shared" si="0"/>
        <v>0.113</v>
      </c>
      <c r="D45" s="3">
        <v>1</v>
      </c>
      <c r="E45" s="4">
        <f t="shared" si="1"/>
        <v>1.2899543378995433E-2</v>
      </c>
      <c r="F45" s="6"/>
      <c r="G45" s="6"/>
      <c r="H45" s="3" t="s">
        <v>23</v>
      </c>
      <c r="K45" s="3" t="s">
        <v>60</v>
      </c>
    </row>
    <row r="46" spans="2:11" x14ac:dyDescent="0.25">
      <c r="C46" s="4"/>
      <c r="D46" s="4"/>
      <c r="E46" s="4"/>
      <c r="F46" s="4"/>
      <c r="G46" s="4"/>
    </row>
    <row r="49" spans="1:8" x14ac:dyDescent="0.25">
      <c r="A49" s="1" t="s">
        <v>55</v>
      </c>
      <c r="B49" s="1" t="s">
        <v>54</v>
      </c>
      <c r="C49" s="2" t="s">
        <v>56</v>
      </c>
      <c r="D49" s="2"/>
      <c r="E49" s="2"/>
      <c r="F49" s="2"/>
      <c r="G49" s="2"/>
      <c r="H49" s="2" t="s">
        <v>36</v>
      </c>
    </row>
    <row r="50" spans="1:8" x14ac:dyDescent="0.25">
      <c r="A50" s="3">
        <f>[2]Skara!$A$13</f>
        <v>291</v>
      </c>
      <c r="C50" s="3">
        <f>A50</f>
        <v>291</v>
      </c>
      <c r="E50" s="3">
        <f>C50</f>
        <v>291</v>
      </c>
      <c r="H50" s="3" t="s">
        <v>45</v>
      </c>
    </row>
    <row r="51" spans="1:8" x14ac:dyDescent="0.25">
      <c r="A51" s="3">
        <f>[2]Skara!$A$14</f>
        <v>280</v>
      </c>
      <c r="C51" s="3">
        <f t="shared" ref="C51:C53" si="2">A51</f>
        <v>280</v>
      </c>
      <c r="E51" s="3">
        <f t="shared" ref="E51:E58" si="3">C51</f>
        <v>280</v>
      </c>
      <c r="H51" s="3" t="s">
        <v>46</v>
      </c>
    </row>
    <row r="52" spans="1:8" x14ac:dyDescent="0.25">
      <c r="A52" s="3">
        <f>[2]Skara!$A$15</f>
        <v>3000</v>
      </c>
      <c r="C52" s="3">
        <f t="shared" si="2"/>
        <v>3000</v>
      </c>
      <c r="E52" s="3">
        <f t="shared" si="3"/>
        <v>3000</v>
      </c>
      <c r="H52" s="3" t="s">
        <v>44</v>
      </c>
    </row>
    <row r="53" spans="1:8" x14ac:dyDescent="0.25">
      <c r="A53" s="3">
        <f>[2]Skara!$A$16</f>
        <v>440</v>
      </c>
      <c r="C53" s="3">
        <f t="shared" si="2"/>
        <v>440</v>
      </c>
      <c r="E53" s="3">
        <f t="shared" si="3"/>
        <v>440</v>
      </c>
      <c r="H53" s="3" t="s">
        <v>47</v>
      </c>
    </row>
    <row r="54" spans="1:8" x14ac:dyDescent="0.25">
      <c r="B54" s="5">
        <f>[1]Skara!$B$47</f>
        <v>0.1543596030723125</v>
      </c>
      <c r="C54" s="5">
        <f>B54</f>
        <v>0.1543596030723125</v>
      </c>
      <c r="D54" s="5"/>
      <c r="E54" s="5">
        <f t="shared" si="3"/>
        <v>0.1543596030723125</v>
      </c>
      <c r="F54" s="5"/>
      <c r="G54" s="5"/>
      <c r="H54" s="3" t="s">
        <v>38</v>
      </c>
    </row>
    <row r="55" spans="1:8" x14ac:dyDescent="0.25">
      <c r="A55" s="5">
        <f>[2]Skara!$A$25</f>
        <v>7.4074074074074084E-2</v>
      </c>
      <c r="C55" s="5">
        <f>A55</f>
        <v>7.4074074074074084E-2</v>
      </c>
      <c r="D55" s="5"/>
      <c r="E55" s="5">
        <f t="shared" si="3"/>
        <v>7.4074074074074084E-2</v>
      </c>
      <c r="F55" s="5"/>
      <c r="G55" s="5"/>
      <c r="H55" s="3" t="s">
        <v>40</v>
      </c>
    </row>
    <row r="56" spans="1:8" x14ac:dyDescent="0.25">
      <c r="A56" s="5">
        <f>[2]Skara!$A$31</f>
        <v>3.5416477152127111E-2</v>
      </c>
      <c r="C56" s="5">
        <f>IF(A56&gt;0,A56,0)</f>
        <v>3.5416477152127111E-2</v>
      </c>
      <c r="D56" s="5"/>
      <c r="E56" s="5">
        <f t="shared" si="3"/>
        <v>3.5416477152127111E-2</v>
      </c>
      <c r="F56" s="5"/>
      <c r="G56" s="5"/>
      <c r="H56" s="3" t="s">
        <v>52</v>
      </c>
    </row>
    <row r="57" spans="1:8" x14ac:dyDescent="0.25">
      <c r="A57" s="5">
        <f>[2]Skara!$A$29</f>
        <v>0</v>
      </c>
      <c r="C57" s="5">
        <f t="shared" ref="C57:C58" si="4">IF(A57&gt;0,A57,0)</f>
        <v>0</v>
      </c>
      <c r="D57" s="5"/>
      <c r="E57" s="5">
        <f t="shared" si="3"/>
        <v>0</v>
      </c>
      <c r="F57" s="5"/>
      <c r="G57" s="5"/>
      <c r="H57" s="3" t="s">
        <v>39</v>
      </c>
    </row>
    <row r="58" spans="1:8" x14ac:dyDescent="0.25">
      <c r="A58" s="5">
        <f>[2]Skara!$A$27</f>
        <v>0</v>
      </c>
      <c r="C58" s="5">
        <f t="shared" si="4"/>
        <v>0</v>
      </c>
      <c r="D58" s="5"/>
      <c r="E58" s="5">
        <f t="shared" si="3"/>
        <v>0</v>
      </c>
      <c r="F58" s="5"/>
      <c r="G58" s="5"/>
      <c r="H58" s="3" t="s">
        <v>41</v>
      </c>
    </row>
  </sheetData>
  <conditionalFormatting sqref="D4">
    <cfRule type="cellIs" dxfId="6" priority="6" operator="lessThan">
      <formula>1</formula>
    </cfRule>
    <cfRule type="cellIs" dxfId="5" priority="7" operator="greaterThan">
      <formula>1</formula>
    </cfRule>
  </conditionalFormatting>
  <conditionalFormatting sqref="D4:D45">
    <cfRule type="cellIs" dxfId="4" priority="5" operator="greaterThan">
      <formula>1.5</formula>
    </cfRule>
  </conditionalFormatting>
  <conditionalFormatting sqref="D28">
    <cfRule type="cellIs" dxfId="3" priority="1" operator="lessThan">
      <formula>1</formula>
    </cfRule>
  </conditionalFormatting>
  <conditionalFormatting sqref="D30">
    <cfRule type="cellIs" dxfId="2" priority="2" operator="lessThan">
      <formula>1</formula>
    </cfRule>
  </conditionalFormatting>
  <conditionalFormatting sqref="D33">
    <cfRule type="cellIs" dxfId="1" priority="3" operator="lessThan">
      <formula>1</formula>
    </cfRule>
  </conditionalFormatting>
  <conditionalFormatting sqref="D36">
    <cfRule type="cellIs" dxfId="0" priority="4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EE49-96B4-4DC5-8FB9-84463B9E6CF3}">
  <dimension ref="A1:K58"/>
  <sheetViews>
    <sheetView workbookViewId="0">
      <selection activeCell="G3" sqref="G3"/>
    </sheetView>
  </sheetViews>
  <sheetFormatPr defaultColWidth="9.140625" defaultRowHeight="15" x14ac:dyDescent="0.25"/>
  <cols>
    <col min="1" max="1" width="24.140625" style="3" customWidth="1"/>
    <col min="2" max="2" width="31.140625" style="3" bestFit="1" customWidth="1"/>
    <col min="3" max="3" width="32.85546875" style="3" customWidth="1"/>
    <col min="4" max="4" width="18.7109375" style="3" bestFit="1" customWidth="1"/>
    <col min="5" max="5" width="19.7109375" style="3" bestFit="1" customWidth="1"/>
    <col min="6" max="7" width="32.85546875" style="3" customWidth="1"/>
    <col min="8" max="8" width="40.5703125" style="3" customWidth="1"/>
    <col min="9" max="10" width="9.140625" style="3"/>
    <col min="11" max="11" width="26.140625" style="3" bestFit="1" customWidth="1"/>
    <col min="12" max="16384" width="9.140625" style="3"/>
  </cols>
  <sheetData>
    <row r="1" spans="1:11" x14ac:dyDescent="0.25">
      <c r="E1" s="3">
        <f>365*24</f>
        <v>8760</v>
      </c>
    </row>
    <row r="2" spans="1:11" x14ac:dyDescent="0.25">
      <c r="E2" s="2" t="s">
        <v>65</v>
      </c>
      <c r="F2" s="7"/>
    </row>
    <row r="3" spans="1:11" x14ac:dyDescent="0.25">
      <c r="A3" s="1" t="s">
        <v>53</v>
      </c>
      <c r="B3" s="1" t="s">
        <v>24</v>
      </c>
      <c r="C3" s="2" t="s">
        <v>25</v>
      </c>
      <c r="D3" s="2" t="s">
        <v>63</v>
      </c>
      <c r="E3" s="2" t="s">
        <v>64</v>
      </c>
      <c r="F3" s="2"/>
      <c r="G3" s="2" t="s">
        <v>62</v>
      </c>
      <c r="H3" s="2" t="s">
        <v>36</v>
      </c>
      <c r="I3" s="1"/>
      <c r="K3" s="3" t="s">
        <v>61</v>
      </c>
    </row>
    <row r="4" spans="1:11" x14ac:dyDescent="0.25">
      <c r="B4" s="3">
        <f>[1]Lidköping!$G$32</f>
        <v>6918</v>
      </c>
      <c r="C4" s="6">
        <f>(A4+B4)/1000</f>
        <v>6.9180000000000001</v>
      </c>
      <c r="D4" s="3">
        <v>1</v>
      </c>
      <c r="E4" s="4">
        <f>1000*C4*D4/$E$1</f>
        <v>0.78972602739726028</v>
      </c>
      <c r="F4" s="6"/>
      <c r="G4" s="6"/>
      <c r="H4" s="3" t="s">
        <v>0</v>
      </c>
      <c r="I4" s="3" t="s">
        <v>26</v>
      </c>
      <c r="K4" s="3" t="s">
        <v>60</v>
      </c>
    </row>
    <row r="5" spans="1:11" x14ac:dyDescent="0.25">
      <c r="B5" s="3">
        <f>[1]Lidköping!$G$33</f>
        <v>5493.9500000000007</v>
      </c>
      <c r="C5" s="6">
        <f t="shared" ref="C5:C45" si="0">(A5+B5)/1000</f>
        <v>5.4939500000000008</v>
      </c>
      <c r="D5" s="3">
        <v>1</v>
      </c>
      <c r="E5" s="4">
        <f t="shared" ref="E5:E45" si="1">1000*C5*D5/$E$1</f>
        <v>0.62716324200913254</v>
      </c>
      <c r="F5" s="6"/>
      <c r="G5" s="6"/>
      <c r="H5" s="3" t="s">
        <v>1</v>
      </c>
      <c r="I5" s="3" t="s">
        <v>26</v>
      </c>
      <c r="K5" s="3" t="s">
        <v>60</v>
      </c>
    </row>
    <row r="6" spans="1:11" x14ac:dyDescent="0.25">
      <c r="B6" s="3">
        <f>[1]Lidköping!$H$33</f>
        <v>4495.0499999999993</v>
      </c>
      <c r="C6" s="6">
        <f t="shared" si="0"/>
        <v>4.4950499999999991</v>
      </c>
      <c r="D6" s="3">
        <v>1</v>
      </c>
      <c r="E6" s="4">
        <f t="shared" si="1"/>
        <v>0.5131335616438355</v>
      </c>
      <c r="F6" s="6"/>
      <c r="G6" s="6"/>
      <c r="H6" s="3" t="s">
        <v>2</v>
      </c>
      <c r="I6" s="3" t="s">
        <v>27</v>
      </c>
      <c r="K6" s="3" t="s">
        <v>60</v>
      </c>
    </row>
    <row r="7" spans="1:11" x14ac:dyDescent="0.25">
      <c r="B7" s="3">
        <f>[1]Lidköping!$H$37</f>
        <v>37563</v>
      </c>
      <c r="C7" s="6">
        <f t="shared" si="0"/>
        <v>37.563000000000002</v>
      </c>
      <c r="D7" s="3">
        <v>3</v>
      </c>
      <c r="E7" s="4">
        <f t="shared" si="1"/>
        <v>12.864041095890411</v>
      </c>
      <c r="F7" s="6"/>
      <c r="G7" s="6"/>
      <c r="H7" s="3" t="s">
        <v>3</v>
      </c>
      <c r="I7" s="3" t="s">
        <v>27</v>
      </c>
      <c r="K7" s="3" t="s">
        <v>60</v>
      </c>
    </row>
    <row r="8" spans="1:11" x14ac:dyDescent="0.25">
      <c r="B8" s="3">
        <f>[1]Lidköping!$G$35</f>
        <v>47908</v>
      </c>
      <c r="C8" s="6">
        <f t="shared" si="0"/>
        <v>47.908000000000001</v>
      </c>
      <c r="D8" s="3">
        <v>1</v>
      </c>
      <c r="E8" s="4">
        <f t="shared" si="1"/>
        <v>5.4689497716894975</v>
      </c>
      <c r="F8" s="6"/>
      <c r="G8" s="6"/>
      <c r="H8" s="3" t="s">
        <v>4</v>
      </c>
      <c r="I8" s="3" t="s">
        <v>26</v>
      </c>
      <c r="K8" s="3" t="s">
        <v>60</v>
      </c>
    </row>
    <row r="9" spans="1:11" x14ac:dyDescent="0.25">
      <c r="B9" s="3">
        <f>[1]Lidköping!$I$33</f>
        <v>0</v>
      </c>
      <c r="C9" s="6">
        <f t="shared" si="0"/>
        <v>0</v>
      </c>
      <c r="D9" s="3">
        <v>1</v>
      </c>
      <c r="E9" s="4">
        <f t="shared" si="1"/>
        <v>0</v>
      </c>
      <c r="F9" s="6"/>
      <c r="G9" s="6"/>
      <c r="H9" s="3" t="s">
        <v>5</v>
      </c>
      <c r="K9" s="3" t="s">
        <v>60</v>
      </c>
    </row>
    <row r="10" spans="1:11" x14ac:dyDescent="0.25">
      <c r="B10" s="3">
        <f>[1]Lidköping!$H$18</f>
        <v>1049</v>
      </c>
      <c r="C10" s="6">
        <f t="shared" si="0"/>
        <v>1.0489999999999999</v>
      </c>
      <c r="D10" s="3">
        <v>3</v>
      </c>
      <c r="E10" s="4">
        <f t="shared" si="1"/>
        <v>0.35924657534246573</v>
      </c>
      <c r="F10" s="6"/>
      <c r="G10" s="6"/>
      <c r="H10" s="3" t="s">
        <v>6</v>
      </c>
      <c r="K10" s="3" t="s">
        <v>60</v>
      </c>
    </row>
    <row r="11" spans="1:11" x14ac:dyDescent="0.25">
      <c r="B11" s="3">
        <f>[1]Lidköping!$G$18</f>
        <v>4140</v>
      </c>
      <c r="C11" s="6">
        <f t="shared" si="0"/>
        <v>4.1399999999999997</v>
      </c>
      <c r="D11" s="3">
        <v>3</v>
      </c>
      <c r="E11" s="4">
        <f t="shared" si="1"/>
        <v>1.4178082191780821</v>
      </c>
      <c r="F11" s="6"/>
      <c r="G11" s="6"/>
      <c r="H11" s="3" t="s">
        <v>7</v>
      </c>
      <c r="K11" s="3" t="s">
        <v>60</v>
      </c>
    </row>
    <row r="12" spans="1:11" x14ac:dyDescent="0.25">
      <c r="B12" s="3">
        <f>[1]Lidköping!$D$18</f>
        <v>3540</v>
      </c>
      <c r="C12" s="6">
        <f t="shared" si="0"/>
        <v>3.54</v>
      </c>
      <c r="D12" s="3">
        <v>3</v>
      </c>
      <c r="E12" s="4">
        <f t="shared" si="1"/>
        <v>1.2123287671232876</v>
      </c>
      <c r="F12" s="6"/>
      <c r="G12" s="6"/>
      <c r="H12" s="3" t="s">
        <v>8</v>
      </c>
      <c r="K12" s="3" t="s">
        <v>60</v>
      </c>
    </row>
    <row r="13" spans="1:11" x14ac:dyDescent="0.25">
      <c r="B13" s="3">
        <f>[1]Lidköping!$L$18</f>
        <v>466988</v>
      </c>
      <c r="C13" s="6">
        <f t="shared" si="0"/>
        <v>466.988</v>
      </c>
      <c r="D13" s="3">
        <v>3</v>
      </c>
      <c r="E13" s="4">
        <f t="shared" si="1"/>
        <v>159.92739726027398</v>
      </c>
      <c r="F13" s="6"/>
      <c r="G13" s="6"/>
      <c r="H13" s="3" t="s">
        <v>57</v>
      </c>
    </row>
    <row r="14" spans="1:11" x14ac:dyDescent="0.25">
      <c r="A14" s="3">
        <f>[2]Lidköping!$A$11</f>
        <v>145.79759862778729</v>
      </c>
      <c r="C14" s="6">
        <f t="shared" si="0"/>
        <v>0.14579759862778729</v>
      </c>
      <c r="D14" s="3">
        <v>3</v>
      </c>
      <c r="E14" s="4">
        <f t="shared" si="1"/>
        <v>4.9930684461570993E-2</v>
      </c>
      <c r="F14" s="6"/>
      <c r="G14" s="6"/>
      <c r="H14" s="3" t="s">
        <v>42</v>
      </c>
    </row>
    <row r="15" spans="1:11" x14ac:dyDescent="0.25">
      <c r="A15" s="3">
        <f>[2]Lidköping!$A$12</f>
        <v>12.833168805528134</v>
      </c>
      <c r="C15" s="6">
        <f t="shared" si="0"/>
        <v>1.2833168805528134E-2</v>
      </c>
      <c r="D15" s="3">
        <v>3</v>
      </c>
      <c r="E15" s="4">
        <f t="shared" si="1"/>
        <v>4.3949208238110047E-3</v>
      </c>
      <c r="F15" s="6"/>
      <c r="G15" s="6"/>
      <c r="H15" s="3" t="s">
        <v>43</v>
      </c>
    </row>
    <row r="16" spans="1:11" x14ac:dyDescent="0.25">
      <c r="A16" s="3">
        <f>[2]Lidköping!$A$17</f>
        <v>176.29759862778729</v>
      </c>
      <c r="C16" s="6">
        <f t="shared" si="0"/>
        <v>0.17629759862778729</v>
      </c>
      <c r="D16" s="3">
        <v>3</v>
      </c>
      <c r="E16" s="4">
        <f t="shared" si="1"/>
        <v>6.0375889941023053E-2</v>
      </c>
      <c r="F16" s="6"/>
      <c r="G16" s="6"/>
      <c r="H16" s="3" t="s">
        <v>50</v>
      </c>
    </row>
    <row r="17" spans="1:11" x14ac:dyDescent="0.25">
      <c r="A17" s="3">
        <f>[2]Lidköping!$A$18</f>
        <v>30.5</v>
      </c>
      <c r="C17" s="6">
        <f t="shared" si="0"/>
        <v>3.0499999999999999E-2</v>
      </c>
      <c r="D17" s="3">
        <v>3</v>
      </c>
      <c r="E17" s="4">
        <f t="shared" si="1"/>
        <v>1.0445205479452055E-2</v>
      </c>
      <c r="F17" s="6"/>
      <c r="G17" s="6"/>
      <c r="H17" s="3" t="s">
        <v>51</v>
      </c>
    </row>
    <row r="18" spans="1:11" x14ac:dyDescent="0.25">
      <c r="A18" s="3">
        <f>[2]Lidköping!$A$19</f>
        <v>17.993168805528136</v>
      </c>
      <c r="C18" s="6">
        <f t="shared" si="0"/>
        <v>1.7993168805528134E-2</v>
      </c>
      <c r="D18" s="3">
        <v>3</v>
      </c>
      <c r="E18" s="4">
        <f t="shared" si="1"/>
        <v>6.1620441114822386E-3</v>
      </c>
      <c r="F18" s="6"/>
      <c r="G18" s="6"/>
      <c r="H18" s="3" t="s">
        <v>48</v>
      </c>
    </row>
    <row r="19" spans="1:11" x14ac:dyDescent="0.25">
      <c r="A19" s="3">
        <f>[2]Lidköping!$A$20</f>
        <v>5.16</v>
      </c>
      <c r="C19" s="6">
        <f t="shared" si="0"/>
        <v>5.1600000000000005E-3</v>
      </c>
      <c r="D19" s="3">
        <v>3</v>
      </c>
      <c r="E19" s="4">
        <f t="shared" si="1"/>
        <v>1.767123287671233E-3</v>
      </c>
      <c r="F19" s="6"/>
      <c r="G19" s="6"/>
      <c r="H19" s="3" t="s">
        <v>49</v>
      </c>
    </row>
    <row r="20" spans="1:11" x14ac:dyDescent="0.25">
      <c r="B20" s="3">
        <f>[1]Lidköping!$B$33</f>
        <v>95000</v>
      </c>
      <c r="C20" s="6">
        <f t="shared" si="0"/>
        <v>95</v>
      </c>
      <c r="D20" s="3">
        <v>3</v>
      </c>
      <c r="E20" s="4">
        <f t="shared" si="1"/>
        <v>32.534246575342465</v>
      </c>
      <c r="F20" s="6"/>
      <c r="G20" s="6"/>
      <c r="H20" s="3" t="s">
        <v>9</v>
      </c>
      <c r="K20" s="3" t="s">
        <v>60</v>
      </c>
    </row>
    <row r="21" spans="1:11" x14ac:dyDescent="0.25">
      <c r="B21" s="3">
        <f>[1]Lidköping!$B$36</f>
        <v>33000</v>
      </c>
      <c r="C21" s="6">
        <f t="shared" si="0"/>
        <v>33</v>
      </c>
      <c r="D21" s="3">
        <v>3</v>
      </c>
      <c r="E21" s="4">
        <f t="shared" si="1"/>
        <v>11.301369863013699</v>
      </c>
      <c r="F21" s="6"/>
      <c r="G21" s="6"/>
      <c r="H21" s="3" t="s">
        <v>10</v>
      </c>
      <c r="K21" s="3" t="s">
        <v>60</v>
      </c>
    </row>
    <row r="22" spans="1:11" x14ac:dyDescent="0.25">
      <c r="B22" s="3">
        <f>[1]Lidköping!$B$34</f>
        <v>58200</v>
      </c>
      <c r="C22" s="6">
        <f t="shared" si="0"/>
        <v>58.2</v>
      </c>
      <c r="D22" s="3">
        <v>3</v>
      </c>
      <c r="E22" s="4">
        <f t="shared" si="1"/>
        <v>19.931506849315067</v>
      </c>
      <c r="F22" s="6"/>
      <c r="G22" s="6"/>
      <c r="H22" s="3" t="s">
        <v>11</v>
      </c>
      <c r="K22" s="3" t="s">
        <v>60</v>
      </c>
    </row>
    <row r="23" spans="1:11" x14ac:dyDescent="0.25">
      <c r="B23" s="3">
        <f>[1]Lidköping!$I$19</f>
        <v>0</v>
      </c>
      <c r="C23" s="6">
        <f t="shared" si="0"/>
        <v>0</v>
      </c>
      <c r="D23" s="3">
        <v>1</v>
      </c>
      <c r="E23" s="4">
        <f t="shared" si="1"/>
        <v>0</v>
      </c>
      <c r="F23" s="6"/>
      <c r="G23" s="6"/>
      <c r="H23" s="3" t="s">
        <v>12</v>
      </c>
      <c r="K23" s="3" t="s">
        <v>60</v>
      </c>
    </row>
    <row r="24" spans="1:11" x14ac:dyDescent="0.25">
      <c r="B24" s="3">
        <f>[1]Lidköping!$D$19</f>
        <v>0</v>
      </c>
      <c r="C24" s="6">
        <f t="shared" si="0"/>
        <v>0</v>
      </c>
      <c r="D24" s="3">
        <v>1</v>
      </c>
      <c r="E24" s="4">
        <f t="shared" si="1"/>
        <v>0</v>
      </c>
      <c r="F24" s="6"/>
      <c r="G24" s="6"/>
      <c r="H24" s="3" t="s">
        <v>13</v>
      </c>
      <c r="K24" s="3" t="s">
        <v>60</v>
      </c>
    </row>
    <row r="25" spans="1:11" x14ac:dyDescent="0.25">
      <c r="B25" s="3">
        <f>[1]Lidköping!$H$19</f>
        <v>0</v>
      </c>
      <c r="C25" s="6">
        <f t="shared" si="0"/>
        <v>0</v>
      </c>
      <c r="D25" s="3">
        <v>1</v>
      </c>
      <c r="E25" s="4">
        <f t="shared" si="1"/>
        <v>0</v>
      </c>
      <c r="F25" s="6"/>
      <c r="G25" s="6"/>
      <c r="H25" s="3" t="s">
        <v>37</v>
      </c>
    </row>
    <row r="26" spans="1:11" x14ac:dyDescent="0.25">
      <c r="B26" s="3">
        <f>[1]Lidköping!$M$19</f>
        <v>0</v>
      </c>
      <c r="C26" s="6">
        <f t="shared" si="0"/>
        <v>0</v>
      </c>
      <c r="D26" s="3">
        <v>1</v>
      </c>
      <c r="E26" s="4">
        <f t="shared" si="1"/>
        <v>0</v>
      </c>
      <c r="F26" s="6"/>
      <c r="G26" s="6"/>
      <c r="H26" s="3" t="s">
        <v>28</v>
      </c>
    </row>
    <row r="27" spans="1:11" x14ac:dyDescent="0.25">
      <c r="A27" s="3">
        <f>[2]Lidköping!$A$23</f>
        <v>358006.48</v>
      </c>
      <c r="C27" s="6">
        <f t="shared" si="0"/>
        <v>358.00647999999995</v>
      </c>
      <c r="D27" s="3">
        <v>1</v>
      </c>
      <c r="E27" s="4">
        <f t="shared" si="1"/>
        <v>40.868319634703191</v>
      </c>
      <c r="F27" s="6"/>
      <c r="G27" s="6"/>
      <c r="H27" s="3" t="s">
        <v>29</v>
      </c>
    </row>
    <row r="28" spans="1:11" x14ac:dyDescent="0.25">
      <c r="B28" s="3">
        <f>[1]Lidköping!$C$5</f>
        <v>7486</v>
      </c>
      <c r="C28" s="6">
        <f t="shared" si="0"/>
        <v>7.4859999999999998</v>
      </c>
      <c r="D28" s="3">
        <v>0</v>
      </c>
      <c r="E28" s="4">
        <f t="shared" si="1"/>
        <v>0</v>
      </c>
      <c r="F28" s="6"/>
      <c r="G28" s="6"/>
      <c r="H28" s="3" t="s">
        <v>30</v>
      </c>
    </row>
    <row r="29" spans="1:11" x14ac:dyDescent="0.25">
      <c r="B29" s="3">
        <f>[1]Lidköping!$C$9</f>
        <v>5082</v>
      </c>
      <c r="C29" s="6">
        <f t="shared" si="0"/>
        <v>5.0819999999999999</v>
      </c>
      <c r="D29" s="3">
        <v>1</v>
      </c>
      <c r="E29" s="4">
        <f t="shared" si="1"/>
        <v>0.58013698630136989</v>
      </c>
      <c r="F29" s="6"/>
      <c r="G29" s="6"/>
      <c r="H29" s="3" t="s">
        <v>31</v>
      </c>
    </row>
    <row r="30" spans="1:11" x14ac:dyDescent="0.25">
      <c r="B30" s="3">
        <f>[1]Lidköping!$C$10</f>
        <v>89512</v>
      </c>
      <c r="C30" s="6">
        <f t="shared" si="0"/>
        <v>89.512</v>
      </c>
      <c r="D30" s="3">
        <v>0</v>
      </c>
      <c r="E30" s="4">
        <f t="shared" si="1"/>
        <v>0</v>
      </c>
      <c r="F30" s="6"/>
      <c r="G30" s="6"/>
      <c r="H30" s="3" t="s">
        <v>32</v>
      </c>
    </row>
    <row r="31" spans="1:11" x14ac:dyDescent="0.25">
      <c r="B31" s="3">
        <f>[1]Lidköping!$C$7</f>
        <v>10476</v>
      </c>
      <c r="C31" s="6">
        <f t="shared" si="0"/>
        <v>10.476000000000001</v>
      </c>
      <c r="D31" s="3">
        <v>1</v>
      </c>
      <c r="E31" s="4">
        <f t="shared" si="1"/>
        <v>1.1958904109589041</v>
      </c>
      <c r="F31" s="6"/>
      <c r="G31" s="6"/>
      <c r="H31" s="3" t="s">
        <v>14</v>
      </c>
      <c r="K31" s="3" t="s">
        <v>60</v>
      </c>
    </row>
    <row r="32" spans="1:11" x14ac:dyDescent="0.25">
      <c r="B32" s="3">
        <f>[1]Lidköping!$C$32</f>
        <v>27216</v>
      </c>
      <c r="C32" s="6">
        <f t="shared" si="0"/>
        <v>27.216000000000001</v>
      </c>
      <c r="D32" s="3">
        <v>2</v>
      </c>
      <c r="E32" s="4">
        <f t="shared" si="1"/>
        <v>6.2136986301369861</v>
      </c>
      <c r="F32" s="6"/>
      <c r="G32" s="6"/>
      <c r="H32" s="3" t="s">
        <v>15</v>
      </c>
      <c r="K32" s="3" t="s">
        <v>60</v>
      </c>
    </row>
    <row r="33" spans="2:11" x14ac:dyDescent="0.25">
      <c r="B33" s="3">
        <f>[1]Lidköping!$C$39</f>
        <v>9352</v>
      </c>
      <c r="C33" s="6">
        <f t="shared" si="0"/>
        <v>9.3520000000000003</v>
      </c>
      <c r="D33" s="3">
        <v>0.5</v>
      </c>
      <c r="E33" s="4">
        <f t="shared" si="1"/>
        <v>0.53378995433789955</v>
      </c>
      <c r="F33" s="6"/>
      <c r="G33" s="6"/>
      <c r="H33" s="3" t="s">
        <v>16</v>
      </c>
      <c r="K33" s="3" t="s">
        <v>60</v>
      </c>
    </row>
    <row r="34" spans="2:11" x14ac:dyDescent="0.25">
      <c r="B34" s="3">
        <f>[1]Lidköping!$C$33</f>
        <v>126704</v>
      </c>
      <c r="C34" s="6">
        <f t="shared" si="0"/>
        <v>126.70399999999999</v>
      </c>
      <c r="D34" s="3">
        <v>1</v>
      </c>
      <c r="E34" s="4">
        <f t="shared" si="1"/>
        <v>14.463926940639269</v>
      </c>
      <c r="F34" s="6"/>
      <c r="G34" s="6"/>
      <c r="H34" s="3" t="s">
        <v>33</v>
      </c>
    </row>
    <row r="35" spans="2:11" x14ac:dyDescent="0.25">
      <c r="B35" s="3">
        <f>[1]Lidköping!$C$36</f>
        <v>120280</v>
      </c>
      <c r="C35" s="6">
        <f t="shared" si="0"/>
        <v>120.28</v>
      </c>
      <c r="D35" s="3">
        <v>1</v>
      </c>
      <c r="E35" s="4">
        <f t="shared" si="1"/>
        <v>13.730593607305936</v>
      </c>
      <c r="F35" s="6"/>
      <c r="G35" s="6"/>
      <c r="H35" s="3" t="s">
        <v>17</v>
      </c>
      <c r="K35" s="3" t="s">
        <v>60</v>
      </c>
    </row>
    <row r="36" spans="2:11" x14ac:dyDescent="0.25">
      <c r="B36" s="3">
        <f>[1]Lidköping!$C$34</f>
        <v>45387</v>
      </c>
      <c r="C36" s="6">
        <f t="shared" si="0"/>
        <v>45.387</v>
      </c>
      <c r="D36" s="3">
        <v>1.5</v>
      </c>
      <c r="E36" s="4">
        <f t="shared" si="1"/>
        <v>7.7717465753424655</v>
      </c>
      <c r="F36" s="6"/>
      <c r="G36" s="6"/>
      <c r="H36" s="3" t="s">
        <v>18</v>
      </c>
      <c r="K36" s="3" t="s">
        <v>60</v>
      </c>
    </row>
    <row r="37" spans="2:11" x14ac:dyDescent="0.25">
      <c r="B37" s="3">
        <f>[1]Lidköping!$C$35</f>
        <v>69</v>
      </c>
      <c r="C37" s="6">
        <f t="shared" si="0"/>
        <v>6.9000000000000006E-2</v>
      </c>
      <c r="D37" s="3">
        <v>1</v>
      </c>
      <c r="E37" s="4">
        <f t="shared" si="1"/>
        <v>7.8767123287671239E-3</v>
      </c>
      <c r="F37" s="6"/>
      <c r="G37" s="6"/>
      <c r="H37" s="3" t="s">
        <v>34</v>
      </c>
    </row>
    <row r="38" spans="2:11" x14ac:dyDescent="0.25">
      <c r="B38" s="3">
        <f>[1]Lidköping!$D$32</f>
        <v>28872</v>
      </c>
      <c r="C38" s="6">
        <f t="shared" si="0"/>
        <v>28.872</v>
      </c>
      <c r="D38" s="3">
        <v>1</v>
      </c>
      <c r="E38" s="4">
        <f t="shared" si="1"/>
        <v>3.2958904109589042</v>
      </c>
      <c r="F38" s="6"/>
      <c r="G38" s="6"/>
      <c r="H38" s="3" t="s">
        <v>19</v>
      </c>
      <c r="K38" s="3" t="s">
        <v>60</v>
      </c>
    </row>
    <row r="39" spans="2:11" x14ac:dyDescent="0.25">
      <c r="B39" s="3">
        <f>[1]Lidköping!$D$37</f>
        <v>86</v>
      </c>
      <c r="C39" s="6">
        <f t="shared" si="0"/>
        <v>8.5999999999999993E-2</v>
      </c>
      <c r="D39" s="3">
        <v>3</v>
      </c>
      <c r="E39" s="4">
        <f t="shared" si="1"/>
        <v>2.9452054794520548E-2</v>
      </c>
      <c r="F39" s="6"/>
      <c r="G39" s="6"/>
      <c r="H39" s="3" t="s">
        <v>58</v>
      </c>
    </row>
    <row r="40" spans="2:11" x14ac:dyDescent="0.25">
      <c r="B40" s="3">
        <f>[1]Lidköping!$D$38</f>
        <v>0</v>
      </c>
      <c r="C40" s="6">
        <f t="shared" si="0"/>
        <v>0</v>
      </c>
      <c r="D40" s="3">
        <v>1</v>
      </c>
      <c r="E40" s="4">
        <f t="shared" si="1"/>
        <v>0</v>
      </c>
      <c r="F40" s="6"/>
      <c r="G40" s="6"/>
      <c r="H40" s="3" t="s">
        <v>59</v>
      </c>
    </row>
    <row r="41" spans="2:11" x14ac:dyDescent="0.25">
      <c r="B41" s="3">
        <f>[1]Lidköping!$D$33</f>
        <v>8516</v>
      </c>
      <c r="C41" s="6">
        <f t="shared" si="0"/>
        <v>8.516</v>
      </c>
      <c r="D41" s="3">
        <v>1</v>
      </c>
      <c r="E41" s="4">
        <f t="shared" si="1"/>
        <v>0.97214611872146117</v>
      </c>
      <c r="F41" s="6"/>
      <c r="G41" s="6"/>
      <c r="H41" s="3" t="s">
        <v>20</v>
      </c>
      <c r="K41" s="3" t="s">
        <v>60</v>
      </c>
    </row>
    <row r="42" spans="2:11" x14ac:dyDescent="0.25">
      <c r="B42" s="3">
        <f>[1]Lidköping!$D$36</f>
        <v>20</v>
      </c>
      <c r="C42" s="6">
        <f t="shared" si="0"/>
        <v>0.02</v>
      </c>
      <c r="D42" s="3">
        <v>1</v>
      </c>
      <c r="E42" s="4">
        <f t="shared" si="1"/>
        <v>2.2831050228310501E-3</v>
      </c>
      <c r="F42" s="6"/>
      <c r="G42" s="6"/>
      <c r="H42" s="3" t="s">
        <v>21</v>
      </c>
      <c r="K42" s="3" t="s">
        <v>60</v>
      </c>
    </row>
    <row r="43" spans="2:11" x14ac:dyDescent="0.25">
      <c r="B43" s="3">
        <f>[1]Lidköping!$D$34</f>
        <v>4983</v>
      </c>
      <c r="C43" s="6">
        <f t="shared" si="0"/>
        <v>4.9829999999999997</v>
      </c>
      <c r="D43" s="3">
        <v>1</v>
      </c>
      <c r="E43" s="4">
        <f t="shared" si="1"/>
        <v>0.56883561643835612</v>
      </c>
      <c r="F43" s="6"/>
      <c r="G43" s="6"/>
      <c r="H43" s="3" t="s">
        <v>22</v>
      </c>
      <c r="K43" s="3" t="s">
        <v>60</v>
      </c>
    </row>
    <row r="44" spans="2:11" x14ac:dyDescent="0.25">
      <c r="B44" s="3">
        <f>[1]Lidköping!$D$35</f>
        <v>298889</v>
      </c>
      <c r="C44" s="6">
        <f t="shared" si="0"/>
        <v>298.88900000000001</v>
      </c>
      <c r="D44" s="3">
        <v>1</v>
      </c>
      <c r="E44" s="4">
        <f t="shared" si="1"/>
        <v>34.119748858447487</v>
      </c>
      <c r="F44" s="6"/>
      <c r="G44" s="6"/>
      <c r="H44" s="3" t="s">
        <v>35</v>
      </c>
    </row>
    <row r="45" spans="2:11" x14ac:dyDescent="0.25">
      <c r="B45" s="3">
        <f>[1]Lidköping!$F$33</f>
        <v>0</v>
      </c>
      <c r="C45" s="6">
        <f t="shared" si="0"/>
        <v>0</v>
      </c>
      <c r="D45" s="3">
        <v>1</v>
      </c>
      <c r="E45" s="4">
        <f t="shared" si="1"/>
        <v>0</v>
      </c>
      <c r="F45" s="6"/>
      <c r="G45" s="6"/>
      <c r="H45" s="3" t="s">
        <v>23</v>
      </c>
      <c r="K45" s="3" t="s">
        <v>60</v>
      </c>
    </row>
    <row r="46" spans="2:11" x14ac:dyDescent="0.25">
      <c r="C46" s="4"/>
      <c r="D46" s="4"/>
      <c r="E46" s="4"/>
      <c r="F46" s="4"/>
      <c r="G46" s="4"/>
    </row>
    <row r="49" spans="1:8" x14ac:dyDescent="0.25">
      <c r="A49" s="1" t="s">
        <v>55</v>
      </c>
      <c r="B49" s="1" t="s">
        <v>54</v>
      </c>
      <c r="C49" s="2" t="s">
        <v>56</v>
      </c>
      <c r="D49" s="2"/>
      <c r="E49" s="2"/>
      <c r="F49" s="2"/>
      <c r="G49" s="2"/>
      <c r="H49" s="2" t="s">
        <v>36</v>
      </c>
    </row>
    <row r="50" spans="1:8" x14ac:dyDescent="0.25">
      <c r="A50" s="3">
        <f>[2]Lidköping!$A$13</f>
        <v>586</v>
      </c>
      <c r="C50" s="3">
        <f>A50</f>
        <v>586</v>
      </c>
      <c r="E50" s="3">
        <f>C50</f>
        <v>586</v>
      </c>
      <c r="H50" s="3" t="s">
        <v>45</v>
      </c>
    </row>
    <row r="51" spans="1:8" x14ac:dyDescent="0.25">
      <c r="A51" s="3">
        <f>[2]Lidköping!$A$14</f>
        <v>583</v>
      </c>
      <c r="C51" s="3">
        <f t="shared" ref="C51:C53" si="2">A51</f>
        <v>583</v>
      </c>
      <c r="E51" s="3">
        <f t="shared" ref="E51:E58" si="3">C51</f>
        <v>583</v>
      </c>
      <c r="H51" s="3" t="s">
        <v>46</v>
      </c>
    </row>
    <row r="52" spans="1:8" x14ac:dyDescent="0.25">
      <c r="A52" s="3">
        <f>[2]Lidköping!$A$15</f>
        <v>8347</v>
      </c>
      <c r="C52" s="3">
        <f t="shared" si="2"/>
        <v>8347</v>
      </c>
      <c r="E52" s="3">
        <f t="shared" si="3"/>
        <v>8347</v>
      </c>
      <c r="H52" s="3" t="s">
        <v>44</v>
      </c>
    </row>
    <row r="53" spans="1:8" x14ac:dyDescent="0.25">
      <c r="A53" s="3">
        <f>[2]Lidköping!$A$16</f>
        <v>4052</v>
      </c>
      <c r="C53" s="3">
        <f t="shared" si="2"/>
        <v>4052</v>
      </c>
      <c r="E53" s="3">
        <f t="shared" si="3"/>
        <v>4052</v>
      </c>
      <c r="H53" s="3" t="s">
        <v>47</v>
      </c>
    </row>
    <row r="54" spans="1:8" x14ac:dyDescent="0.25">
      <c r="B54" s="5">
        <f>[1]Lidköping!$B$47</f>
        <v>0.15613577023498695</v>
      </c>
      <c r="C54" s="5">
        <f>B54</f>
        <v>0.15613577023498695</v>
      </c>
      <c r="D54" s="5"/>
      <c r="E54" s="5">
        <f t="shared" si="3"/>
        <v>0.15613577023498695</v>
      </c>
      <c r="F54" s="5"/>
      <c r="G54" s="5"/>
      <c r="H54" s="3" t="s">
        <v>38</v>
      </c>
    </row>
    <row r="55" spans="1:8" x14ac:dyDescent="0.25">
      <c r="A55" s="5">
        <f>[2]Lidköping!$A$25</f>
        <v>7.5723164328783718E-2</v>
      </c>
      <c r="C55" s="5">
        <f>A55</f>
        <v>7.5723164328783718E-2</v>
      </c>
      <c r="D55" s="5"/>
      <c r="E55" s="5">
        <f t="shared" si="3"/>
        <v>7.5723164328783718E-2</v>
      </c>
      <c r="F55" s="5"/>
      <c r="G55" s="5"/>
      <c r="H55" s="3" t="s">
        <v>40</v>
      </c>
    </row>
    <row r="56" spans="1:8" x14ac:dyDescent="0.25">
      <c r="A56" s="5">
        <f>[2]Lidköping!$A$31</f>
        <v>0</v>
      </c>
      <c r="C56" s="5">
        <f>IF(A56&gt;0,A56,0)</f>
        <v>0</v>
      </c>
      <c r="D56" s="5"/>
      <c r="E56" s="5">
        <f t="shared" si="3"/>
        <v>0</v>
      </c>
      <c r="F56" s="5"/>
      <c r="G56" s="5"/>
      <c r="H56" s="3" t="s">
        <v>52</v>
      </c>
    </row>
    <row r="57" spans="1:8" x14ac:dyDescent="0.25">
      <c r="A57" s="5">
        <f>[2]Lidköping!$A$29</f>
        <v>0.13504968383017163</v>
      </c>
      <c r="C57" s="5">
        <f t="shared" ref="C57:C58" si="4">IF(A57&gt;0,A57,0)</f>
        <v>0.13504968383017163</v>
      </c>
      <c r="D57" s="5"/>
      <c r="E57" s="5">
        <f t="shared" si="3"/>
        <v>0.13504968383017163</v>
      </c>
      <c r="F57" s="5"/>
      <c r="G57" s="5"/>
      <c r="H57" s="3" t="s">
        <v>39</v>
      </c>
    </row>
    <row r="58" spans="1:8" x14ac:dyDescent="0.25">
      <c r="A58" s="5">
        <f>[2]Lidköping!$A$27</f>
        <v>4.7173004117994521E-2</v>
      </c>
      <c r="C58" s="5">
        <f t="shared" si="4"/>
        <v>4.7173004117994521E-2</v>
      </c>
      <c r="D58" s="5"/>
      <c r="E58" s="5">
        <f t="shared" si="3"/>
        <v>4.7173004117994521E-2</v>
      </c>
      <c r="F58" s="5"/>
      <c r="G58" s="5"/>
      <c r="H58" s="3" t="s">
        <v>41</v>
      </c>
    </row>
  </sheetData>
  <sortState xmlns:xlrd2="http://schemas.microsoft.com/office/spreadsheetml/2017/richdata2" ref="K11:L58">
    <sortCondition ref="L11:L58"/>
  </sortState>
  <conditionalFormatting sqref="D4">
    <cfRule type="cellIs" dxfId="13" priority="6" operator="lessThan">
      <formula>1</formula>
    </cfRule>
    <cfRule type="cellIs" dxfId="12" priority="7" operator="greaterThan">
      <formula>1</formula>
    </cfRule>
  </conditionalFormatting>
  <conditionalFormatting sqref="D4:D45">
    <cfRule type="cellIs" dxfId="11" priority="5" operator="greaterThan">
      <formula>1.5</formula>
    </cfRule>
  </conditionalFormatting>
  <conditionalFormatting sqref="D28">
    <cfRule type="cellIs" dxfId="10" priority="1" operator="lessThan">
      <formula>1</formula>
    </cfRule>
  </conditionalFormatting>
  <conditionalFormatting sqref="D30">
    <cfRule type="cellIs" dxfId="9" priority="2" operator="lessThan">
      <formula>1</formula>
    </cfRule>
  </conditionalFormatting>
  <conditionalFormatting sqref="D33">
    <cfRule type="cellIs" dxfId="8" priority="3" operator="lessThan">
      <formula>1</formula>
    </cfRule>
  </conditionalFormatting>
  <conditionalFormatting sqref="D36">
    <cfRule type="cellIs" dxfId="7" priority="4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Skara</vt:lpstr>
      <vt:lpstr>Lidköping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Linnéusson</dc:creator>
  <cp:lastModifiedBy>Gary Linnéusson</cp:lastModifiedBy>
  <dcterms:created xsi:type="dcterms:W3CDTF">2015-06-05T18:17:20Z</dcterms:created>
  <dcterms:modified xsi:type="dcterms:W3CDTF">2023-08-10T06:16:25Z</dcterms:modified>
</cp:coreProperties>
</file>